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kksky.sharepoint.com/sites/ark-2371-raadhusservice/Delte dokumenter/Betjent/_Rådhusvagten/Vagtplaner/Gamle vagtplaner/"/>
    </mc:Choice>
  </mc:AlternateContent>
  <xr:revisionPtr revIDLastSave="51663" documentId="8_{80F69051-E3C9-4FA9-A3BB-36C8ED5680B7}" xr6:coauthVersionLast="47" xr6:coauthVersionMax="47" xr10:uidLastSave="{8EE108D6-9F05-4BF8-ABB9-185CDC82F758}"/>
  <bookViews>
    <workbookView minimized="1" xWindow="1785" yWindow="1470" windowWidth="21600" windowHeight="12735" firstSheet="10" activeTab="15" xr2:uid="{5A519821-7DDE-4BB3-8013-1BF93FB30F42}"/>
  </bookViews>
  <sheets>
    <sheet name="Ark7" sheetId="140" state="hidden" r:id="rId1"/>
    <sheet name="Ark8" sheetId="141" state="hidden" r:id="rId2"/>
    <sheet name="Ark9" sheetId="142" state="hidden" r:id="rId3"/>
    <sheet name="Ark4" sheetId="137" state="hidden" r:id="rId4"/>
    <sheet name="Maj 2023" sheetId="166" r:id="rId5"/>
    <sheet name="Juni 2023" sheetId="165" r:id="rId6"/>
    <sheet name="Juli 2023" sheetId="164" r:id="rId7"/>
    <sheet name="August 2023" sheetId="163" r:id="rId8"/>
    <sheet name="September 2023" sheetId="169" r:id="rId9"/>
    <sheet name="Oktober 2023" sheetId="168" r:id="rId10"/>
    <sheet name="November 2023" sheetId="167" r:id="rId11"/>
    <sheet name="December 2023" sheetId="150" r:id="rId12"/>
    <sheet name="Januar 2024" sheetId="170" r:id="rId13"/>
    <sheet name="Februar 2024" sheetId="171" r:id="rId14"/>
    <sheet name="Marts 2024" sheetId="172" r:id="rId15"/>
    <sheet name="April 2024" sheetId="174" r:id="rId16"/>
    <sheet name="Prisliste 2023" sheetId="162" r:id="rId17"/>
    <sheet name="Prisliste 2023(kostægte)" sheetId="187" r:id="rId18"/>
    <sheet name="GRUSMUS 2023" sheetId="17" r:id="rId19"/>
    <sheet name="Nøgler GL" sheetId="1" r:id="rId20"/>
    <sheet name="Nøgler januar 2000" sheetId="3" r:id="rId21"/>
    <sheet name="Nøgler m. lønkode" sheetId="2" r:id="rId22"/>
    <sheet name="Balanced 2010" sheetId="22" r:id="rId23"/>
    <sheet name="_56F9DC9755BA473782653E2940F9" sheetId="122" state="veryHidden" r:id="rId24"/>
  </sheets>
  <externalReferences>
    <externalReference r:id="rId25"/>
    <externalReference r:id="rId26"/>
    <externalReference r:id="rId27"/>
  </externalReferences>
  <definedNames>
    <definedName name="_56F9DC9755BA473782653E2940F9FormId">"q1iQdodEj0GLbPS0gkPt10GXD2F-bdBPpMbVolKa-XpUNzVVVUs0R1JROE5MS0IwTDFFV0pTNFVJSSQlQCN0PWcu"</definedName>
    <definedName name="_56F9DC9755BA473782653E2940F9ResponseSheet">"Form1"</definedName>
    <definedName name="_56F9DC9755BA473782653E2940F9SourceDocId">"{9cc9521c-7d83-4cb0-89f8-748dca75b3b8}"</definedName>
    <definedName name="_xlnm._FilterDatabase" localSheetId="11" hidden="1">'December 2023'!$A$13:$AG$53</definedName>
    <definedName name="ArrNavn">[1]Forside!$C$6</definedName>
    <definedName name="NormTid">'Maj 2023'!$AJ$12</definedName>
    <definedName name="_xlnm.Print_Area" localSheetId="20">'Nøgler januar 2000'!$A$1:$W$229</definedName>
    <definedName name="_xlnm.Print_Area" localSheetId="21">'Nøgler m. lønkode'!$A$1:$J$302</definedName>
    <definedName name="_xlnm.Print_Titles" localSheetId="15">'April 2024'!$1:$3</definedName>
    <definedName name="_xlnm.Print_Titles" localSheetId="7">'August 2023'!$1:$3</definedName>
    <definedName name="_xlnm.Print_Titles" localSheetId="22">'Balanced 2010'!$1:$1</definedName>
    <definedName name="_xlnm.Print_Titles" localSheetId="11">'December 2023'!$1:$3</definedName>
    <definedName name="_xlnm.Print_Titles" localSheetId="13">'Februar 2024'!$1:$3</definedName>
    <definedName name="_xlnm.Print_Titles" localSheetId="12">'Januar 2024'!$1:$3</definedName>
    <definedName name="_xlnm.Print_Titles" localSheetId="6">'Juli 2023'!$1:$3</definedName>
    <definedName name="_xlnm.Print_Titles" localSheetId="5">'Juni 2023'!$1:$3</definedName>
    <definedName name="_xlnm.Print_Titles" localSheetId="4">'Maj 2023'!$1:$3</definedName>
    <definedName name="_xlnm.Print_Titles" localSheetId="14">'Marts 2024'!$1:$3</definedName>
    <definedName name="_xlnm.Print_Titles" localSheetId="10">'November 2023'!$1:$3</definedName>
    <definedName name="_xlnm.Print_Titles" localSheetId="9">'Oktober 2023'!$1:$3</definedName>
    <definedName name="_xlnm.Print_Titles" localSheetId="8">'September 2023'!$1:$3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73" i="174" l="1"/>
  <c r="AL97" i="174"/>
  <c r="AL98" i="174"/>
  <c r="AL99" i="174"/>
  <c r="AL96" i="174"/>
  <c r="AM96" i="174" l="1"/>
  <c r="AN92" i="174"/>
  <c r="AM92" i="174"/>
  <c r="AN85" i="174" l="1"/>
  <c r="AN84" i="174"/>
  <c r="N61" i="174" l="1"/>
  <c r="AL87" i="170" l="1"/>
  <c r="AM87" i="170" s="1"/>
  <c r="AN87" i="170" s="1"/>
  <c r="AJ91" i="170"/>
  <c r="AJ96" i="170" l="1"/>
  <c r="AL25" i="170"/>
  <c r="AM25" i="170" s="1"/>
  <c r="AN25" i="170" s="1"/>
  <c r="AL25" i="174" l="1"/>
  <c r="AM25" i="174" s="1"/>
  <c r="AL25" i="172"/>
  <c r="AM25" i="172" s="1"/>
  <c r="AL25" i="171"/>
  <c r="AM25" i="171" s="1"/>
  <c r="AN25" i="171" s="1"/>
  <c r="AL86" i="170"/>
  <c r="AM86" i="170" s="1"/>
  <c r="AN86" i="170" s="1"/>
  <c r="AN25" i="168"/>
  <c r="AN25" i="172" l="1"/>
  <c r="AN25" i="174" s="1"/>
  <c r="AM98" i="150"/>
  <c r="AL25" i="150"/>
  <c r="AM25" i="150" s="1"/>
  <c r="AN25" i="150" s="1"/>
  <c r="AM24" i="150"/>
  <c r="AN24" i="150" s="1"/>
  <c r="AL24" i="150"/>
  <c r="AL26" i="167"/>
  <c r="AM26" i="167" s="1"/>
  <c r="AN26" i="167" s="1"/>
  <c r="AJ26" i="167"/>
  <c r="AJ25" i="167"/>
  <c r="AL25" i="167"/>
  <c r="AM25" i="167" s="1"/>
  <c r="AL24" i="167"/>
  <c r="AM24" i="167" s="1"/>
  <c r="AN24" i="167" s="1"/>
  <c r="B70" i="150"/>
  <c r="AJ94" i="150"/>
  <c r="AL94" i="150" s="1"/>
  <c r="AM94" i="150" s="1"/>
  <c r="AN94" i="150" s="1"/>
  <c r="AJ95" i="150"/>
  <c r="AL95" i="150" s="1"/>
  <c r="AL86" i="150"/>
  <c r="AL87" i="150"/>
  <c r="AM87" i="150" s="1"/>
  <c r="AN87" i="150" s="1"/>
  <c r="AL26" i="150" l="1"/>
  <c r="AM26" i="150" s="1"/>
  <c r="AM95" i="150"/>
  <c r="AN95" i="150" s="1"/>
  <c r="AM86" i="150"/>
  <c r="AN86" i="150" s="1"/>
  <c r="AJ87" i="171"/>
  <c r="AJ88" i="171"/>
  <c r="AL88" i="171" s="1"/>
  <c r="AM88" i="171" s="1"/>
  <c r="AJ89" i="171"/>
  <c r="AL89" i="171" s="1"/>
  <c r="AJ90" i="171"/>
  <c r="AL90" i="171" s="1"/>
  <c r="AM90" i="171" s="1"/>
  <c r="AJ91" i="171"/>
  <c r="AL91" i="171" s="1"/>
  <c r="AM91" i="171" s="1"/>
  <c r="AJ92" i="171"/>
  <c r="AL92" i="171" s="1"/>
  <c r="AJ93" i="171"/>
  <c r="AJ87" i="172"/>
  <c r="AL87" i="172" s="1"/>
  <c r="AM87" i="172" s="1"/>
  <c r="AJ88" i="172"/>
  <c r="AL88" i="172" s="1"/>
  <c r="AJ89" i="172"/>
  <c r="AL89" i="172" s="1"/>
  <c r="AJ90" i="172"/>
  <c r="AL90" i="172" s="1"/>
  <c r="AM90" i="172" s="1"/>
  <c r="AJ91" i="172"/>
  <c r="AL91" i="172" s="1"/>
  <c r="AJ92" i="172"/>
  <c r="AJ93" i="172"/>
  <c r="AL93" i="172" s="1"/>
  <c r="AM93" i="172" s="1"/>
  <c r="AJ85" i="174"/>
  <c r="AL85" i="174" s="1"/>
  <c r="AJ86" i="174"/>
  <c r="AL86" i="174" s="1"/>
  <c r="AM86" i="174" s="1"/>
  <c r="AJ87" i="174"/>
  <c r="AL87" i="174" s="1"/>
  <c r="AM87" i="174" s="1"/>
  <c r="AJ88" i="174"/>
  <c r="AL88" i="174" s="1"/>
  <c r="AJ89" i="174"/>
  <c r="AJ90" i="174"/>
  <c r="AL90" i="174" s="1"/>
  <c r="AM90" i="174" s="1"/>
  <c r="AJ91" i="174"/>
  <c r="AL91" i="174" s="1"/>
  <c r="AL83" i="170"/>
  <c r="AM83" i="170" s="1"/>
  <c r="AN83" i="170" s="1"/>
  <c r="AL85" i="170"/>
  <c r="AL88" i="170"/>
  <c r="AL84" i="170" l="1"/>
  <c r="AM84" i="170" s="1"/>
  <c r="AN84" i="170" s="1"/>
  <c r="AM89" i="172"/>
  <c r="AL89" i="174"/>
  <c r="AM89" i="174" s="1"/>
  <c r="AL92" i="172"/>
  <c r="AM92" i="172" s="1"/>
  <c r="AL93" i="171"/>
  <c r="AM93" i="171" s="1"/>
  <c r="AN93" i="171" s="1"/>
  <c r="AN93" i="172" s="1"/>
  <c r="AL87" i="171"/>
  <c r="AM87" i="171" s="1"/>
  <c r="AM88" i="170"/>
  <c r="AN88" i="170" s="1"/>
  <c r="AM85" i="170"/>
  <c r="AN85" i="170" s="1"/>
  <c r="AM91" i="174"/>
  <c r="AM88" i="174"/>
  <c r="AM85" i="174"/>
  <c r="AM91" i="172"/>
  <c r="AM88" i="172"/>
  <c r="AM92" i="171"/>
  <c r="AN92" i="171" s="1"/>
  <c r="AM89" i="171"/>
  <c r="AN92" i="172" l="1"/>
  <c r="AN91" i="174" s="1"/>
  <c r="AM112" i="168" l="1"/>
  <c r="AN112" i="168"/>
  <c r="AN114" i="169" l="1"/>
  <c r="AL84" i="150" l="1"/>
  <c r="AL85" i="150"/>
  <c r="AJ86" i="167"/>
  <c r="AL86" i="167" s="1"/>
  <c r="AM86" i="167" s="1"/>
  <c r="AN86" i="167" s="1"/>
  <c r="AJ85" i="167"/>
  <c r="AL85" i="167" s="1"/>
  <c r="AM85" i="167" s="1"/>
  <c r="AJ87" i="167"/>
  <c r="AL87" i="167" s="1"/>
  <c r="AJ88" i="167"/>
  <c r="AL88" i="167" s="1"/>
  <c r="AM84" i="150" l="1"/>
  <c r="AM85" i="150"/>
  <c r="AL84" i="167"/>
  <c r="AM84" i="167" s="1"/>
  <c r="AN84" i="167" s="1"/>
  <c r="AL83" i="167"/>
  <c r="AM83" i="167" s="1"/>
  <c r="AM88" i="167"/>
  <c r="AM86" i="165"/>
  <c r="AM87" i="166"/>
  <c r="AM88" i="166"/>
  <c r="AN85" i="150" l="1"/>
  <c r="AL117" i="169"/>
  <c r="AM117" i="169" s="1"/>
  <c r="AL114" i="169"/>
  <c r="AJ26" i="168"/>
  <c r="AL45" i="169"/>
  <c r="AM45" i="169" s="1"/>
  <c r="AN45" i="169" s="1"/>
  <c r="AL85" i="169"/>
  <c r="AL89" i="169"/>
  <c r="AM26" i="168" l="1"/>
  <c r="AN26" i="168" s="1"/>
  <c r="AL25" i="168"/>
  <c r="AM25" i="168" s="1"/>
  <c r="AL24" i="168"/>
  <c r="AM24" i="168" s="1"/>
  <c r="AN24" i="168" s="1"/>
  <c r="AL26" i="168"/>
  <c r="AL76" i="150"/>
  <c r="AL78" i="150"/>
  <c r="AL79" i="150"/>
  <c r="AL81" i="150"/>
  <c r="AL82" i="150"/>
  <c r="AL73" i="168"/>
  <c r="AL74" i="168"/>
  <c r="AM82" i="150" l="1"/>
  <c r="AL77" i="150"/>
  <c r="AM77" i="150" s="1"/>
  <c r="AM79" i="150"/>
  <c r="AL83" i="150"/>
  <c r="AM83" i="150" s="1"/>
  <c r="AM81" i="150"/>
  <c r="AM76" i="150"/>
  <c r="AL80" i="150"/>
  <c r="AM80" i="150" s="1"/>
  <c r="AM78" i="150"/>
  <c r="AM74" i="168"/>
  <c r="AM73" i="168"/>
  <c r="AL86" i="169"/>
  <c r="AL87" i="169"/>
  <c r="AL88" i="169"/>
  <c r="AL90" i="169"/>
  <c r="AL91" i="169"/>
  <c r="AL92" i="169"/>
  <c r="AL93" i="169"/>
  <c r="AL94" i="169"/>
  <c r="AL95" i="169"/>
  <c r="AL96" i="169"/>
  <c r="AL97" i="169"/>
  <c r="AL98" i="169"/>
  <c r="AL99" i="169"/>
  <c r="AL100" i="169"/>
  <c r="AL101" i="169"/>
  <c r="AL102" i="169"/>
  <c r="AL103" i="169"/>
  <c r="AL104" i="169"/>
  <c r="AL105" i="169"/>
  <c r="AL106" i="169"/>
  <c r="AL107" i="169"/>
  <c r="AL108" i="169"/>
  <c r="AL109" i="169"/>
  <c r="AL110" i="169"/>
  <c r="AL111" i="169"/>
  <c r="AL112" i="169"/>
  <c r="AL113" i="169"/>
  <c r="AL61" i="163"/>
  <c r="AL22" i="163"/>
  <c r="AL21" i="163"/>
  <c r="AL62" i="163" l="1"/>
  <c r="AL63" i="163"/>
  <c r="AL64" i="163"/>
  <c r="AL65" i="163"/>
  <c r="AL66" i="163"/>
  <c r="AL67" i="163"/>
  <c r="AL68" i="163"/>
  <c r="AL69" i="163"/>
  <c r="AL70" i="163"/>
  <c r="AL71" i="163"/>
  <c r="AL72" i="163"/>
  <c r="AL73" i="163"/>
  <c r="AL74" i="163"/>
  <c r="AL75" i="163"/>
  <c r="AL76" i="163"/>
  <c r="AL77" i="163"/>
  <c r="AL78" i="163"/>
  <c r="AL79" i="163"/>
  <c r="AL80" i="163"/>
  <c r="AL81" i="163"/>
  <c r="AL82" i="163"/>
  <c r="AL83" i="163"/>
  <c r="AL84" i="163"/>
  <c r="AL85" i="163"/>
  <c r="AL86" i="163"/>
  <c r="AL87" i="163"/>
  <c r="AL88" i="163"/>
  <c r="AL62" i="164"/>
  <c r="AM62" i="164"/>
  <c r="AL22" i="164"/>
  <c r="AL21" i="164"/>
  <c r="AL63" i="164"/>
  <c r="AL64" i="164"/>
  <c r="AL65" i="164"/>
  <c r="AL66" i="164"/>
  <c r="AL67" i="164"/>
  <c r="AL68" i="164"/>
  <c r="AL69" i="164"/>
  <c r="AL70" i="164"/>
  <c r="AL71" i="164"/>
  <c r="AL72" i="164"/>
  <c r="AL73" i="164"/>
  <c r="AL74" i="164"/>
  <c r="AL75" i="164"/>
  <c r="AL76" i="164"/>
  <c r="AL77" i="164"/>
  <c r="AL78" i="164"/>
  <c r="AL79" i="164"/>
  <c r="AL80" i="164"/>
  <c r="AL81" i="164"/>
  <c r="AL82" i="164"/>
  <c r="AL83" i="164"/>
  <c r="AL84" i="164"/>
  <c r="AL85" i="164"/>
  <c r="AL86" i="164"/>
  <c r="AL87" i="164"/>
  <c r="AL61" i="165"/>
  <c r="AJ66" i="164"/>
  <c r="AM22" i="163" l="1"/>
  <c r="AM21" i="163"/>
  <c r="AM22" i="164"/>
  <c r="AM21" i="164"/>
  <c r="AM21" i="165"/>
  <c r="AM86" i="169"/>
  <c r="AM87" i="169"/>
  <c r="AM88" i="169"/>
  <c r="AM89" i="169"/>
  <c r="AM90" i="169"/>
  <c r="AM91" i="169"/>
  <c r="AM92" i="169"/>
  <c r="AM93" i="169"/>
  <c r="AM94" i="169"/>
  <c r="AM95" i="169"/>
  <c r="AM96" i="169"/>
  <c r="AM97" i="169"/>
  <c r="AM98" i="169"/>
  <c r="AM99" i="169"/>
  <c r="AM100" i="169"/>
  <c r="AM101" i="169"/>
  <c r="AM102" i="169"/>
  <c r="AM103" i="169"/>
  <c r="AM104" i="169"/>
  <c r="AM105" i="169"/>
  <c r="AM106" i="169"/>
  <c r="AM107" i="169"/>
  <c r="AM108" i="169"/>
  <c r="AM109" i="169"/>
  <c r="AM110" i="169"/>
  <c r="AM111" i="169"/>
  <c r="AM112" i="169"/>
  <c r="AN112" i="169" s="1"/>
  <c r="AM113" i="169"/>
  <c r="AN113" i="169" s="1"/>
  <c r="AM114" i="169"/>
  <c r="AM85" i="169"/>
  <c r="AN85" i="169" s="1"/>
  <c r="AM61" i="163"/>
  <c r="AM62" i="163"/>
  <c r="AM63" i="163"/>
  <c r="AM64" i="163"/>
  <c r="AM65" i="163"/>
  <c r="AM66" i="163"/>
  <c r="AM67" i="163"/>
  <c r="AM68" i="163"/>
  <c r="AM69" i="163"/>
  <c r="AM70" i="163"/>
  <c r="AM71" i="163"/>
  <c r="AM72" i="163"/>
  <c r="AM73" i="163"/>
  <c r="AM74" i="163"/>
  <c r="AM75" i="163"/>
  <c r="AM76" i="163"/>
  <c r="AM77" i="163"/>
  <c r="AM78" i="163"/>
  <c r="AM79" i="163"/>
  <c r="AM80" i="163"/>
  <c r="AM81" i="163"/>
  <c r="AM82" i="163"/>
  <c r="AM83" i="163"/>
  <c r="AM84" i="163"/>
  <c r="AM85" i="163"/>
  <c r="AM86" i="163"/>
  <c r="AM87" i="163"/>
  <c r="AM88" i="163"/>
  <c r="AM89" i="163"/>
  <c r="AM90" i="163"/>
  <c r="AM63" i="164"/>
  <c r="AM64" i="164"/>
  <c r="AM65" i="164"/>
  <c r="AM66" i="164"/>
  <c r="AM67" i="164"/>
  <c r="AM68" i="164"/>
  <c r="AM69" i="164"/>
  <c r="AM70" i="164"/>
  <c r="AM71" i="164"/>
  <c r="AM72" i="164"/>
  <c r="AM73" i="164"/>
  <c r="AM74" i="164"/>
  <c r="AM75" i="164"/>
  <c r="AM76" i="164"/>
  <c r="AM77" i="164"/>
  <c r="AM78" i="164"/>
  <c r="AM79" i="164"/>
  <c r="AM80" i="164"/>
  <c r="AM81" i="164"/>
  <c r="AM82" i="164"/>
  <c r="AM83" i="164"/>
  <c r="AM84" i="164"/>
  <c r="AM85" i="164"/>
  <c r="AM86" i="164"/>
  <c r="AM87" i="164"/>
  <c r="AM61" i="165"/>
  <c r="AM62" i="165"/>
  <c r="AM63" i="165"/>
  <c r="AM64" i="165"/>
  <c r="AM65" i="165"/>
  <c r="AM66" i="165"/>
  <c r="AM22" i="165"/>
  <c r="AM22" i="166"/>
  <c r="AM21" i="166"/>
  <c r="AM20" i="165"/>
  <c r="AM62" i="166"/>
  <c r="AM63" i="166"/>
  <c r="AM64" i="166"/>
  <c r="AM65" i="166"/>
  <c r="AM66" i="166"/>
  <c r="AM67" i="166"/>
  <c r="AM68" i="166"/>
  <c r="AM69" i="166"/>
  <c r="AM70" i="166"/>
  <c r="AM71" i="166"/>
  <c r="AM72" i="166"/>
  <c r="AM73" i="166"/>
  <c r="AM74" i="166"/>
  <c r="AM75" i="166"/>
  <c r="AM77" i="166"/>
  <c r="AM78" i="166"/>
  <c r="AM79" i="166"/>
  <c r="AM80" i="166"/>
  <c r="AM81" i="166"/>
  <c r="AM82" i="166"/>
  <c r="AM83" i="166"/>
  <c r="AM84" i="166"/>
  <c r="AM61" i="166"/>
  <c r="AL62" i="165" l="1"/>
  <c r="AL63" i="165"/>
  <c r="AL64" i="165"/>
  <c r="AL65" i="165"/>
  <c r="AL66" i="165"/>
  <c r="AL67" i="165"/>
  <c r="AM67" i="165" s="1"/>
  <c r="AL68" i="165"/>
  <c r="AM68" i="165" s="1"/>
  <c r="AL69" i="165"/>
  <c r="AM69" i="165" s="1"/>
  <c r="AL70" i="165"/>
  <c r="AM70" i="165" s="1"/>
  <c r="AL71" i="165"/>
  <c r="AM71" i="165" s="1"/>
  <c r="AL72" i="165"/>
  <c r="AM72" i="165" s="1"/>
  <c r="AL73" i="165"/>
  <c r="AM73" i="165" s="1"/>
  <c r="AL74" i="165"/>
  <c r="AM74" i="165" s="1"/>
  <c r="AL75" i="165"/>
  <c r="AM75" i="165" s="1"/>
  <c r="AL76" i="165"/>
  <c r="AM76" i="165" s="1"/>
  <c r="AL77" i="165"/>
  <c r="AM77" i="165" s="1"/>
  <c r="AL78" i="165"/>
  <c r="AM78" i="165" s="1"/>
  <c r="AL79" i="165"/>
  <c r="AM79" i="165" s="1"/>
  <c r="AL80" i="165"/>
  <c r="AM80" i="165" s="1"/>
  <c r="AN80" i="165" s="1"/>
  <c r="AL81" i="165"/>
  <c r="AM81" i="165" s="1"/>
  <c r="AN81" i="165" s="1"/>
  <c r="AL82" i="165"/>
  <c r="AM82" i="165" s="1"/>
  <c r="AN82" i="165" s="1"/>
  <c r="AL83" i="165"/>
  <c r="AM83" i="165" s="1"/>
  <c r="AL84" i="165"/>
  <c r="AM84" i="165" s="1"/>
  <c r="AL85" i="165"/>
  <c r="AL86" i="165"/>
  <c r="AL87" i="165"/>
  <c r="AL88" i="165"/>
  <c r="AL61" i="166"/>
  <c r="AJ87" i="165"/>
  <c r="AJ85" i="165"/>
  <c r="AJ65" i="165"/>
  <c r="AL22" i="165"/>
  <c r="AL21" i="165"/>
  <c r="AL21" i="166"/>
  <c r="AN21" i="166" s="1"/>
  <c r="AM85" i="166"/>
  <c r="AN61" i="166" l="1"/>
  <c r="AL62" i="166" l="1"/>
  <c r="AL63" i="166"/>
  <c r="AL64" i="166"/>
  <c r="AL65" i="166"/>
  <c r="AL66" i="166"/>
  <c r="AL67" i="166"/>
  <c r="AL68" i="166"/>
  <c r="AL69" i="166"/>
  <c r="AL70" i="166"/>
  <c r="AL71" i="166"/>
  <c r="AL72" i="166"/>
  <c r="AL73" i="166"/>
  <c r="AL74" i="166"/>
  <c r="AL75" i="166"/>
  <c r="AL76" i="166"/>
  <c r="AM76" i="166" s="1"/>
  <c r="AL77" i="166"/>
  <c r="AL78" i="166"/>
  <c r="AL79" i="166"/>
  <c r="AL80" i="166"/>
  <c r="AL81" i="166"/>
  <c r="AL82" i="166"/>
  <c r="AL83" i="166"/>
  <c r="AL84" i="166"/>
  <c r="AL85" i="166"/>
  <c r="AL86" i="166"/>
  <c r="AM86" i="166" s="1"/>
  <c r="AL87" i="166"/>
  <c r="AL88" i="166"/>
  <c r="AJ85" i="166"/>
  <c r="AJ65" i="166"/>
  <c r="AL22" i="166"/>
  <c r="AL79" i="167" l="1"/>
  <c r="AM79" i="167" s="1"/>
  <c r="AL80" i="167"/>
  <c r="AM80" i="167" s="1"/>
  <c r="AL81" i="167"/>
  <c r="AM81" i="167" s="1"/>
  <c r="AL82" i="167"/>
  <c r="AM82" i="167" s="1"/>
  <c r="AJ86" i="171"/>
  <c r="AJ84" i="174"/>
  <c r="AL80" i="168"/>
  <c r="AM80" i="168" s="1"/>
  <c r="AL81" i="168"/>
  <c r="AM81" i="168" s="1"/>
  <c r="AL82" i="168"/>
  <c r="AM82" i="168" s="1"/>
  <c r="AL83" i="168"/>
  <c r="AM83" i="168" s="1"/>
  <c r="AJ47" i="169"/>
  <c r="AJ46" i="169"/>
  <c r="AJ44" i="169"/>
  <c r="AL83" i="172" l="1"/>
  <c r="AM83" i="172" s="1"/>
  <c r="AL82" i="170"/>
  <c r="AM82" i="170" s="1"/>
  <c r="AN82" i="170" s="1"/>
  <c r="AL86" i="171"/>
  <c r="AM86" i="171" s="1"/>
  <c r="AL81" i="170"/>
  <c r="AM81" i="170" s="1"/>
  <c r="AN81" i="170" s="1"/>
  <c r="AL85" i="171"/>
  <c r="AM85" i="171" s="1"/>
  <c r="AN85" i="171" s="1"/>
  <c r="AL86" i="172"/>
  <c r="AM86" i="172" s="1"/>
  <c r="AN86" i="172" s="1"/>
  <c r="AL84" i="171"/>
  <c r="AM84" i="171" s="1"/>
  <c r="AN84" i="171" s="1"/>
  <c r="AL85" i="172"/>
  <c r="AM85" i="172" s="1"/>
  <c r="AL83" i="171"/>
  <c r="AM83" i="171" s="1"/>
  <c r="AN83" i="171" s="1"/>
  <c r="AL84" i="172"/>
  <c r="AM84" i="172" s="1"/>
  <c r="AL84" i="174"/>
  <c r="AM84" i="174" s="1"/>
  <c r="AL83" i="174"/>
  <c r="AM83" i="174" s="1"/>
  <c r="AL82" i="174"/>
  <c r="AM82" i="174" s="1"/>
  <c r="AL81" i="174"/>
  <c r="AM81" i="174" s="1"/>
  <c r="AM44" i="169"/>
  <c r="AN44" i="169" s="1"/>
  <c r="AL47" i="169"/>
  <c r="AM47" i="169" s="1"/>
  <c r="AN47" i="169" s="1"/>
  <c r="AL46" i="169"/>
  <c r="AM46" i="169" s="1"/>
  <c r="AN46" i="169" s="1"/>
  <c r="AN83" i="172" l="1"/>
  <c r="AN81" i="174" s="1"/>
  <c r="AL84" i="168"/>
  <c r="AM84" i="168" s="1"/>
  <c r="AN86" i="163"/>
  <c r="AN110" i="169" s="1"/>
  <c r="AN80" i="168" s="1"/>
  <c r="AN79" i="167" s="1"/>
  <c r="AN80" i="150" s="1"/>
  <c r="AJ89" i="163"/>
  <c r="AJ90" i="163"/>
  <c r="AJ91" i="163"/>
  <c r="AL91" i="164"/>
  <c r="AM91" i="164"/>
  <c r="AL115" i="169"/>
  <c r="AM115" i="169" s="1"/>
  <c r="AN115" i="169" s="1"/>
  <c r="AM87" i="167"/>
  <c r="C20" i="187"/>
  <c r="C19" i="187"/>
  <c r="C15" i="187"/>
  <c r="C14" i="187"/>
  <c r="F8" i="187"/>
  <c r="E8" i="187"/>
  <c r="D8" i="187"/>
  <c r="C8" i="187"/>
  <c r="F7" i="187"/>
  <c r="F10" i="187" s="1"/>
  <c r="E7" i="187"/>
  <c r="E10" i="187" s="1"/>
  <c r="D7" i="187"/>
  <c r="D10" i="187" s="1"/>
  <c r="F6" i="187"/>
  <c r="F9" i="187" s="1"/>
  <c r="E6" i="187"/>
  <c r="E9" i="187" s="1"/>
  <c r="D6" i="187"/>
  <c r="D9" i="187" s="1"/>
  <c r="C6" i="187"/>
  <c r="C9" i="187" s="1"/>
  <c r="F5" i="187"/>
  <c r="E5" i="187"/>
  <c r="D5" i="187"/>
  <c r="C5" i="187"/>
  <c r="C7" i="187" s="1"/>
  <c r="C10" i="187" s="1"/>
  <c r="AN84" i="168" l="1"/>
  <c r="AN88" i="163"/>
  <c r="AN81" i="168" s="1"/>
  <c r="AN80" i="167" s="1"/>
  <c r="AN81" i="150" s="1"/>
  <c r="AN89" i="163"/>
  <c r="AN82" i="168" s="1"/>
  <c r="AN81" i="167" s="1"/>
  <c r="AN82" i="150" s="1"/>
  <c r="AN87" i="163"/>
  <c r="AN111" i="169" s="1"/>
  <c r="AL91" i="163"/>
  <c r="AM91" i="163" s="1"/>
  <c r="AN91" i="163" s="1"/>
  <c r="AN90" i="163"/>
  <c r="AN83" i="168" s="1"/>
  <c r="AL92" i="174"/>
  <c r="AL93" i="174"/>
  <c r="AM93" i="174" s="1"/>
  <c r="AN93" i="174" s="1"/>
  <c r="AL94" i="174"/>
  <c r="AM94" i="174" s="1"/>
  <c r="AN94" i="174" s="1"/>
  <c r="AL95" i="174"/>
  <c r="AM95" i="174" s="1"/>
  <c r="AJ97" i="174"/>
  <c r="AM97" i="174" s="1"/>
  <c r="AJ98" i="174"/>
  <c r="AJ99" i="174"/>
  <c r="AM99" i="174" s="1"/>
  <c r="AJ88" i="164"/>
  <c r="AM88" i="164" s="1"/>
  <c r="AJ89" i="164"/>
  <c r="AL89" i="164" s="1"/>
  <c r="AM89" i="164" s="1"/>
  <c r="AJ90" i="164"/>
  <c r="AJ92" i="164"/>
  <c r="AM87" i="165"/>
  <c r="AN86" i="166"/>
  <c r="AJ131" i="163"/>
  <c r="AL131" i="163" s="1"/>
  <c r="AJ132" i="163"/>
  <c r="AL132" i="163" s="1"/>
  <c r="AJ155" i="169"/>
  <c r="AL155" i="169" s="1"/>
  <c r="AJ156" i="169"/>
  <c r="AL156" i="169" s="1"/>
  <c r="AL123" i="168"/>
  <c r="AL124" i="168"/>
  <c r="AL126" i="167"/>
  <c r="AL127" i="167"/>
  <c r="AL127" i="150"/>
  <c r="AL128" i="150"/>
  <c r="AL127" i="170"/>
  <c r="AL128" i="170"/>
  <c r="AL130" i="171"/>
  <c r="AL131" i="171"/>
  <c r="AJ130" i="172"/>
  <c r="AL130" i="172" s="1"/>
  <c r="AJ131" i="172"/>
  <c r="AL131" i="172" s="1"/>
  <c r="AJ129" i="174"/>
  <c r="AL129" i="174" s="1"/>
  <c r="AJ130" i="174"/>
  <c r="AL130" i="174" s="1"/>
  <c r="AJ125" i="164"/>
  <c r="AL125" i="164" s="1"/>
  <c r="AN125" i="164"/>
  <c r="AJ126" i="164"/>
  <c r="AL126" i="164" s="1"/>
  <c r="AN126" i="164"/>
  <c r="AL77" i="168"/>
  <c r="AM77" i="168" s="1"/>
  <c r="AL78" i="168"/>
  <c r="AM78" i="168" s="1"/>
  <c r="AL75" i="167"/>
  <c r="AM75" i="167" s="1"/>
  <c r="AL78" i="167"/>
  <c r="AM78" i="167" s="1"/>
  <c r="AL79" i="172"/>
  <c r="AN84" i="166"/>
  <c r="AN81" i="166"/>
  <c r="AN80" i="166"/>
  <c r="AN87" i="167" l="1"/>
  <c r="AN83" i="167"/>
  <c r="AN84" i="150" s="1"/>
  <c r="AL81" i="171"/>
  <c r="AM81" i="171" s="1"/>
  <c r="AN81" i="171" s="1"/>
  <c r="AL82" i="172"/>
  <c r="AM82" i="172" s="1"/>
  <c r="AL80" i="171"/>
  <c r="AM80" i="171" s="1"/>
  <c r="AN80" i="171" s="1"/>
  <c r="AM79" i="172"/>
  <c r="AL77" i="170"/>
  <c r="AL80" i="170"/>
  <c r="AM80" i="170" s="1"/>
  <c r="AN82" i="167"/>
  <c r="AN83" i="150" s="1"/>
  <c r="AL75" i="174"/>
  <c r="AM75" i="174" s="1"/>
  <c r="AL73" i="174"/>
  <c r="AM73" i="174" s="1"/>
  <c r="AL72" i="174"/>
  <c r="AM72" i="174" s="1"/>
  <c r="AL77" i="174"/>
  <c r="AM77" i="174" s="1"/>
  <c r="AL79" i="174"/>
  <c r="AM79" i="174" s="1"/>
  <c r="AL76" i="174"/>
  <c r="AM76" i="174" s="1"/>
  <c r="AL74" i="174"/>
  <c r="AM74" i="174" s="1"/>
  <c r="AL76" i="168"/>
  <c r="AM76" i="168" s="1"/>
  <c r="AL82" i="171"/>
  <c r="AM82" i="171" s="1"/>
  <c r="AN82" i="171" s="1"/>
  <c r="AL79" i="168"/>
  <c r="AM79" i="168" s="1"/>
  <c r="AL79" i="170"/>
  <c r="AM79" i="170" s="1"/>
  <c r="AL80" i="172"/>
  <c r="AM80" i="172" s="1"/>
  <c r="AL78" i="170"/>
  <c r="AM78" i="170" s="1"/>
  <c r="AL76" i="167"/>
  <c r="AM76" i="167" s="1"/>
  <c r="AL78" i="174"/>
  <c r="AM78" i="174" s="1"/>
  <c r="AL79" i="171"/>
  <c r="AL80" i="174"/>
  <c r="AM80" i="174" s="1"/>
  <c r="AL81" i="172"/>
  <c r="AM81" i="172" s="1"/>
  <c r="AL77" i="167"/>
  <c r="AM77" i="167" s="1"/>
  <c r="AL92" i="164"/>
  <c r="AM92" i="164" s="1"/>
  <c r="AL90" i="164"/>
  <c r="AM90" i="164" s="1"/>
  <c r="AM85" i="165"/>
  <c r="AN85" i="165" s="1"/>
  <c r="AN84" i="165"/>
  <c r="AN85" i="164" s="1"/>
  <c r="AM88" i="165"/>
  <c r="AM98" i="174"/>
  <c r="AN86" i="165"/>
  <c r="AM126" i="164"/>
  <c r="AM130" i="174"/>
  <c r="AM131" i="172"/>
  <c r="AM131" i="171"/>
  <c r="AM128" i="170"/>
  <c r="AN128" i="170" s="1"/>
  <c r="AM128" i="150"/>
  <c r="AM127" i="167"/>
  <c r="AM124" i="168"/>
  <c r="AM156" i="169"/>
  <c r="AM132" i="163"/>
  <c r="AN132" i="163" s="1"/>
  <c r="AM125" i="164"/>
  <c r="AM129" i="174"/>
  <c r="AM130" i="172"/>
  <c r="AM130" i="171"/>
  <c r="AM127" i="170"/>
  <c r="AN127" i="170" s="1"/>
  <c r="AM127" i="150"/>
  <c r="AM126" i="167"/>
  <c r="AM123" i="168"/>
  <c r="AM155" i="169"/>
  <c r="AM131" i="163"/>
  <c r="AN131" i="163" s="1"/>
  <c r="AN83" i="166"/>
  <c r="AN85" i="166"/>
  <c r="AN82" i="166"/>
  <c r="AN81" i="164"/>
  <c r="AJ117" i="166"/>
  <c r="AJ118" i="166"/>
  <c r="AL118" i="166" s="1"/>
  <c r="AM118" i="166" s="1"/>
  <c r="AN118" i="166" s="1"/>
  <c r="AJ119" i="166"/>
  <c r="AL119" i="166" s="1"/>
  <c r="AM119" i="166" s="1"/>
  <c r="AN119" i="166" s="1"/>
  <c r="AJ120" i="166"/>
  <c r="AL120" i="166" s="1"/>
  <c r="AJ121" i="166"/>
  <c r="AL121" i="166" s="1"/>
  <c r="AM121" i="166" s="1"/>
  <c r="AN121" i="166" s="1"/>
  <c r="AJ116" i="166"/>
  <c r="AN82" i="172" l="1"/>
  <c r="AN80" i="170"/>
  <c r="AN80" i="174" s="1"/>
  <c r="AM79" i="171"/>
  <c r="AN79" i="171" s="1"/>
  <c r="AN78" i="170"/>
  <c r="AN80" i="172" s="1"/>
  <c r="AN79" i="174" s="1"/>
  <c r="AN79" i="170"/>
  <c r="AN81" i="172" s="1"/>
  <c r="AM77" i="170"/>
  <c r="AN77" i="170" s="1"/>
  <c r="AN83" i="164"/>
  <c r="AN81" i="163" s="1"/>
  <c r="AN105" i="169" s="1"/>
  <c r="AN79" i="163"/>
  <c r="AN103" i="169" s="1"/>
  <c r="AN76" i="168" s="1"/>
  <c r="AN75" i="167" s="1"/>
  <c r="AN76" i="150" s="1"/>
  <c r="AN83" i="163"/>
  <c r="AN107" i="169" s="1"/>
  <c r="AN79" i="168" s="1"/>
  <c r="AN78" i="167" s="1"/>
  <c r="AN79" i="150" s="1"/>
  <c r="AN86" i="164"/>
  <c r="AN84" i="163" s="1"/>
  <c r="AN108" i="169" s="1"/>
  <c r="AN82" i="164"/>
  <c r="AN80" i="163" s="1"/>
  <c r="AN104" i="169" s="1"/>
  <c r="AN77" i="168" s="1"/>
  <c r="AN76" i="167" s="1"/>
  <c r="AN77" i="150" s="1"/>
  <c r="AN83" i="165"/>
  <c r="AN84" i="164" s="1"/>
  <c r="AN82" i="163" s="1"/>
  <c r="AN130" i="171"/>
  <c r="AN130" i="172" s="1"/>
  <c r="AN129" i="174" s="1"/>
  <c r="AN156" i="169"/>
  <c r="AN124" i="168" s="1"/>
  <c r="AN127" i="167" s="1"/>
  <c r="AN128" i="150" s="1"/>
  <c r="AN131" i="171"/>
  <c r="AN131" i="172" s="1"/>
  <c r="AN130" i="174" s="1"/>
  <c r="AN155" i="169"/>
  <c r="AN123" i="168" s="1"/>
  <c r="AN126" i="167" s="1"/>
  <c r="AN127" i="150" s="1"/>
  <c r="AM120" i="166"/>
  <c r="AN120" i="166" s="1"/>
  <c r="AM117" i="166"/>
  <c r="AN117" i="166" s="1"/>
  <c r="AM116" i="166"/>
  <c r="AN116" i="166" s="1"/>
  <c r="AN79" i="172" l="1"/>
  <c r="AN78" i="174" s="1"/>
  <c r="AN106" i="169"/>
  <c r="AN78" i="168" s="1"/>
  <c r="AN77" i="167" s="1"/>
  <c r="AN78" i="150" s="1"/>
  <c r="AJ119" i="174"/>
  <c r="AJ118" i="174"/>
  <c r="AJ120" i="172"/>
  <c r="AJ119" i="172"/>
  <c r="AJ101" i="172"/>
  <c r="AJ100" i="172"/>
  <c r="AJ99" i="172"/>
  <c r="AJ98" i="172"/>
  <c r="AJ97" i="172"/>
  <c r="AJ96" i="172"/>
  <c r="AL67" i="172"/>
  <c r="AJ101" i="171"/>
  <c r="AJ100" i="171"/>
  <c r="AJ99" i="171"/>
  <c r="AJ98" i="171"/>
  <c r="AJ97" i="171"/>
  <c r="AJ96" i="171"/>
  <c r="AJ97" i="170"/>
  <c r="AL96" i="170"/>
  <c r="AJ95" i="170"/>
  <c r="AJ94" i="170"/>
  <c r="AJ93" i="170"/>
  <c r="AL93" i="170" s="1"/>
  <c r="AJ92" i="170"/>
  <c r="AL91" i="170"/>
  <c r="AL90" i="170"/>
  <c r="AJ76" i="170"/>
  <c r="AJ74" i="170"/>
  <c r="AL67" i="170"/>
  <c r="AJ145" i="169"/>
  <c r="AJ144" i="169"/>
  <c r="AJ124" i="169"/>
  <c r="AJ123" i="169"/>
  <c r="AJ122" i="169"/>
  <c r="AJ121" i="169"/>
  <c r="AJ120" i="169"/>
  <c r="AJ119" i="169"/>
  <c r="AJ118" i="169"/>
  <c r="AJ116" i="169"/>
  <c r="AJ23" i="169"/>
  <c r="AJ22" i="169"/>
  <c r="AL22" i="169" s="1"/>
  <c r="AJ21" i="169"/>
  <c r="AL21" i="169" s="1"/>
  <c r="AM21" i="169" s="1"/>
  <c r="AJ20" i="169"/>
  <c r="AL113" i="168"/>
  <c r="AJ93" i="168"/>
  <c r="AJ92" i="168"/>
  <c r="AJ91" i="168"/>
  <c r="AJ90" i="168"/>
  <c r="AJ89" i="168"/>
  <c r="AJ88" i="168"/>
  <c r="AJ87" i="168"/>
  <c r="AL87" i="168" s="1"/>
  <c r="AJ85" i="168"/>
  <c r="AL71" i="168"/>
  <c r="AM71" i="168" s="1"/>
  <c r="AL68" i="168"/>
  <c r="AM68" i="168" s="1"/>
  <c r="AL116" i="167"/>
  <c r="AJ96" i="167"/>
  <c r="AJ95" i="167"/>
  <c r="AJ94" i="167"/>
  <c r="AJ93" i="167"/>
  <c r="AJ92" i="167"/>
  <c r="AJ91" i="167"/>
  <c r="AJ90" i="167"/>
  <c r="AL72" i="167"/>
  <c r="AM72" i="167" s="1"/>
  <c r="AL69" i="167"/>
  <c r="AM69" i="167" s="1"/>
  <c r="AJ96" i="166"/>
  <c r="AJ95" i="166"/>
  <c r="AJ94" i="166"/>
  <c r="AJ93" i="166"/>
  <c r="AJ92" i="166"/>
  <c r="AJ91" i="166"/>
  <c r="AJ90" i="166"/>
  <c r="AJ23" i="166"/>
  <c r="AL23" i="166" s="1"/>
  <c r="AM23" i="166" s="1"/>
  <c r="AN23" i="166" s="1"/>
  <c r="AJ123" i="165"/>
  <c r="AJ122" i="165"/>
  <c r="AJ121" i="165"/>
  <c r="AJ120" i="165"/>
  <c r="AJ119" i="165"/>
  <c r="AJ102" i="165"/>
  <c r="AJ101" i="165"/>
  <c r="AJ100" i="165"/>
  <c r="AJ99" i="165"/>
  <c r="AJ98" i="165"/>
  <c r="AJ97" i="165"/>
  <c r="AJ96" i="165"/>
  <c r="AJ95" i="165"/>
  <c r="AJ94" i="165"/>
  <c r="AJ93" i="165"/>
  <c r="AJ23" i="165"/>
  <c r="AN21" i="165"/>
  <c r="AJ20" i="165"/>
  <c r="AJ115" i="164"/>
  <c r="AJ114" i="164"/>
  <c r="AJ98" i="164"/>
  <c r="AJ97" i="164"/>
  <c r="AJ96" i="164"/>
  <c r="AJ95" i="164"/>
  <c r="AJ94" i="164"/>
  <c r="AJ93" i="164"/>
  <c r="AL93" i="164" s="1"/>
  <c r="AM93" i="164" s="1"/>
  <c r="AJ23" i="164"/>
  <c r="AJ20" i="164"/>
  <c r="AJ121" i="163"/>
  <c r="AJ120" i="163"/>
  <c r="AJ101" i="163"/>
  <c r="AJ100" i="163"/>
  <c r="AJ99" i="163"/>
  <c r="AJ98" i="163"/>
  <c r="AJ97" i="163"/>
  <c r="AJ96" i="163"/>
  <c r="AJ95" i="163"/>
  <c r="AJ94" i="163"/>
  <c r="AJ93" i="163"/>
  <c r="AJ23" i="163"/>
  <c r="AJ20" i="163"/>
  <c r="AL68" i="170" l="1"/>
  <c r="AM68" i="170" s="1"/>
  <c r="AN68" i="170" s="1"/>
  <c r="AL74" i="170"/>
  <c r="AM74" i="170" s="1"/>
  <c r="AN74" i="170" s="1"/>
  <c r="AL75" i="170"/>
  <c r="AM75" i="170" s="1"/>
  <c r="AN75" i="170" s="1"/>
  <c r="AL76" i="170"/>
  <c r="AM76" i="170" s="1"/>
  <c r="AN76" i="170" s="1"/>
  <c r="AL90" i="167"/>
  <c r="AM90" i="167" s="1"/>
  <c r="AL96" i="167"/>
  <c r="AM96" i="167"/>
  <c r="AL72" i="171"/>
  <c r="AM72" i="171" s="1"/>
  <c r="AL98" i="171"/>
  <c r="AM98" i="171" s="1"/>
  <c r="AL120" i="171"/>
  <c r="AM120" i="171" s="1"/>
  <c r="AL76" i="172"/>
  <c r="AM76" i="172" s="1"/>
  <c r="AL94" i="172"/>
  <c r="AM94" i="172" s="1"/>
  <c r="AL100" i="172"/>
  <c r="AM100" i="172" s="1"/>
  <c r="AL116" i="170"/>
  <c r="AM116" i="170" s="1"/>
  <c r="AN116" i="170" s="1"/>
  <c r="AL94" i="170"/>
  <c r="AM94" i="170" s="1"/>
  <c r="AN94" i="170" s="1"/>
  <c r="AN88" i="171" s="1"/>
  <c r="AN88" i="172" s="1"/>
  <c r="AN87" i="174" s="1"/>
  <c r="AL71" i="174"/>
  <c r="AM71" i="174" s="1"/>
  <c r="AL117" i="170"/>
  <c r="AM117" i="170" s="1"/>
  <c r="AN117" i="170" s="1"/>
  <c r="AL118" i="174"/>
  <c r="AM118" i="174" s="1"/>
  <c r="AL76" i="171"/>
  <c r="AM76" i="171" s="1"/>
  <c r="AN76" i="171" s="1"/>
  <c r="AL94" i="171"/>
  <c r="AM94" i="171" s="1"/>
  <c r="AL100" i="171"/>
  <c r="AM100" i="171" s="1"/>
  <c r="AL119" i="174"/>
  <c r="AM119" i="174" s="1"/>
  <c r="AL74" i="171"/>
  <c r="AM74" i="171" s="1"/>
  <c r="AN74" i="171" s="1"/>
  <c r="AL77" i="171"/>
  <c r="AM77" i="171" s="1"/>
  <c r="AN77" i="171" s="1"/>
  <c r="AL95" i="171"/>
  <c r="AM95" i="171" s="1"/>
  <c r="AL101" i="171"/>
  <c r="AM101" i="171" s="1"/>
  <c r="AL68" i="172"/>
  <c r="AM68" i="172" s="1"/>
  <c r="AL71" i="172"/>
  <c r="AM71" i="172" s="1"/>
  <c r="AL97" i="172"/>
  <c r="AM97" i="172" s="1"/>
  <c r="AL119" i="172"/>
  <c r="AM119" i="172" s="1"/>
  <c r="AL68" i="174"/>
  <c r="AM68" i="174" s="1"/>
  <c r="AL68" i="171"/>
  <c r="AM68" i="171" s="1"/>
  <c r="AL71" i="171"/>
  <c r="AM71" i="171" s="1"/>
  <c r="AL97" i="171"/>
  <c r="AM97" i="171" s="1"/>
  <c r="AL119" i="171"/>
  <c r="AM119" i="171" s="1"/>
  <c r="AM91" i="170"/>
  <c r="AN91" i="170" s="1"/>
  <c r="AN85" i="172" s="1"/>
  <c r="AN64" i="166"/>
  <c r="AN87" i="166"/>
  <c r="AN87" i="165" s="1"/>
  <c r="AL61" i="168"/>
  <c r="AM61" i="168" s="1"/>
  <c r="AL67" i="168"/>
  <c r="AM67" i="168" s="1"/>
  <c r="AL91" i="168"/>
  <c r="AM91" i="168" s="1"/>
  <c r="AL96" i="163"/>
  <c r="AM96" i="163" s="1"/>
  <c r="AM120" i="163"/>
  <c r="AN62" i="166"/>
  <c r="AN68" i="166"/>
  <c r="AN74" i="166"/>
  <c r="AN79" i="166"/>
  <c r="AN79" i="165" s="1"/>
  <c r="AN80" i="164" s="1"/>
  <c r="AL91" i="166"/>
  <c r="AM91" i="166" s="1"/>
  <c r="AN91" i="166" s="1"/>
  <c r="AL63" i="168"/>
  <c r="AM63" i="168" s="1"/>
  <c r="AL69" i="168"/>
  <c r="AM69" i="168" s="1"/>
  <c r="AL85" i="168"/>
  <c r="AM85" i="168" s="1"/>
  <c r="AL93" i="168"/>
  <c r="AM93" i="168" s="1"/>
  <c r="AL119" i="169"/>
  <c r="AM119" i="169" s="1"/>
  <c r="AN61" i="165"/>
  <c r="AL96" i="165"/>
  <c r="AM96" i="165" s="1"/>
  <c r="AL102" i="165"/>
  <c r="AM102" i="165" s="1"/>
  <c r="AN63" i="166"/>
  <c r="AN69" i="166"/>
  <c r="AN75" i="166"/>
  <c r="AL92" i="166"/>
  <c r="AM92" i="166" s="1"/>
  <c r="AN92" i="166" s="1"/>
  <c r="AL67" i="167"/>
  <c r="AM67" i="167" s="1"/>
  <c r="AL71" i="167"/>
  <c r="AM71" i="167" s="1"/>
  <c r="AL74" i="167"/>
  <c r="AM74" i="167" s="1"/>
  <c r="AL89" i="167"/>
  <c r="AM89" i="167" s="1"/>
  <c r="AL93" i="167"/>
  <c r="AM93" i="167" s="1"/>
  <c r="AL115" i="167"/>
  <c r="AM115" i="167" s="1"/>
  <c r="AL66" i="168"/>
  <c r="AM66" i="168" s="1"/>
  <c r="AL70" i="168"/>
  <c r="AM70" i="168" s="1"/>
  <c r="AL86" i="168"/>
  <c r="AM86" i="168" s="1"/>
  <c r="AL90" i="168"/>
  <c r="AM90" i="168" s="1"/>
  <c r="AL112" i="168"/>
  <c r="AL120" i="169"/>
  <c r="AM120" i="169" s="1"/>
  <c r="AM144" i="169"/>
  <c r="AM90" i="170"/>
  <c r="AN90" i="170" s="1"/>
  <c r="AN84" i="172" s="1"/>
  <c r="AN82" i="174" s="1"/>
  <c r="AN65" i="166"/>
  <c r="AN71" i="166"/>
  <c r="AN76" i="166"/>
  <c r="AN88" i="166"/>
  <c r="AL94" i="166"/>
  <c r="AM94" i="166" s="1"/>
  <c r="AN94" i="166" s="1"/>
  <c r="AL63" i="167"/>
  <c r="AM63" i="167" s="1"/>
  <c r="AN63" i="167" s="1"/>
  <c r="AL95" i="167"/>
  <c r="AM95" i="167" s="1"/>
  <c r="AL62" i="168"/>
  <c r="AM62" i="168" s="1"/>
  <c r="AL75" i="168"/>
  <c r="AM75" i="168" s="1"/>
  <c r="AL92" i="168"/>
  <c r="AM92" i="168" s="1"/>
  <c r="AL116" i="169"/>
  <c r="AM116" i="169" s="1"/>
  <c r="AL122" i="169"/>
  <c r="AM122" i="169" s="1"/>
  <c r="AL72" i="170"/>
  <c r="AL97" i="170"/>
  <c r="AM97" i="170" s="1"/>
  <c r="AN97" i="170" s="1"/>
  <c r="AN91" i="171" s="1"/>
  <c r="AN91" i="172" s="1"/>
  <c r="AN90" i="174" s="1"/>
  <c r="AM93" i="170"/>
  <c r="AN93" i="170" s="1"/>
  <c r="AN87" i="171" s="1"/>
  <c r="AN87" i="172" s="1"/>
  <c r="AN86" i="174" s="1"/>
  <c r="AN21" i="164"/>
  <c r="AL93" i="165"/>
  <c r="AM93" i="165" s="1"/>
  <c r="AL99" i="165"/>
  <c r="AM99" i="165" s="1"/>
  <c r="AL121" i="165"/>
  <c r="AM121" i="165" s="1"/>
  <c r="AN121" i="165" s="1"/>
  <c r="AN66" i="166"/>
  <c r="AN72" i="166"/>
  <c r="AN77" i="166"/>
  <c r="AL89" i="166"/>
  <c r="AL95" i="166"/>
  <c r="AM95" i="166" s="1"/>
  <c r="AN95" i="166" s="1"/>
  <c r="AL64" i="168"/>
  <c r="AM64" i="168" s="1"/>
  <c r="AL88" i="168"/>
  <c r="AM88" i="168" s="1"/>
  <c r="AL123" i="169"/>
  <c r="AM123" i="169" s="1"/>
  <c r="AN70" i="166"/>
  <c r="AL93" i="166"/>
  <c r="AM93" i="166" s="1"/>
  <c r="AN93" i="166" s="1"/>
  <c r="AM116" i="167"/>
  <c r="AM87" i="168"/>
  <c r="AM113" i="168"/>
  <c r="AL93" i="163"/>
  <c r="AM93" i="163" s="1"/>
  <c r="AL99" i="163"/>
  <c r="AM99" i="163" s="1"/>
  <c r="AN67" i="166"/>
  <c r="AN73" i="166"/>
  <c r="AN78" i="166"/>
  <c r="AL90" i="166"/>
  <c r="AM90" i="166" s="1"/>
  <c r="AN90" i="166" s="1"/>
  <c r="AL96" i="166"/>
  <c r="AM96" i="166" s="1"/>
  <c r="AN96" i="166" s="1"/>
  <c r="AL66" i="167"/>
  <c r="AM66" i="167" s="1"/>
  <c r="AL73" i="167"/>
  <c r="AM73" i="167" s="1"/>
  <c r="AL92" i="167"/>
  <c r="AM92" i="167" s="1"/>
  <c r="AL65" i="168"/>
  <c r="AM65" i="168" s="1"/>
  <c r="AL72" i="168"/>
  <c r="AM72" i="168" s="1"/>
  <c r="AL89" i="168"/>
  <c r="AM89" i="168" s="1"/>
  <c r="AM96" i="170"/>
  <c r="AN96" i="170" s="1"/>
  <c r="AN90" i="171" s="1"/>
  <c r="AN90" i="172" s="1"/>
  <c r="AN89" i="174" s="1"/>
  <c r="AL95" i="164"/>
  <c r="AM95" i="164" s="1"/>
  <c r="AL98" i="164"/>
  <c r="AM98" i="164" s="1"/>
  <c r="AL67" i="174"/>
  <c r="AM67" i="174" s="1"/>
  <c r="AL69" i="174"/>
  <c r="AM69" i="174" s="1"/>
  <c r="AL70" i="174"/>
  <c r="AM70" i="174" s="1"/>
  <c r="AM67" i="172"/>
  <c r="AL69" i="172"/>
  <c r="AM69" i="172" s="1"/>
  <c r="AL70" i="172"/>
  <c r="AM70" i="172" s="1"/>
  <c r="AL73" i="172"/>
  <c r="AM73" i="172" s="1"/>
  <c r="AL75" i="172"/>
  <c r="AM75" i="172" s="1"/>
  <c r="AL78" i="172"/>
  <c r="AM78" i="172" s="1"/>
  <c r="AL96" i="172"/>
  <c r="AM96" i="172" s="1"/>
  <c r="AL99" i="172"/>
  <c r="AM99" i="172" s="1"/>
  <c r="AL101" i="172"/>
  <c r="AM101" i="172" s="1"/>
  <c r="AL72" i="172"/>
  <c r="AM72" i="172" s="1"/>
  <c r="AL74" i="172"/>
  <c r="AM74" i="172" s="1"/>
  <c r="AL77" i="172"/>
  <c r="AM77" i="172" s="1"/>
  <c r="AL95" i="172"/>
  <c r="AM95" i="172" s="1"/>
  <c r="AL98" i="172"/>
  <c r="AM98" i="172" s="1"/>
  <c r="AL120" i="172"/>
  <c r="AM120" i="172" s="1"/>
  <c r="AL67" i="171"/>
  <c r="AM67" i="171" s="1"/>
  <c r="AN67" i="171" s="1"/>
  <c r="AL69" i="171"/>
  <c r="AM69" i="171" s="1"/>
  <c r="AL70" i="171"/>
  <c r="AM70" i="171" s="1"/>
  <c r="AL73" i="171"/>
  <c r="AM73" i="171" s="1"/>
  <c r="AL75" i="171"/>
  <c r="AM75" i="171" s="1"/>
  <c r="AN75" i="171" s="1"/>
  <c r="AL78" i="171"/>
  <c r="AM78" i="171" s="1"/>
  <c r="AN78" i="171" s="1"/>
  <c r="AL96" i="171"/>
  <c r="AM96" i="171" s="1"/>
  <c r="AL99" i="171"/>
  <c r="AM99" i="171" s="1"/>
  <c r="AM67" i="170"/>
  <c r="AL69" i="170"/>
  <c r="AL70" i="170"/>
  <c r="AM70" i="170" s="1"/>
  <c r="AL71" i="170"/>
  <c r="AL73" i="170"/>
  <c r="AL92" i="170"/>
  <c r="AM92" i="170" s="1"/>
  <c r="AN92" i="170" s="1"/>
  <c r="AN86" i="171" s="1"/>
  <c r="AL95" i="170"/>
  <c r="AM95" i="170" s="1"/>
  <c r="AN95" i="170" s="1"/>
  <c r="AN89" i="171" s="1"/>
  <c r="AN89" i="172" s="1"/>
  <c r="AN88" i="174" s="1"/>
  <c r="AM22" i="169"/>
  <c r="AL20" i="169"/>
  <c r="AM20" i="169" s="1"/>
  <c r="AL23" i="169"/>
  <c r="AM23" i="169" s="1"/>
  <c r="AL118" i="169"/>
  <c r="AM118" i="169" s="1"/>
  <c r="AL121" i="169"/>
  <c r="AM121" i="169" s="1"/>
  <c r="AL124" i="169"/>
  <c r="AM124" i="169" s="1"/>
  <c r="AM145" i="169"/>
  <c r="AL62" i="167"/>
  <c r="AM62" i="167" s="1"/>
  <c r="AL64" i="167"/>
  <c r="AM64" i="167" s="1"/>
  <c r="AL65" i="167"/>
  <c r="AM65" i="167" s="1"/>
  <c r="AL68" i="167"/>
  <c r="AM68" i="167" s="1"/>
  <c r="AL70" i="167"/>
  <c r="AM70" i="167" s="1"/>
  <c r="AL91" i="167"/>
  <c r="AM91" i="167" s="1"/>
  <c r="AL94" i="167"/>
  <c r="AM94" i="167" s="1"/>
  <c r="AN22" i="166"/>
  <c r="AL101" i="165"/>
  <c r="AM101" i="165" s="1"/>
  <c r="AL98" i="165"/>
  <c r="AM98" i="165" s="1"/>
  <c r="AL123" i="165"/>
  <c r="AM123" i="165" s="1"/>
  <c r="AN123" i="165" s="1"/>
  <c r="AN20" i="165"/>
  <c r="AN20" i="164" s="1"/>
  <c r="AL23" i="165"/>
  <c r="AM23" i="165" s="1"/>
  <c r="AN23" i="165" s="1"/>
  <c r="AN23" i="164" s="1"/>
  <c r="AL95" i="165"/>
  <c r="AM95" i="165" s="1"/>
  <c r="AM120" i="165"/>
  <c r="AN120" i="165" s="1"/>
  <c r="AN115" i="164" s="1"/>
  <c r="AL94" i="165"/>
  <c r="AM94" i="165" s="1"/>
  <c r="AL97" i="165"/>
  <c r="AM97" i="165" s="1"/>
  <c r="AL100" i="165"/>
  <c r="AM100" i="165" s="1"/>
  <c r="AM119" i="165"/>
  <c r="AN119" i="165" s="1"/>
  <c r="AN114" i="164" s="1"/>
  <c r="AL122" i="165"/>
  <c r="AM122" i="165" s="1"/>
  <c r="AN122" i="165" s="1"/>
  <c r="AL97" i="164"/>
  <c r="AM97" i="164" s="1"/>
  <c r="AL94" i="164"/>
  <c r="AM94" i="164" s="1"/>
  <c r="AM20" i="164"/>
  <c r="AL23" i="164"/>
  <c r="AM23" i="164" s="1"/>
  <c r="AM115" i="164"/>
  <c r="AL96" i="164"/>
  <c r="AM96" i="164" s="1"/>
  <c r="AM114" i="164"/>
  <c r="AL95" i="163"/>
  <c r="AM95" i="163" s="1"/>
  <c r="AL98" i="163"/>
  <c r="AM98" i="163" s="1"/>
  <c r="AL101" i="163"/>
  <c r="AM101" i="163" s="1"/>
  <c r="AM20" i="163"/>
  <c r="AL23" i="163"/>
  <c r="AM23" i="163" s="1"/>
  <c r="AL94" i="163"/>
  <c r="AM94" i="163" s="1"/>
  <c r="AL97" i="163"/>
  <c r="AM97" i="163" s="1"/>
  <c r="AL100" i="163"/>
  <c r="AM100" i="163" s="1"/>
  <c r="AM121" i="163"/>
  <c r="AN73" i="171" l="1"/>
  <c r="AN83" i="174"/>
  <c r="AM72" i="170"/>
  <c r="AN72" i="170" s="1"/>
  <c r="AN74" i="172" s="1"/>
  <c r="AN77" i="172"/>
  <c r="AN76" i="174" s="1"/>
  <c r="AM71" i="170"/>
  <c r="AN71" i="170" s="1"/>
  <c r="AM73" i="170"/>
  <c r="AN73" i="170" s="1"/>
  <c r="AN75" i="172" s="1"/>
  <c r="AN74" i="174" s="1"/>
  <c r="AN70" i="170"/>
  <c r="AN67" i="170"/>
  <c r="AN67" i="172" s="1"/>
  <c r="AN67" i="174" s="1"/>
  <c r="AM69" i="170"/>
  <c r="AN69" i="170" s="1"/>
  <c r="AN69" i="171" s="1"/>
  <c r="AN69" i="172" s="1"/>
  <c r="AN69" i="174" s="1"/>
  <c r="AN78" i="172"/>
  <c r="AN77" i="174" s="1"/>
  <c r="AM89" i="166"/>
  <c r="AN89" i="166" s="1"/>
  <c r="AN97" i="171"/>
  <c r="AN97" i="172" s="1"/>
  <c r="AN96" i="174" s="1"/>
  <c r="AN100" i="171"/>
  <c r="AN100" i="172" s="1"/>
  <c r="AN98" i="174" s="1"/>
  <c r="AN101" i="171"/>
  <c r="AN101" i="172" s="1"/>
  <c r="AN99" i="174" s="1"/>
  <c r="AN94" i="171"/>
  <c r="AN94" i="172" s="1"/>
  <c r="AN99" i="171"/>
  <c r="AN99" i="172" s="1"/>
  <c r="AN96" i="171"/>
  <c r="AN96" i="172" s="1"/>
  <c r="AN95" i="174" s="1"/>
  <c r="AN95" i="171"/>
  <c r="AN95" i="172" s="1"/>
  <c r="AN98" i="165"/>
  <c r="AN94" i="164" s="1"/>
  <c r="AN97" i="163" s="1"/>
  <c r="AN121" i="169" s="1"/>
  <c r="AN90" i="168" s="1"/>
  <c r="AN93" i="167" s="1"/>
  <c r="AN76" i="165"/>
  <c r="AN77" i="164" s="1"/>
  <c r="AN119" i="171"/>
  <c r="AN119" i="172" s="1"/>
  <c r="AN118" i="174" s="1"/>
  <c r="AN98" i="171"/>
  <c r="AN98" i="172" s="1"/>
  <c r="AN97" i="174" s="1"/>
  <c r="AN76" i="172"/>
  <c r="AN75" i="174" s="1"/>
  <c r="AN68" i="171"/>
  <c r="AN68" i="172" s="1"/>
  <c r="AN68" i="174" s="1"/>
  <c r="AN120" i="171"/>
  <c r="AN120" i="172" s="1"/>
  <c r="AN119" i="174" s="1"/>
  <c r="AN69" i="165"/>
  <c r="AN70" i="164" s="1"/>
  <c r="AN74" i="165"/>
  <c r="AN75" i="164" s="1"/>
  <c r="AN100" i="165"/>
  <c r="AN96" i="164" s="1"/>
  <c r="AN99" i="163" s="1"/>
  <c r="AN123" i="169" s="1"/>
  <c r="AN92" i="168" s="1"/>
  <c r="AN95" i="167" s="1"/>
  <c r="AN97" i="165"/>
  <c r="AN96" i="163" s="1"/>
  <c r="AN120" i="169" s="1"/>
  <c r="AN89" i="168" s="1"/>
  <c r="AN92" i="167" s="1"/>
  <c r="AN77" i="165"/>
  <c r="AN78" i="164" s="1"/>
  <c r="AN21" i="163"/>
  <c r="AN21" i="169" s="1"/>
  <c r="AN78" i="163"/>
  <c r="AN102" i="169" s="1"/>
  <c r="AN22" i="165"/>
  <c r="AN22" i="164" s="1"/>
  <c r="AN22" i="163" s="1"/>
  <c r="AN22" i="169" s="1"/>
  <c r="AN72" i="165"/>
  <c r="AN73" i="164" s="1"/>
  <c r="AN99" i="165"/>
  <c r="AN95" i="164" s="1"/>
  <c r="AN98" i="163" s="1"/>
  <c r="AN122" i="169" s="1"/>
  <c r="AN91" i="168" s="1"/>
  <c r="AN94" i="167" s="1"/>
  <c r="AN71" i="165"/>
  <c r="AN72" i="164" s="1"/>
  <c r="AN64" i="165"/>
  <c r="AN20" i="163"/>
  <c r="AN20" i="169" s="1"/>
  <c r="AN68" i="165"/>
  <c r="AN102" i="165"/>
  <c r="AN98" i="164" s="1"/>
  <c r="AN101" i="163" s="1"/>
  <c r="AN120" i="163"/>
  <c r="AN144" i="169" s="1"/>
  <c r="AN115" i="167" s="1"/>
  <c r="AN93" i="165"/>
  <c r="AN78" i="165"/>
  <c r="AN79" i="164" s="1"/>
  <c r="AN73" i="165"/>
  <c r="AN74" i="164" s="1"/>
  <c r="AN63" i="165"/>
  <c r="AN65" i="165"/>
  <c r="AN23" i="163"/>
  <c r="AN23" i="169" s="1"/>
  <c r="AN101" i="165"/>
  <c r="AN97" i="164" s="1"/>
  <c r="AN100" i="163" s="1"/>
  <c r="AN124" i="169" s="1"/>
  <c r="AN93" i="168" s="1"/>
  <c r="AN96" i="167" s="1"/>
  <c r="AN62" i="165"/>
  <c r="AN70" i="165"/>
  <c r="AN71" i="164" s="1"/>
  <c r="AN121" i="163"/>
  <c r="AN145" i="169" s="1"/>
  <c r="AN113" i="168" s="1"/>
  <c r="AN116" i="167" s="1"/>
  <c r="AN66" i="165"/>
  <c r="AN96" i="165"/>
  <c r="AN67" i="165"/>
  <c r="AN94" i="165"/>
  <c r="AN93" i="163" s="1"/>
  <c r="AN117" i="169" s="1"/>
  <c r="AN86" i="168" s="1"/>
  <c r="AN75" i="165"/>
  <c r="AN76" i="164" s="1"/>
  <c r="AJ91" i="150"/>
  <c r="AJ92" i="150"/>
  <c r="AJ93" i="150"/>
  <c r="AJ96" i="150"/>
  <c r="AL96" i="150" s="1"/>
  <c r="AJ97" i="150"/>
  <c r="AN73" i="172" l="1"/>
  <c r="AN72" i="174" s="1"/>
  <c r="AN71" i="171"/>
  <c r="AN71" i="172" s="1"/>
  <c r="AN72" i="171"/>
  <c r="AN72" i="172" s="1"/>
  <c r="AN71" i="174" s="1"/>
  <c r="AN70" i="171"/>
  <c r="AN70" i="172" s="1"/>
  <c r="AN70" i="174" s="1"/>
  <c r="AN89" i="167"/>
  <c r="AN85" i="167"/>
  <c r="AN95" i="165"/>
  <c r="AN94" i="163" s="1"/>
  <c r="AN118" i="169" s="1"/>
  <c r="AN87" i="168" s="1"/>
  <c r="AN90" i="167" s="1"/>
  <c r="AN88" i="165"/>
  <c r="AN87" i="164" s="1"/>
  <c r="AN85" i="163" s="1"/>
  <c r="AN109" i="169" s="1"/>
  <c r="AN66" i="164"/>
  <c r="AN69" i="164"/>
  <c r="AN67" i="163" s="1"/>
  <c r="AN68" i="164"/>
  <c r="AN66" i="163" s="1"/>
  <c r="AN67" i="164"/>
  <c r="AN65" i="163" s="1"/>
  <c r="AN65" i="164"/>
  <c r="AN64" i="163" s="1"/>
  <c r="AN64" i="164"/>
  <c r="AN63" i="163" s="1"/>
  <c r="AN63" i="164"/>
  <c r="AN62" i="163" s="1"/>
  <c r="AN62" i="164"/>
  <c r="AN61" i="163" s="1"/>
  <c r="AN61" i="168" s="1"/>
  <c r="AN62" i="167" s="1"/>
  <c r="AN68" i="163"/>
  <c r="AN73" i="163"/>
  <c r="AN74" i="163"/>
  <c r="AN72" i="163"/>
  <c r="AN96" i="169" s="1"/>
  <c r="AN76" i="163"/>
  <c r="AN77" i="163"/>
  <c r="AN70" i="163"/>
  <c r="AN71" i="163"/>
  <c r="AN69" i="163"/>
  <c r="AN75" i="163"/>
  <c r="AN99" i="169" s="1"/>
  <c r="AN116" i="169"/>
  <c r="AN85" i="168" s="1"/>
  <c r="AN95" i="163"/>
  <c r="AN119" i="169" s="1"/>
  <c r="AN88" i="168" s="1"/>
  <c r="AN91" i="167" s="1"/>
  <c r="AN75" i="168"/>
  <c r="AL97" i="150"/>
  <c r="AM97" i="150" s="1"/>
  <c r="AN97" i="150" s="1"/>
  <c r="AL93" i="150"/>
  <c r="AM93" i="150" s="1"/>
  <c r="AN93" i="150" s="1"/>
  <c r="AL75" i="150"/>
  <c r="AM75" i="150" s="1"/>
  <c r="AL74" i="150"/>
  <c r="AM74" i="150" s="1"/>
  <c r="AL116" i="150"/>
  <c r="AM116" i="150" s="1"/>
  <c r="AN116" i="150" s="1"/>
  <c r="AL92" i="150"/>
  <c r="AM92" i="150" s="1"/>
  <c r="AL91" i="150"/>
  <c r="AM91" i="150" s="1"/>
  <c r="AM96" i="150"/>
  <c r="AN96" i="150" s="1"/>
  <c r="AL117" i="150"/>
  <c r="AM117" i="150" s="1"/>
  <c r="AN117" i="150" s="1"/>
  <c r="AL90" i="150"/>
  <c r="AM90" i="150" s="1"/>
  <c r="AN90" i="150" l="1"/>
  <c r="AN91" i="150"/>
  <c r="AN97" i="169"/>
  <c r="AN70" i="168" s="1"/>
  <c r="AN71" i="167" s="1"/>
  <c r="AN88" i="169"/>
  <c r="AN89" i="169"/>
  <c r="AN90" i="169"/>
  <c r="AN64" i="168" s="1"/>
  <c r="AN65" i="167" s="1"/>
  <c r="AN72" i="168"/>
  <c r="AN73" i="167" s="1"/>
  <c r="AN74" i="150" s="1"/>
  <c r="AN100" i="169"/>
  <c r="AN91" i="169"/>
  <c r="AN65" i="168" s="1"/>
  <c r="AN66" i="167" s="1"/>
  <c r="AN95" i="169"/>
  <c r="AN68" i="168" s="1"/>
  <c r="AN69" i="167" s="1"/>
  <c r="AN92" i="169"/>
  <c r="AN66" i="168" s="1"/>
  <c r="AN67" i="167" s="1"/>
  <c r="AN69" i="168"/>
  <c r="AN70" i="167" s="1"/>
  <c r="AN86" i="169"/>
  <c r="AN62" i="168" s="1"/>
  <c r="AN94" i="169"/>
  <c r="AN101" i="169"/>
  <c r="AN74" i="168" s="1"/>
  <c r="AN93" i="169"/>
  <c r="AN67" i="168" s="1"/>
  <c r="AN68" i="167" s="1"/>
  <c r="AN98" i="169"/>
  <c r="AN71" i="168" s="1"/>
  <c r="AN72" i="167" s="1"/>
  <c r="AN87" i="169"/>
  <c r="AN92" i="150"/>
  <c r="AL68" i="150"/>
  <c r="AM68" i="150" s="1"/>
  <c r="AL73" i="150"/>
  <c r="AM73" i="150" s="1"/>
  <c r="AL67" i="150"/>
  <c r="AM67" i="150" s="1"/>
  <c r="AL69" i="150"/>
  <c r="AM69" i="150" s="1"/>
  <c r="AL72" i="150"/>
  <c r="AM72" i="150" s="1"/>
  <c r="AL71" i="150"/>
  <c r="AM71" i="150" s="1"/>
  <c r="AL66" i="150"/>
  <c r="AM66" i="150" s="1"/>
  <c r="AL70" i="150"/>
  <c r="AM70" i="150" s="1"/>
  <c r="AL64" i="150"/>
  <c r="AM64" i="150" s="1"/>
  <c r="AL63" i="150"/>
  <c r="AM63" i="150" s="1"/>
  <c r="AL65" i="150"/>
  <c r="AM65" i="150" s="1"/>
  <c r="AN63" i="150" l="1"/>
  <c r="AN73" i="168"/>
  <c r="AN74" i="167" s="1"/>
  <c r="AN75" i="150" s="1"/>
  <c r="AN63" i="168"/>
  <c r="AN64" i="167" s="1"/>
  <c r="AN65" i="150" s="1"/>
  <c r="AN73" i="150"/>
  <c r="AN66" i="150"/>
  <c r="AN68" i="150"/>
  <c r="AN72" i="150"/>
  <c r="AN70" i="150"/>
  <c r="AN71" i="150"/>
  <c r="AN64" i="150"/>
  <c r="AN69" i="150"/>
  <c r="AN67" i="150"/>
  <c r="H265" i="3" l="1"/>
  <c r="G265" i="3"/>
  <c r="F265" i="3"/>
  <c r="E265" i="3"/>
  <c r="D265" i="3"/>
  <c r="C265" i="3"/>
  <c r="B265" i="3"/>
  <c r="I264" i="3"/>
  <c r="I262" i="3"/>
  <c r="I260" i="3"/>
  <c r="I258" i="3"/>
  <c r="I256" i="3"/>
  <c r="I254" i="3"/>
  <c r="I252" i="3"/>
  <c r="I250" i="3"/>
  <c r="I248" i="3"/>
  <c r="I236" i="3"/>
  <c r="I238" i="3"/>
  <c r="I240" i="3"/>
  <c r="I242" i="3"/>
  <c r="I244" i="3"/>
  <c r="I246" i="3"/>
  <c r="I225" i="3"/>
  <c r="I223" i="3"/>
  <c r="I224" i="3" s="1"/>
  <c r="H214" i="3"/>
  <c r="G214" i="3"/>
  <c r="F214" i="3"/>
  <c r="E214" i="3"/>
  <c r="D214" i="3"/>
  <c r="C214" i="3"/>
  <c r="B214" i="3"/>
  <c r="I213" i="3"/>
  <c r="I211" i="3"/>
  <c r="I209" i="3"/>
  <c r="H203" i="3"/>
  <c r="G203" i="3"/>
  <c r="G25" i="3"/>
  <c r="G34" i="3"/>
  <c r="G70" i="3"/>
  <c r="G132" i="3"/>
  <c r="G144" i="3"/>
  <c r="G162" i="3"/>
  <c r="G182" i="3"/>
  <c r="F203" i="3"/>
  <c r="E203" i="3"/>
  <c r="D203" i="3"/>
  <c r="D25" i="3"/>
  <c r="D34" i="3"/>
  <c r="D70" i="3"/>
  <c r="D132" i="3"/>
  <c r="D144" i="3"/>
  <c r="D162" i="3"/>
  <c r="D182" i="3"/>
  <c r="C203" i="3"/>
  <c r="B203" i="3"/>
  <c r="B25" i="3"/>
  <c r="B34" i="3"/>
  <c r="B70" i="3"/>
  <c r="B132" i="3"/>
  <c r="B144" i="3"/>
  <c r="B162" i="3"/>
  <c r="B182" i="3"/>
  <c r="I202" i="3"/>
  <c r="I200" i="3"/>
  <c r="I198" i="3"/>
  <c r="I196" i="3"/>
  <c r="I190" i="3"/>
  <c r="N190" i="3" s="1"/>
  <c r="I192" i="3"/>
  <c r="N191" i="3" s="1"/>
  <c r="I194" i="3"/>
  <c r="N192" i="3" s="1"/>
  <c r="S187" i="3"/>
  <c r="H182" i="3"/>
  <c r="H25" i="3"/>
  <c r="H34" i="3"/>
  <c r="H70" i="3"/>
  <c r="H132" i="3"/>
  <c r="H144" i="3"/>
  <c r="H162" i="3"/>
  <c r="F182" i="3"/>
  <c r="E182" i="3"/>
  <c r="C182" i="3"/>
  <c r="I181" i="3"/>
  <c r="N173" i="3"/>
  <c r="I173" i="3"/>
  <c r="N171" i="3" s="1"/>
  <c r="S166" i="3"/>
  <c r="I171" i="3"/>
  <c r="F162" i="3"/>
  <c r="E162" i="3"/>
  <c r="C162" i="3"/>
  <c r="I161" i="3"/>
  <c r="I159" i="3"/>
  <c r="I157" i="3"/>
  <c r="I155" i="3"/>
  <c r="I153" i="3"/>
  <c r="I151" i="3"/>
  <c r="F144" i="3"/>
  <c r="E144" i="3"/>
  <c r="C144" i="3"/>
  <c r="C25" i="3"/>
  <c r="C34" i="3"/>
  <c r="C70" i="3"/>
  <c r="C132" i="3"/>
  <c r="I143" i="3"/>
  <c r="I139" i="3"/>
  <c r="I141" i="3"/>
  <c r="N142" i="3"/>
  <c r="F132" i="3"/>
  <c r="E132" i="3"/>
  <c r="E25" i="3"/>
  <c r="E34" i="3"/>
  <c r="E70" i="3"/>
  <c r="I131" i="3"/>
  <c r="N130" i="3" s="1"/>
  <c r="I129" i="3"/>
  <c r="S127" i="3"/>
  <c r="I123" i="3"/>
  <c r="G125" i="3" s="1"/>
  <c r="H125" i="3" s="1"/>
  <c r="I125" i="3" s="1"/>
  <c r="I117" i="3"/>
  <c r="I114" i="3"/>
  <c r="H107" i="3"/>
  <c r="G107" i="3"/>
  <c r="F107" i="3"/>
  <c r="E107" i="3"/>
  <c r="D107" i="3"/>
  <c r="C107" i="3"/>
  <c r="B107" i="3"/>
  <c r="I106" i="3"/>
  <c r="I104" i="3"/>
  <c r="I78" i="3"/>
  <c r="I80" i="3"/>
  <c r="I82" i="3"/>
  <c r="I84" i="3"/>
  <c r="I86" i="3"/>
  <c r="I88" i="3"/>
  <c r="I90" i="3"/>
  <c r="I92" i="3"/>
  <c r="I94" i="3"/>
  <c r="I96" i="3"/>
  <c r="I98" i="3"/>
  <c r="I100" i="3"/>
  <c r="I102" i="3"/>
  <c r="F70" i="3"/>
  <c r="F25" i="3"/>
  <c r="F34" i="3"/>
  <c r="I69" i="3"/>
  <c r="M66" i="3"/>
  <c r="I65" i="3"/>
  <c r="I63" i="3"/>
  <c r="N54" i="3" s="1"/>
  <c r="I61" i="3"/>
  <c r="N49" i="3" s="1"/>
  <c r="I59" i="3"/>
  <c r="N44" i="3" s="1"/>
  <c r="I57" i="3"/>
  <c r="N53" i="3" s="1"/>
  <c r="I55" i="3"/>
  <c r="N48" i="3" s="1"/>
  <c r="I53" i="3"/>
  <c r="N43" i="3" s="1"/>
  <c r="I51" i="3"/>
  <c r="N52" i="3" s="1"/>
  <c r="I41" i="3"/>
  <c r="N41" i="3" s="1"/>
  <c r="I43" i="3"/>
  <c r="N46" i="3" s="1"/>
  <c r="I45" i="3"/>
  <c r="N51" i="3" s="1"/>
  <c r="I47" i="3"/>
  <c r="N42" i="3" s="1"/>
  <c r="I49" i="3"/>
  <c r="N47" i="3" s="1"/>
  <c r="M33" i="3"/>
  <c r="I33" i="3"/>
  <c r="I29" i="3"/>
  <c r="I31" i="3"/>
  <c r="I24" i="3"/>
  <c r="I14" i="3"/>
  <c r="N15" i="3" s="1"/>
  <c r="I16" i="3"/>
  <c r="N16" i="3" s="1"/>
  <c r="I20" i="3"/>
  <c r="N18" i="3" s="1"/>
  <c r="I18" i="3"/>
  <c r="I22" i="3"/>
  <c r="I8" i="3"/>
  <c r="I4" i="3"/>
  <c r="I293" i="2"/>
  <c r="I291" i="2"/>
  <c r="I292" i="2" s="1"/>
  <c r="H277" i="2"/>
  <c r="G277" i="2"/>
  <c r="F277" i="2"/>
  <c r="E277" i="2"/>
  <c r="E53" i="2"/>
  <c r="E65" i="2"/>
  <c r="E116" i="2"/>
  <c r="E163" i="2"/>
  <c r="E189" i="2"/>
  <c r="E204" i="2"/>
  <c r="E238" i="2"/>
  <c r="E247" i="2"/>
  <c r="D277" i="2"/>
  <c r="C277" i="2"/>
  <c r="B277" i="2"/>
  <c r="I275" i="2"/>
  <c r="I272" i="2"/>
  <c r="I269" i="2"/>
  <c r="I266" i="2"/>
  <c r="I263" i="2"/>
  <c r="I257" i="2"/>
  <c r="I260" i="2"/>
  <c r="G249" i="2"/>
  <c r="H249" i="2" s="1"/>
  <c r="I249" i="2" s="1"/>
  <c r="H247" i="2"/>
  <c r="G247" i="2"/>
  <c r="F247" i="2"/>
  <c r="D247" i="2"/>
  <c r="C247" i="2"/>
  <c r="B247" i="2"/>
  <c r="H238" i="2"/>
  <c r="H53" i="2"/>
  <c r="H65" i="2"/>
  <c r="H116" i="2"/>
  <c r="H189" i="2"/>
  <c r="H204" i="2"/>
  <c r="G238" i="2"/>
  <c r="F238" i="2"/>
  <c r="D238" i="2"/>
  <c r="D53" i="2"/>
  <c r="D65" i="2"/>
  <c r="D116" i="2"/>
  <c r="D163" i="2"/>
  <c r="D189" i="2"/>
  <c r="D204" i="2"/>
  <c r="C238" i="2"/>
  <c r="B238" i="2"/>
  <c r="I236" i="2"/>
  <c r="I221" i="2"/>
  <c r="I224" i="2"/>
  <c r="I227" i="2"/>
  <c r="I230" i="2"/>
  <c r="I233" i="2"/>
  <c r="G204" i="2"/>
  <c r="F204" i="2"/>
  <c r="C204" i="2"/>
  <c r="B204" i="2"/>
  <c r="I202" i="2"/>
  <c r="I196" i="2"/>
  <c r="I199" i="2"/>
  <c r="G189" i="2"/>
  <c r="F189" i="2"/>
  <c r="C189" i="2"/>
  <c r="B189" i="2"/>
  <c r="I187" i="2"/>
  <c r="I184" i="2"/>
  <c r="I169" i="2"/>
  <c r="G172" i="2" s="1"/>
  <c r="H172" i="2" s="1"/>
  <c r="I172" i="2" s="1"/>
  <c r="F163" i="2"/>
  <c r="F53" i="2"/>
  <c r="F65" i="2"/>
  <c r="F116" i="2"/>
  <c r="C163" i="2"/>
  <c r="B163" i="2"/>
  <c r="B53" i="2"/>
  <c r="B65" i="2"/>
  <c r="B116" i="2"/>
  <c r="I162" i="2"/>
  <c r="I157" i="2"/>
  <c r="G116" i="2"/>
  <c r="C116" i="2"/>
  <c r="C53" i="2"/>
  <c r="C65" i="2"/>
  <c r="I115" i="2"/>
  <c r="I112" i="2"/>
  <c r="I109" i="2"/>
  <c r="I106" i="2"/>
  <c r="I103" i="2"/>
  <c r="I100" i="2"/>
  <c r="I97" i="2"/>
  <c r="I94" i="2"/>
  <c r="I91" i="2"/>
  <c r="I88" i="2"/>
  <c r="I85" i="2"/>
  <c r="I73" i="2"/>
  <c r="I76" i="2"/>
  <c r="I79" i="2"/>
  <c r="I82" i="2"/>
  <c r="G65" i="2"/>
  <c r="G53" i="2"/>
  <c r="I63" i="2"/>
  <c r="I57" i="2"/>
  <c r="I60" i="2"/>
  <c r="I36" i="2"/>
  <c r="I39" i="2"/>
  <c r="I42" i="2"/>
  <c r="I45" i="2"/>
  <c r="I48" i="2"/>
  <c r="I51" i="2"/>
  <c r="I11" i="2"/>
  <c r="G14" i="2" s="1"/>
  <c r="H14" i="2" s="1"/>
  <c r="I14" i="2" s="1"/>
  <c r="I4" i="2"/>
  <c r="G7" i="2" s="1"/>
  <c r="H7" i="2" s="1"/>
  <c r="I7" i="2" s="1"/>
  <c r="I155" i="1"/>
  <c r="I153" i="1"/>
  <c r="I154" i="1" s="1"/>
  <c r="H144" i="1"/>
  <c r="G144" i="1"/>
  <c r="G20" i="1"/>
  <c r="G30" i="1"/>
  <c r="G65" i="1"/>
  <c r="G74" i="1"/>
  <c r="G89" i="1"/>
  <c r="G98" i="1"/>
  <c r="G117" i="1"/>
  <c r="F144" i="1"/>
  <c r="E144" i="1"/>
  <c r="D144" i="1"/>
  <c r="C144" i="1"/>
  <c r="B144" i="1"/>
  <c r="I143" i="1"/>
  <c r="I141" i="1"/>
  <c r="I135" i="1"/>
  <c r="I137" i="1"/>
  <c r="I139" i="1"/>
  <c r="I127" i="1"/>
  <c r="I122" i="1"/>
  <c r="H117" i="1"/>
  <c r="F117" i="1"/>
  <c r="E117" i="1"/>
  <c r="D117" i="1"/>
  <c r="C117" i="1"/>
  <c r="B117" i="1"/>
  <c r="I116" i="1"/>
  <c r="I112" i="1"/>
  <c r="I114" i="1"/>
  <c r="I107" i="1"/>
  <c r="I102" i="1"/>
  <c r="H98" i="1"/>
  <c r="F98" i="1"/>
  <c r="F20" i="1"/>
  <c r="F30" i="1"/>
  <c r="F65" i="1"/>
  <c r="F74" i="1"/>
  <c r="F89" i="1"/>
  <c r="E98" i="1"/>
  <c r="D98" i="1"/>
  <c r="C98" i="1"/>
  <c r="C20" i="1"/>
  <c r="C30" i="1"/>
  <c r="C65" i="1"/>
  <c r="C74" i="1"/>
  <c r="C89" i="1"/>
  <c r="B98" i="1"/>
  <c r="I97" i="1"/>
  <c r="I93" i="1"/>
  <c r="I95" i="1"/>
  <c r="H89" i="1"/>
  <c r="E89" i="1"/>
  <c r="D89" i="1"/>
  <c r="B89" i="1"/>
  <c r="I88" i="1"/>
  <c r="I86" i="1"/>
  <c r="I84" i="1"/>
  <c r="I82" i="1"/>
  <c r="I80" i="1"/>
  <c r="I78" i="1"/>
  <c r="H74" i="1"/>
  <c r="E74" i="1"/>
  <c r="D74" i="1"/>
  <c r="B74" i="1"/>
  <c r="I73" i="1"/>
  <c r="I71" i="1"/>
  <c r="I69" i="1"/>
  <c r="H65" i="1"/>
  <c r="H20" i="1"/>
  <c r="H30" i="1"/>
  <c r="E65" i="1"/>
  <c r="E20" i="1"/>
  <c r="E30" i="1"/>
  <c r="D65" i="1"/>
  <c r="D20" i="1"/>
  <c r="D30" i="1"/>
  <c r="B65" i="1"/>
  <c r="B20" i="1"/>
  <c r="B30" i="1"/>
  <c r="I64" i="1"/>
  <c r="I62" i="1"/>
  <c r="I60" i="1"/>
  <c r="I36" i="1"/>
  <c r="I38" i="1"/>
  <c r="I40" i="1"/>
  <c r="I42" i="1"/>
  <c r="I44" i="1"/>
  <c r="I46" i="1"/>
  <c r="I48" i="1"/>
  <c r="I50" i="1"/>
  <c r="I52" i="1"/>
  <c r="I54" i="1"/>
  <c r="I56" i="1"/>
  <c r="I58" i="1"/>
  <c r="I29" i="1"/>
  <c r="I25" i="1"/>
  <c r="I27" i="1"/>
  <c r="I19" i="1"/>
  <c r="I17" i="1"/>
  <c r="I15" i="1"/>
  <c r="I9" i="1"/>
  <c r="I11" i="1"/>
  <c r="I13" i="1"/>
  <c r="I4" i="1"/>
  <c r="Q129" i="3" l="1"/>
  <c r="O131" i="3" s="1"/>
  <c r="Q131" i="3" s="1"/>
  <c r="I65" i="2"/>
  <c r="I98" i="1"/>
  <c r="G220" i="3"/>
  <c r="G221" i="3" s="1"/>
  <c r="I156" i="1"/>
  <c r="D220" i="3"/>
  <c r="D221" i="3" s="1"/>
  <c r="I117" i="1"/>
  <c r="I144" i="1"/>
  <c r="G287" i="2"/>
  <c r="G288" i="2" s="1"/>
  <c r="I116" i="2"/>
  <c r="G118" i="2" s="1"/>
  <c r="H118" i="2" s="1"/>
  <c r="I118" i="2" s="1"/>
  <c r="B287" i="2"/>
  <c r="B288" i="2" s="1"/>
  <c r="F287" i="2"/>
  <c r="F288" i="2" s="1"/>
  <c r="C287" i="2"/>
  <c r="C288" i="2" s="1"/>
  <c r="H287" i="2"/>
  <c r="H288" i="2" s="1"/>
  <c r="G10" i="3"/>
  <c r="H10" i="3" s="1"/>
  <c r="I10" i="3" s="1"/>
  <c r="I144" i="3"/>
  <c r="G146" i="3" s="1"/>
  <c r="H146" i="3" s="1"/>
  <c r="I146" i="3" s="1"/>
  <c r="I34" i="3"/>
  <c r="F220" i="3"/>
  <c r="F221" i="3" s="1"/>
  <c r="I132" i="3"/>
  <c r="G134" i="3" s="1"/>
  <c r="H134" i="3" s="1"/>
  <c r="I134" i="3" s="1"/>
  <c r="I226" i="3"/>
  <c r="I265" i="3"/>
  <c r="G267" i="3" s="1"/>
  <c r="H267" i="3" s="1"/>
  <c r="I267" i="3" s="1"/>
  <c r="B148" i="1"/>
  <c r="E148" i="1"/>
  <c r="I189" i="2"/>
  <c r="G191" i="2" s="1"/>
  <c r="H191" i="2" s="1"/>
  <c r="I191" i="2" s="1"/>
  <c r="N174" i="3"/>
  <c r="Q168" i="3" s="1"/>
  <c r="O170" i="3" s="1"/>
  <c r="Q170" i="3" s="1"/>
  <c r="O172" i="3" s="1"/>
  <c r="S172" i="3" s="1"/>
  <c r="S174" i="3" s="1"/>
  <c r="S182" i="3" s="1"/>
  <c r="N195" i="3"/>
  <c r="Q189" i="3" s="1"/>
  <c r="O191" i="3" s="1"/>
  <c r="Q191" i="3" s="1"/>
  <c r="O193" i="3" s="1"/>
  <c r="S193" i="3" s="1"/>
  <c r="S195" i="3" s="1"/>
  <c r="S203" i="3" s="1"/>
  <c r="N21" i="3"/>
  <c r="P27" i="3" s="1"/>
  <c r="H220" i="3"/>
  <c r="H221" i="3" s="1"/>
  <c r="I70" i="3"/>
  <c r="G72" i="3" s="1"/>
  <c r="H72" i="3" s="1"/>
  <c r="I72" i="3" s="1"/>
  <c r="I204" i="2"/>
  <c r="G206" i="2" s="1"/>
  <c r="H206" i="2" s="1"/>
  <c r="I206" i="2" s="1"/>
  <c r="I238" i="2"/>
  <c r="G240" i="2" s="1"/>
  <c r="H240" i="2" s="1"/>
  <c r="I240" i="2" s="1"/>
  <c r="D287" i="2"/>
  <c r="D288" i="2" s="1"/>
  <c r="E220" i="3"/>
  <c r="E221" i="3" s="1"/>
  <c r="C220" i="3"/>
  <c r="C221" i="3" s="1"/>
  <c r="I162" i="3"/>
  <c r="G164" i="3" s="1"/>
  <c r="H164" i="3" s="1"/>
  <c r="I164" i="3" s="1"/>
  <c r="I182" i="3"/>
  <c r="I203" i="3"/>
  <c r="G205" i="3" s="1"/>
  <c r="H205" i="3" s="1"/>
  <c r="I205" i="3" s="1"/>
  <c r="B220" i="3"/>
  <c r="B221" i="3" s="1"/>
  <c r="I214" i="3"/>
  <c r="G216" i="3" s="1"/>
  <c r="H216" i="3" s="1"/>
  <c r="I216" i="3" s="1"/>
  <c r="I53" i="2"/>
  <c r="I74" i="1"/>
  <c r="I89" i="1"/>
  <c r="C148" i="1"/>
  <c r="F148" i="1"/>
  <c r="G148" i="1"/>
  <c r="E149" i="1" s="1"/>
  <c r="I163" i="2"/>
  <c r="G165" i="2" s="1"/>
  <c r="H165" i="2" s="1"/>
  <c r="I165" i="2" s="1"/>
  <c r="I25" i="3"/>
  <c r="M35" i="3" s="1"/>
  <c r="I107" i="3"/>
  <c r="G109" i="3" s="1"/>
  <c r="H109" i="3" s="1"/>
  <c r="I109" i="3" s="1"/>
  <c r="I20" i="1"/>
  <c r="I30" i="1"/>
  <c r="I65" i="1"/>
  <c r="D148" i="1"/>
  <c r="H148" i="1"/>
  <c r="I277" i="2"/>
  <c r="G279" i="2" s="1"/>
  <c r="H279" i="2" s="1"/>
  <c r="I279" i="2" s="1"/>
  <c r="E287" i="2"/>
  <c r="E288" i="2" s="1"/>
  <c r="G119" i="3"/>
  <c r="H119" i="3" s="1"/>
  <c r="I119" i="3" s="1"/>
  <c r="N56" i="3"/>
  <c r="O60" i="3" s="1"/>
  <c r="M62" i="3" s="1"/>
  <c r="P62" i="3" s="1"/>
  <c r="I294" i="2"/>
  <c r="D149" i="1" l="1"/>
  <c r="B149" i="1"/>
  <c r="P203" i="3"/>
  <c r="G36" i="3"/>
  <c r="H36" i="3" s="1"/>
  <c r="I36" i="3" s="1"/>
  <c r="G149" i="1"/>
  <c r="G150" i="1" s="1"/>
  <c r="H149" i="1"/>
  <c r="H150" i="1" s="1"/>
  <c r="C149" i="1"/>
  <c r="C150" i="1" s="1"/>
  <c r="E150" i="1"/>
  <c r="F149" i="1"/>
  <c r="O25" i="3"/>
  <c r="M27" i="3" s="1"/>
  <c r="I148" i="1"/>
  <c r="B150" i="1"/>
  <c r="U203" i="3"/>
  <c r="D150" i="1"/>
  <c r="I287" i="2"/>
  <c r="I288" i="2" s="1"/>
  <c r="I297" i="2" s="1"/>
  <c r="I220" i="3"/>
  <c r="I221" i="3" s="1"/>
  <c r="I229" i="3" s="1"/>
  <c r="F150" i="1"/>
  <c r="G184" i="3"/>
  <c r="H184" i="3" s="1"/>
  <c r="I184" i="3" s="1"/>
  <c r="P182" i="3"/>
  <c r="U182" i="3" s="1"/>
  <c r="G67" i="2"/>
  <c r="H67" i="2" s="1"/>
  <c r="I67" i="2" s="1"/>
  <c r="M29" i="3"/>
  <c r="P29" i="3"/>
  <c r="P33" i="3" s="1"/>
  <c r="R33" i="3" s="1"/>
  <c r="O35" i="3" s="1"/>
  <c r="P35" i="3" s="1"/>
  <c r="M64" i="3"/>
  <c r="P64" i="3"/>
  <c r="P66" i="3" s="1"/>
  <c r="R66" i="3" s="1"/>
  <c r="O68" i="3" s="1"/>
  <c r="P68" i="3" s="1"/>
  <c r="I150" i="1" l="1"/>
  <c r="I159" i="1" s="1"/>
  <c r="I149" i="1"/>
  <c r="J22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Nielsen</author>
    <author>Mathias Hartvig Morell Nielsen</author>
    <author>Steen Hertin-Sandkær</author>
    <author>Michael Bo Pedersen</author>
    <author>Steen Hertin</author>
    <author>Nikolaj Langtin Pamhede</author>
    <author>Kim Holm Aabroe</author>
    <author>Nick Lorentzen</author>
    <author>Thomas Holm</author>
    <author>Henrik Wolffbrandt Hansen</author>
  </authors>
  <commentList>
    <comment ref="D14" authorId="0" shapeId="0" xr:uid="{685C1CF0-9B1B-48B8-B1C8-A464A672FA5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KAS</t>
        </r>
      </text>
    </comment>
    <comment ref="E14" authorId="1" shapeId="0" xr:uid="{24692B09-B3F2-48C0-91D2-B466017ED47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F14" authorId="1" shapeId="0" xr:uid="{2BDEB29C-01E4-4E0F-8399-1F8A09DE6EF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K14" authorId="2" shapeId="0" xr:uid="{8E1FE0F7-965C-4902-A0EA-451DB28F819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kl. 15:30 på OA</t>
        </r>
      </text>
    </comment>
    <comment ref="Y14" authorId="1" shapeId="0" xr:uid="{603E3D82-3975-41F9-9D0E-EC1DF26081C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Z14" authorId="1" shapeId="0" xr:uid="{D145806E-0851-44F0-AEA3-466250C9807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A14" authorId="1" shapeId="0" xr:uid="{F730D8F6-7750-4B3D-989E-72B67FA0C48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G14" authorId="0" shapeId="0" xr:uid="{2B4F6A75-972D-45AE-BD91-F8F3F4EC7C9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F17" authorId="2" shapeId="0" xr:uid="{9E9D3E94-FE40-4785-BC12-8DE32FA058A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J17" authorId="2" shapeId="0" xr:uid="{330DDE1E-A8FD-4375-86DD-B5848C11C1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K17" authorId="2" shapeId="0" xr:uid="{C87903BA-24B3-4DF6-8702-4E3E405F9FC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kl. 15:00 på OA</t>
        </r>
      </text>
    </comment>
    <comment ref="S17" authorId="2" shapeId="0" xr:uid="{9BEF636A-4B03-4001-8E0D-689CD0CC53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Diplomatfest</t>
        </r>
      </text>
    </comment>
    <comment ref="N18" authorId="3" shapeId="0" xr:uid="{6F4D41DC-92BF-4372-A9D8-473A8DA2FC8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K20" authorId="2" shapeId="0" xr:uid="{886029E9-7D92-4568-9C90-9E7FA4547E4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kl. 15:30 på OA</t>
        </r>
      </text>
    </comment>
    <comment ref="L20" authorId="4" shapeId="0" xr:uid="{82175F20-A278-4000-B6C4-CBEB54D673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20" authorId="4" shapeId="0" xr:uid="{66E04DE7-6827-4BA6-8847-588D260DDF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Q20" authorId="4" shapeId="0" xr:uid="{4D92FDD2-5532-46D9-B615-2C0B0AA517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S20" authorId="2" shapeId="0" xr:uid="{D36DEA9C-18FF-45C1-A923-0F3588B7BE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Diplomatfest</t>
        </r>
      </text>
    </comment>
    <comment ref="AB20" authorId="2" shapeId="0" xr:uid="{17CB0554-F616-4A00-8E1E-6EF8B5CD9C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Kursus 09:00 - 21:00</t>
        </r>
      </text>
    </comment>
    <comment ref="K21" authorId="5" shapeId="0" xr:uid="{0CBFCB9E-8C93-4755-A495-A8637CD13FF7}">
      <text>
        <r>
          <rPr>
            <b/>
            <sz val="9"/>
            <color indexed="81"/>
            <rFont val="Tahoma"/>
            <family val="2"/>
          </rPr>
          <t xml:space="preserve">Steen Hertin:
</t>
        </r>
        <r>
          <rPr>
            <sz val="9"/>
            <color indexed="81"/>
            <rFont val="Tahoma"/>
            <family val="2"/>
          </rPr>
          <t>Skal gå kl 14.</t>
        </r>
      </text>
    </comment>
    <comment ref="L21" authorId="2" shapeId="0" xr:uid="{4A078E6E-C003-4152-9158-B5A0AAD9C1C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12,00 . 19.00</t>
        </r>
      </text>
    </comment>
    <comment ref="Q21" authorId="4" shapeId="0" xr:uid="{0E81DB17-5602-41A8-8267-F59524EA04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16.00 - 22.00</t>
        </r>
      </text>
    </comment>
    <comment ref="Y21" authorId="5" shapeId="0" xr:uid="{5BE084F8-F317-4711-B884-60CB150C8F06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 med Lars Elisiussen Og Tom Binder
Kl 9:00-10:00</t>
        </r>
      </text>
    </comment>
    <comment ref="AA21" authorId="5" shapeId="0" xr:uid="{D770E96A-D945-44EB-85BC-1F714D47217A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Hospitalet 10:00-12:30</t>
        </r>
      </text>
    </comment>
    <comment ref="AF21" authorId="2" shapeId="0" xr:uid="{570B5FE5-97DC-4E73-A29C-26FA225E4C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 cermoni møder kl. 08:30 - 15:30</t>
        </r>
      </text>
    </comment>
    <comment ref="AG21" authorId="5" shapeId="0" xr:uid="{EAA5B7C5-88DC-49F5-847C-CB4534AE8F54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Teams møde 9-10 med Betina Kruger</t>
        </r>
      </text>
    </comment>
    <comment ref="S22" authorId="5" shapeId="0" xr:uid="{BE764617-BFF8-4E67-8A58-E4D7EE541345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2 timer Afsp.</t>
        </r>
      </text>
    </comment>
    <comment ref="J25" authorId="2" shapeId="0" xr:uid="{531B0EB0-EE0F-4D86-890E-4FAE0A13D5D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til hjemløseenheden check kalender.</t>
        </r>
      </text>
    </comment>
    <comment ref="L25" authorId="2" shapeId="0" xr:uid="{30A69B2B-1053-4DBC-8756-A65E506BAA0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skal blive til kl. 21.00</t>
        </r>
      </text>
    </comment>
    <comment ref="AG25" authorId="2" shapeId="0" xr:uid="{60423A27-3354-4A45-8AAB-5C1A28B282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skal blive til kl. 21.30</t>
        </r>
      </text>
    </comment>
    <comment ref="O27" authorId="4" shapeId="0" xr:uid="{77A16651-E6C7-49DC-A08C-A1FC4A0D030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Flemming Grambo/Peter</t>
        </r>
      </text>
    </comment>
    <comment ref="C37" authorId="0" shapeId="0" xr:uid="{7CCB7C5B-3510-4130-92F4-D68307AC25B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fra kl. 16.00</t>
        </r>
      </text>
    </comment>
    <comment ref="K37" authorId="5" shapeId="0" xr:uid="{F198FB52-F171-4B1A-A0CF-30C177B93E60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Kommer lidt senere.</t>
        </r>
      </text>
    </comment>
    <comment ref="N37" authorId="3" shapeId="0" xr:uid="{C4B79761-D236-4589-81DA-E5DF4C07FC46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TJ</t>
        </r>
      </text>
    </comment>
    <comment ref="L41" authorId="4" shapeId="0" xr:uid="{CA13CA89-9A3F-4BF3-AB55-89A594A47A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 14 - 22</t>
        </r>
      </text>
    </comment>
    <comment ref="M41" authorId="4" shapeId="0" xr:uid="{867A3504-7E80-4E50-86FE-276954A90A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VH 2</t>
        </r>
      </text>
    </comment>
    <comment ref="N41" authorId="4" shapeId="0" xr:uid="{9793AA73-AC69-4670-8C0C-3077B1F28F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VH 2</t>
        </r>
      </text>
    </comment>
    <comment ref="AF41" authorId="5" shapeId="0" xr:uid="{F6133A49-A172-4F01-AEA6-EB8BB07AD32A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Møder som VH 2</t>
        </r>
      </text>
    </comment>
    <comment ref="E44" authorId="5" shapeId="0" xr:uid="{12FE30F8-E090-407A-88FA-C38A68611B0C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Oa 1 time Hjemløse enheden</t>
        </r>
      </text>
    </comment>
    <comment ref="N49" authorId="3" shapeId="0" xr:uid="{1A5C6387-2994-4945-8DF7-007C0DE03A1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N50" authorId="3" shapeId="0" xr:uid="{1B61FBD5-C252-47A0-A15D-6A321CA56FD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Z50" authorId="6" shapeId="0" xr:uid="{B64768B3-B80E-4337-8A61-0AA551394A7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30 min.</t>
        </r>
      </text>
    </comment>
    <comment ref="N51" authorId="3" shapeId="0" xr:uid="{42412C48-5EAA-49E7-BFEC-BDE256437A43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C61" authorId="7" shapeId="0" xr:uid="{36370925-2677-41D1-97D8-BFDCC038309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23:30</t>
        </r>
      </text>
    </comment>
    <comment ref="N61" authorId="3" shapeId="0" xr:uid="{5BA0463B-635B-4E28-BD5F-046633610D2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Møder til Grus</t>
        </r>
      </text>
    </comment>
    <comment ref="C62" authorId="4" shapeId="0" xr:uid="{381175ED-6BFC-42AE-BF51-17A7748A8D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D62" authorId="4" shapeId="0" xr:uid="{0B134A8A-8365-4E7C-9BA6-0FF86D064F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E62" authorId="4" shapeId="0" xr:uid="{148C91CA-7A88-41F8-BCDF-8C6C754AFF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F62" authorId="4" shapeId="0" xr:uid="{20D6DEAE-E7F5-49FA-B236-A4DCF79E59F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G62" authorId="4" shapeId="0" xr:uid="{1506EF5C-3EDE-4681-8E5A-B61117DB48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K62" authorId="2" shapeId="0" xr:uid="{2A9C7C66-036C-4F3A-B737-51F712D6ED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15.30 - 23.30</t>
        </r>
      </text>
    </comment>
    <comment ref="L62" authorId="2" shapeId="0" xr:uid="{B9C96154-24D0-42D0-BA9C-23796A90E57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13,00 . 19.00</t>
        </r>
      </text>
    </comment>
    <comment ref="M62" authorId="4" shapeId="0" xr:uid="{62304FE9-B3F6-4FFB-9166-D79C5A9311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N62" authorId="3" shapeId="0" xr:uid="{8A9DA8DE-9137-4638-A7AD-123B355A594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Møder til Grus</t>
        </r>
      </text>
    </comment>
    <comment ref="Q62" authorId="4" shapeId="0" xr:uid="{9CBF1A13-6220-414F-BC23-5F0108A500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16.00 - 22.00</t>
        </r>
      </text>
    </comment>
    <comment ref="R62" authorId="2" shapeId="0" xr:uid="{3B0C7A51-B018-4306-86D5-49A194EEE2B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Kagens dag 12.00 - 19.00</t>
        </r>
      </text>
    </comment>
    <comment ref="W62" authorId="4" shapeId="0" xr:uid="{5B716226-0353-4930-A233-8F425C6EB7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X62" authorId="7" shapeId="0" xr:uid="{C028C20A-E5DD-4242-8729-49BFBF23694B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23:30</t>
        </r>
      </text>
    </comment>
    <comment ref="Y62" authorId="4" shapeId="0" xr:uid="{F87796B8-069A-498F-B1CE-A27D4C6EFA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08.00 på OA til start 25-vagt</t>
        </r>
      </text>
    </comment>
    <comment ref="Z62" authorId="5" shapeId="0" xr:uid="{7FF642F0-D69E-4CB8-9A33-B07973C58491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79 vagt på oa
afsp. 1 time</t>
        </r>
      </text>
    </comment>
    <comment ref="AA62" authorId="6" shapeId="0" xr:uid="{0FB62E81-4D1E-4E40-A07C-B58BE7433DF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AF62" authorId="2" shapeId="0" xr:uid="{4BAAB494-C1B6-4E88-9EF9-73000AD1AEA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 cermoni møder kl. 08:30 - 14:30</t>
        </r>
      </text>
    </comment>
    <comment ref="D64" authorId="4" shapeId="0" xr:uid="{74D59F9D-5CE1-408C-8476-8634800756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12.00 - 19.00</t>
        </r>
      </text>
    </comment>
    <comment ref="E64" authorId="4" shapeId="0" xr:uid="{1C992275-C5F4-4BB6-9C0B-E5A7EFFA66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11.00 - 18.00</t>
        </r>
      </text>
    </comment>
    <comment ref="F64" authorId="4" shapeId="0" xr:uid="{6DBDBCE0-4149-4B1D-9104-35EBDFD831A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6-14</t>
        </r>
      </text>
    </comment>
    <comment ref="H64" authorId="4" shapeId="0" xr:uid="{ED3EAF39-643C-45CE-8CDC-E2F8D1EAA3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I64" authorId="4" shapeId="0" xr:uid="{D9FE8C75-DF0E-4858-BBE9-969747D341D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J64" authorId="4" shapeId="0" xr:uid="{C1DE1FDE-BD0E-499F-A78B-ECB6CCDF42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K64" authorId="4" shapeId="0" xr:uid="{24E8A997-0852-4092-B494-837D9B92FD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L64" authorId="4" shapeId="0" xr:uid="{D5C470FB-E955-4B2A-953F-E0BA19E0ACC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M64" authorId="4" shapeId="0" xr:uid="{15B9A388-3611-4E7B-92D6-76698822FEA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Q64" authorId="4" shapeId="0" xr:uid="{B0C95B3D-9C96-472E-B350-746BBA86A7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22.00 - 06.00</t>
        </r>
      </text>
    </comment>
    <comment ref="R64" authorId="4" shapeId="0" xr:uid="{07BEAC17-23A7-4459-A53A-35F0353C35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22.00 - 06.00</t>
        </r>
      </text>
    </comment>
    <comment ref="S64" authorId="4" shapeId="0" xr:uid="{5839DFAC-2859-4A91-89FC-59642AA613C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22.00 - 06.00</t>
        </r>
      </text>
    </comment>
    <comment ref="AC64" authorId="7" shapeId="0" xr:uid="{A6198FEA-6DFE-44AB-880A-B1CA6870AA7D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22:45 -&gt;
Nedtagning af tribune</t>
        </r>
      </text>
    </comment>
    <comment ref="J67" authorId="2" shapeId="0" xr:uid="{41CE5D62-D34E-445D-85D4-E2A11265FC7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11-vagt på OA</t>
        </r>
      </text>
    </comment>
    <comment ref="U67" authorId="5" shapeId="0" xr:uid="{CA4039DA-72A8-4D12-9FD2-E50EDF043DA6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11vagt på oa</t>
        </r>
      </text>
    </comment>
    <comment ref="P68" authorId="4" shapeId="0" xr:uid="{09E7074D-8BEC-4D27-9933-3777885DF0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Q68" authorId="4" shapeId="0" xr:uid="{1A5B1560-6616-4B4B-A259-0C7A97AC6D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16.00 - 22.00</t>
        </r>
      </text>
    </comment>
    <comment ref="R68" authorId="2" shapeId="0" xr:uid="{DCB0762D-A3BC-4EB3-8C16-6B01A5A7697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Kagens dag 12.00 - 19.00</t>
        </r>
      </text>
    </comment>
    <comment ref="S68" authorId="2" shapeId="0" xr:uid="{E142404A-BD78-49C9-BF08-53FB2C6E98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16.00 - 23.00</t>
        </r>
      </text>
    </comment>
    <comment ref="J69" authorId="4" shapeId="0" xr:uid="{238A9657-BEC6-42E5-B8B6-6BC7B9F076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sammen med Ali</t>
        </r>
      </text>
    </comment>
    <comment ref="K69" authorId="4" shapeId="0" xr:uid="{718BE8D3-BC7F-453C-9457-E774979C6E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sammen med Ali</t>
        </r>
      </text>
    </comment>
    <comment ref="L69" authorId="4" shapeId="0" xr:uid="{ED134F3C-ED20-4B04-B933-72E92E5367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sammen med Ali</t>
        </r>
      </text>
    </comment>
    <comment ref="N69" authorId="4" shapeId="0" xr:uid="{FFA1B2EF-D891-427C-9F94-2305DC4FDF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sammen med Ali</t>
        </r>
      </text>
    </comment>
    <comment ref="O69" authorId="4" shapeId="0" xr:uid="{A16472B4-51C9-43AB-8B24-560AD85950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sammen med Ali</t>
        </r>
      </text>
    </comment>
    <comment ref="P69" authorId="4" shapeId="0" xr:uid="{A70EE909-465A-4F52-B435-240E3F5760B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sammen med Ali</t>
        </r>
      </text>
    </comment>
    <comment ref="U69" authorId="2" shapeId="0" xr:uid="{EC7C6508-22C4-4E89-A249-21F99334B0C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89-vagt</t>
        </r>
      </text>
    </comment>
    <comment ref="Z69" authorId="5" shapeId="0" xr:uid="{2E06056A-59A0-43C7-98A5-A1D40605F7E4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Kun aften vagt</t>
        </r>
      </text>
    </comment>
    <comment ref="F70" authorId="2" shapeId="0" xr:uid="{B1C3B79A-7FBD-4BBE-B704-723CAD18ED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Bryllup i have kl. 16.00 - 19.00 Møder kl. 13.00
Færdig 20:30! NP</t>
        </r>
      </text>
    </comment>
    <comment ref="I70" authorId="4" shapeId="0" xr:uid="{C2D3BBE9-25D5-4B02-BD21-5A115BD677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Q70" authorId="7" shapeId="0" xr:uid="{93D6B377-6BDA-4815-A795-24F7EBBD0C0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Mødte 07:30 på RH</t>
        </r>
      </text>
    </comment>
    <comment ref="S70" authorId="2" shapeId="0" xr:uid="{88AA29D6-0020-4B57-8018-CEA91C82BB5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16.00 - 23.00</t>
        </r>
      </text>
    </comment>
    <comment ref="R72" authorId="5" shapeId="0" xr:uid="{2E6AD73A-D9C1-4096-962B-03CD875E3761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Møder ikke kl 14 da b&amp;u er rykker til onsdag</t>
        </r>
      </text>
    </comment>
    <comment ref="S72" authorId="5" shapeId="0" xr:uid="{8B26E181-1116-4307-B49D-BA8CB57FA30F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Møder kl 14 til b&amp;u</t>
        </r>
      </text>
    </comment>
    <comment ref="F73" authorId="2" shapeId="0" xr:uid="{9E37BEFE-5C30-4D32-914C-4C155855D57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som 22-vagt.</t>
        </r>
      </text>
    </comment>
    <comment ref="K73" authorId="2" shapeId="0" xr:uid="{8A13A000-FC3E-48EA-B5B4-08ED144357B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15.30 - 23.30</t>
        </r>
      </text>
    </comment>
    <comment ref="L73" authorId="2" shapeId="0" xr:uid="{96E98101-B097-4EFF-8D48-0E7A2401A1A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13,00 . 19.00</t>
        </r>
      </text>
    </comment>
    <comment ref="C75" authorId="6" shapeId="0" xr:uid="{65DBAFB0-8C71-4608-AC7F-D9A422892B4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23-vagt OA</t>
        </r>
      </text>
    </comment>
    <comment ref="F75" authorId="5" shapeId="0" xr:uid="{83C771F0-48DE-4CDA-9D63-E844B42DB42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F77" authorId="2" shapeId="0" xr:uid="{41FD33FA-1DD9-438C-949F-4DB7777696B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16.00</t>
        </r>
      </text>
    </comment>
    <comment ref="K77" authorId="2" shapeId="0" xr:uid="{8140253B-2842-43DF-977E-DBF8A7438AD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15.30 - 23.30</t>
        </r>
      </text>
    </comment>
    <comment ref="Q77" authorId="2" shapeId="0" xr:uid="{FB769623-6C52-4FA5-9031-36F15CC4A7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Sammen med Sergio</t>
        </r>
      </text>
    </comment>
    <comment ref="R77" authorId="2" shapeId="0" xr:uid="{967AC3BE-A98A-4F8C-84AC-1D38FAB20B8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Sammen med Sergio</t>
        </r>
      </text>
    </comment>
    <comment ref="S77" authorId="2" shapeId="0" xr:uid="{808F0A9D-89AF-4CC5-BC92-8C5085E82CD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Sammen med Sergio</t>
        </r>
      </text>
    </comment>
    <comment ref="U77" authorId="2" shapeId="0" xr:uid="{E75CDF49-7670-4540-84F0-8FEF410A07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Sammen med Sergio</t>
        </r>
      </text>
    </comment>
    <comment ref="X77" authorId="8" shapeId="0" xr:uid="{BF029C40-DA88-4ACC-B64A-C9C2D23855E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Svendborggade 5</t>
        </r>
      </text>
    </comment>
    <comment ref="Q78" authorId="3" shapeId="0" xr:uid="{3E3D78D9-B3C4-48E9-8ADC-12AFA263D4A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11- vagt på oa</t>
        </r>
      </text>
    </comment>
    <comment ref="R78" authorId="3" shapeId="0" xr:uid="{E03DFC3C-FDA2-4544-95B3-85FCFF6E102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11- vagt på oa</t>
        </r>
      </text>
    </comment>
    <comment ref="S78" authorId="3" shapeId="0" xr:uid="{E54C46F7-3440-432F-B0AD-267BF6D7A32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11- vagt på oa</t>
        </r>
      </text>
    </comment>
    <comment ref="T78" authorId="3" shapeId="0" xr:uid="{FFD3774A-FC34-43C3-8A64-988D42E53D9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11- vagt på oa</t>
        </r>
      </text>
    </comment>
    <comment ref="AG78" authorId="8" shapeId="0" xr:uid="{591A3D30-5AAF-4094-9E9D-991CDA57F88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 kl. 13.00-15.00</t>
        </r>
      </text>
    </comment>
    <comment ref="F79" authorId="2" shapeId="0" xr:uid="{3DA01DC4-7824-4297-BFF4-36BBFC88A60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K79" authorId="2" shapeId="0" xr:uid="{3EE77B82-C27E-4B4C-B106-2E37519491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15.30 - 23.30</t>
        </r>
      </text>
    </comment>
    <comment ref="AF79" authorId="2" shapeId="0" xr:uid="{FA1FB8C4-694B-4313-8C5F-60093DA7CB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 cermoni møder kl. 08:30 - 14:30</t>
        </r>
      </text>
    </comment>
    <comment ref="E82" authorId="2" shapeId="0" xr:uid="{2AAF8D9E-AA11-481C-BC22-93129E98D7E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OA.</t>
        </r>
      </text>
    </comment>
    <comment ref="Y82" authorId="5" shapeId="0" xr:uid="{11F20198-93AA-4679-A751-DE54DEE8B77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79 vagt på oa</t>
        </r>
      </text>
    </comment>
    <comment ref="K83" authorId="2" shapeId="0" xr:uid="{BB5A281B-79C7-4E6B-95DD-6BCC45B2C12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Brandvagt P.79 fra kl. 16.00 indtil der er under 200 i festsalen</t>
        </r>
      </text>
    </comment>
    <comment ref="S83" authorId="2" shapeId="0" xr:uid="{46B91461-AA64-4BF5-AD5F-95E0B1374D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16.00 - 23.00</t>
        </r>
      </text>
    </comment>
    <comment ref="Q85" authorId="7" shapeId="0" xr:uid="{A5203AD0-2787-4841-A9BA-8A18C0960E7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99vagt fra 1530 - 1600</t>
        </r>
      </text>
    </comment>
    <comment ref="R85" authorId="7" shapeId="0" xr:uid="{C395BC79-3192-4D3F-80D5-5E21B4FFF9ED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1530 -1630</t>
        </r>
      </text>
    </comment>
    <comment ref="D86" authorId="2" shapeId="0" xr:uid="{651D7C18-3677-4894-B607-0C0B46DB87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10.00 - 13.00</t>
        </r>
      </text>
    </comment>
    <comment ref="J86" authorId="4" shapeId="0" xr:uid="{B9461579-E170-422E-9925-1D31529813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K86" authorId="4" shapeId="0" xr:uid="{147B789C-A63D-4449-AB5C-D91FA29E56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20.30 - 08.30</t>
        </r>
      </text>
    </comment>
    <comment ref="J87" authorId="2" shapeId="0" xr:uid="{BCC61516-9164-49CE-9540-23A0D0774A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R87" authorId="5" shapeId="0" xr:uid="{4672600D-FA27-4041-8306-B58953D05C7F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Møder ikke kl 14 da b&amp;u er rykker til onsdag</t>
        </r>
      </text>
    </comment>
    <comment ref="S87" authorId="5" shapeId="0" xr:uid="{2D7B2ECB-DE7D-4DC0-AF1C-7D838FD4D50A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Møder kl 14 til b&amp;u</t>
        </r>
      </text>
    </comment>
    <comment ref="J88" authorId="2" shapeId="0" xr:uid="{E44F11C6-F58A-4BFD-899A-1916AADE1F7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N88" authorId="4" shapeId="0" xr:uid="{755B5F14-D10D-42C2-8621-6BC988ECFB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12.00</t>
        </r>
      </text>
    </comment>
    <comment ref="AA88" authorId="4" shapeId="0" xr:uid="{EEDE5ED5-E481-4255-8687-DDB25925FCB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Stoppet</t>
        </r>
      </text>
    </comment>
    <comment ref="J89" authorId="2" shapeId="0" xr:uid="{2332F2E5-8E7A-47F7-982E-E92ABCF315B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K98" authorId="6" shapeId="0" xr:uid="{D8787DBB-AD12-4CE3-A8FA-941B4BDEF92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98" authorId="3" shapeId="0" xr:uid="{C1974DAD-FA9D-44A0-9B71-9477A4283FF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R98" authorId="5" shapeId="0" xr:uid="{371AE12B-2597-4600-8E1D-90EC992C8C4B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98" authorId="5" shapeId="0" xr:uid="{3A236458-010B-44A4-9005-41A7E61F3EC4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98" authorId="5" shapeId="0" xr:uid="{C1782AE4-B201-4E84-B3D3-5AF405BDC008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C116" authorId="2" shapeId="0" xr:uid="{38863D1B-E771-4D84-B4C3-DABACCD8FB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på OA</t>
        </r>
      </text>
    </comment>
    <comment ref="D116" authorId="2" shapeId="0" xr:uid="{7D5AE137-A59E-4996-8B57-CF381E837C1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på OA</t>
        </r>
      </text>
    </comment>
    <comment ref="F116" authorId="2" shapeId="0" xr:uid="{D3B68D96-3FB0-4FE3-933F-1EA9C05ED7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på OA</t>
        </r>
      </text>
    </comment>
    <comment ref="E117" authorId="2" shapeId="0" xr:uid="{BE9950A2-237F-4CEE-AA3F-800FB70177C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på OA</t>
        </r>
      </text>
    </comment>
    <comment ref="AC117" authorId="9" shapeId="0" xr:uid="{D0FBCE99-B3C4-4F8B-83DD-95740C0672BB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Rentemestervej 22:45
Tribune ned</t>
        </r>
      </text>
    </comment>
    <comment ref="J147" authorId="2" shapeId="0" xr:uid="{8B62C5CB-7F96-4AFE-89EB-C862DEC245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gå sammen med Simon</t>
        </r>
      </text>
    </comment>
    <comment ref="K147" authorId="2" shapeId="0" xr:uid="{FEB9A5B9-B990-4B30-B829-B75E129999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gå sammen med Simon</t>
        </r>
      </text>
    </comment>
    <comment ref="L147" authorId="2" shapeId="0" xr:uid="{EA0461E5-8AC9-44EE-BA07-8CB19EF970F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gå sammen med Simon</t>
        </r>
      </text>
    </comment>
    <comment ref="M147" authorId="2" shapeId="0" xr:uid="{B4AFD4AA-9CD0-489A-ACC1-EE56ECB479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gå sammen med Simon</t>
        </r>
      </text>
    </comment>
    <comment ref="N147" authorId="2" shapeId="0" xr:uid="{E1D33895-EB09-49C4-B1CC-72EE05F8FFA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gå sammen med Simon</t>
        </r>
      </text>
    </comment>
    <comment ref="O147" authorId="2" shapeId="0" xr:uid="{36F111E4-A1BE-4730-BD32-A388802CF0B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gå sammen med Simon</t>
        </r>
      </text>
    </comment>
    <comment ref="P147" authorId="2" shapeId="0" xr:uid="{84F8B1F9-ED28-4750-9962-6CE3D7C6724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gå sammen med Simon</t>
        </r>
      </text>
    </comment>
    <comment ref="AF147" authorId="4" shapeId="0" xr:uid="{228B103C-31BD-4D0B-AED5-56E2A42F0AA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Matthæusgade 13.00 til luk.</t>
        </r>
      </text>
    </comment>
    <comment ref="F154" authorId="2" shapeId="0" xr:uid="{0878D18D-440B-44D0-B4F6-8D8B509FC9F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K154" authorId="2" shapeId="0" xr:uid="{83756721-2F31-4212-AC7C-211A60E6ED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15.30</t>
        </r>
      </text>
    </comment>
    <comment ref="L154" authorId="5" shapeId="0" xr:uid="{18F26CA3-26B9-46CE-B3B1-0C2709B95F85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Går 13.30</t>
        </r>
      </text>
    </comment>
    <comment ref="U154" authorId="5" shapeId="0" xr:uid="{B4304E81-CC6D-4451-AC02-1E922E61709A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afsp. 1/2 time</t>
        </r>
      </text>
    </comment>
    <comment ref="F166" authorId="2" shapeId="0" xr:uid="{59A75609-347C-4A53-A57F-CB02011774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K166" authorId="2" shapeId="0" xr:uid="{8C4C6E78-448A-433B-8EE3-BE47892DBEF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15.30</t>
        </r>
      </text>
    </comment>
    <comment ref="L166" authorId="5" shapeId="0" xr:uid="{D52A03CC-835A-4440-9281-7E0F8EF88C73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Tandlæge går 14:30</t>
        </r>
      </text>
    </comment>
    <comment ref="E167" authorId="6" shapeId="0" xr:uid="{F34E2A5B-46D3-4C31-9DE7-C42E25193AC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gået kl. 11.30
barn syg</t>
        </r>
      </text>
    </comment>
    <comment ref="F167" authorId="2" shapeId="0" xr:uid="{1B2331C8-F5ED-46FA-BB8E-156D1EAF29F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K167" authorId="2" shapeId="0" xr:uid="{747B5BAD-5E92-4677-8C93-826C7B6417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15.30</t>
        </r>
      </text>
    </comment>
    <comment ref="E168" authorId="1" shapeId="0" xr:uid="{F05B7646-6FD6-4B9D-9BD5-3BA3B88FBBE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F168" authorId="1" shapeId="0" xr:uid="{5CD93A97-D9D2-4643-8E8C-0D0D768709B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K168" authorId="2" shapeId="0" xr:uid="{84A82980-34E3-40DD-A72C-CC029BF7588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15.30</t>
        </r>
      </text>
    </comment>
    <comment ref="M168" authorId="4" shapeId="0" xr:uid="{42D0CAA5-18FB-44D4-AB68-11A10F699C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til 16:30 arrangement i Magistratsalen</t>
        </r>
      </text>
    </comment>
    <comment ref="Y168" authorId="0" shapeId="0" xr:uid="{0613AFD5-F048-4F75-A986-B5725700A48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Z168" authorId="0" shapeId="0" xr:uid="{4B70BC81-B2BF-4626-A29C-6EDACA55D04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A168" authorId="0" shapeId="0" xr:uid="{3A79BFEA-E974-4AC6-B72C-FD383499FD9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168" authorId="2" shapeId="0" xr:uid="{72B31624-33BD-4162-9F19-568BD053A62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 cermoni 08:30.</t>
        </r>
      </text>
    </comment>
    <comment ref="AG168" authorId="0" shapeId="0" xr:uid="{94B6D7EF-1E2E-4D53-8076-9DFBCDC642B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F169" authorId="2" shapeId="0" xr:uid="{1EEB0C96-80E1-4136-87D8-E7E42FFFFAD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K169" authorId="2" shapeId="0" xr:uid="{D3968122-0C05-465D-9DDA-A708DDA238B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15.30</t>
        </r>
      </text>
    </comment>
    <comment ref="AF169" authorId="2" shapeId="0" xr:uid="{E9A0A5DD-6734-44F9-AC42-8B57237E5F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 cermoni 08:30.</t>
        </r>
      </text>
    </comment>
    <comment ref="D170" authorId="5" shapeId="0" xr:uid="{43F02B86-2321-43DF-AD1B-1732DBA0E7D4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Amr møde 12:30-15:00</t>
        </r>
      </text>
    </comment>
    <comment ref="F170" authorId="2" shapeId="0" xr:uid="{97FCF447-3A94-47B5-B1DB-FECE82441A5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J170" authorId="3" shapeId="0" xr:uid="{12E9F34D-57C7-49E1-8ED7-40F9F745AA66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møde fra 08.00-09.00
på RH</t>
        </r>
      </text>
    </comment>
    <comment ref="K170" authorId="2" shapeId="0" xr:uid="{C37B60D7-4498-46E6-AA20-7D61EC30F41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15.30</t>
        </r>
      </text>
    </comment>
    <comment ref="M170" authorId="2" shapeId="0" xr:uid="{2245210E-DFF9-4A5C-B7FB-8C95CD28A0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N170" authorId="0" shapeId="0" xr:uid="{5A4E89B7-0382-42C3-8670-824E2369956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09.00-10.30 Udv. B</t>
        </r>
      </text>
    </comment>
    <comment ref="U170" authorId="2" shapeId="0" xr:uid="{6A88EA20-47FC-424E-98AD-DDCC3522107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 med omvisningfer når der er behov.</t>
        </r>
      </text>
    </comment>
    <comment ref="F204" authorId="2" shapeId="0" xr:uid="{5739C3F8-5F00-47C2-941D-906E255C720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D227" authorId="2" shapeId="0" xr:uid="{5BB9DD8D-909E-49A2-BC0E-97E940A6D2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E227" authorId="2" shapeId="0" xr:uid="{D1E5F0F8-CB48-4119-B3D0-4AF6A3F07C3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F227" authorId="2" shapeId="0" xr:uid="{B0849D5F-95E2-4FD9-8AA1-FFF882A02CB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Q227" authorId="8" shapeId="0" xr:uid="{26EB746E-40FE-4634-9255-21856AF4A40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A227" authorId="2" shapeId="0" xr:uid="{2165BA5D-CFBC-44CD-AB07-DD9BDDC4E88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B227" authorId="2" shapeId="0" xr:uid="{20CA6158-7798-4998-BF4E-8D95A35E2F4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G227" authorId="2" shapeId="0" xr:uid="{7989C171-BBF5-4314-99D2-10384DF20CD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234" authorId="4" shapeId="0" xr:uid="{617B7D61-718C-4A38-A1F7-8BF372967B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kl. 13.00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Nielsen</author>
    <author>Steen Hertin-Sandkær</author>
    <author>Mathias Hartvig Morell Nielsen</author>
    <author>Thomas Holm</author>
    <author>Kim BT. Pedersen</author>
    <author>Nikolaj Langtin Pamhede</author>
    <author>Steen Hertin</author>
    <author>Michael Bo Pedersen</author>
    <author>Nick Lorentzen</author>
    <author>Kim Holm Aabroe</author>
  </authors>
  <commentList>
    <comment ref="C14" authorId="0" shapeId="0" xr:uid="{BF4F9044-44BA-4737-ADF5-611ABC5074B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D14" authorId="0" shapeId="0" xr:uid="{B4FB9E61-3088-4913-8975-E4FA27A7EA0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U14" authorId="1" shapeId="0" xr:uid="{94B822F6-9E9B-4E87-BE8B-9D99A3E46D2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V14" authorId="2" shapeId="0" xr:uid="{1106CB65-343B-46F2-AFF2-2853B5EF9F2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W14" authorId="2" shapeId="0" xr:uid="{DCB5C818-BF90-44CD-8411-E437E177F6B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X14" authorId="2" shapeId="0" xr:uid="{95013BD9-94E3-4F86-8BCC-1E3153E0702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Y14" authorId="1" shapeId="0" xr:uid="{994535B0-6C60-4273-8453-5678E738A2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Z14" authorId="1" shapeId="0" xr:uid="{6BE3B4D4-802C-4797-A173-C936D26EB6F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AA14" authorId="1" shapeId="0" xr:uid="{33728495-3AE5-4A30-BC4C-C3E23E4375A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AB14" authorId="2" shapeId="0" xr:uid="{2F7287DE-8CC4-4886-8D14-6924EBA7624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14" authorId="1" shapeId="0" xr:uid="{74BCBB66-96A2-4961-865A-437AFB5F6B1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Rådhuset 15:15</t>
        </r>
      </text>
    </comment>
    <comment ref="H17" authorId="3" shapeId="0" xr:uid="{716446F1-FA34-44B6-BAF1-DEA82274EAA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 09.30-12.30</t>
        </r>
      </text>
    </comment>
    <comment ref="N17" authorId="3" shapeId="0" xr:uid="{2D1A10DC-7E4B-4431-9BD3-511A667EE5D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 med HBR</t>
        </r>
      </text>
    </comment>
    <comment ref="O17" authorId="3" shapeId="0" xr:uid="{3A3360BA-E054-45F3-BBEC-BDBB6CA730D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 med HBR</t>
        </r>
      </text>
    </comment>
    <comment ref="P17" authorId="3" shapeId="0" xr:uid="{F4E73B60-F25D-48A9-B591-23FFEB3CEFA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 med HBR</t>
        </r>
      </text>
    </comment>
    <comment ref="Q17" authorId="3" shapeId="0" xr:uid="{4F3DAE98-2D2C-4F99-8E6F-66AE5EA9073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 med HBR</t>
        </r>
      </text>
    </comment>
    <comment ref="AE17" authorId="1" shapeId="0" xr:uid="{9F7C5AF3-7A48-44D0-B24E-09665F5BAE6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16:30 på OA.</t>
        </r>
      </text>
    </comment>
    <comment ref="AF17" authorId="1" shapeId="0" xr:uid="{1EA3F83E-6D42-4A7B-9346-30E44E7F5AC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Rådhuset 15.15</t>
        </r>
      </text>
    </comment>
    <comment ref="T20" authorId="4" shapeId="0" xr:uid="{4864A3EA-7B1B-4BEA-84B9-7B3CBB5AF5B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Sjællandsgade 12-18
</t>
        </r>
      </text>
    </comment>
    <comment ref="AC20" authorId="1" shapeId="0" xr:uid="{634637A9-65FD-4E73-B2CD-76884DFE07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16:00 på OA</t>
        </r>
      </text>
    </comment>
    <comment ref="AF20" authorId="1" shapeId="0" xr:uid="{F554F3DC-D8C1-491B-896E-DB4290D4E6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Rådhuset 15:15</t>
        </r>
      </text>
    </comment>
    <comment ref="C21" authorId="5" shapeId="0" xr:uid="{0EB4C7EF-11CC-4234-B8D3-A2F87623DBAF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 Kertil og Izabella
10-11</t>
        </r>
      </text>
    </comment>
    <comment ref="D21" authorId="5" shapeId="0" xr:uid="{F8D318B7-EEDF-4073-8553-0E667A17A68C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 Kertil og Izabella
10-11</t>
        </r>
      </text>
    </comment>
    <comment ref="H21" authorId="5" shapeId="0" xr:uid="{411F9242-C9CD-4A25-9757-54038353506C}">
      <text>
        <r>
          <rPr>
            <b/>
            <sz val="9"/>
            <color indexed="81"/>
            <rFont val="Tahoma"/>
            <family val="2"/>
          </rPr>
          <t xml:space="preserve">Steen Hertin-Sandkær:
</t>
        </r>
        <r>
          <rPr>
            <sz val="9"/>
            <color indexed="81"/>
            <rFont val="Tahoma"/>
            <family val="2"/>
          </rPr>
          <t>Går kl 14.</t>
        </r>
      </text>
    </comment>
    <comment ref="I21" authorId="5" shapeId="0" xr:uid="{6B44743F-1FE8-4D15-8AC3-ED362B721BB8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Kan tidligst møde kl.11
Elever samtaler 11-16</t>
        </r>
      </text>
    </comment>
    <comment ref="J21" authorId="5" shapeId="0" xr:uid="{5233CD4C-81A8-4A1B-8D58-CF5FBCD0A736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1 times afs.</t>
        </r>
      </text>
    </comment>
    <comment ref="O21" authorId="5" shapeId="0" xr:uid="{A942E5F0-7633-4AFC-8FF2-FEE1801B5EA5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Byggemøde 11.30-12.30</t>
        </r>
      </text>
    </comment>
    <comment ref="X21" authorId="1" shapeId="0" xr:uid="{F3B70A4F-AADC-43E3-BE22-425A2E4373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15:00 - 22:30</t>
        </r>
      </text>
    </comment>
    <comment ref="C25" authorId="6" shapeId="0" xr:uid="{A4BAEBEF-884D-47B1-9FCF-A22A563D75D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16:00 -23:00</t>
        </r>
      </text>
    </comment>
    <comment ref="K25" authorId="1" shapeId="0" xr:uid="{BDF37314-66EF-44F6-8501-95BEF0996CA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 åben til kl. 19.00 pga brylluooer.</t>
        </r>
      </text>
    </comment>
    <comment ref="AF25" authorId="6" shapeId="0" xr:uid="{7222ABB2-E0C7-4767-BDC9-F474F51184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Sidste dag vi hjælper i Svanemølle hallen.</t>
        </r>
      </text>
    </comment>
    <comment ref="G37" authorId="5" shapeId="0" xr:uid="{C6FD791C-7B90-4374-BAE5-DE4AA8831C8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1 vagt på OA</t>
        </r>
      </text>
    </comment>
    <comment ref="H38" authorId="5" shapeId="0" xr:uid="{99EDB826-0428-4880-A10B-5CBC77978A3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1 vagt på OA</t>
        </r>
      </text>
    </comment>
    <comment ref="I38" authorId="5" shapeId="0" xr:uid="{8E39CC70-1201-4A04-B634-598D740A1A91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1 vagt på OA</t>
        </r>
      </text>
    </comment>
    <comment ref="J38" authorId="5" shapeId="0" xr:uid="{5F426075-74EF-4407-BDA2-39CD9F5B5B40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1 vagt på OA</t>
        </r>
      </text>
    </comment>
    <comment ref="N38" authorId="3" shapeId="0" xr:uid="{9E673957-E312-467C-81B9-DB5D31CE316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 udd.</t>
        </r>
      </text>
    </comment>
    <comment ref="O38" authorId="3" shapeId="0" xr:uid="{36B9648F-022C-4C74-8999-9AE2011F4FB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 udd.</t>
        </r>
      </text>
    </comment>
    <comment ref="P38" authorId="3" shapeId="0" xr:uid="{B0117049-FDDC-41C0-A446-63A8B806390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 udd.</t>
        </r>
      </text>
    </comment>
    <comment ref="D40" authorId="0" shapeId="0" xr:uid="{927286DC-5CF9-4C9C-85CD-0B31C9B9206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D41" authorId="0" shapeId="0" xr:uid="{79734F3A-862F-42CA-9611-BBC4E74F6B7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N41" authorId="6" shapeId="0" xr:uid="{E3DAC6AB-F326-4C99-9814-84C54FC8722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O41" authorId="6" shapeId="0" xr:uid="{B1B77980-F78B-44BC-AD3B-194D059E27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P41" authorId="6" shapeId="0" xr:uid="{D6AAF04B-93A6-4A43-8D6B-C60A5F6C5F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Q41" authorId="6" shapeId="0" xr:uid="{5E20048F-68A4-4468-A0BA-2FE4D5A3C70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R41" authorId="6" shapeId="0" xr:uid="{1CCD87AC-C7ED-4801-9358-5DB03746E10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U41" authorId="2" shapeId="0" xr:uid="{D3686355-57A1-49A8-9EF2-13C31B6C8D5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4 vagthavende</t>
        </r>
      </text>
    </comment>
    <comment ref="V41" authorId="2" shapeId="0" xr:uid="{1B7B01ED-CC7F-450D-ADD2-B73DFB3FE9B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4 vagthavende</t>
        </r>
      </text>
    </comment>
    <comment ref="W41" authorId="2" shapeId="0" xr:uid="{771E557C-5D1E-49F1-9FC8-E8C497A7357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4 vagthavende</t>
        </r>
      </text>
    </comment>
    <comment ref="X41" authorId="2" shapeId="0" xr:uid="{3982BA15-56BC-43AF-A343-54D3F90A7E0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4 vagthavende</t>
        </r>
      </text>
    </comment>
    <comment ref="Y41" authorId="2" shapeId="0" xr:uid="{560C4FBC-D906-4573-87E9-29B78EBA235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4 vagthavende</t>
        </r>
      </text>
    </comment>
    <comment ref="Z41" authorId="2" shapeId="0" xr:uid="{CAB74380-0DD9-4146-A65C-2794C94AE8A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 vagthavende</t>
        </r>
      </text>
    </comment>
    <comment ref="AA41" authorId="2" shapeId="0" xr:uid="{499EA586-E067-4375-8EDF-461E7D61606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 vagthavende</t>
        </r>
      </text>
    </comment>
    <comment ref="D42" authorId="0" shapeId="0" xr:uid="{C415C04B-417B-4538-AF5A-F330A1CA205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I42" authorId="6" shapeId="0" xr:uid="{F9C52403-CE29-48F6-9C3D-8B580DE53A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fra kl. 17:30</t>
        </r>
      </text>
    </comment>
    <comment ref="N46" authorId="6" shapeId="0" xr:uid="{969DBBF9-ACA9-48E6-8E52-D2972C298F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 vagt på OA</t>
        </r>
      </text>
    </comment>
    <comment ref="O46" authorId="6" shapeId="0" xr:uid="{9E0BBFA1-2B90-4EB1-920B-97260738DAF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 vagt på OA</t>
        </r>
      </text>
    </comment>
    <comment ref="P46" authorId="6" shapeId="0" xr:uid="{0283F79E-7D02-4359-AFC0-ECB5F7F0DE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 vagt på OA</t>
        </r>
      </text>
    </comment>
    <comment ref="Q46" authorId="6" shapeId="0" xr:uid="{CA1F1ED7-D3CC-4270-8E79-04DA476CBA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 vagt på OA</t>
        </r>
      </text>
    </comment>
    <comment ref="AB47" authorId="5" shapeId="0" xr:uid="{6BA6B981-0D66-40B6-BE61-59BF5883BA66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6 vagt på OA</t>
        </r>
      </text>
    </comment>
    <comment ref="AC47" authorId="5" shapeId="0" xr:uid="{DB71C88F-D834-4A50-B3E1-EACC6A8CD362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6 vagt på OA</t>
        </r>
      </text>
    </comment>
    <comment ref="AD47" authorId="5" shapeId="0" xr:uid="{EBF79D30-3F8B-464F-ABCF-91A884D95ADD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6 vagt på OA</t>
        </r>
      </text>
    </comment>
    <comment ref="AE47" authorId="5" shapeId="0" xr:uid="{282BBEDD-404E-4121-9CFA-B305F9D1B665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6 vagt på OA</t>
        </r>
      </text>
    </comment>
    <comment ref="AF47" authorId="5" shapeId="0" xr:uid="{03F31FDF-382B-430A-9AC5-56A9C2061B08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6 vagt på OA</t>
        </r>
      </text>
    </comment>
    <comment ref="U50" authorId="1" shapeId="0" xr:uid="{41ED3A96-1177-405D-B565-DEA44CF7651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hospital</t>
        </r>
      </text>
    </comment>
    <comment ref="X50" authorId="1" shapeId="0" xr:uid="{AF66EF5A-4407-4439-A821-86FBB3A181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AF50" authorId="1" shapeId="0" xr:uid="{DC26D69B-D640-4765-99FF-71A0226987D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kl. 15:15 på OA</t>
        </r>
      </text>
    </comment>
    <comment ref="C61" authorId="6" shapeId="0" xr:uid="{616FAE06-733C-45C9-BCD3-76EC8669E27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16:00 -23:00</t>
        </r>
      </text>
    </comment>
    <comment ref="F61" authorId="6" shapeId="0" xr:uid="{CEEF34B9-5E67-4AEE-8E18-ED46EE5DDC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J61" authorId="6" shapeId="0" xr:uid="{E42EE1AA-E514-40FB-84FB-86E488721C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26-vagt på OA</t>
        </r>
      </text>
    </comment>
    <comment ref="C62" authorId="6" shapeId="0" xr:uid="{A6B53A4A-3837-45BC-A122-CFD11B3C0C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16:00 -23:00</t>
        </r>
      </text>
    </comment>
    <comment ref="H62" authorId="6" shapeId="0" xr:uid="{DEAC87EF-1198-45ED-9A6C-13A94F7EBD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19:30 - 02:30 Svanemøllehallen kl. 20.00 - 23.00 derefter hjælpe med at runderer Ukraine boliger.</t>
        </r>
      </text>
    </comment>
    <comment ref="I62" authorId="6" shapeId="0" xr:uid="{D5BA2492-4DB7-4B98-953D-79E3638934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19:00-07:00 Svanemøllehallen kl. 20.00 - 23.00 derefter kødbyen til 07:00</t>
        </r>
      </text>
    </comment>
    <comment ref="J62" authorId="6" shapeId="0" xr:uid="{3E85E195-09A2-43C8-9B95-F8D847F7A6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19:00 02:30 Svanemøllehallen kl. 20.00 - 23.00 derefter hjælpe med at runderer Ukraine boliger.</t>
        </r>
      </text>
    </comment>
    <comment ref="K62" authorId="6" shapeId="0" xr:uid="{D6389A36-40DE-4702-A049-99B2AD15E5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19:00 02:30 Svanemøllehallen kl. 20.00 - 23.00 derefter hjælpe med at runderer Ukraine boliger.</t>
        </r>
      </text>
    </comment>
    <comment ref="M62" authorId="6" shapeId="0" xr:uid="{30866870-6409-47F4-B666-6CD54655863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N62" authorId="3" shapeId="0" xr:uid="{C1B49CED-A987-48A9-A1C2-7D789B79E85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 udd. + 6-vagt på OA</t>
        </r>
      </text>
    </comment>
    <comment ref="O62" authorId="3" shapeId="0" xr:uid="{63EB6341-B60A-4EDD-9322-4B729154611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 udd. + 6-vagt på OA</t>
        </r>
      </text>
    </comment>
    <comment ref="P62" authorId="3" shapeId="0" xr:uid="{C0BA0422-8B2B-49D1-B48C-3960CCAC56C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 udd.</t>
        </r>
      </text>
    </comment>
    <comment ref="AE62" authorId="1" shapeId="0" xr:uid="{C4C2433A-3EFD-4556-B74F-C504499C370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 16:00 - 22:00</t>
        </r>
      </text>
    </comment>
    <comment ref="N67" authorId="0" shapeId="0" xr:uid="{8B4CB814-9FFE-4DA2-A96A-60085CE9777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25 vagt OA</t>
        </r>
      </text>
    </comment>
    <comment ref="N68" authorId="6" shapeId="0" xr:uid="{B9EA9D76-83AB-4AC2-A508-3C2F998010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19:00 02:30 Svanemøllehallen kl. 20.00 - 23.00 derefter hjælpe med at runderer Ukraine boliger.</t>
        </r>
      </text>
    </comment>
    <comment ref="O68" authorId="6" shapeId="0" xr:uid="{07037BE1-761B-46F1-8768-A2B19C3C1C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19:00 02:30 Svanemøllehallen kl. 20.00 - 23.00 derefter hjælpe med at runderer Ukraine boliger.</t>
        </r>
      </text>
    </comment>
    <comment ref="P68" authorId="6" shapeId="0" xr:uid="{5EF2D432-9A04-4E28-ACFF-1EE69652A6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19:00 02:30 Svanemøllehallen kl. 20.00 - 23.00 derefter hjælpe med at runderer Ukraine boliger.</t>
        </r>
      </text>
    </comment>
    <comment ref="Q68" authorId="6" shapeId="0" xr:uid="{AAC0D50E-9BB2-4B5D-94A2-2320D17FDE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19:00 02:30 Svanemøllehallen kl. 20.00 - 23.00 derefter hjælpe med at runderer Ukraine boliger.</t>
        </r>
      </text>
    </comment>
    <comment ref="R68" authorId="6" shapeId="0" xr:uid="{F59B3616-1B2C-49B7-9F8E-89409854C1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19:00 02:30 Svanemøllehallen kl. 20.00 - 23.00 derefter hjælpe med at runderer Ukraine boliger.</t>
        </r>
      </text>
    </comment>
    <comment ref="U68" authorId="5" shapeId="0" xr:uid="{5C6C38EE-E8A4-4F8B-BC8F-21FCF36E3CE0}">
      <text>
        <r>
          <rPr>
            <b/>
            <sz val="9"/>
            <color indexed="81"/>
            <rFont val="Tahoma"/>
            <family val="2"/>
          </rPr>
          <t>Steen Hertin:
Møder kl. 19:00 02:30 Svanemøllehallen kl. 20.00 - 23.00 derefter hjælpe med at runderer Ukraine boliger.</t>
        </r>
      </text>
    </comment>
    <comment ref="V68" authorId="5" shapeId="0" xr:uid="{8CFA8AE1-49FB-4CCC-B0DF-C69AB9126E7D}">
      <text>
        <r>
          <rPr>
            <b/>
            <sz val="9"/>
            <color indexed="81"/>
            <rFont val="Tahoma"/>
            <family val="2"/>
          </rPr>
          <t>Steen Hertin:
Møder kl. 19:00 02:30 Svanemøllehallen kl. 20.00 - 23.00 derefter hjælpe med at runderer Ukraine boliger.</t>
        </r>
      </text>
    </comment>
    <comment ref="W68" authorId="5" shapeId="0" xr:uid="{D3443F6E-0D0C-4C96-BAE8-6AB4590EEF47}">
      <text>
        <r>
          <rPr>
            <b/>
            <sz val="9"/>
            <color indexed="81"/>
            <rFont val="Tahoma"/>
            <family val="2"/>
          </rPr>
          <t>Steen Hertin:
Møder kl. 19:00 02:30 Svanemøllehallen kl. 20.00 - 23.00 derefter hjælpe med at runderer Ukraine boliger.</t>
        </r>
      </text>
    </comment>
    <comment ref="X68" authorId="5" shapeId="0" xr:uid="{AAAFAD08-0C4B-49EB-9A8B-1C754AAC756E}">
      <text>
        <r>
          <rPr>
            <b/>
            <sz val="9"/>
            <color indexed="81"/>
            <rFont val="Tahoma"/>
            <family val="2"/>
          </rPr>
          <t>Steen Hertin:
Møder kl. 19:00 02:30 Svanemøllehallen kl. 20.00 - 23.00 derefter hjælpe med at runderer Ukraine boliger.</t>
        </r>
      </text>
    </comment>
    <comment ref="AE68" authorId="1" shapeId="0" xr:uid="{481285B5-EEA8-46B8-A8D0-D9DE333C044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26-vagt på OA</t>
        </r>
      </text>
    </comment>
    <comment ref="AF68" authorId="1" shapeId="0" xr:uid="{7EE4A332-69FF-4F09-9EF7-92B166F55B7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26-vagt på OA</t>
        </r>
      </text>
    </comment>
    <comment ref="N69" authorId="0" shapeId="0" xr:uid="{E7AC6D0D-0972-455E-8CEE-204B8C161D7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99 vagt OA</t>
        </r>
      </text>
    </comment>
    <comment ref="O69" authorId="0" shapeId="0" xr:uid="{963AB10B-7269-4F2B-975D-69E40CA9140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99 vagt OA</t>
        </r>
      </text>
    </comment>
    <comment ref="P69" authorId="0" shapeId="0" xr:uid="{628CE63F-4683-425C-9C26-1E26BD2CEB4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99 vagt OA</t>
        </r>
      </text>
    </comment>
    <comment ref="R69" authorId="7" shapeId="0" xr:uid="{14F066F0-2C14-4BE6-8345-57650F46C7A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O-vagt på OA</t>
        </r>
      </text>
    </comment>
    <comment ref="Y69" authorId="8" shapeId="0" xr:uid="{F7ECA52D-29E5-439F-846E-49E964D0B51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69 vagt på OA</t>
        </r>
      </text>
    </comment>
    <comment ref="P70" authorId="2" shapeId="0" xr:uid="{B161EC18-DD99-4542-868A-EBCA04C3E73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til 01:30</t>
        </r>
      </text>
    </comment>
    <comment ref="Q70" authorId="5" shapeId="0" xr:uid="{A2794CB0-B2EB-4754-A785-A00E00E38BFB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Oa til 01:00</t>
        </r>
      </text>
    </comment>
    <comment ref="AA70" authorId="6" shapeId="0" xr:uid="{B1F34500-09D5-425F-8B9C-B2C6120165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AB70" authorId="5" shapeId="0" xr:uid="{735F5377-1A90-4A89-A25B-AC4EC273E81A}">
      <text>
        <r>
          <rPr>
            <b/>
            <sz val="9"/>
            <color indexed="81"/>
            <rFont val="Tahoma"/>
            <family val="2"/>
          </rPr>
          <t>Steen Hertin:
Møder kl. 19:00 02:30 Svanemøllehallen kl. 20.00 - 23.00 derefter hjælpe med at runderer Ukraine boliger.</t>
        </r>
      </text>
    </comment>
    <comment ref="AC70" authorId="5" shapeId="0" xr:uid="{44D4DCF0-D5E8-491E-A2E8-D365AFAD69D9}">
      <text>
        <r>
          <rPr>
            <b/>
            <sz val="9"/>
            <color indexed="81"/>
            <rFont val="Tahoma"/>
            <family val="2"/>
          </rPr>
          <t>Steen Hertin:
Møder kl. 19:00 02:30 Svanemøllehallen kl. 20.00 - 23.00 derefter hjælpe med at runderer Ukraine boliger.</t>
        </r>
      </text>
    </comment>
    <comment ref="AD70" authorId="5" shapeId="0" xr:uid="{73401BCF-4219-405F-A8A7-E109637DC3E7}">
      <text>
        <r>
          <rPr>
            <b/>
            <sz val="9"/>
            <color indexed="81"/>
            <rFont val="Tahoma"/>
            <family val="2"/>
          </rPr>
          <t>Steen Hertin:
Møder kl. 19:00 02:30 Svanemøllehallen kl. 20.00 - 23.00 derefter hjælpe med at runderer Ukraine boliger. Oa til kl 5</t>
        </r>
      </text>
    </comment>
    <comment ref="AE70" authorId="5" shapeId="0" xr:uid="{19363519-855A-46D7-9D01-8792002122F3}">
      <text>
        <r>
          <rPr>
            <b/>
            <sz val="9"/>
            <color indexed="81"/>
            <rFont val="Tahoma"/>
            <family val="2"/>
          </rPr>
          <t>Steen Hertin:
Møder kl. 19:00 02:30 Svanemøllehallen kl. 20.00 - 23.00 derefter hjælpe med at runderer Ukraine boliger.</t>
        </r>
      </text>
    </comment>
    <comment ref="AF70" authorId="5" shapeId="0" xr:uid="{F76661BA-6803-48F6-9BCF-C0E8D32311DC}">
      <text>
        <r>
          <rPr>
            <b/>
            <sz val="9"/>
            <color indexed="81"/>
            <rFont val="Tahoma"/>
            <family val="2"/>
          </rPr>
          <t>Steen Hertin:
Møder kl. 19:00 02:30 Svanemøllehallen kl. 20.00 - 23.00 derefter hjælpe med at runderer Ukraine boliger.</t>
        </r>
      </text>
    </comment>
    <comment ref="AF71" authorId="1" shapeId="0" xr:uid="{1174F2C5-22DE-485B-A945-4A916986A33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Rådhuset kl. 15:15 OA</t>
        </r>
      </text>
    </comment>
    <comment ref="H72" authorId="9" shapeId="0" xr:uid="{D283EA62-F976-450D-B145-0633190A18A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99-vagt OA</t>
        </r>
      </text>
    </comment>
    <comment ref="K72" authorId="1" shapeId="0" xr:uid="{D5F672BD-690A-4860-921F-8B2C7767D02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13.00 - 19:30. Hovedport holdes åben til kl. 19.00 pga bryllupper.brylluooer. Møder som 1-vagt på OA til kl. 13.00</t>
        </r>
      </text>
    </comment>
    <comment ref="U72" authorId="1" shapeId="0" xr:uid="{C460A8D2-2C28-421D-98E9-2C097E5C89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08.15 - 15.45</t>
        </r>
      </text>
    </comment>
    <comment ref="V72" authorId="8" shapeId="0" xr:uid="{FC795744-1C9C-4138-B191-7DB94FA5CB9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26 vagt på OA</t>
        </r>
      </text>
    </comment>
    <comment ref="Y72" authorId="5" shapeId="0" xr:uid="{5FFF40CF-1857-4BB1-BA8C-0A4326B5EFA6}">
      <text>
        <r>
          <rPr>
            <b/>
            <sz val="9"/>
            <color indexed="81"/>
            <rFont val="Tahoma"/>
            <family val="2"/>
          </rPr>
          <t>Steen Hertin:
Møder kl. 19:00 02:30 Svanemøllehallen kl. 20.00 - 23.00 derefter hjælpe med at runderer Ukraine boliger.</t>
        </r>
      </text>
    </comment>
    <comment ref="T73" authorId="6" shapeId="0" xr:uid="{D7176DDD-A1AE-4A65-B707-C04454BD10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X74" authorId="1" shapeId="0" xr:uid="{508BD65E-AF88-48F2-9D9F-1BB4EE8F65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15:00 - 22:30</t>
        </r>
      </text>
    </comment>
    <comment ref="I76" authorId="2" shapeId="0" xr:uid="{C1B2F714-8EC4-4DDC-AD2E-61F84C75F24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26 vagt på OA</t>
        </r>
      </text>
    </comment>
    <comment ref="W76" authorId="8" shapeId="0" xr:uid="{5D45323A-3D3E-49CC-830A-1E071C8DC3A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26 vagt på OA</t>
        </r>
      </text>
    </comment>
    <comment ref="E78" authorId="1" shapeId="0" xr:uid="{6734AE0B-372C-40F0-992D-032914D7000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Bryllupper i haven kl. 14.00 - 19.00
Oa 9:30-14:00 dække 89</t>
        </r>
      </text>
    </comment>
    <comment ref="P78" authorId="3" shapeId="0" xr:uid="{A1A1C86B-BA3D-432A-80E0-71FE4DD7637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Kursus
Hjælperøgdykker
Derefter 79-vagt</t>
        </r>
      </text>
    </comment>
    <comment ref="AE78" authorId="1" shapeId="0" xr:uid="{AC61FB60-64D9-4058-A889-0978FB2D91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 16:00 - 22:00</t>
        </r>
      </text>
    </comment>
    <comment ref="C79" authorId="6" shapeId="0" xr:uid="{A38888BB-06F3-419F-B737-338BC952E6C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16:00 - 23:00</t>
        </r>
      </text>
    </comment>
    <comment ref="AF79" authorId="1" shapeId="0" xr:uid="{DD7FF8E4-04F0-4E61-9BB5-6BD010879F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 15:15</t>
        </r>
      </text>
    </comment>
    <comment ref="V88" authorId="1" shapeId="0" xr:uid="{F2A1C79C-25EB-47A6-979D-04C924355B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3-vagt på OA.</t>
        </r>
      </text>
    </comment>
    <comment ref="W88" authorId="8" shapeId="0" xr:uid="{CAA10019-CCCD-4314-A189-7BEDE50F707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79 vagt på OA</t>
        </r>
      </text>
    </comment>
    <comment ref="X88" authorId="8" shapeId="0" xr:uid="{04488973-1E88-4EB7-9789-3B1B6DB2B62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79 vagt på OA</t>
        </r>
      </text>
    </comment>
    <comment ref="H104" authorId="5" shapeId="0" xr:uid="{387134F7-BB0A-46D0-B095-F5239ADF767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104" authorId="5" shapeId="0" xr:uid="{5453379C-CF4E-4B5B-ACE7-665AF34FAB73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104" authorId="5" shapeId="0" xr:uid="{7B846ACF-3E22-49FD-BB58-AA687839488A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104" authorId="4" shapeId="0" xr:uid="{21269EEF-63F3-4269-B38A-F641299E9891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Køretime</t>
        </r>
      </text>
    </comment>
    <comment ref="AB104" authorId="4" shapeId="0" xr:uid="{81A2D2CF-1D34-4D40-9536-E50D70B1FDB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Køreprøve hele dagen
</t>
        </r>
      </text>
    </comment>
    <comment ref="AC104" authorId="5" shapeId="0" xr:uid="{619CCD55-8DD4-468A-8307-80935F306E11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104" authorId="1" shapeId="0" xr:uid="{ADBF58AD-9535-4CE9-9B29-AB91897352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69-vagten</t>
        </r>
      </text>
    </comment>
    <comment ref="P147" authorId="7" shapeId="0" xr:uid="{5BABABB1-4755-40CA-8DC0-DDE785D5B10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Hjælpe Sune</t>
        </r>
      </text>
    </comment>
    <comment ref="AC147" authorId="5" shapeId="0" xr:uid="{A6F6C846-2415-4EF5-BA5A-0E799B4A1BCE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 vagt på oa</t>
        </r>
      </text>
    </comment>
    <comment ref="AD147" authorId="5" shapeId="0" xr:uid="{2BF2FAD7-EE20-40D6-BCC3-0BF3E8389548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 vagt på oa</t>
        </r>
      </text>
    </comment>
    <comment ref="AE147" authorId="5" shapeId="0" xr:uid="{AD37DD24-4F08-4FA7-9248-425DADF75DB1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 vagt på oa</t>
        </r>
      </text>
    </comment>
    <comment ref="D148" authorId="5" shapeId="0" xr:uid="{F0DBB876-D7A1-4A30-9FC3-AAF348B0D1BD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Fys 8:30</t>
        </r>
      </text>
    </comment>
    <comment ref="G148" authorId="6" shapeId="0" xr:uid="{14CC26F2-4FA3-4BED-BCCA-083B156A359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Starter på omlagte tjenester</t>
        </r>
      </text>
    </comment>
    <comment ref="C155" authorId="6" shapeId="0" xr:uid="{03E6A16B-9D20-4615-884F-09D0DE7127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N167" authorId="1" shapeId="0" xr:uid="{32350176-3061-4402-88E5-FC4257FC6CA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O167" authorId="1" shapeId="0" xr:uid="{2014E0DC-E0E5-4585-869D-FAAA830683F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P167" authorId="1" shapeId="0" xr:uid="{738A5C4D-8071-4747-904C-CD295199251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Q167" authorId="1" shapeId="0" xr:uid="{5B6181A1-C742-4E21-81FF-7D1B0E9280B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R167" authorId="1" shapeId="0" xr:uid="{7777A932-887B-44C7-9204-C28054FF00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U167" authorId="1" shapeId="0" xr:uid="{353C3E48-A11A-4547-9D3B-C5CEFE99BE3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V167" authorId="1" shapeId="0" xr:uid="{3DC4C9AE-023D-4AE2-BD87-84A6AD4572D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W167" authorId="1" shapeId="0" xr:uid="{88B93A42-2E58-4230-A8FD-CDCCD65DBAB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X167" authorId="1" shapeId="0" xr:uid="{988D0B26-C221-4AF0-91BF-DD72450763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 + BR-møde på OA</t>
        </r>
      </text>
    </comment>
    <comment ref="AF167" authorId="1" shapeId="0" xr:uid="{CE16D6D9-DEFC-4B47-A14E-0C495ACFE4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15.15 på OA</t>
        </r>
      </text>
    </comment>
    <comment ref="N168" authorId="3" shapeId="0" xr:uid="{6FFF2261-7C56-48F9-A4F6-2BD73F9F4FE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 udd.</t>
        </r>
      </text>
    </comment>
    <comment ref="O168" authorId="3" shapeId="0" xr:uid="{7F576CB5-8A9D-423F-80BE-198A0DB35F0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 udd.</t>
        </r>
      </text>
    </comment>
    <comment ref="P168" authorId="3" shapeId="0" xr:uid="{AD46DBED-1FE8-485E-982F-D3A79D1FE38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 udd.</t>
        </r>
      </text>
    </comment>
    <comment ref="X168" authorId="1" shapeId="0" xr:uid="{ABABE68E-C665-4CE9-BAFD-983D606A06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AE168" authorId="1" shapeId="0" xr:uid="{D0DB184C-7397-4F95-8ECD-CB5A389310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16:30 på OA</t>
        </r>
      </text>
    </comment>
    <comment ref="C169" authorId="0" shapeId="0" xr:uid="{5443C4B5-02C1-4471-A281-FBABB925A4F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 + BR-møde på OA</t>
        </r>
      </text>
    </comment>
    <comment ref="D169" authorId="6" shapeId="0" xr:uid="{6BF94098-4B77-4972-9A89-7128FFF9B9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Hjælper med omvisninger fra kl. 14.00</t>
        </r>
      </text>
    </comment>
    <comment ref="I169" authorId="6" shapeId="0" xr:uid="{70FA499C-A71E-4C00-9DB8-C04A61FFB2D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fra kl. 17:30</t>
        </r>
      </text>
    </comment>
    <comment ref="V169" authorId="2" shapeId="0" xr:uid="{430CEF59-B9C0-4581-8DD9-7CCD6FBF2A0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W169" authorId="2" shapeId="0" xr:uid="{7A6CFC87-A0BA-489B-89DD-8954BABB63A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X169" authorId="2" shapeId="0" xr:uid="{82889154-996F-4D79-9918-91B544E392D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 + BR-møde på OA</t>
        </r>
      </text>
    </comment>
    <comment ref="Y169" authorId="1" shapeId="0" xr:uid="{A7643F2C-8DD4-4C89-A030-AB6AB223B02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AB169" authorId="2" shapeId="0" xr:uid="{5F940C34-AFD1-413B-A85D-EFEDF47FB78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169" authorId="1" shapeId="0" xr:uid="{CB92CD7C-CA62-4A3E-9237-5813234BB2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15.15 på OA</t>
        </r>
      </text>
    </comment>
    <comment ref="C170" authorId="6" shapeId="0" xr:uid="{280616C5-EBC1-49EE-8D0A-D5A14692EE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H170" authorId="1" shapeId="0" xr:uid="{8D3A850A-C505-4FD1-8FA0-AD9DB9CADB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som I1</t>
        </r>
      </text>
    </comment>
    <comment ref="I170" authorId="1" shapeId="0" xr:uid="{0CE4AFED-89E2-4B61-8FEC-DE0A378E05D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som I1</t>
        </r>
      </text>
    </comment>
    <comment ref="J170" authorId="1" shapeId="0" xr:uid="{0A34EDEA-5BF2-4AEB-8110-6295D7800F4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som I1</t>
        </r>
      </text>
    </comment>
    <comment ref="K170" authorId="1" shapeId="0" xr:uid="{526068E0-1CFD-42E0-8695-F6A679A770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som I1</t>
        </r>
      </text>
    </comment>
    <comment ref="C171" authorId="1" shapeId="0" xr:uid="{0FDFC155-817E-420C-99DB-005CE000F07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D171" authorId="1" shapeId="0" xr:uid="{384AD0BD-C109-4A9D-9259-DF81A2E337B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 med omvisninger.</t>
        </r>
      </text>
    </comment>
    <comment ref="N171" authorId="7" shapeId="0" xr:uid="{B693D169-E684-40DE-95B3-637C9B0E148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Møde 11.00-11.30</t>
        </r>
      </text>
    </comment>
    <comment ref="R171" authorId="2" shapeId="0" xr:uid="{E26FE6E4-E0E2-48F5-8002-919E38A75C6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AMR temadag
11:00-14:30</t>
        </r>
      </text>
    </comment>
    <comment ref="X171" authorId="1" shapeId="0" xr:uid="{09F11EB1-41BF-4F6B-8FC8-AAB0AAAD2D8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AC171" authorId="1" shapeId="0" xr:uid="{B0D2D0D8-E7A2-4BC0-9780-BB4286CA4AD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16:00 på OA</t>
        </r>
      </text>
    </comment>
    <comment ref="AE171" authorId="1" shapeId="0" xr:uid="{A03EEFD2-F81D-4F19-A6A7-9564FBF146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kol. 16:30 - 19:30 på OA</t>
        </r>
      </text>
    </comment>
    <comment ref="I185" authorId="1" shapeId="0" xr:uid="{8E3304FB-F82E-46C8-BBFB-B6B147DCF4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tjeneste. Skal i retten.</t>
        </r>
      </text>
    </comment>
    <comment ref="X205" authorId="1" shapeId="0" xr:uid="{170EDF94-D57E-4957-AC9A-F9103D1E722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OA.</t>
        </r>
      </text>
    </comment>
    <comment ref="C228" authorId="1" shapeId="0" xr:uid="{97F326D1-BDFB-4574-A021-CBEEB8C873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228" authorId="1" shapeId="0" xr:uid="{39647D62-6A7A-485C-8CBB-49A2F6AD40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15:15 - 17:15 OA</t>
        </r>
      </text>
    </comment>
    <comment ref="Q230" authorId="7" shapeId="0" xr:uid="{E55F7B5F-5315-49C3-8039-496B0A5FF4F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O306" authorId="7" shapeId="0" xr:uid="{9521A0FF-FEC7-4F82-AB6A-EA93F1B57253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På Hospital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Michael Bo Pedersen</author>
    <author>Mathias Hartvig Morell Nielsen</author>
    <author>Thomas Holm</author>
    <author>Kim Holm Aabroe</author>
    <author>Steen Hertin-Sandkær</author>
    <author>Nick Lorentzen</author>
    <author>Henrik Wolffbrandt Hansen</author>
    <author>Henriette Dedichen</author>
  </authors>
  <commentList>
    <comment ref="AB12" authorId="0" shapeId="0" xr:uid="{458D7951-4809-4F1D-8EAF-06E95E40FC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Vingegård kl. 09.00</t>
        </r>
      </text>
    </comment>
    <comment ref="M20" authorId="0" shapeId="0" xr:uid="{270B3E28-6514-48D5-9E86-CB2AEC4F2E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12.30.</t>
        </r>
      </text>
    </comment>
    <comment ref="V20" authorId="0" shapeId="0" xr:uid="{4D0F016D-FF6F-4E93-B738-83ED9C1C4C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 kl 09.00</t>
        </r>
      </text>
    </comment>
    <comment ref="AA20" authorId="0" shapeId="0" xr:uid="{1FE7E0A3-2FED-467A-B4F7-8B0979223D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Byttet med Henrik Hansen</t>
        </r>
      </text>
    </comment>
    <comment ref="AB20" authorId="0" shapeId="0" xr:uid="{1F4351C2-D3A6-445D-AA19-13F505FC398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Vingegård kl. 09.00</t>
        </r>
      </text>
    </comment>
    <comment ref="AB21" authorId="1" shapeId="0" xr:uid="{39082154-6B3B-4DAD-A5BA-C45134724EDD}">
      <text>
        <r>
          <rPr>
            <sz val="9"/>
            <color indexed="81"/>
            <rFont val="Tahoma"/>
            <family val="2"/>
          </rPr>
          <t xml:space="preserve">Steen Hertin:
Vingegård kl. 09.00
</t>
        </r>
      </text>
    </comment>
    <comment ref="G24" authorId="2" shapeId="0" xr:uid="{2CF061DF-F389-42DB-B45A-1F73362A075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afspadsering fra 10:45</t>
        </r>
      </text>
    </comment>
    <comment ref="L25" authorId="3" shapeId="0" xr:uid="{E10B4D7B-753E-4C2D-8052-D5CFCFEE453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21.00 - 03.00 og hjælper med at lukke diverse bygninger.</t>
        </r>
      </text>
    </comment>
    <comment ref="M25" authorId="3" shapeId="0" xr:uid="{69D85A55-956D-4452-82B5-2CA9A82A258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21.00 - 03.00 og hjælper med at lukke diverse bygninger.</t>
        </r>
      </text>
    </comment>
    <comment ref="F27" authorId="3" shapeId="0" xr:uid="{443DE8DA-8B23-4C82-8F70-02E3C9398BC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79-vagt dækkes af rundviserne</t>
        </r>
      </text>
    </comment>
    <comment ref="G27" authorId="3" shapeId="0" xr:uid="{54213663-7F6B-43AC-B263-CEF4AA3EE70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79-vagt dækkes af rundviserne</t>
        </r>
      </text>
    </comment>
    <comment ref="H27" authorId="3" shapeId="0" xr:uid="{42460A8E-A26C-4D31-8E2A-2723B849EA2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79-vagt dækkes af rundviserne</t>
        </r>
      </text>
    </comment>
    <comment ref="I27" authorId="3" shapeId="0" xr:uid="{CFEA5A0E-423D-46B6-A87F-16A01E4AE4C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79-vagt dækkes af rundviserne</t>
        </r>
      </text>
    </comment>
    <comment ref="L28" authorId="0" shapeId="0" xr:uid="{5AD12FB6-FBDE-49C7-A86C-F9A1B4FBEB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M28" authorId="0" shapeId="0" xr:uid="{AB2272C3-51D7-4E44-A418-D13FC6C5CC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N28" authorId="0" shapeId="0" xr:uid="{F3191673-18F8-4F7D-B2A5-1D37C226D7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S28" authorId="0" shapeId="0" xr:uid="{7AB77D54-2F57-4251-924F-2612152525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T28" authorId="0" shapeId="0" xr:uid="{0EB176BA-D724-49DE-B66C-F66AE71E33C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U28" authorId="0" shapeId="0" xr:uid="{888A2801-DCAE-4632-9024-38F78583CC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V28" authorId="0" shapeId="0" xr:uid="{2D8056F1-5C6B-4650-A4BF-DC8109AF35D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W28" authorId="0" shapeId="0" xr:uid="{2D8F83CD-7BDA-4235-9BFA-02CB35DF85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Z28" authorId="0" shapeId="0" xr:uid="{6BF90ABF-17A3-4CC5-9B52-DCF59A998F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AA28" authorId="0" shapeId="0" xr:uid="{04A2068D-5F14-4C4F-9627-CF5D868F08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AB28" authorId="0" shapeId="0" xr:uid="{6CFDF378-D336-4673-B9ED-1591406A85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AC28" authorId="0" shapeId="0" xr:uid="{D0486B66-5693-4512-8FB1-0B0428BCB2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AD28" authorId="0" shapeId="0" xr:uid="{3FD40731-45D2-47F1-9A8F-905570CFEA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M39" authorId="4" shapeId="0" xr:uid="{642F8C5D-6CB5-4A51-8FC3-4CF8286B220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N39" authorId="4" shapeId="0" xr:uid="{BB0F5687-E9CF-4558-A687-14F8D0CA11A3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AB39" authorId="0" shapeId="0" xr:uid="{C41EDE09-3828-4EC0-B1D8-454767B27C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Vingegård kl. 11.30</t>
        </r>
      </text>
    </comment>
    <comment ref="AB50" authorId="0" shapeId="0" xr:uid="{E4454FC9-C654-4436-9483-CCFBD101E1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Vingegård kl. 11.30</t>
        </r>
      </text>
    </comment>
    <comment ref="E63" authorId="3" shapeId="0" xr:uid="{A80B65C1-1889-4ABF-A926-72628460FA6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 nathold til kl. 03.00</t>
        </r>
      </text>
    </comment>
    <comment ref="S65" authorId="5" shapeId="0" xr:uid="{699BC309-F577-47D2-8A8F-3C2041F7FDF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U65" authorId="0" shapeId="0" xr:uid="{C46312D1-11D6-4B90-8F96-5C0096AC06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10.00 og er Johnny.</t>
        </r>
      </text>
    </comment>
    <comment ref="V65" authorId="0" shapeId="0" xr:uid="{E7B0FE38-0D7A-4F51-8430-821D58A07F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B65" authorId="1" shapeId="0" xr:uid="{710A1146-A9BC-4697-BBC6-AD587EDF9BC5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VH 1 på OA</t>
        </r>
      </text>
    </comment>
    <comment ref="L68" authorId="6" shapeId="0" xr:uid="{10D0E422-CC9B-4044-BF67-1706C48E2F6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00:30 - 01:30</t>
        </r>
      </text>
    </comment>
    <comment ref="AB68" authorId="0" shapeId="0" xr:uid="{E8FB5BCF-80ED-4C4F-AAA5-9395B967DC0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Vingegård kl. 11.30</t>
        </r>
      </text>
    </comment>
    <comment ref="O69" authorId="0" shapeId="0" xr:uid="{AC2A6E1F-A544-43D2-B134-EE55783A74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P69" authorId="0" shapeId="0" xr:uid="{5B2752F8-6E65-401C-82E1-F7E3F5A3C0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F73" authorId="3" shapeId="0" xr:uid="{073AFFA6-A03D-4B22-B3C1-E6B1152F79D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21.00 - 03.00 og hjælper med at lukke diverse bygninger.</t>
        </r>
      </text>
    </comment>
    <comment ref="G73" authorId="3" shapeId="0" xr:uid="{45E62C14-BCB4-4CC0-AD4A-B2D5750E17A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22.00 - 04.00 og hjælper med at lukke diverse bygninger.</t>
        </r>
      </text>
    </comment>
    <comment ref="H73" authorId="3" shapeId="0" xr:uid="{4C77660A-FFEE-4BC5-9615-697ACD719FD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22.00 - 04.00 og hjælper med at lukke diverse bygninger.</t>
        </r>
      </text>
    </comment>
    <comment ref="I73" authorId="3" shapeId="0" xr:uid="{08AF2AB9-352E-46CE-84F9-EB30EDF4E90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22.00 - 04.00 og hjælper med at lukke diverse bygninger.</t>
        </r>
      </text>
    </comment>
    <comment ref="AG73" authorId="7" shapeId="0" xr:uid="{DCEF00BA-5232-42E0-9D38-D5D0CEE7C823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Afspadsering til kl.17:00</t>
        </r>
      </text>
    </comment>
    <comment ref="J74" authorId="0" shapeId="0" xr:uid="{ECCA8974-CD38-437E-9801-BB95F7AE2A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19.00 - 01.00 og hjælper aftenholdet.</t>
        </r>
      </text>
    </comment>
    <comment ref="K74" authorId="0" shapeId="0" xr:uid="{B45E972D-A05D-4A25-AC6F-A853B9112E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19.00 - 01.00 og hjælper aftenholdet.</t>
        </r>
      </text>
    </comment>
    <comment ref="V76" authorId="5" shapeId="0" xr:uid="{FBD2684D-D5FF-41BE-85B9-B0255DED3F3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Lære de bygninger han ikke kan</t>
        </r>
      </text>
    </comment>
    <comment ref="W76" authorId="5" shapeId="0" xr:uid="{3C6FE644-E4C1-433B-B61C-7A809A764A2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Lære de bygninger han ikke kan</t>
        </r>
      </text>
    </comment>
    <comment ref="H78" authorId="8" shapeId="0" xr:uid="{630C6619-93C9-41F8-9BD7-E027FD448CF7}">
      <text>
        <r>
          <rPr>
            <b/>
            <sz val="9"/>
            <color indexed="81"/>
            <rFont val="Tahoma"/>
            <family val="2"/>
          </rPr>
          <t>Henriette Dedichen:</t>
        </r>
        <r>
          <rPr>
            <sz val="9"/>
            <color indexed="81"/>
            <rFont val="Tahoma"/>
            <family val="2"/>
          </rPr>
          <t xml:space="preserve">
Ikke tilgængelig</t>
        </r>
      </text>
    </comment>
    <comment ref="I78" authorId="8" shapeId="0" xr:uid="{B332BC5C-D4F2-431E-9A9A-E87B43C8FE3A}">
      <text>
        <r>
          <rPr>
            <b/>
            <sz val="9"/>
            <color indexed="81"/>
            <rFont val="Tahoma"/>
            <family val="2"/>
          </rPr>
          <t>Henriette Dedichen:</t>
        </r>
        <r>
          <rPr>
            <sz val="9"/>
            <color indexed="81"/>
            <rFont val="Tahoma"/>
            <family val="2"/>
          </rPr>
          <t xml:space="preserve">
Ikke tilgængelig</t>
        </r>
      </text>
    </comment>
    <comment ref="F80" authorId="5" shapeId="0" xr:uid="{CF8C5FFB-97FC-48FA-9956-87617D8BDAB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først kl. 11.30</t>
        </r>
      </text>
    </comment>
    <comment ref="W80" authorId="3" shapeId="0" xr:uid="{FDFC8823-4CCB-4ABD-9B61-70C1032ED04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1,5 time</t>
        </r>
      </text>
    </comment>
    <comment ref="G81" authorId="2" shapeId="0" xr:uid="{C0F139DD-C579-470F-ABEA-E2583B14E97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afspadsering fra 12:30</t>
        </r>
      </text>
    </comment>
    <comment ref="D82" authorId="0" shapeId="0" xr:uid="{47A598C9-1039-45A0-94B1-DD6B89EC2B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kl. 16.00</t>
        </r>
      </text>
    </comment>
    <comment ref="N83" authorId="3" shapeId="0" xr:uid="{67B92048-DEE0-417E-93EA-AE32DDF78E5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23.00 - 05.00 og hjælper med at lukke diverse bygninger.</t>
        </r>
      </text>
    </comment>
    <comment ref="O83" authorId="3" shapeId="0" xr:uid="{626EB30C-51C5-4F60-8612-D25C44FC1F4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23.00 - 05.00 og hjælper med at lukke diverse bygninger.</t>
        </r>
      </text>
    </comment>
    <comment ref="Z84" authorId="1" shapeId="0" xr:uid="{CE45A8CF-0C5A-451F-8974-AECA2E9F138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69-vagt på OA</t>
        </r>
      </text>
    </comment>
    <comment ref="AA84" authorId="1" shapeId="0" xr:uid="{AB5D260C-054A-403F-8745-E4C3C5C59D7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69-vagt på OA</t>
        </r>
      </text>
    </comment>
    <comment ref="AB84" authorId="0" shapeId="0" xr:uid="{60BA9ED8-0859-46B5-A2ED-640D324473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Vingegård kl. 11.30</t>
        </r>
      </text>
    </comment>
    <comment ref="P85" authorId="5" shapeId="0" xr:uid="{0416366D-80CC-4062-B9E8-6C9E398EC86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89-vagt på OA.til 26 bagt starter.</t>
        </r>
      </text>
    </comment>
    <comment ref="AA142" authorId="0" shapeId="0" xr:uid="{C69A8E21-B463-40DB-B551-684621CFC8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AB142" authorId="0" shapeId="0" xr:uid="{10A571A6-064A-4F56-96A3-0F8DC4E760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AC142" authorId="0" shapeId="0" xr:uid="{50ED0C7F-EAA4-4DBE-85B2-8C978CF03E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AG149" authorId="1" shapeId="0" xr:uid="{51CA131D-BE74-4A01-B02E-0AE9FF83FDD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VH fra kl. 07.00</t>
        </r>
      </text>
    </comment>
    <comment ref="AB161" authorId="0" shapeId="0" xr:uid="{8F46346E-BCA8-4EFA-9624-2470FAB1AE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Vingegård kl. 11.30</t>
        </r>
      </text>
    </comment>
    <comment ref="F163" authorId="5" shapeId="0" xr:uid="{258BFDC9-8915-411D-9101-F1ED298015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Samtaler hele dagen</t>
        </r>
      </text>
    </comment>
    <comment ref="H163" authorId="5" shapeId="0" xr:uid="{79CF8F63-BB73-4754-9C7B-33CBAC2AD63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Samtaler hele dagen</t>
        </r>
      </text>
    </comment>
    <comment ref="I163" authorId="5" shapeId="0" xr:uid="{7E40770C-D2E6-4403-8101-73B44D9E78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Samtaler hele dagen</t>
        </r>
      </text>
    </comment>
    <comment ref="W163" authorId="0" shapeId="0" xr:uid="{570CC31E-88F2-419A-9255-FF3C2763C3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ca. 09.30</t>
        </r>
      </text>
    </comment>
    <comment ref="AB164" authorId="0" shapeId="0" xr:uid="{1CA4F559-1B08-4D23-A3C7-777B00045B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Vingegård kl. 11.30</t>
        </r>
      </text>
    </comment>
    <comment ref="C165" authorId="0" shapeId="0" xr:uid="{D3B8D564-8061-44EE-A41E-3E06A8707F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Ryprken kl. 15.00 - 23.00</t>
        </r>
      </text>
    </comment>
    <comment ref="P165" authorId="4" shapeId="0" xr:uid="{D7E43BA4-80AB-4DCC-9BFB-51F71A016A1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rundvisning kl. 10.00 og 15.00</t>
        </r>
      </text>
    </comment>
    <comment ref="AB165" authorId="0" shapeId="0" xr:uid="{A6A863E5-BE5C-4D40-913F-00870B7C75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Vingegård kl. 11.30</t>
        </r>
      </text>
    </comment>
    <comment ref="Z222" authorId="0" shapeId="0" xr:uid="{5E685F2A-163A-4E58-876C-C3F9A75EAA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flex.</t>
        </r>
      </text>
    </comment>
    <comment ref="AB222" authorId="0" shapeId="0" xr:uid="{FA07A694-9C75-49D2-A9D5-84B2640B17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Vingegård kl. 11.30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Steen Hertin</author>
    <author>Thomas Holm</author>
    <author>Mathias Nielsen</author>
    <author>Kim Holm Aabroe</author>
    <author>Mathias Hartvig Morell Nielsen</author>
    <author>Nikolaj Langtin Pamhede</author>
    <author>Henrik Wolffbrandt Hansen</author>
    <author>Rasmus Sørensen</author>
    <author>tc={79FB0032-E7E5-6D45-9D34-A6A99D701120}</author>
    <author>Michael Bo Pedersen</author>
  </authors>
  <commentList>
    <comment ref="F12" authorId="0" shapeId="0" xr:uid="{37DE0EBD-1B4A-486A-AB81-760F32618F8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12.45 og igen kl. 19.00 på OA</t>
        </r>
      </text>
    </comment>
    <comment ref="P12" authorId="0" shapeId="0" xr:uid="{EE807933-66B3-47B4-A769-5D0163A292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 17:30 på oa.</t>
        </r>
      </text>
    </comment>
    <comment ref="Y12" authorId="1" shapeId="0" xr:uid="{9DBE1C25-22A0-4896-AF66-9A45AE21DE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på OA</t>
        </r>
      </text>
    </comment>
    <comment ref="Z12" authorId="1" shapeId="0" xr:uid="{51BFFC46-DEC5-4940-9260-659B77A0AD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fra kl. 15.30 på OA</t>
        </r>
      </text>
    </comment>
    <comment ref="AF12" authorId="2" shapeId="0" xr:uid="{17E2D539-4FB7-4868-A7A3-B986046970D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Danish Security Fair</t>
        </r>
      </text>
    </comment>
    <comment ref="AG12" authorId="2" shapeId="0" xr:uid="{BFAE10DB-9F5F-40AC-93AF-013F3A74C61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Danish Security Fair</t>
        </r>
      </text>
    </comment>
    <comment ref="K14" authorId="3" shapeId="0" xr:uid="{DFBB95B4-291B-45BD-9F24-6F085BD4F28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 11.30-13.00</t>
        </r>
      </text>
    </comment>
    <comment ref="M14" authorId="3" shapeId="0" xr:uid="{06D93A9F-C446-41D7-BA78-D272BCBE6C48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T15" authorId="4" shapeId="0" xr:uid="{0312B670-CB3F-43F2-A373-168D6CF8566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AF17" authorId="2" shapeId="0" xr:uid="{709A6FC9-57A8-451C-9BEC-C98F8A6CC26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Danish Security Fair</t>
        </r>
      </text>
    </comment>
    <comment ref="AG17" authorId="2" shapeId="0" xr:uid="{F1F1FD9B-C44A-4628-9E38-5E3FB54CE72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Danish Security Fair</t>
        </r>
      </text>
    </comment>
    <comment ref="N21" authorId="0" shapeId="0" xr:uid="{BAFE4AAE-E692-4E35-A805-8B570EDE4CD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i hallen kl. 12.00. Afløses som vagthavende af Henrik</t>
        </r>
      </text>
    </comment>
    <comment ref="W21" authorId="5" shapeId="0" xr:uid="{917147BB-AB76-473E-AA9D-2D157AD0DF1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Betjent</t>
        </r>
      </text>
    </comment>
    <comment ref="X21" authorId="5" shapeId="0" xr:uid="{126ABA2B-D9A6-4C92-BE6A-F04436C7A02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Betjent</t>
        </r>
      </text>
    </comment>
    <comment ref="Y21" authorId="5" shapeId="0" xr:uid="{091E6C0B-0BAB-4D53-980E-FA208FDC703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Betjent</t>
        </r>
      </text>
    </comment>
    <comment ref="Z21" authorId="6" shapeId="0" xr:uid="{6039047E-F6ED-4930-A2BE-960C5961899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Hbr holder øvelse
Møde med hbr kl 10</t>
        </r>
      </text>
    </comment>
    <comment ref="AD24" authorId="6" shapeId="0" xr:uid="{D869632D-92D7-4E1F-B257-0140A9D3845C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fejemand 6-9 på oa
69 vagt normal vagt timer</t>
        </r>
      </text>
    </comment>
    <comment ref="F25" authorId="7" shapeId="0" xr:uid="{8EA2A236-B0D8-4662-9EAA-99962746E4EA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25 vagten.
Rentemestervej til kl 22:30
</t>
        </r>
      </text>
    </comment>
    <comment ref="N25" authorId="1" shapeId="0" xr:uid="{D0675820-A9F6-4628-8399-80599D6518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Michael fra kl. 07.00 - 12.00 og fra kl. 16.30 - 19.00</t>
        </r>
      </text>
    </comment>
    <comment ref="T25" authorId="7" shapeId="0" xr:uid="{EB5F7EA1-CEC8-4395-BE44-94FE582081B6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Rentemestervej til 21</t>
        </r>
      </text>
    </comment>
    <comment ref="AA25" authorId="0" shapeId="0" xr:uid="{F47D48F5-BF12-4447-B164-2D465CCC0AE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 åben til kl. 19.00 pga brylluooer.</t>
        </r>
      </text>
    </comment>
    <comment ref="AF26" authorId="0" shapeId="0" xr:uid="{691B1354-95B8-4696-89D5-98CD90568C7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P27" authorId="0" shapeId="0" xr:uid="{3C73FCA3-EE0F-4767-AC7A-EBDDBC4FBAF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i Rådhushavn til brønepride kl. 08.30 - 12.30</t>
        </r>
      </text>
    </comment>
    <comment ref="Q27" authorId="0" shapeId="0" xr:uid="{163C9D0B-078A-4EAD-84D5-8B83910FE22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i Rådhushavn til brønepride kl. 08.30 - 12.30</t>
        </r>
      </text>
    </comment>
    <comment ref="M37" authorId="0" shapeId="0" xr:uid="{77888FD5-70D0-4F43-9FFD-475CAAA3EC2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7-vagt på OA</t>
        </r>
      </text>
    </comment>
    <comment ref="Z37" authorId="1" shapeId="0" xr:uid="{2E905141-E734-441A-8DDE-50B657888B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AG37" authorId="1" shapeId="0" xr:uid="{9CA23977-BC9A-445A-A9B9-3236EE0FFC1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W41" authorId="5" shapeId="0" xr:uid="{C3E23C0F-4D1E-4821-B858-6EFCA74A072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Parkeringsbasen</t>
        </r>
      </text>
    </comment>
    <comment ref="X41" authorId="5" shapeId="0" xr:uid="{011D3662-DB94-4DB7-B8E2-F540CA0C524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Parkeringsbasen</t>
        </r>
      </text>
    </comment>
    <comment ref="Y41" authorId="5" shapeId="0" xr:uid="{88806302-2D22-41E0-B6C1-E5B4B16390B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Parkeringsbasen</t>
        </r>
      </text>
    </comment>
    <comment ref="W42" authorId="1" shapeId="0" xr:uid="{DE398E83-323E-44CA-AB29-75A7C005A6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Starter som buffer</t>
        </r>
      </text>
    </comment>
    <comment ref="F46" authorId="0" shapeId="0" xr:uid="{199DE291-EC48-4DC7-9B34-350ADD73CB2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18.0o på OA</t>
        </r>
      </text>
    </comment>
    <comment ref="Z50" authorId="1" shapeId="0" xr:uid="{26F37E8A-73EF-4435-B431-A7CAF50B0F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Deltage i BR-Møde fra kl. 16.45. Tobias dækker 6-vagten</t>
        </r>
      </text>
    </comment>
    <comment ref="Y51" authorId="4" shapeId="0" xr:uid="{93009569-2E87-4C27-96EB-08436267515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1. time</t>
        </r>
      </text>
    </comment>
    <comment ref="AD51" authorId="8" shapeId="0" xr:uid="{61541150-60BB-4295-9DF7-B350260A5AC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 oa 17-23</t>
        </r>
      </text>
    </comment>
    <comment ref="S61" authorId="4" shapeId="0" xr:uid="{1DA0D542-6C8C-406A-A4D0-CD95C951989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børnepride 08.30-12.30</t>
        </r>
      </text>
    </comment>
    <comment ref="T61" authorId="4" shapeId="0" xr:uid="{2203ED26-E498-49FE-B8A9-8605A577DDD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børnepride 08.30-12.30</t>
        </r>
      </text>
    </comment>
    <comment ref="V61" authorId="1" shapeId="0" xr:uid="{2F43DDDD-C122-4DAF-8A7A-C535D0414B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F62" authorId="9" shapeId="0" xr:uid="{79FB0032-E7E5-6D45-9D34-A6A99D70112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kl.12 som 79 vagt på oa.
Besvar:
    Tag 11 vagt på oa</t>
      </text>
    </comment>
    <comment ref="P62" authorId="0" shapeId="0" xr:uid="{AD060A8F-7F6B-4133-92B2-B392566F738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99-vagt + arrangement kl. 17:30. alt på OA</t>
        </r>
      </text>
    </comment>
    <comment ref="Q62" authorId="0" shapeId="0" xr:uid="{5DA3A611-67B8-41F2-86C7-901770B9967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99-vagt på OA</t>
        </r>
      </text>
    </comment>
    <comment ref="R62" authorId="0" shapeId="0" xr:uid="{3931F97E-2D91-45E6-BF89-6F74EAFF2DB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S62" authorId="0" shapeId="0" xr:uid="{7ACEEA97-FB39-41AE-9E43-D9775B494B9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udstilling kl. 14.00 - 15.30 Møder kl. 13.00 til  16.00.</t>
        </r>
      </text>
    </comment>
    <comment ref="W62" authorId="4" shapeId="0" xr:uid="{7CD3E276-3AD6-4939-8C2C-630E1680B4B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25-vagt oa
Rentemestervej til kl. 21.15</t>
        </r>
      </text>
    </comment>
    <comment ref="AF62" authorId="7" shapeId="0" xr:uid="{A8B59CBA-F45E-4B21-8A0F-1413899B0136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Afsp. 50 minutter</t>
        </r>
      </text>
    </comment>
    <comment ref="AG62" authorId="6" shapeId="0" xr:uid="{6946E21D-87E8-442B-A40F-6B6D52903033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30 min. Afsp.</t>
        </r>
      </text>
    </comment>
    <comment ref="C63" authorId="6" shapeId="0" xr:uid="{A2D0F82E-F4E5-4571-A48E-E72A4A2C7458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Speditøvej brandvagt
17:30-08:00 på oa</t>
        </r>
      </text>
    </comment>
    <comment ref="N64" authorId="0" shapeId="0" xr:uid="{0D54D779-D8C2-4762-9E78-6E61E6CD637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 12.00 til Nikolaj er færdig med arrangement.</t>
        </r>
      </text>
    </comment>
    <comment ref="P64" authorId="0" shapeId="0" xr:uid="{5A554C46-32A0-406C-8034-0F44E97A429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Q64" authorId="0" shapeId="0" xr:uid="{6C1E6855-BA00-4FE0-A20D-D1362F196D6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R64" authorId="0" shapeId="0" xr:uid="{8BB72DD4-8B15-4544-892C-D92F5362FF0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S64" authorId="0" shapeId="0" xr:uid="{DE70FC2F-F9E3-41BA-A3E9-E1DA1F132E9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
1.50 time OA</t>
        </r>
      </text>
    </comment>
    <comment ref="T64" authorId="0" shapeId="0" xr:uid="{41C87C4E-31B0-4322-ABFD-2BC0E99AE9D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D64" authorId="0" shapeId="0" xr:uid="{E39D38C5-6244-4936-8420-2F3D6A6C5B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E64" authorId="0" shapeId="0" xr:uid="{E6CB3F3A-1F1C-4944-822A-344C8817E91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F64" authorId="0" shapeId="0" xr:uid="{2DEF6066-0052-4223-91D6-293FE678D51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O67" authorId="6" shapeId="0" xr:uid="{5F690338-A698-48FF-B0D5-349B0453A942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B2 på oa</t>
        </r>
      </text>
    </comment>
    <comment ref="L68" authorId="0" shapeId="0" xr:uid="{C21417E4-3F83-4D1A-8781-11B2824856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15.30</t>
        </r>
      </text>
    </comment>
    <comment ref="AA68" authorId="6" shapeId="0" xr:uid="{5F88D30D-B76E-4EED-A066-571D2CDC77E0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I2 på oa</t>
        </r>
      </text>
    </comment>
    <comment ref="H69" authorId="1" shapeId="0" xr:uid="{640DAAA1-A9AE-4BE1-823D-D33A46208B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N70" authorId="0" shapeId="0" xr:uid="{0EB4E784-D1E3-4089-A055-C9A1543E45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12.00 - 16.30</t>
        </r>
      </text>
    </comment>
    <comment ref="D71" authorId="6" shapeId="0" xr:uid="{D8B2CA64-8AF3-426D-B0E1-598CAFB9B943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Afsp. 1.5 timer
møder kl 17.
afsp. 30 min. Går kl.00.30</t>
        </r>
      </text>
    </comment>
    <comment ref="E71" authorId="7" shapeId="0" xr:uid="{33195ABC-CFB6-49BF-80D1-D068958BEDDF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Afsp. 1.5 timer
møder kl 17</t>
        </r>
      </text>
    </comment>
    <comment ref="X71" authorId="10" shapeId="0" xr:uid="{3BA516BB-7ED3-4789-AAC4-EF6287A65AE3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R-vagt på oa fra 10.15-15.00</t>
        </r>
      </text>
    </comment>
    <comment ref="Y71" authorId="10" shapeId="0" xr:uid="{410C38FF-EB59-438C-8009-E032D50B140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25-vagt på OA</t>
        </r>
      </text>
    </comment>
    <comment ref="O73" authorId="1" shapeId="0" xr:uid="{FC6F5423-E255-4037-AA73-2883D9D072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AC73" authorId="1" shapeId="0" xr:uid="{35D7F013-6A61-45D5-BFF9-8D653730A3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C74" authorId="6" shapeId="0" xr:uid="{CF378B56-1C75-47EE-B089-6448ADED9AC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D74" authorId="1" shapeId="0" xr:uid="{D9795347-3AB4-40E9-A817-452C840C4C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ændret til 25-vagt med for kort varsel. Ikke mødt som 99-vagt men 25-vagt på OA</t>
        </r>
      </text>
    </comment>
    <comment ref="E74" authorId="1" shapeId="0" xr:uid="{1AB6C7A7-4EAA-491A-8C56-F23BEF87C5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ændret til 25-vagt med for kort varsel. Ikke mødt som 99-vagt men 25-vagt på OA</t>
        </r>
      </text>
    </comment>
    <comment ref="I74" authorId="6" shapeId="0" xr:uid="{37FE7B5C-F2EC-4165-B951-9DDE52BD118A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26 vagt på oa.
Ikke rettidigt varslet.</t>
        </r>
      </text>
    </comment>
    <comment ref="Z74" authorId="10" shapeId="0" xr:uid="{7B9B5C1D-B563-42BC-A9A8-3BAD619F633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25-vagt på OA. Rentemestervej til kl. 21.00</t>
        </r>
      </text>
    </comment>
    <comment ref="AG74" authorId="1" shapeId="0" xr:uid="{BF49D5A5-1C3B-4EE5-B30B-0DF8328637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16.00 - 23.00
BR-møde fra kl. 16.45</t>
        </r>
      </text>
    </comment>
    <comment ref="N75" authorId="0" shapeId="0" xr:uid="{5722C47D-3E10-476A-9925-4A2ACFFD088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12.00 - 16.30</t>
        </r>
      </text>
    </comment>
    <comment ref="U76" authorId="1" shapeId="0" xr:uid="{2706B9AE-57CE-4C06-9A0D-023170634C7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Bellahøjhallerne 15.00 - 22.30</t>
        </r>
      </text>
    </comment>
    <comment ref="V76" authorId="1" shapeId="0" xr:uid="{B2DF27C3-631E-43EF-B8C3-C922EDA0F8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Bellahøjhallerne 15.00 - 22.30</t>
        </r>
      </text>
    </comment>
    <comment ref="I78" authorId="1" shapeId="0" xr:uid="{BF1877DD-8FD0-48AD-B91B-8DA9D1CCEA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kl. 15:30</t>
        </r>
      </text>
    </comment>
    <comment ref="X79" authorId="4" shapeId="0" xr:uid="{3C180CB4-4722-490D-95C5-706A19997F1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begravelse</t>
        </r>
      </text>
    </comment>
    <comment ref="N80" authorId="0" shapeId="0" xr:uid="{27ED6BE5-6C42-4225-B0BB-EEE71AF01F4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A2 går på Arrangement kl. 12.00 - 16.30 Alt sammen på OA</t>
        </r>
      </text>
    </comment>
    <comment ref="P80" authorId="0" shapeId="0" xr:uid="{223C8919-5440-40EF-81A7-E3E48877C0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C-vagt på OA</t>
        </r>
      </text>
    </comment>
    <comment ref="Q80" authorId="7" shapeId="0" xr:uid="{35DBECD9-AB0D-4136-9512-55FE4CDBB981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C på OA fra 09:00 til 14:00</t>
        </r>
      </text>
    </comment>
    <comment ref="F81" authorId="0" shapeId="0" xr:uid="{C8C1C1D4-13F0-46BB-A94F-C7C58F9076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møder kl. 16.00 - 22.00</t>
        </r>
      </text>
    </comment>
    <comment ref="T81" authorId="7" shapeId="0" xr:uid="{A5C55959-02DB-480C-B898-5352F5FE3619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Thorvaldsens Museum 17:45 til 08:30 på OA</t>
        </r>
      </text>
    </comment>
    <comment ref="F82" authorId="0" shapeId="0" xr:uid="{2D3A3D48-DCDF-4E6D-9105-3BBA044D0C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kl. 12.00</t>
        </r>
      </text>
    </comment>
    <comment ref="P85" authorId="7" shapeId="0" xr:uid="{29C3A40F-0933-441C-9D01-634009DBE6D4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8 vagten på OA</t>
        </r>
      </text>
    </comment>
    <comment ref="Q85" authorId="7" shapeId="0" xr:uid="{1C4EF1B4-C145-436D-9823-CFF2070B9D37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8 vagten på OA</t>
        </r>
      </text>
    </comment>
    <comment ref="C86" authorId="1" shapeId="0" xr:uid="{28BD5BB6-EC94-4F75-B761-74FAFEC6DF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C87" authorId="1" shapeId="0" xr:uid="{820B9D2E-7059-44CF-BEFB-5223DE3056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F87" authorId="0" shapeId="0" xr:uid="{1135BDCB-C4AE-45DB-8466-B2D355DD967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1-vagt fra kl. 12.00</t>
        </r>
      </text>
    </comment>
    <comment ref="C88" authorId="1" shapeId="0" xr:uid="{BBB0AF14-877A-4910-BF1E-3071F47DF7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S88" authorId="4" shapeId="0" xr:uid="{F6F09DBB-F544-4751-B4E9-9071FD5206F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vagt på borgercenter handicap 8.30-17.30</t>
        </r>
      </text>
    </comment>
    <comment ref="T88" authorId="4" shapeId="0" xr:uid="{2D3937C7-32A5-4ED8-9D66-881B0BCBDCB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borgercenter handicap
08.00-13.30</t>
        </r>
      </text>
    </comment>
    <comment ref="W88" authorId="7" shapeId="0" xr:uid="{13509EE7-0699-4D07-A912-F61783E4C724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X88" authorId="7" shapeId="0" xr:uid="{6F13164B-F263-4A1B-A4F5-0B33E241A652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Y88" authorId="7" shapeId="0" xr:uid="{943E5D50-A3A8-425C-9F08-62E5977697DF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Z88" authorId="7" shapeId="0" xr:uid="{9B9739F9-6673-4F44-9F5B-6D40D7725CAB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Vagt på borgercenter handicap 8.30-17.30</t>
        </r>
      </text>
    </comment>
    <comment ref="AA88" authorId="7" shapeId="0" xr:uid="{52A35F96-7D66-444B-9AD7-D3F07EAEE57E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Vagt på borgercenter handicap 08:00-13.30</t>
        </r>
      </text>
    </comment>
    <comment ref="AD88" authorId="7" shapeId="0" xr:uid="{AE8491DE-D672-4A17-8C78-D50F6F2C33A6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AE88" authorId="7" shapeId="0" xr:uid="{FA5D8968-D1DB-4F9C-B2EC-7CC3E73C2DE9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AF88" authorId="7" shapeId="0" xr:uid="{892E95A9-9932-4E2D-87FB-9651210DC022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AG88" authorId="7" shapeId="0" xr:uid="{879D002F-82D2-454B-A0D3-FB98D6939917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Vagt på borgercenter handicap 8.30-17.30</t>
        </r>
      </text>
    </comment>
    <comment ref="C105" authorId="1" shapeId="0" xr:uid="{0FAD425E-3838-4664-A2E5-E63F9EA0842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D105" authorId="1" shapeId="0" xr:uid="{BC45A30C-7D1A-4005-A324-D2BEFB8CF9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E105" authorId="1" shapeId="0" xr:uid="{68E62AEF-34BE-476F-9F58-075F8E2C29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F105" authorId="1" shapeId="0" xr:uid="{6970CAFF-10A2-465D-8540-4430F5470A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G105" authorId="1" shapeId="0" xr:uid="{DE911148-45DE-40AC-A075-7F2F6CBE00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H105" authorId="1" shapeId="0" xr:uid="{FCC5C46F-7DAA-45D3-91B3-7FFA9879AB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I105" authorId="1" shapeId="0" xr:uid="{E54EEF7C-901F-4B5C-AD3D-B0968EC598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J105" authorId="1" shapeId="0" xr:uid="{144DB4AE-632A-4D43-B72E-C0C1C858D2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K105" authorId="1" shapeId="0" xr:uid="{4BDBBA49-D9B3-4DFC-9771-5A4074204E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L105" authorId="1" shapeId="0" xr:uid="{E751F8AD-6040-4C0E-B779-DD675B9142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M105" authorId="1" shapeId="0" xr:uid="{FD050EBF-093D-441B-9C34-53B131E914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N105" authorId="1" shapeId="0" xr:uid="{CA10AD6F-12C2-4B22-874C-65FBFB2C88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O105" authorId="1" shapeId="0" xr:uid="{A4F31F86-B363-434F-BD1E-FB0F89271A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P105" authorId="1" shapeId="0" xr:uid="{6B7A7D81-CDB0-4DDA-BE93-ED7C1814EB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Q105" authorId="1" shapeId="0" xr:uid="{26C37B2A-B184-48BC-BF79-FC3CDDE9E4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R105" authorId="1" shapeId="0" xr:uid="{80D81509-0809-401A-A5CA-E556504B72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S105" authorId="1" shapeId="0" xr:uid="{3DBC5E29-6BBD-40B1-BB06-5853FB1561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T105" authorId="1" shapeId="0" xr:uid="{CDCC6C33-AF86-4D5B-95EB-5640EFDB6A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U105" authorId="1" shapeId="0" xr:uid="{A55C7BD3-3F23-44E8-AA58-F91A94F064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V105" authorId="1" shapeId="0" xr:uid="{D30544D8-9341-458E-943D-32DBFE78EC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W105" authorId="1" shapeId="0" xr:uid="{6A3BAE4B-F158-4BCB-A229-99F0E6557F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X105" authorId="1" shapeId="0" xr:uid="{54722651-0827-4A41-81C6-82542486ED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Y105" authorId="1" shapeId="0" xr:uid="{05459606-0DC4-4F1C-95E3-E0F3A298957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Z105" authorId="1" shapeId="0" xr:uid="{49042A7B-E32D-4FA6-AC40-CD4B7652CE0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A105" authorId="1" shapeId="0" xr:uid="{E41A3942-DB3B-4428-ADD5-02E5CAF989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B105" authorId="1" shapeId="0" xr:uid="{64E5779F-343B-449A-AA01-DDA7C257D4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C105" authorId="1" shapeId="0" xr:uid="{3D8CA712-1727-467E-93A4-4400D32F754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D105" authorId="1" shapeId="0" xr:uid="{467ACD60-99E4-46B6-B8A6-53B1E07FFA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E105" authorId="1" shapeId="0" xr:uid="{62E9E290-8667-4351-AF4F-7874ABC2BC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F105" authorId="1" shapeId="0" xr:uid="{440E8E7B-A4EE-4AA6-B278-BAF3AD0F82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G105" authorId="1" shapeId="0" xr:uid="{58BA19DF-81B5-4F80-9106-6F8DF154260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C106" authorId="1" shapeId="0" xr:uid="{BD32A5CC-DD64-42F6-82D7-539184B37A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D106" authorId="1" shapeId="0" xr:uid="{F631DB0E-F7B4-428A-8B8D-4C8D59DDCA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E106" authorId="1" shapeId="0" xr:uid="{29B55457-D75C-4829-A040-4ABD17D9F07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F106" authorId="1" shapeId="0" xr:uid="{21AAC71A-DCAB-4DAC-A821-F370D7B56C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G106" authorId="1" shapeId="0" xr:uid="{325534B3-B259-4009-803A-6FC0180882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H106" authorId="1" shapeId="0" xr:uid="{0ACBCA98-D7DD-4507-9296-184FB1FEA8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I106" authorId="1" shapeId="0" xr:uid="{7E2A3E14-EEBF-46D2-8DFD-31A75DC168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J106" authorId="1" shapeId="0" xr:uid="{7DB439ED-06CA-4AB3-9B7F-4FF37176A2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K106" authorId="1" shapeId="0" xr:uid="{DB83A49C-543A-43C8-887D-68B41CD5A2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L106" authorId="1" shapeId="0" xr:uid="{9C301076-8053-483D-9DCC-8F450B3DF1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M106" authorId="1" shapeId="0" xr:uid="{6495E27A-4064-45CE-85FB-554564BB00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N106" authorId="1" shapeId="0" xr:uid="{090B662E-65AF-41D3-9E46-32E4C36E35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O106" authorId="1" shapeId="0" xr:uid="{3102DCA0-8305-416D-A473-1E0EE3B54A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P106" authorId="1" shapeId="0" xr:uid="{FCF50641-29AA-4671-81F3-33D5A45465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Q106" authorId="1" shapeId="0" xr:uid="{6E657751-9A0F-4E68-9CA7-B211DC8992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R106" authorId="1" shapeId="0" xr:uid="{6BEF4E5C-ADFF-4AE6-A329-A688DE2EE9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S106" authorId="1" shapeId="0" xr:uid="{38D6A464-8931-4E8B-A13D-DE3C6D67CF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T106" authorId="1" shapeId="0" xr:uid="{2F016557-2485-496C-B7D3-A6422E3DA0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U106" authorId="1" shapeId="0" xr:uid="{5A08C44A-CFDF-43F6-868B-02C04E476A2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V106" authorId="1" shapeId="0" xr:uid="{6BCF1C5A-3A1D-428F-81BD-B094013071B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W106" authorId="1" shapeId="0" xr:uid="{30E057F5-8FF1-43F0-8327-4D7CD9BAED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X106" authorId="1" shapeId="0" xr:uid="{C9886ECA-EC53-4E72-B474-B42A00C49F7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Y106" authorId="1" shapeId="0" xr:uid="{5B593534-4E03-4F44-AA06-A128E48C14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Z106" authorId="1" shapeId="0" xr:uid="{7CD53C16-3507-410C-A0D9-9870A0A2873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A106" authorId="1" shapeId="0" xr:uid="{0CD6F9B8-C5A3-48BD-8769-9627622A80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B106" authorId="1" shapeId="0" xr:uid="{99BAF0F3-FBBE-414D-AD6D-D11C69F3CB3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C106" authorId="1" shapeId="0" xr:uid="{FDED358A-A8A6-4063-970C-BF417EA79C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D106" authorId="1" shapeId="0" xr:uid="{204139E4-4D58-4FA1-BAA9-0924B18EA6C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E106" authorId="1" shapeId="0" xr:uid="{5CCA7214-B9F9-4B61-A1DF-6480F412C7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F106" authorId="1" shapeId="0" xr:uid="{6CA30DDA-2522-48BC-A714-5ACCB4695C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G106" authorId="1" shapeId="0" xr:uid="{829F481C-AC49-494E-8478-24BE938DC7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H120" authorId="7" shapeId="0" xr:uid="{A00288F5-D641-4D17-9191-0165D7CE3B52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26 Vagten på OA</t>
        </r>
      </text>
    </comment>
    <comment ref="S121" authorId="7" shapeId="0" xr:uid="{23421BFE-6B0C-44D5-8917-0A43BB92346A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Brandvagt thorvaldsens museum 18.30- 06.30</t>
        </r>
      </text>
    </comment>
    <comment ref="U147" authorId="1" shapeId="0" xr:uid="{78130DE7-C099-4A11-92F7-E5131D1491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i haven kl. 13.00 - 19.00</t>
        </r>
      </text>
    </comment>
    <comment ref="R148" authorId="4" shapeId="0" xr:uid="{5B9B2F37-1AA2-4C70-9FCD-547A0FE99AB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brandvagt thorvaldsens museum 19.00- 06.30</t>
        </r>
      </text>
    </comment>
    <comment ref="T148" authorId="7" shapeId="0" xr:uid="{89CA6C8B-25D9-4243-86F3-F7761B82972B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borgercenter handicap
08.00-13.30</t>
        </r>
      </text>
    </comment>
    <comment ref="K155" authorId="6" shapeId="0" xr:uid="{7ED34465-0EFD-4D98-AD10-AA9E27D6AED2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udlicitering af cykler, sundholm 9-13</t>
        </r>
      </text>
    </comment>
    <comment ref="Z155" authorId="1" shapeId="0" xr:uid="{E93FFCD2-CDD7-4C24-8982-75C933DC0B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L167" authorId="5" shapeId="0" xr:uid="{01AD7D41-FFF3-409C-A2D8-2E7C804D2B3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Går kl. 14.00</t>
        </r>
      </text>
    </comment>
    <comment ref="P167" authorId="0" shapeId="0" xr:uid="{28A36B7A-B906-4730-AAFC-D5A3CBB4258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 17:30 på oa.</t>
        </r>
      </text>
    </comment>
    <comment ref="Y167" authorId="1" shapeId="0" xr:uid="{19A3CD4A-641B-461E-9FEE-90E3D77388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på OA</t>
        </r>
      </text>
    </comment>
    <comment ref="Z167" authorId="4" shapeId="0" xr:uid="{E04271F3-AE71-4CE6-B75D-D844F0208B3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1.time</t>
        </r>
      </text>
    </comment>
    <comment ref="AB167" authorId="1" shapeId="0" xr:uid="{59CEBF59-BA94-496F-8E23-732866EAA5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Barsel</t>
        </r>
      </text>
    </comment>
    <comment ref="J168" authorId="6" shapeId="0" xr:uid="{7295E6B4-A037-4AAF-A2F2-E7F994F0F412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Afsp. 8-11
Møder kl 11</t>
        </r>
      </text>
    </comment>
    <comment ref="O168" authorId="0" shapeId="0" xr:uid="{6CF8CCD1-4483-4970-AE42-AC3A5E5295A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Haven 08.00 - 17.00</t>
        </r>
      </text>
    </comment>
    <comment ref="P168" authorId="0" shapeId="0" xr:uid="{49CB6513-7C80-4CA1-B73F-42AE93F1972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 17:30 på oa.</t>
        </r>
      </text>
    </comment>
    <comment ref="S168" authorId="0" shapeId="0" xr:uid="{C15E17B3-61E4-473E-8715-997E84A2757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Deltager i åbning af udstilling kl. 13.30 - 15.30</t>
        </r>
      </text>
    </comment>
    <comment ref="Z168" authorId="1" shapeId="0" xr:uid="{68F3ECC1-A714-4E18-8C58-ABCD66C10E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AG168" authorId="1" shapeId="0" xr:uid="{AE478DDB-0239-4C61-B9C4-2B04664D93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F169" authorId="1" shapeId="0" xr:uid="{3D6E8516-4661-4C82-9C14-157E7670CB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kl. 12:30</t>
        </r>
      </text>
    </comment>
    <comment ref="M169" authorId="3" shapeId="0" xr:uid="{E1C10225-57F9-477F-A046-526D5444496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N169" authorId="0" shapeId="0" xr:uid="{5F3A8A94-CF5C-4717-92E1-8F1EEA5B6FE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Rundviser R3</t>
        </r>
      </text>
    </comment>
    <comment ref="F170" authorId="0" shapeId="0" xr:uid="{E27C5CB7-E6A9-4715-B963-05D5A2D7427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aften på OA</t>
        </r>
      </text>
    </comment>
    <comment ref="I170" authorId="5" shapeId="0" xr:uid="{5C8A62B2-362C-4158-BAE0-6E123F3E0D4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N170" authorId="0" shapeId="0" xr:uid="{B64EEA91-CCA0-41EA-9690-CBD3F68C30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12.00 - 16.30</t>
        </r>
      </text>
    </comment>
    <comment ref="S170" authorId="0" shapeId="0" xr:uid="{7DF6C4A8-E6C1-41AC-80F0-542F9F3E8BD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Deltager i åbning af udstilling kl. 13.30 - 15.30</t>
        </r>
      </text>
    </comment>
    <comment ref="Z170" authorId="1" shapeId="0" xr:uid="{3A3122EF-A8A2-4C63-878A-0D21C96160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kl. 15:30 på OA</t>
        </r>
      </text>
    </comment>
    <comment ref="AG170" authorId="1" shapeId="0" xr:uid="{09552E96-7449-4DE3-B799-9D7640226C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kl. 15:30 på OA</t>
        </r>
      </text>
    </comment>
    <comment ref="U171" authorId="1" shapeId="0" xr:uid="{D75701A1-CC89-4172-AD04-86607E2A86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i haven kl. 13.00 - 19.00</t>
        </r>
      </text>
    </comment>
    <comment ref="Y171" authorId="1" shapeId="0" xr:uid="{1DA782BC-5875-48C0-BC04-DBDC2D27B0C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på OA</t>
        </r>
      </text>
    </comment>
    <comment ref="Z171" authorId="1" shapeId="0" xr:uid="{D5D4C2B8-9DA2-400A-8B99-1B87F2E98B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AA171" authorId="10" shapeId="0" xr:uid="{553651D9-5398-454C-989F-664585B05B8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Evt. hjælpe omviserne</t>
        </r>
      </text>
    </comment>
    <comment ref="AD171" authorId="8" shapeId="0" xr:uid="{13D864AE-EB0C-4E32-8D9D-D0219C93D37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 oa 17-23</t>
        </r>
      </text>
    </comment>
    <comment ref="AG171" authorId="1" shapeId="0" xr:uid="{FF6B90FF-3468-4D3F-A6B3-439B61ECDF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Z226" authorId="1" shapeId="0" xr:uid="{0A454367-61B4-4325-A4C1-B745001002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A226" authorId="1" shapeId="0" xr:uid="{EF6EF6F4-62FF-4B1F-B2A1-011585E97FE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O227" authorId="0" shapeId="0" xr:uid="{A707091A-D084-4E9E-B8C0-2B10916E304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Haven 08.00 - 17.00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Thomas Holm</author>
    <author>Mathias Hartvig Morell Nielsen</author>
    <author>Mathias Nielsen</author>
    <author>Steen Hertin-Sandkær</author>
    <author>Kim Holm Aabroe</author>
    <author>Nikolaj Langtin Pamhede</author>
    <author>Nick Lorentzen</author>
    <author>Kim BT. Pedersen</author>
    <author>Henrik Wolffbrandt Hansen</author>
    <author>Michael Bo Pedersen</author>
    <author>Rasmus Sørensen</author>
  </authors>
  <commentList>
    <comment ref="V39" authorId="0" shapeId="0" xr:uid="{12E3284B-1F17-4D4D-9B12-64AF7FD562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tjenste</t>
        </r>
      </text>
    </comment>
    <comment ref="Y39" authorId="0" shapeId="0" xr:uid="{3CD27285-FF09-4805-9011-7C6DDA6599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Z39" authorId="0" shapeId="0" xr:uid="{886F61D6-C6CA-46C3-A4CB-044F3B4E53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AF39" authorId="0" shapeId="0" xr:uid="{8B42A8A2-68CD-4BFB-895D-969ADDA199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 skal dække 89-vagten</t>
        </r>
      </text>
    </comment>
    <comment ref="G41" authorId="1" shapeId="0" xr:uid="{3E2ACD81-5E1B-40A0-B801-991E56D885F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 netværksmøde
kl. 09.30-12.30</t>
        </r>
      </text>
    </comment>
    <comment ref="M41" authorId="1" shapeId="0" xr:uid="{7E7475D2-08C2-4782-9CEE-F82B4F513A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 det Kongelige bibl.
KL. 10-14</t>
        </r>
      </text>
    </comment>
    <comment ref="AA41" authorId="0" shapeId="0" xr:uid="{0C4CD64B-AE7A-463E-B84A-50B4D47069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 elever kl. 09.00</t>
        </r>
      </text>
    </comment>
    <comment ref="AB41" authorId="1" shapeId="0" xr:uid="{2057C839-8254-42C1-BD17-AE319C8A631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som V1</t>
        </r>
      </text>
    </comment>
    <comment ref="AD41" authorId="0" shapeId="0" xr:uid="{167194C0-D678-4D5E-B0CF-75E3B103C5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Vagtelever hele dagen. Møder kl. 08.00</t>
        </r>
      </text>
    </comment>
    <comment ref="U42" authorId="2" shapeId="0" xr:uid="{FE2C725F-269C-4F08-80C0-0962F873472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ØKF stresspolitik samt centerMED
Fuglebakken</t>
        </r>
      </text>
    </comment>
    <comment ref="V42" authorId="0" shapeId="0" xr:uid="{17CE503D-7A90-403B-8CD2-76BC64D99A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fra kl. 13.00
Møder 11.30-19.00</t>
        </r>
      </text>
    </comment>
    <comment ref="AB42" authorId="3" shapeId="0" xr:uid="{36383A01-9E0D-4CF7-9F30-3D89E31AE43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 foa</t>
        </r>
      </text>
    </comment>
    <comment ref="H44" authorId="0" shapeId="0" xr:uid="{EC58396B-D73D-465F-8533-586175B98BF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på¨OA.</t>
        </r>
      </text>
    </comment>
    <comment ref="W44" authorId="4" shapeId="0" xr:uid="{77593D60-5BE4-43B3-BDC5-3596EAA3C3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X44" authorId="4" shapeId="0" xr:uid="{56DA3D18-AADB-4F13-B167-3275DBC8B92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06.00 - 11.00</t>
        </r>
      </text>
    </comment>
    <comment ref="AB44" authorId="4" shapeId="0" xr:uid="{40F255EA-4FC2-43A3-B364-B762D09F8B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 cermoni kl. 07.30</t>
        </r>
      </text>
    </comment>
    <comment ref="AD44" authorId="4" shapeId="0" xr:uid="{CB3FF165-2085-4BB4-B9F2-ACB47EBA1F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C48" authorId="4" shapeId="0" xr:uid="{B821D761-36F6-4A33-AFAF-A61598E725D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12.15</t>
        </r>
      </text>
    </comment>
    <comment ref="I49" authorId="4" shapeId="0" xr:uid="{F85BE22A-B166-4DF6-9C2F-831DB31F2CA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Chauffør til hjemløseenhede kl. 11.00</t>
        </r>
      </text>
    </comment>
    <comment ref="N49" authorId="1" shapeId="0" xr:uid="{2923FB2C-8C80-404C-B4F6-F71545D78EE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Rentemestervej
Vagten skal blive til kl. 20.30.</t>
        </r>
      </text>
    </comment>
    <comment ref="U49" authorId="0" shapeId="0" xr:uid="{CF090E70-98C1-4A12-B38A-BC2DBE5928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Hovedport holdes åben til kl. 17.30</t>
        </r>
      </text>
    </comment>
    <comment ref="AA49" authorId="4" shapeId="0" xr:uid="{6E662947-9B08-4486-901D-EDB98C2478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 skal holdes åben til kl. 18.30</t>
        </r>
      </text>
    </comment>
    <comment ref="AB49" authorId="5" shapeId="0" xr:uid="{9AB4230F-443E-474D-B714-00051E09609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rentemestervej til 21.15</t>
        </r>
      </text>
    </comment>
    <comment ref="AC49" authorId="5" shapeId="0" xr:uid="{C21D865A-A04E-472D-A961-D36F170E36B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rentemestervej til 21.15</t>
        </r>
      </text>
    </comment>
    <comment ref="C61" authorId="6" shapeId="0" xr:uid="{96B7389B-6271-473B-B69D-79D2CC10FDE1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åbningsreception for Golden Days, Nikolaj Plads
15-23:30 på oa </t>
        </r>
      </text>
    </comment>
    <comment ref="L61" authorId="2" shapeId="0" xr:uid="{9A7BD2ED-8EA0-4F83-99CA-B5C02BC06C0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Til 09:30 Brandvagt på Svendborggade 34</t>
        </r>
      </text>
    </comment>
    <comment ref="AE65" authorId="4" shapeId="0" xr:uid="{9FD0DD0D-7888-4611-AAB2-2C5389A72E0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V4 på OA</t>
        </r>
      </text>
    </comment>
    <comment ref="H68" authorId="7" shapeId="0" xr:uid="{E408AF31-62A9-474C-B6F9-32490BC3003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I68" authorId="7" shapeId="0" xr:uid="{BE650D8C-C605-429D-9905-49995AD153C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 8.30-17.30</t>
        </r>
      </text>
    </comment>
    <comment ref="J68" authorId="7" shapeId="0" xr:uid="{8CF7B8ED-609A-4FF9-9092-E3794C35677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08:00-13.30</t>
        </r>
      </text>
    </comment>
    <comment ref="C86" authorId="8" shapeId="0" xr:uid="{FCAC074C-619B-46D9-85EF-68737BFEF373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Kun DAG-vagt</t>
        </r>
      </text>
    </comment>
    <comment ref="G87" authorId="9" shapeId="0" xr:uid="{45ACE998-732B-441D-A887-849319963B1E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Chauffør for Rentemestervej Pop OP Teater.
Ca. 14:30 - 20:00
Afspadserer fra 05:00 - 07:00</t>
        </r>
      </text>
    </comment>
    <comment ref="H87" authorId="9" shapeId="0" xr:uid="{020F3FC2-D503-403B-9147-21C9DE05AF16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Chauffør for Rentemestervej Pop OP Teater.
Ca. 14:30 - 20:00
Afspadserer fra 05:00 - 07:00</t>
        </r>
      </text>
    </comment>
    <comment ref="I87" authorId="9" shapeId="0" xr:uid="{625DF06F-28BF-4C84-85BA-5E26606CF829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Chauffør for Rentemestervej Pop OP Teater.
Ca. 14:30 - 20:00
Afspadserer fra 05:00 - 07:00</t>
        </r>
      </text>
    </comment>
    <comment ref="J87" authorId="9" shapeId="0" xr:uid="{8BE39851-DB1A-4077-93A6-0E29B23128D7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Chauffør for Rentemestervej Pop OP Teater.
Ca. 14:30 - 20:00
Afspadserer fra 05:00 - 07:00</t>
        </r>
      </text>
    </comment>
    <comment ref="Z87" authorId="9" shapeId="0" xr:uid="{D20C9660-F37E-40B0-8F0A-5D36C43EBEEC}">
      <text>
        <r>
          <rPr>
            <sz val="9"/>
            <rFont val="Arial"/>
            <family val="2"/>
          </rPr>
          <t>Henrik Wolffbrandt Hansen:
Rentemestervej kl. 14  -  18
Nedtagning + opsætning</t>
        </r>
      </text>
    </comment>
    <comment ref="T88" authorId="0" shapeId="0" xr:uid="{89F9142B-D542-4D8A-9056-8395754272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Flygtningeboliger
07.45-16.00</t>
        </r>
      </text>
    </comment>
    <comment ref="U88" authorId="0" shapeId="0" xr:uid="{9477349F-D73C-4A07-A460-C8D12B7801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Flygtningeboliger</t>
        </r>
      </text>
    </comment>
    <comment ref="Z88" authorId="9" shapeId="0" xr:uid="{4C34A801-E8DC-4CB0-8DB0-2A19865CE670}">
      <text>
        <r>
          <rPr>
            <sz val="9"/>
            <rFont val="Arial"/>
            <family val="2"/>
          </rPr>
          <t>Henrik Wolffbrandt Hansen:
Rentemestervej kl. 14 - 18
Nedtagning + opsætning</t>
        </r>
      </text>
    </comment>
    <comment ref="AA88" authorId="0" shapeId="0" xr:uid="{76306591-E357-42DA-801C-F583766BB7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 elever kl. 09.00</t>
        </r>
      </text>
    </comment>
    <comment ref="AB88" authorId="4" shapeId="0" xr:uid="{7E85FA9B-0A9D-42C2-8D1A-6F88E7A65E7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 cermoni kl. 07.45</t>
        </r>
      </text>
    </comment>
    <comment ref="AC88" authorId="0" shapeId="0" xr:uid="{97B06555-E33B-4579-9BCC-147BB6C04A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Flygtningeboliger</t>
        </r>
      </text>
    </comment>
    <comment ref="AD88" authorId="9" shapeId="0" xr:uid="{22A0B756-8B2D-4443-B679-2D0D68CB23A8}">
      <text>
        <r>
          <rPr>
            <sz val="9"/>
            <rFont val="Arial"/>
            <family val="2"/>
          </rPr>
          <t>Henrik Wolffbrandt Hansen:
Rentemestervej.
OA fra 12:30 til 16:15
Rentemestervej.
OA fra 23:30 til 01:00</t>
        </r>
      </text>
    </comment>
    <comment ref="D91" authorId="6" shapeId="0" xr:uid="{23ABCFCA-D445-4878-B72B-1734E41D3B8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Har bytte så han tager John's vagt</t>
        </r>
      </text>
    </comment>
    <comment ref="H91" authorId="0" shapeId="0" xr:uid="{659C5A7F-E2DD-41D5-A70F-B32CCD3908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15.00 - 21.00 Arrangement fra kl. 15.00</t>
        </r>
      </text>
    </comment>
    <comment ref="T91" authorId="4" shapeId="0" xr:uid="{02FFDA90-4970-4171-A5D2-92D14C1AD7F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i migranyforum kl. 12.00 - 16.00</t>
        </r>
      </text>
    </comment>
    <comment ref="J93" authorId="6" shapeId="0" xr:uid="{2CDA327C-4824-4765-B78B-C531986DF12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oa til 2:30</t>
        </r>
      </text>
    </comment>
    <comment ref="Q93" authorId="2" shapeId="0" xr:uid="{0333F90A-A514-4AD8-8E3E-276E8CB2751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3 vagt oa til 15:30</t>
        </r>
      </text>
    </comment>
    <comment ref="AB93" authorId="4" shapeId="0" xr:uid="{BEC9CFA2-9A91-4675-946F-C51FE786CAA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15.00 - 23.00 som ekstra</t>
        </r>
      </text>
    </comment>
    <comment ref="AC93" authorId="4" shapeId="0" xr:uid="{55E4B23D-05A2-469A-B6D3-D66384FD62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15.00 - 23.00 som ekstra</t>
        </r>
      </text>
    </comment>
    <comment ref="AD93" authorId="4" shapeId="0" xr:uid="{92978472-F36C-4AFB-92B1-F6D1225A984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15.00 - 23.00 skal på Arrangement kl. 15:45</t>
        </r>
      </text>
    </comment>
    <comment ref="H94" authorId="7" shapeId="0" xr:uid="{8B4C42B1-BFE4-48EA-BC30-57C33357B98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til lægen</t>
        </r>
      </text>
    </comment>
    <comment ref="AA94" authorId="4" shapeId="0" xr:uid="{0A06C129-EABD-4CF3-9F31-2399CB92B40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Afløses kl. 08.30</t>
        </r>
      </text>
    </comment>
    <comment ref="AE94" authorId="4" shapeId="0" xr:uid="{3AA9E787-9D96-41F8-B53F-080E66074A1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09.30</t>
        </r>
      </text>
    </comment>
    <comment ref="C95" authorId="6" shapeId="0" xr:uid="{47D6F6DA-31ED-4D11-8662-E6D73035B57D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N95" authorId="10" shapeId="0" xr:uid="{83978DE1-5041-48E3-B909-6B09BF36E3E6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fra kl. 23.30</t>
        </r>
      </text>
    </comment>
    <comment ref="O95" authorId="10" shapeId="0" xr:uid="{DDD45231-BD5A-4967-B989-53F431809BA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fra kl. 23.30</t>
        </r>
      </text>
    </comment>
    <comment ref="P95" authorId="10" shapeId="0" xr:uid="{D6642DDD-055C-4239-BBF4-07645288C2DE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fra kl 23.00</t>
        </r>
      </text>
    </comment>
    <comment ref="S95" authorId="0" shapeId="0" xr:uid="{43BA948F-A577-4AD2-BA02-046346CA576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W95" authorId="1" shapeId="0" xr:uid="{D8D81E63-99A6-47D5-BCE6-AE76F4ECF57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Asp. Fra kl. 13.00</t>
        </r>
      </text>
    </comment>
    <comment ref="AB95" authorId="0" shapeId="0" xr:uid="{E6D540C1-7A83-4B88-B046-8E85DB201A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17.00</t>
        </r>
      </text>
    </comment>
    <comment ref="AC96" authorId="0" shapeId="0" xr:uid="{F4255771-7534-4753-9E5A-D0EFFEECBF2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Lære bygninger</t>
        </r>
      </text>
    </comment>
    <comment ref="AD96" authorId="0" shapeId="0" xr:uid="{8A514B5F-2D6E-4DC3-A0D5-E8D8385433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Lære bygninger
Hjælpe Rentemestervej
Derefter rådhuset</t>
        </r>
      </text>
    </comment>
    <comment ref="AE96" authorId="0" shapeId="0" xr:uid="{064E845B-70BD-4415-A959-700882C103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Lære bygninger</t>
        </r>
      </text>
    </comment>
    <comment ref="C98" authorId="10" shapeId="0" xr:uid="{0AC3B799-7DCD-41C2-AB13-3FB46F3AE1C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Må først lukke Ørnevej efter 20:30</t>
        </r>
      </text>
    </comment>
    <comment ref="T98" authorId="4" shapeId="0" xr:uid="{B0E3A031-C814-4B12-B99C-00D6B7B6B3C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16.00 - 23.00 opllære det om mangler</t>
        </r>
      </text>
    </comment>
    <comment ref="U98" authorId="4" shapeId="0" xr:uid="{BBB7AF7F-4DEF-46B7-9935-1CD95B82A62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16.00 - 23.00 opllære det om mangler</t>
        </r>
      </text>
    </comment>
    <comment ref="V98" authorId="0" shapeId="0" xr:uid="{AC61CA18-3BAA-4C52-85B3-519BE4B74B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13.00 - 21.00 til Arrangement</t>
        </r>
      </text>
    </comment>
    <comment ref="W98" authorId="1" shapeId="0" xr:uid="{B28254E2-3532-4C06-BF27-C04E17F9BB3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16.00 - 23.00 oplære det som mangler</t>
        </r>
      </text>
    </comment>
    <comment ref="X98" authorId="1" shapeId="0" xr:uid="{919FE4E3-767A-4CB7-977B-D240033A83A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16.00 - 23.00 oplære det som mangler</t>
        </r>
      </text>
    </comment>
    <comment ref="H100" authorId="0" shapeId="0" xr:uid="{FC083B95-12F9-4F42-B53D-D8D2DF7F6D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15.00 - 21.00 Arrangement fra kl. 15.00</t>
        </r>
      </text>
    </comment>
    <comment ref="W101" authorId="4" shapeId="0" xr:uid="{0687E9C2-4437-469B-86DA-DF72EE32A0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møder kl. 15.00 - 23.00</t>
        </r>
      </text>
    </comment>
    <comment ref="H102" authorId="0" shapeId="0" xr:uid="{EA69CEA2-5B26-4659-9722-107088F11A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dagvagt.</t>
        </r>
      </text>
    </comment>
    <comment ref="M102" authorId="4" shapeId="0" xr:uid="{786FCABA-EB11-4583-9EC2-C24EC3600A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16.00 - 23.00 opllære det om mangler</t>
        </r>
      </text>
    </comment>
    <comment ref="N102" authorId="4" shapeId="0" xr:uid="{41BDD80F-1CED-4EE0-8E80-68E3EA51ADC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16.00 - 23.00 opllære det om mangler</t>
        </r>
      </text>
    </comment>
    <comment ref="O102" authorId="4" shapeId="0" xr:uid="{7B0A1B24-D00A-47F2-BE91-8060CDC7071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16.00 - 23.00 opllære det om mangler</t>
        </r>
      </text>
    </comment>
    <comment ref="P102" authorId="4" shapeId="0" xr:uid="{0080FBB1-FA34-47CC-B1B1-3A17DF478F9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16.00 - 23.00 opllære det om mangler</t>
        </r>
      </text>
    </comment>
    <comment ref="W102" authorId="4" shapeId="0" xr:uid="{3EB58FB7-0728-4E8B-9C79-0DD282A6D59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møder kl. 15.00 - 23.00</t>
        </r>
      </text>
    </comment>
    <comment ref="AB102" authorId="11" shapeId="0" xr:uid="{8FBACCF0-EEC5-4075-B0D6-48DA5F89345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Rådhuset kl. 9-13</t>
        </r>
      </text>
    </comment>
    <comment ref="AE102" authorId="11" shapeId="0" xr:uid="{AC1213D0-2EBB-4529-A210-D2A9E18EFC0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Rådhuset kl. 9-13</t>
        </r>
      </text>
    </comment>
    <comment ref="E103" authorId="0" shapeId="0" xr:uid="{F9436A23-9A70-4629-89A3-5015F2E461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V103" authorId="2" shapeId="0" xr:uid="{1858DE68-F6A3-46AA-B824-74E8870DEEE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Z103" authorId="0" shapeId="0" xr:uid="{7A3A0E97-8AEA-4EFC-9ED8-11E109580C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AD103" authorId="10" shapeId="0" xr:uid="{22D0ABC0-0243-407A-8690-3FD5D6F8641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fra kl 21.00</t>
        </r>
      </text>
    </comment>
    <comment ref="V104" authorId="0" shapeId="0" xr:uid="{52CCDDAA-5207-4FA9-873E-AE82EAFBF7F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13.00 - 21.00 til Arrangement</t>
        </r>
      </text>
    </comment>
    <comment ref="M106" authorId="1" shapeId="0" xr:uid="{EF9AD7B9-4552-4EC1-8A39-7929D84D697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Dække 79-vagten fra kl. 10.00 - 14.00</t>
        </r>
      </text>
    </comment>
    <comment ref="P106" authorId="4" shapeId="0" xr:uid="{FF0E6794-AE6E-43CE-8FED-C6E6BFB5AC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16.00 - 23.00 opllære det om mangler</t>
        </r>
      </text>
    </comment>
    <comment ref="Q106" authorId="4" shapeId="0" xr:uid="{D50193A6-D348-421C-80FD-1EA5296DD53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16.00 - 23.00 opllære det om mangler</t>
        </r>
      </text>
    </comment>
    <comment ref="AB106" authorId="4" shapeId="0" xr:uid="{3EABD8AB-C186-4442-93C6-86F2B375292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 cermoni kl. 08.00</t>
        </r>
      </text>
    </comment>
    <comment ref="AC106" authorId="4" shapeId="0" xr:uid="{6F1A519F-A842-401D-BC45-5CFF6367C1F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 Henrik på Rentemestervej.</t>
        </r>
      </text>
    </comment>
    <comment ref="AD106" authorId="4" shapeId="0" xr:uid="{D0B01138-7142-4486-BCEE-A96430FF2E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 Henrik på Rentemestervej.</t>
        </r>
      </text>
    </comment>
    <comment ref="AE106" authorId="4" shapeId="0" xr:uid="{5434D01C-DA12-464A-B0C0-CB71335BE98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Fra kl. 09.30
OA fra kl.13.30 til 01.00
k2-vagt</t>
        </r>
      </text>
    </comment>
    <comment ref="H107" authorId="0" shapeId="0" xr:uid="{5D231398-45EC-4C77-A29D-103097D238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15.00 - 21.00 Arrangement fra kl. 15.00</t>
        </r>
      </text>
    </comment>
    <comment ref="M107" authorId="4" shapeId="0" xr:uid="{99B92A75-791A-4B4D-9431-18C3AD5A81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S-vagt kl. 09.00 - 12.00 derefter på Rådhuset.</t>
        </r>
      </text>
    </comment>
    <comment ref="W107" authorId="4" shapeId="0" xr:uid="{8E14C3DD-0BF5-4D80-95C7-D6A436A2E0B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møder kl. 15.00 - 23.00</t>
        </r>
      </text>
    </comment>
    <comment ref="AD107" authorId="10" shapeId="0" xr:uid="{AF69B5E9-4446-47D8-8053-0C849D42B9F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% lundehushallen</t>
        </r>
      </text>
    </comment>
    <comment ref="C113" authorId="9" shapeId="0" xr:uid="{FADBA83C-7A34-4E35-9B01-D1EA576962A6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Vagt på borgercenter handicap 08:00-13.30</t>
        </r>
      </text>
    </comment>
    <comment ref="F113" authorId="10" shapeId="0" xr:uid="{808D1DF8-1559-4A69-B927-B3BFF67CF63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M113" authorId="7" shapeId="0" xr:uid="{04FCEFC0-B59A-406D-9264-4D2490C5966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N113" authorId="7" shapeId="0" xr:uid="{BEC0261B-3148-4344-9CF1-46F69ED74E9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O113" authorId="7" shapeId="0" xr:uid="{A2E52C8B-76F2-4E7D-9A33-F3D90012727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P113" authorId="7" shapeId="0" xr:uid="{F7672585-C6B8-4A12-8BA7-960C343733E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 8.30-17.30</t>
        </r>
      </text>
    </comment>
    <comment ref="Q113" authorId="7" shapeId="0" xr:uid="{B03B8654-87D4-43BC-AD0B-A4971768EDE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08:00-13.30</t>
        </r>
      </text>
    </comment>
    <comment ref="T113" authorId="7" shapeId="0" xr:uid="{82E63D49-9353-4A2C-AB43-CE378330308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U113" authorId="7" shapeId="0" xr:uid="{F5B4960E-8E8B-472C-B5F0-C16802A2B7AB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V113" authorId="7" shapeId="0" xr:uid="{14FEAAE3-ED52-4027-9D3D-504DB177205E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W113" authorId="7" shapeId="0" xr:uid="{E2957BA8-2B88-4ADA-B360-E8F104B4A35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 8.30-17.30</t>
        </r>
      </text>
    </comment>
    <comment ref="X113" authorId="7" shapeId="0" xr:uid="{6D2A5954-00D4-4076-AAD6-66AC4AADD35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08:00-13.30</t>
        </r>
      </text>
    </comment>
    <comment ref="AA113" authorId="7" shapeId="0" xr:uid="{4A6ED554-DB19-44B2-8E38-634852537A0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AB113" authorId="7" shapeId="0" xr:uid="{59302497-711C-4A9A-851D-9C70FF6BCD5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AC113" authorId="7" shapeId="0" xr:uid="{11023150-8AC6-4357-B05D-758DFC10F9D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AD113" authorId="7" shapeId="0" xr:uid="{FDAB7991-6844-4D79-B53E-24ED57689EB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 8.30-17.30</t>
        </r>
      </text>
    </comment>
    <comment ref="AE113" authorId="7" shapeId="0" xr:uid="{8F6857C9-1CE7-4666-A021-27121DE5E22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08:00-13.30</t>
        </r>
      </text>
    </comment>
    <comment ref="F114" authorId="0" shapeId="0" xr:uid="{2C446C9D-4863-448B-8A7B-A85CD1EA732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16.00 - 01.00 og lære kredsbygninger</t>
        </r>
      </text>
    </comment>
    <comment ref="G114" authorId="0" shapeId="0" xr:uid="{F2C03EE8-4630-4EBD-B0D2-D4C297B874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16.00 - 01.00 og lære kredsbygninger</t>
        </r>
      </text>
    </comment>
    <comment ref="W114" authorId="4" shapeId="0" xr:uid="{52B76F2F-F4BD-439F-B59C-FE08249D7DB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møder kl. 15.00 - 23.00</t>
        </r>
      </text>
    </comment>
    <comment ref="AB114" authorId="4" shapeId="0" xr:uid="{DF040CEF-31C4-4D04-8A58-DB6F7205BA1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 cermoni kl. 07.45</t>
        </r>
      </text>
    </comment>
    <comment ref="AE114" authorId="10" shapeId="0" xr:uid="{41C68E94-C5A7-4A33-9F90-FC860899B16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D115" authorId="0" shapeId="0" xr:uid="{8ED87108-EE62-4755-9246-F2B42151E4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Bellahøjhallerne 15.00 - 22.30</t>
        </r>
      </text>
    </comment>
    <comment ref="E115" authorId="0" shapeId="0" xr:uid="{3F470563-75E7-408D-B7E9-4B589513E89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Bellahøjhallerne 15.00 - 22.30</t>
        </r>
      </text>
    </comment>
    <comment ref="M115" authorId="11" shapeId="0" xr:uid="{992FB362-95AC-4392-B6A8-2B3F5555F2F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N115" authorId="11" shapeId="0" xr:uid="{7CCCF0D2-BC91-40B8-A308-50EFBAAA8C2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O115" authorId="11" shapeId="0" xr:uid="{EA9F23C9-A4EB-4795-8BA2-E212FAE7FA1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P115" authorId="11" shapeId="0" xr:uid="{57A82012-FA27-431A-86E0-EE25B51DCA8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Q115" authorId="11" shapeId="0" xr:uid="{BA92FCD2-C693-42D9-B123-37D1AE27418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T115" authorId="11" shapeId="0" xr:uid="{6C0C1483-2C1C-4E3E-8839-1333BCC8CA3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U115" authorId="11" shapeId="0" xr:uid="{7F73FA6F-51C6-4503-9098-B030F1951F6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Skal gå kl. 12.30</t>
        </r>
      </text>
    </comment>
    <comment ref="V115" authorId="11" shapeId="0" xr:uid="{4752FCD6-6F16-4691-9A42-F993E7010CF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W115" authorId="11" shapeId="0" xr:uid="{6A01F9CE-BBBD-4622-B7F2-69BE48A6F3A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X115" authorId="11" shapeId="0" xr:uid="{D115D92D-6181-4B69-9EFE-3BFD2DE71D6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AA115" authorId="11" shapeId="0" xr:uid="{5BD2BF6C-3FDD-4B86-B4ED-A2ABE97A99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AB115" authorId="11" shapeId="0" xr:uid="{FD1F41D5-6C6F-4F91-BF86-F58E2D5A7D3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AC115" authorId="11" shapeId="0" xr:uid="{4E2D84F8-D055-4555-951F-5D0A52F089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AD115" authorId="11" shapeId="0" xr:uid="{4BF29C3C-8E3F-4327-8C80-3C5977EF4A1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AE115" authorId="11" shapeId="0" xr:uid="{3E0D4EAD-7655-4547-88CA-1334DF01C12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I117" authorId="4" shapeId="0" xr:uid="{1106491E-57C1-4F0F-BC04-C6AEE13239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08.00
Steen tager imod.</t>
        </r>
      </text>
    </comment>
    <comment ref="P127" authorId="6" shapeId="0" xr:uid="{5BFC8862-C3A8-4E75-93AF-2D9FF3C4BB1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W127" authorId="6" shapeId="0" xr:uid="{36AC8ECB-1EA0-4C5A-94D4-13CF196887D0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AD127" authorId="6" shapeId="0" xr:uid="{5077D44B-C3D2-4A13-84CF-34CAD9E6084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C128" authorId="0" shapeId="0" xr:uid="{B07E33D7-36B0-4105-AF89-6FAF302E65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D128" authorId="0" shapeId="0" xr:uid="{C2B3E3D0-929C-4145-A8DA-8E4544F28C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E128" authorId="0" shapeId="0" xr:uid="{E3048DE5-EBFD-4234-9B75-44F601B0A8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F128" authorId="0" shapeId="0" xr:uid="{EF109C99-13F7-402B-94DB-F1CA521AA2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G128" authorId="0" shapeId="0" xr:uid="{10A9D3FA-30CB-4F58-A675-B5FD08560B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H128" authorId="0" shapeId="0" xr:uid="{C74B9D2C-727D-4AAA-B0E7-9805C9BC72F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I128" authorId="0" shapeId="0" xr:uid="{232AC108-F389-4449-B1BF-5924A984D2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J128" authorId="0" shapeId="0" xr:uid="{3D7C35B7-E269-4A89-86CF-CAA895B7D4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K128" authorId="0" shapeId="0" xr:uid="{7DA76B58-4807-40E7-B3F4-2AF5038FCD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L128" authorId="0" shapeId="0" xr:uid="{75D245D1-3D33-43BC-B324-C411EDF539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M128" authorId="0" shapeId="0" xr:uid="{91829B6F-B1E3-476F-8355-1F00007FA3B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N128" authorId="0" shapeId="0" xr:uid="{23DEDCBD-ADAD-4302-ADCC-EED394A83F4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O128" authorId="0" shapeId="0" xr:uid="{970CE576-7FF6-4A0F-B5D3-56D65F8643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P128" authorId="0" shapeId="0" xr:uid="{B63AA880-F8AA-4AE7-81D4-BBA5EC8D19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Q128" authorId="0" shapeId="0" xr:uid="{65B32F72-664F-4A4E-9D41-421D961E43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R128" authorId="0" shapeId="0" xr:uid="{1999C4BC-0DE0-4F7E-8FEE-AA24CF0025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S128" authorId="0" shapeId="0" xr:uid="{06F64D1E-EA83-499A-81EE-0F091D05C77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T128" authorId="0" shapeId="0" xr:uid="{204CCEA7-B71A-44CF-9E27-7B3E907B8E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U128" authorId="0" shapeId="0" xr:uid="{C778C4BB-C973-4AC7-9958-08CDF23E40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V128" authorId="0" shapeId="0" xr:uid="{578EA863-2220-4520-BF2F-6B8AF0AB0A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W128" authorId="0" shapeId="0" xr:uid="{3EF01774-909E-4DC4-BB2F-FCCB442D2D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X128" authorId="0" shapeId="0" xr:uid="{22870429-48AD-406E-88BE-BEF7B87A0B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A128" authorId="4" shapeId="0" xr:uid="{E86F82BA-CB5C-48DF-BB6B-5F5524DE835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på Rådhuset</t>
        </r>
      </text>
    </comment>
    <comment ref="C129" authorId="0" shapeId="0" xr:uid="{235AEDA1-6420-4D75-A56B-474CEFF00A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D129" authorId="0" shapeId="0" xr:uid="{DDDECD7A-5169-456D-82E7-66AB90FEBC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E129" authorId="0" shapeId="0" xr:uid="{A2F39C1B-553D-458B-A964-6A885AE892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F129" authorId="0" shapeId="0" xr:uid="{B699AF6C-4185-4F1B-BE8B-EE7F7AEB440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G129" authorId="0" shapeId="0" xr:uid="{108907EB-EED8-4785-A71C-4946E1E2AD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H129" authorId="0" shapeId="0" xr:uid="{90E4F1E9-9D95-474A-B010-0FCCB0876F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I129" authorId="0" shapeId="0" xr:uid="{0076DDD9-DA21-4A62-AC7F-B97494EE835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J129" authorId="0" shapeId="0" xr:uid="{989AC53A-D8A0-45D2-AC13-4A9A13DC64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K129" authorId="0" shapeId="0" xr:uid="{0203F605-D808-4AA3-ACAD-6592A91609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L129" authorId="0" shapeId="0" xr:uid="{0E70F7BD-BFCA-4A6F-A14D-C4C6DE0FBC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M129" authorId="0" shapeId="0" xr:uid="{77E98FDA-468D-4452-966A-72C112E3796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N129" authorId="0" shapeId="0" xr:uid="{E4621BCA-07A2-4DDF-A94E-68D029CAA3C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O129" authorId="0" shapeId="0" xr:uid="{CD1BBB26-C946-44B7-A39A-316CD0EEC2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P129" authorId="0" shapeId="0" xr:uid="{1B31BC5A-06A3-413B-AD7C-184BDAB920F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Q129" authorId="0" shapeId="0" xr:uid="{73975263-1E82-4AC5-B703-9B9B641184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R129" authorId="0" shapeId="0" xr:uid="{D3566908-41C0-4743-AB56-C16AB8DD22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S129" authorId="0" shapeId="0" xr:uid="{6E6317A2-B12B-4F8B-86E6-9A218657C1B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T129" authorId="0" shapeId="0" xr:uid="{68C39C2D-10E4-47CE-A0D9-A24618A09F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U129" authorId="0" shapeId="0" xr:uid="{106AA341-47CC-4225-BCDF-556ADC24EF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V129" authorId="0" shapeId="0" xr:uid="{AC3741B0-B2DA-497A-8D72-DE0135D218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W129" authorId="0" shapeId="0" xr:uid="{F0C22553-B3C6-4D30-82A4-106E51FA2C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X129" authorId="0" shapeId="0" xr:uid="{C961ADB7-CA32-4F48-965B-0BD1B0F73F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skole</t>
        </r>
      </text>
    </comment>
    <comment ref="AA129" authorId="4" shapeId="0" xr:uid="{6B98EABF-8462-44DF-8FA4-3DDD71E5263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på Rådhuset</t>
        </r>
      </text>
    </comment>
    <comment ref="Y144" authorId="10" shapeId="0" xr:uid="{B43F9071-99B0-4D00-97EE-BA2782F3AAA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S3 på OA</t>
        </r>
      </text>
    </comment>
    <comment ref="G179" authorId="10" shapeId="0" xr:uid="{8CEDDE90-B736-4670-B9D4-37D84F4AB89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H179" authorId="11" shapeId="0" xr:uid="{F90BFBDA-238D-4883-8B92-01BEDCD7B04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I179" authorId="11" shapeId="0" xr:uid="{AE35A1B4-8129-482F-B0C5-27D02F8A207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J179" authorId="11" shapeId="0" xr:uid="{A029A8BD-CA7B-4748-84DD-A9BFCCFE363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D180" authorId="0" shapeId="0" xr:uid="{E2E74426-1368-450B-97F4-6202546A43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Bellahøjhallerne 15.00 - 22.30</t>
        </r>
      </text>
    </comment>
    <comment ref="E180" authorId="0" shapeId="0" xr:uid="{902356CF-EAFD-449B-8E8D-C326CEA421C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Bellahøjhallerne 15.00 - 22.30</t>
        </r>
      </text>
    </comment>
    <comment ref="M180" authorId="11" shapeId="0" xr:uid="{CABF5A28-2957-4B33-84C2-BEA0B8BEF86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N180" authorId="11" shapeId="0" xr:uid="{2D16FB85-8B2B-4198-BDD1-FE6A158964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O180" authorId="11" shapeId="0" xr:uid="{869FF61C-46B6-4F54-AF80-528325161E4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P180" authorId="11" shapeId="0" xr:uid="{51F6A931-8717-4D5D-81E5-B769B54E56D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Q180" authorId="11" shapeId="0" xr:uid="{AD282095-3F8B-4D73-B8CC-3D98D01BB8F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T180" authorId="11" shapeId="0" xr:uid="{9E515CCD-E00A-415C-8746-AE0A8F1B084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U180" authorId="11" shapeId="0" xr:uid="{95DCE05E-ED92-4590-87D3-9FCE312CD4C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Skal gå kl. 12.30</t>
        </r>
      </text>
    </comment>
    <comment ref="V180" authorId="11" shapeId="0" xr:uid="{C6C17BFA-F6D8-4438-8EAB-C8D4C86380D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W180" authorId="11" shapeId="0" xr:uid="{2A4454BE-B4E4-4B63-9D03-7A691DA73C6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X180" authorId="11" shapeId="0" xr:uid="{EDC0021A-CCF9-4A43-B46D-AD7929469C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AA180" authorId="11" shapeId="0" xr:uid="{3C6441D3-4742-4AF7-960B-93C47469E2B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AB180" authorId="11" shapeId="0" xr:uid="{B3D9F665-F96B-47A6-82C1-A8F73333463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AC180" authorId="11" shapeId="0" xr:uid="{3AB6E51B-1642-44A2-BFA2-B8C3B4B2895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AD180" authorId="11" shapeId="0" xr:uid="{772B1840-2BD3-49A9-A4C8-DFBF290221A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AE180" authorId="11" shapeId="0" xr:uid="{CFFBE37C-124A-40E9-8478-B08B8219E11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</t>
        </r>
      </text>
    </comment>
    <comment ref="H187" authorId="6" shapeId="0" xr:uid="{27A31EAC-2BB1-46F3-AAEC-C377ABFC354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Møder senere skal til lægen</t>
        </r>
      </text>
    </comment>
    <comment ref="O187" authorId="6" shapeId="0" xr:uid="{21FB5B5B-F5A2-4AFF-AFA5-CF1534C3A2C0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Møder senere skal til lægen</t>
        </r>
      </text>
    </comment>
    <comment ref="W187" authorId="4" shapeId="0" xr:uid="{08CE79E7-CB12-4E3A-97B2-976FCF97B40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BR_møde på OA</t>
        </r>
      </text>
    </comment>
    <comment ref="W199" authorId="4" shapeId="0" xr:uid="{637765EE-6E12-441B-9B79-4D22BF1D877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AB199" authorId="4" shapeId="0" xr:uid="{C76ED6A1-2D16-427F-B5C4-DCE4EA8DAC4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 cermoni kl. 08.30</t>
        </r>
      </text>
    </comment>
    <comment ref="C200" authorId="6" shapeId="0" xr:uid="{A96496D4-9D4D-47DC-AB0F-03E1B38A8151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åbningsreception for Golden Days, Nikolaj Plads
15-23:30 på oa </t>
        </r>
      </text>
    </comment>
    <comment ref="M200" authorId="1" shapeId="0" xr:uid="{A089C970-56B9-4867-B95E-F0B444C470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HJRD øvelse på det Kgl. Bibliotek fra kl. 10.00-14.00</t>
        </r>
      </text>
    </comment>
    <comment ref="V200" authorId="0" shapeId="0" xr:uid="{C1743A12-BB72-48AE-B4B4-5FFCEB4DD60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fra kl 13.00 OA fra kl. 16.00</t>
        </r>
      </text>
    </comment>
    <comment ref="M201" authorId="3" shapeId="0" xr:uid="{0F5E329C-8997-4D7B-A920-BBA69A36FAF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N201" authorId="3" shapeId="0" xr:uid="{97FF3A47-26DC-4E7C-8B97-33409BF6865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Q201" authorId="1" shapeId="0" xr:uid="{728A0233-C80D-4B1E-A2CC-338ADC0D4A3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senere</t>
        </r>
      </text>
    </comment>
    <comment ref="W201" authorId="4" shapeId="0" xr:uid="{021C9208-BA35-4FFD-B29B-0E19CD4DD5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kl. 15.30 på OA </t>
        </r>
      </text>
    </comment>
    <comment ref="AB201" authorId="2" shapeId="0" xr:uid="{D4F2EB2D-9470-4653-A4C3-7E222C373CB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D201" authorId="2" shapeId="0" xr:uid="{622E773E-058C-4BD6-BC43-874C32D4B1C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10:00-10:30 møde</t>
        </r>
      </text>
    </comment>
    <comment ref="W202" authorId="4" shapeId="0" xr:uid="{EF66C1DB-CE86-4271-BE4B-3143FB052E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kl. 15.30 på OA </t>
        </r>
      </text>
    </comment>
    <comment ref="G203" authorId="5" shapeId="0" xr:uid="{152BC5CA-0D06-4369-8AF0-A94947E1AB8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til læge
går kl. 14.00</t>
        </r>
      </text>
    </comment>
    <comment ref="I203" authorId="4" shapeId="0" xr:uid="{67FC3625-CE2E-4DA2-8BB0-7E4A8383368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06.00 - 13.30</t>
        </r>
      </text>
    </comment>
    <comment ref="M203" authorId="5" shapeId="0" xr:uid="{9A35CC4F-FE24-40A5-894E-583DD23FEE9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amr-møde kl.10.00-12.30</t>
        </r>
      </text>
    </comment>
    <comment ref="V203" authorId="0" shapeId="0" xr:uid="{597B57C1-1B88-458A-B0E3-377A8E6EA2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fra kl 13.00 OA fra kl. 16.00</t>
        </r>
      </text>
    </comment>
    <comment ref="AB203" authorId="4" shapeId="0" xr:uid="{6A461EE9-7DEE-48A6-BB2C-47C21D44CCE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 cermoni kl. 08.00</t>
        </r>
      </text>
    </comment>
    <comment ref="AD203" authorId="2" shapeId="0" xr:uid="{3A975768-18A4-4E10-AFD3-2F11235144F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10:30-11:00 møde</t>
        </r>
      </text>
    </comment>
    <comment ref="H256" authorId="2" shapeId="0" xr:uid="{8037A250-F046-4254-A594-F8DE8B778FB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I256" authorId="2" shapeId="0" xr:uid="{0735F5F0-2EB2-4E67-93AD-C9D27AFBDC9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J256" authorId="2" shapeId="0" xr:uid="{5EB0053E-51DD-4FBC-9E8B-6699B0D697F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tc={AA47971B-2608-4901-B187-0AC07F0682B8}</author>
    <author>tc={9252E278-75E4-45E1-A23D-15F046402109}</author>
    <author>Steen Hertin-Sandkær</author>
    <author>Mathias Hartvig Morell Nielsen</author>
    <author>Thomas Holm</author>
    <author>Kim Holm Aabroe</author>
    <author>Henrik Wolffbrandt Hansen</author>
    <author>Nick Lorentzen</author>
    <author>Nikolaj Langtin Pamhede</author>
    <author>Mathias Nielsen</author>
    <author>Rasmus Sørensen</author>
    <author>Michael Bo Pedersen</author>
  </authors>
  <commentList>
    <comment ref="O15" authorId="0" shapeId="0" xr:uid="{290E2A20-F898-4C05-A975-4032E9D093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I17" authorId="1" shapeId="0" xr:uid="{AA47971B-2608-4901-B187-0AC07F0682B8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reelt som A, men skal i KAS som B iflg. aftale med Steen og Thomas</t>
      </text>
    </comment>
    <comment ref="J17" authorId="2" shapeId="0" xr:uid="{9252E278-75E4-45E1-A23D-15F046402109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reelt som A, men skal i KAS som B iflg. aftale med Steen og Thomas</t>
      </text>
    </comment>
    <comment ref="D21" authorId="3" shapeId="0" xr:uid="{1505177C-6619-4DCC-AAC0-1531D5D77CF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O21" authorId="0" shapeId="0" xr:uid="{06933AC7-FF63-4CD1-B117-85B2437380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
Møder som V1</t>
        </r>
      </text>
    </comment>
    <comment ref="AC21" authorId="3" shapeId="0" xr:uid="{59116B6E-E729-4757-8B44-069773B30AA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Aften arrangement</t>
        </r>
      </text>
    </comment>
    <comment ref="AF22" authorId="4" shapeId="0" xr:uid="{57523902-897A-4EF4-8FE6-138B2A28038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11:30-19:00 normalvagt oa V3</t>
        </r>
      </text>
    </comment>
    <comment ref="D24" authorId="3" shapeId="0" xr:uid="{AE63275B-51F8-43DC-A926-79873052E55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vagthavende</t>
        </r>
      </text>
    </comment>
    <comment ref="E24" authorId="3" shapeId="0" xr:uid="{26016DE7-ECDA-42B5-BF0B-0FE8485709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ZBC hele dagen</t>
        </r>
      </text>
    </comment>
    <comment ref="M24" authorId="5" shapeId="0" xr:uid="{88219870-37E6-4F53-B8F7-3A419FE9BDE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som V1</t>
        </r>
      </text>
    </comment>
    <comment ref="O24" authorId="0" shapeId="0" xr:uid="{6D65A854-7E21-4C64-B702-AC17185A66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K25" authorId="6" shapeId="0" xr:uid="{3B6F27CE-103E-47B7-B3F7-F03ECBA2B1A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ikke varslet rettidigt</t>
        </r>
      </text>
    </comment>
    <comment ref="L25" authorId="6" shapeId="0" xr:uid="{13B58D9C-F01D-4CE0-A6AD-B0B547551D7A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ikke varslet rettidigt</t>
        </r>
      </text>
    </comment>
    <comment ref="L27" authorId="5" shapeId="0" xr:uid="{32C97C6E-005F-4281-A519-022E3DA0071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 arr. fra kl. 10.30 </t>
        </r>
      </text>
    </comment>
    <comment ref="O27" authorId="0" shapeId="0" xr:uid="{6F5A85CE-FA72-4580-B877-AC6FE708B7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S27" authorId="7" shapeId="0" xr:uid="{453F8F46-E53A-4E91-8EEA-721C5410979A}">
      <text>
        <r>
          <rPr>
            <sz val="9"/>
            <rFont val="Arial"/>
            <family val="2"/>
          </rPr>
          <t>Henrik Wolffbrandt Hansen:
Rentemestervej kl.14</t>
        </r>
      </text>
    </comment>
    <comment ref="AB27" authorId="4" shapeId="0" xr:uid="{0A6DD34C-5A3D-41DB-A667-75CF6F8DB4A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går 12.45</t>
        </r>
      </text>
    </comment>
    <comment ref="C28" authorId="0" shapeId="0" xr:uid="{7AEE1538-DDCF-459B-947B-1D2964CCD4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Højdevangen 00.30-10.30</t>
        </r>
      </text>
    </comment>
    <comment ref="D28" authorId="3" shapeId="0" xr:uid="{FDF047FF-71AF-470C-B02B-5A6760F7518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S28" authorId="8" shapeId="0" xr:uid="{937F0BBB-8E51-4C7D-A7EB-3E3924D27C4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Rentemestervej kl.14</t>
        </r>
      </text>
    </comment>
    <comment ref="AA28" authorId="3" shapeId="0" xr:uid="{EC3CAFB8-AFFA-48B9-87C1-5E74A627E2F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Hovedporten holdes åbne til alle gæster fra arrangement er ude.</t>
        </r>
      </text>
    </comment>
    <comment ref="AB28" authorId="3" shapeId="0" xr:uid="{66103B7A-72A8-46FB-8F85-EFCB177C9E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 vagt til modtagelse i Magistratsalen kl. 15.30</t>
        </r>
      </text>
    </comment>
    <comment ref="AG28" authorId="9" shapeId="0" xr:uid="{573F3F4C-5B31-4489-B321-EB69E3B91EB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rentemestervej til 20.30</t>
        </r>
      </text>
    </comment>
    <comment ref="C29" authorId="9" shapeId="0" xr:uid="{8F3F68F0-E64B-4E7A-9C80-395C95396EDE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rentmestervej til kl 18</t>
        </r>
      </text>
    </comment>
    <comment ref="D29" authorId="9" shapeId="0" xr:uid="{958FDB1D-2B5C-40A4-8BC1-057440D1922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Rentemestervej til kl 22</t>
        </r>
      </text>
    </comment>
    <comment ref="C39" authorId="0" shapeId="0" xr:uid="{0EAA4A61-A033-4931-822D-DB1337CC2F9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D41" authorId="3" shapeId="0" xr:uid="{4CFE5175-2313-4869-96D5-C873B2F4A45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E41" authorId="3" shapeId="0" xr:uid="{033C02B2-0D74-48A9-B50E-8CB67D789AC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F41" authorId="3" shapeId="0" xr:uid="{DCFEA76E-DBDC-42E5-B53C-BBBA21A196E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G41" authorId="3" shapeId="0" xr:uid="{063901A6-F940-4884-8D2D-359ADEBFD7E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I41" authorId="7" shapeId="0" xr:uid="{85181893-076A-4517-BFC9-5253CBA30EB2}">
      <text>
        <r>
          <rPr>
            <sz val="9"/>
            <rFont val="Arial"/>
            <family val="2"/>
          </rPr>
          <t>Henrik Wolffbrandt Hansen:
Møder 18:00</t>
        </r>
      </text>
    </comment>
    <comment ref="J41" authorId="7" shapeId="0" xr:uid="{637E2868-743F-496F-811A-596FE8948C92}">
      <text>
        <r>
          <rPr>
            <sz val="9"/>
            <rFont val="Arial"/>
            <family val="2"/>
          </rPr>
          <t>Henrik Wolffbrandt Hansen:
Møder 18:00</t>
        </r>
      </text>
    </comment>
    <comment ref="N41" authorId="0" shapeId="0" xr:uid="{29C7C4B0-E9A1-4CA6-B649-9553D22183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V3 på OA Møder kl. 15.30</t>
        </r>
      </text>
    </comment>
    <comment ref="AC44" authorId="3" shapeId="0" xr:uid="{149E09BD-42D8-4466-A6D8-917868F416F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på OA</t>
        </r>
      </text>
    </comment>
    <comment ref="O46" authorId="0" shapeId="0" xr:uid="{B53EEAE0-E1BB-4541-BA5B-618F6459C6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O48" authorId="0" shapeId="0" xr:uid="{9D5C8C1D-36F1-4D3C-9EB0-21659C176EE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H50" authorId="3" shapeId="0" xr:uid="{A770630D-6CE4-42FB-A8DB-18A7370198E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fra kl. 12.00</t>
        </r>
      </text>
    </comment>
    <comment ref="G61" authorId="3" shapeId="0" xr:uid="{EC6B889F-CBC0-4161-A714-A885C419DE1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kl.15.00 - 23-00 BR-møde</t>
        </r>
      </text>
    </comment>
    <comment ref="AE61" authorId="0" shapeId="0" xr:uid="{F5E1C537-DACF-46E4-BBAD-3F969A720E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E62" authorId="7" shapeId="0" xr:uid="{F862C38B-C95C-4747-B94C-D51AF01B5755}">
      <text>
        <r>
          <rPr>
            <sz val="9"/>
            <rFont val="Arial"/>
            <family val="2"/>
          </rPr>
          <t xml:space="preserve">Henrik Wolffbrandt Hansen:
Rentemestervej 12.45 - 17:30
</t>
        </r>
      </text>
    </comment>
    <comment ref="AA62" authorId="3" shapeId="0" xr:uid="{FE95CF91-48E7-4B1C-A055-71D569EA40C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12.00 - 18.30
Hjælpe med modtagelse kl. 14.00 - 18.00</t>
        </r>
      </text>
    </comment>
    <comment ref="AG62" authorId="10" shapeId="0" xr:uid="{8D880121-B492-4130-B3F7-D4D0BD6B515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5 vagt OA</t>
        </r>
      </text>
    </comment>
    <comment ref="C63" authorId="7" shapeId="0" xr:uid="{FA45D0D5-7DBA-49DA-BFB5-254D27EBF45B}">
      <text>
        <r>
          <rPr>
            <sz val="9"/>
            <rFont val="Arial"/>
            <family val="2"/>
          </rPr>
          <t>Henrik Wolffbrandt Hansen:
Rentemestervej 19:45 - 21:45</t>
        </r>
      </text>
    </comment>
    <comment ref="E63" authorId="7" shapeId="0" xr:uid="{34E3A2F2-943C-4982-8954-DA2C782E298F}">
      <text>
        <r>
          <rPr>
            <sz val="9"/>
            <rFont val="Arial"/>
            <family val="2"/>
          </rPr>
          <t>Henrik Wolffbrandt Hansen: Møder på 
Rentemestervej kl. 13.00</t>
        </r>
      </text>
    </comment>
    <comment ref="I63" authorId="7" shapeId="0" xr:uid="{C2CAEFBF-FA61-4A7B-A90B-C1C130747020}">
      <text>
        <r>
          <rPr>
            <sz val="9"/>
            <rFont val="Arial"/>
            <family val="2"/>
          </rPr>
          <t>Henrik Wolffbrandt Hansen:
Møder 21:30</t>
        </r>
      </text>
    </comment>
    <comment ref="J63" authorId="7" shapeId="0" xr:uid="{FD741B3F-6695-419D-A086-E0EA39117DA0}">
      <text>
        <r>
          <rPr>
            <sz val="9"/>
            <rFont val="Arial"/>
            <family val="2"/>
          </rPr>
          <t>Henrik Wolffbrandt Hansen:
Møder 21:30</t>
        </r>
      </text>
    </comment>
    <comment ref="S63" authorId="7" shapeId="0" xr:uid="{B52D438B-CA19-4F7C-B47E-BFE75C2451A3}">
      <text>
        <r>
          <rPr>
            <sz val="9"/>
            <rFont val="Arial"/>
            <family val="2"/>
          </rPr>
          <t>Henrik Wolffbrandt Hansen:
OA Rentemestervej 14:30 - 17:00</t>
        </r>
      </text>
    </comment>
    <comment ref="Y63" authorId="3" shapeId="0" xr:uid="{0525A2A4-1A42-4246-A385-3CE2A24E17D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arbejder 13.00 - 18.00</t>
        </r>
      </text>
    </comment>
    <comment ref="AG63" authorId="7" shapeId="0" xr:uid="{2C962F8C-9BF7-434E-B629-2250785696B3}">
      <text>
        <r>
          <rPr>
            <sz val="9"/>
            <rFont val="Arial"/>
            <family val="2"/>
          </rPr>
          <t>Henrik Wolffbrandt Hansen:
Møder kl. 12 til Teams møde med Steen og Speditørvej</t>
        </r>
      </text>
    </comment>
    <comment ref="O64" authorId="3" shapeId="0" xr:uid="{87519359-05FE-4B7F-B93D-A3F467A435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P64" authorId="3" shapeId="0" xr:uid="{0CBA54A3-225B-4C0A-8961-226AF7765AA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Q64" authorId="3" shapeId="0" xr:uid="{81D5A1A1-031E-4461-A06D-554B5EA1D0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D65" authorId="9" shapeId="0" xr:uid="{0F8CB1D6-3A8A-48C8-A966-61FD290B34CC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Rentemestervej til kl 22
+ opstilling efterfølgende</t>
        </r>
      </text>
    </comment>
    <comment ref="L65" authorId="3" shapeId="0" xr:uid="{4FFF118C-2D0D-4A3C-88D3-28D10AA210C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i Magistratsalen kl. 13.00 - 15.00</t>
        </r>
      </text>
    </comment>
    <comment ref="Z66" authorId="4" shapeId="0" xr:uid="{6FE8F617-D782-4786-A9E4-65FBDE64AB5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Ottiliavej 08:30-20:30</t>
        </r>
      </text>
    </comment>
    <comment ref="AA66" authorId="4" shapeId="0" xr:uid="{758D675D-5267-42EB-B522-E0ADF95D44A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Ottiliavej 08:30-20:30</t>
        </r>
      </text>
    </comment>
    <comment ref="O67" authorId="0" shapeId="0" xr:uid="{3473A325-44E8-424C-A747-50A5760B152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 møder 15:30 - 23:30</t>
        </r>
      </text>
    </comment>
    <comment ref="AG67" authorId="9" shapeId="0" xr:uid="{941F26F4-0464-4E61-A29F-5DCB73F549A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rentemestervej til 20.30</t>
        </r>
      </text>
    </comment>
    <comment ref="G68" authorId="3" shapeId="0" xr:uid="{A2A6D0AE-7EA7-4B67-847B-FB7E26E7BC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kl.15.00 - 23-00 BR-møde</t>
        </r>
      </text>
    </comment>
    <comment ref="O68" authorId="0" shapeId="0" xr:uid="{01821937-214E-45E4-A122-84C5FC2FA8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 møder 15:30 - 23:30</t>
        </r>
      </text>
    </comment>
    <comment ref="W68" authorId="8" shapeId="0" xr:uid="{4A9412F0-5EEB-4AB6-A3C3-A2D51120C21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Ottiliavej kl 10:30 - 17:30</t>
        </r>
      </text>
    </comment>
    <comment ref="X68" authorId="7" shapeId="0" xr:uid="{AB373639-D718-41D4-824A-0764923A18DF}">
      <text>
        <r>
          <rPr>
            <sz val="9"/>
            <rFont val="Arial"/>
            <family val="2"/>
          </rPr>
          <t>Henrik Wolffbrandt Hansen:
Ottiliavej kl. 10:30 - 17:30</t>
        </r>
      </text>
    </comment>
    <comment ref="AA68" authorId="4" shapeId="0" xr:uid="{D1614015-C47D-4A52-AE5E-E26CBEA9705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 vagt OA</t>
        </r>
      </text>
    </comment>
    <comment ref="G69" authorId="3" shapeId="0" xr:uid="{AD74A0CA-94BD-492E-B895-3AEB1B3899F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kl.15.00 - 23-00 BR-møde</t>
        </r>
      </text>
    </comment>
    <comment ref="H69" authorId="3" shapeId="0" xr:uid="{CB27F42F-CADA-45B3-A17B-8A1B091584B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Afløse sikringsvagter fra kl 12.00 </t>
        </r>
      </text>
    </comment>
    <comment ref="O69" authorId="0" shapeId="0" xr:uid="{136E89F6-7812-4B23-A7E2-30653C204B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 møder 15:30 - 23:30</t>
        </r>
      </text>
    </comment>
    <comment ref="AA69" authorId="3" shapeId="0" xr:uid="{4B5C4153-178C-4D28-9F00-AC1694F4704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12.00 - 18.30
Hjælpe med modtagelse kl. 14.00 - 18.00</t>
        </r>
      </text>
    </comment>
    <comment ref="AC69" authorId="3" shapeId="0" xr:uid="{CB37809B-773A-4DC2-A78C-394E257A1A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09.30 - 21.30 fortsætter på arrangement.</t>
        </r>
      </text>
    </comment>
    <comment ref="H70" authorId="3" shapeId="0" xr:uid="{35D26E7E-4060-400C-9221-5BEC4E9F555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Afløse sikringsvagter fra kl 12.00 </t>
        </r>
      </text>
    </comment>
    <comment ref="O72" authorId="0" shapeId="0" xr:uid="{D1A98FF8-BDED-4054-8F80-C6B3A14CC1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 </t>
        </r>
      </text>
    </comment>
    <comment ref="O74" authorId="3" shapeId="0" xr:uid="{A06D5FCB-90E3-4652-B417-93FF8763BBB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 Kursus derefter kulturnat på OA</t>
        </r>
      </text>
    </comment>
    <comment ref="D75" authorId="11" shapeId="0" xr:uid="{ED409E83-CC26-48C7-B311-F82AD55E2CE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Rådhuset kl. 9-13</t>
        </r>
      </text>
    </comment>
    <comment ref="F75" authorId="11" shapeId="0" xr:uid="{09C26CCE-FB42-4843-BDF9-77A0EA6B493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Rådhuset kl. 9-13</t>
        </r>
      </text>
    </comment>
    <comment ref="G75" authorId="11" shapeId="0" xr:uid="{5B6B2A41-ED9F-4E0E-A89C-0DF7517D664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Rådhuset kl. 9-13</t>
        </r>
      </text>
    </comment>
    <comment ref="L75" authorId="11" shapeId="0" xr:uid="{A1459606-571B-468A-BEE1-0B33FF8B18F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Rådhuset kl. 08.15 - 15.45</t>
        </r>
      </text>
    </comment>
    <comment ref="M75" authorId="11" shapeId="0" xr:uid="{ADCB47B8-CDFD-4204-B755-8C9B04F62E5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Rådhuset kl. 08.15 - 15.45</t>
        </r>
      </text>
    </comment>
    <comment ref="E76" authorId="3" shapeId="0" xr:uid="{B3FF7A2D-FADD-484B-9A47-73785D0D5E6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F76" authorId="3" shapeId="0" xr:uid="{3EE98993-FA44-4DEC-ADE4-E4850E804C3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G76" authorId="3" shapeId="0" xr:uid="{DC26BD95-F604-47C4-ABD1-05BC74D70C9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H76" authorId="3" shapeId="0" xr:uid="{D8C5631B-783A-4E48-9B41-4C8BE0C5848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J76" authorId="0" shapeId="0" xr:uid="{CFC7B984-4059-45D9-9D9E-9A9804C2FA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X78" authorId="0" shapeId="0" xr:uid="{FD278629-6F74-4581-A374-97DB2E9B33D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Y78" authorId="9" shapeId="0" xr:uid="{CE280B3A-E819-4DBD-8708-4246F0006C64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9 vagt på oa</t>
        </r>
      </text>
    </comment>
    <comment ref="Z78" authorId="9" shapeId="0" xr:uid="{A17F3A29-6691-4EB9-8A76-32476B3B146D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Oa til kl. 3</t>
        </r>
      </text>
    </comment>
    <comment ref="AA78" authorId="9" shapeId="0" xr:uid="{96E09333-06AC-4C9D-9D69-851C712D543E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Oa til kl. 3</t>
        </r>
      </text>
    </comment>
    <comment ref="AB78" authorId="9" shapeId="0" xr:uid="{6AF73E15-BA08-4764-8868-1A2E4A0D148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Rentemestervej til kl.21</t>
        </r>
      </text>
    </comment>
    <comment ref="AF78" authorId="6" shapeId="0" xr:uid="{971EF975-BF72-47A0-B4BB-7DBE8C9BE9D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23.00-23.30
5-vagt</t>
        </r>
      </text>
    </comment>
    <comment ref="K79" authorId="12" shapeId="0" xr:uid="{05FBA43E-5E4C-4A8E-9C26-8E01A31B9C5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fra kl. 23.30</t>
        </r>
      </text>
    </comment>
    <comment ref="L79" authorId="12" shapeId="0" xr:uid="{EFF97E0F-BFCD-44E1-AE32-84FB4570A0A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fra kl. 23.30</t>
        </r>
      </text>
    </comment>
    <comment ref="M79" authorId="12" shapeId="0" xr:uid="{4B3F24D0-9D54-4320-9F5A-11A791D0F20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fra kl. 23.30</t>
        </r>
      </text>
    </comment>
    <comment ref="N79" authorId="12" shapeId="0" xr:uid="{0061E9D8-031F-4964-83A4-3B00A0DA1CF6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fra kl. 23.30</t>
        </r>
      </text>
    </comment>
    <comment ref="Q79" authorId="0" shapeId="0" xr:uid="{AA2B6691-CB1A-46B6-933D-D28912F5ED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T81" authorId="4" shapeId="0" xr:uid="{451E619C-49FC-48E7-92F7-D7A58059097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U vagt fra kl. 10:00
til 16:00</t>
        </r>
      </text>
    </comment>
    <comment ref="D82" authorId="8" shapeId="0" xr:uid="{E08E83AA-F43A-478D-864B-C09D43B8643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E82" authorId="8" shapeId="0" xr:uid="{E0B7CB1E-81FC-49E5-AE0D-F7272BEC453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F82" authorId="8" shapeId="0" xr:uid="{C253F8E9-5899-42FE-A4AB-A63CC00CE2FB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08:00-15.30</t>
        </r>
      </text>
    </comment>
    <comment ref="G82" authorId="8" shapeId="0" xr:uid="{9D049C18-5419-424D-92FF-A6624FC21FDD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 8.30-17.30</t>
        </r>
      </text>
    </comment>
    <comment ref="H82" authorId="8" shapeId="0" xr:uid="{D6D647AB-DBA2-402D-9B16-64B7244E32E2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Vagt på borgercenter handicap 08:00-13.30</t>
        </r>
      </text>
    </comment>
    <comment ref="Y82" authorId="3" shapeId="0" xr:uid="{CC2F3D6A-C80A-44D5-B555-0C5BE7741E3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Hvis Stig kan 26-vagten kører han en anden aftenvagt på oplæri8ng.</t>
        </r>
      </text>
    </comment>
    <comment ref="AB82" authorId="0" shapeId="0" xr:uid="{C7E2E282-C443-4ACB-808F-419ECB704F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AC82" authorId="0" shapeId="0" xr:uid="{FBD379B6-532A-4B24-9B30-BD84C11659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AD82" authorId="0" shapeId="0" xr:uid="{F23BE3D1-1848-4918-AD5E-0544043376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10.30 - 17.30 på OA</t>
        </r>
      </text>
    </comment>
    <comment ref="AE82" authorId="0" shapeId="0" xr:uid="{C46B5950-20C1-409F-B509-D6156E80CC1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10.30 - 17.30 på OA</t>
        </r>
      </text>
    </comment>
    <comment ref="AF82" authorId="0" shapeId="0" xr:uid="{656CCA89-D774-4EED-8EE0-61AB127439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AG82" authorId="0" shapeId="0" xr:uid="{295C72B3-CB9F-4C5D-9536-C26899CEBA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K83" authorId="3" shapeId="0" xr:uid="{2330101E-2338-4FBD-AC2F-7637A4F4E06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5-vagt på OA Manglende varsel</t>
        </r>
      </text>
    </comment>
    <comment ref="L83" authorId="3" shapeId="0" xr:uid="{E87CCD28-4C02-4296-81D0-BDE56B82F6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5-vagt på OA Manglende varsel</t>
        </r>
      </text>
    </comment>
    <comment ref="N83" authorId="3" shapeId="0" xr:uid="{5859E4DA-2EFD-4CDE-842B-B7FD1A91C36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Br-møde. Møder 15:30 - 23-00</t>
        </r>
      </text>
    </comment>
    <comment ref="O83" authorId="3" shapeId="0" xr:uid="{A312F584-52BD-43F2-B12C-72D0E09AC5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H84" authorId="3" shapeId="0" xr:uid="{AA66BE7E-1EAF-413F-8F5F-7BF842BC5B5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Afløse sikringsvagter fra kl 12.00 </t>
        </r>
      </text>
    </comment>
    <comment ref="D86" authorId="3" shapeId="0" xr:uid="{821948BA-F855-4354-87D2-E79FF989327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H95" authorId="3" shapeId="0" xr:uid="{3A2C48B5-C1DA-42E5-A28E-3423DB1EA0D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Afløse sikringsvagter fra kl. 12.00</t>
        </r>
      </text>
    </comment>
    <comment ref="M95" authorId="4" shapeId="0" xr:uid="{641B4AAB-245C-4B3C-A7E9-34386357548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09.30 møde</t>
        </r>
      </text>
    </comment>
    <comment ref="G96" authorId="9" shapeId="0" xr:uid="{C3E20682-B6E2-4820-8BC6-505DBA9824A6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M96" authorId="4" shapeId="0" xr:uid="{A542DCC0-D05F-42C7-AE25-C8E3B0E28A3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10.00 møde</t>
        </r>
      </text>
    </comment>
    <comment ref="N96" authorId="9" shapeId="0" xr:uid="{F8AC08C5-5863-4EBD-A42F-449FDB77EBEA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U96" authorId="9" shapeId="0" xr:uid="{1B128AD9-3077-481F-A60F-C4B83F6A287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AB96" authorId="9" shapeId="0" xr:uid="{908A4681-21D4-4EBA-8534-9ED6639BF490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O97" authorId="0" shapeId="0" xr:uid="{028590E5-FACF-48FC-88A4-0EB705FFF9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 møder kl. 15.30</t>
        </r>
      </text>
    </comment>
    <comment ref="O98" authorId="0" shapeId="0" xr:uid="{8F6ECC15-4099-40EA-ABB4-F45D33D1DF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 møder kl. 15.30</t>
        </r>
      </text>
    </comment>
    <comment ref="AB101" authorId="3" shapeId="0" xr:uid="{2B891CAA-9A7C-48BE-8475-07F0B265E95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05.00</t>
        </r>
      </text>
    </comment>
    <comment ref="AC101" authorId="3" shapeId="0" xr:uid="{E3294ED5-992C-443B-B978-218545AD4A4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17.00 - 22-30</t>
        </r>
      </text>
    </comment>
    <comment ref="AB147" authorId="4" shapeId="0" xr:uid="{69F1F1B1-48AD-4F60-943F-00705F99D97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G- vagt OA</t>
        </r>
      </text>
    </comment>
    <comment ref="AC147" authorId="4" shapeId="0" xr:uid="{7892D145-3DD6-44C6-9485-380F3CFCCD2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G- vagt OA</t>
        </r>
      </text>
    </comment>
    <comment ref="H148" authorId="3" shapeId="0" xr:uid="{FFD2CF00-9EEF-41EE-9CC4-A17EDA7383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Afløse sikringsvagter fra kl 12.00 </t>
        </r>
      </text>
    </comment>
    <comment ref="D155" authorId="9" shapeId="0" xr:uid="{125C0B57-A09B-4DB1-B6FA-E4A894898D68}">
      <text>
        <r>
          <rPr>
            <b/>
            <sz val="9"/>
            <color indexed="81"/>
            <rFont val="Tahoma"/>
            <family val="2"/>
          </rPr>
          <t>Steen Hertin:
Går kl. 13. Afsp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55" authorId="5" shapeId="0" xr:uid="{5D03364D-E5C4-4099-86A1-6C0D581F323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 fra 06.45</t>
        </r>
      </text>
    </comment>
    <comment ref="O155" authorId="0" shapeId="0" xr:uid="{BF86A1CA-37A4-4761-B15D-FC2C669CCD9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Kultrunat </t>
        </r>
      </text>
    </comment>
    <comment ref="D167" authorId="3" shapeId="0" xr:uid="{66386929-4C21-4B96-B4D3-3B9CBDDE12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12.30</t>
        </r>
      </text>
    </comment>
    <comment ref="O167" authorId="0" shapeId="0" xr:uid="{06690F2B-E065-4C99-9572-A93033D3AC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Kultrunat </t>
        </r>
      </text>
    </comment>
    <comment ref="S167" authorId="6" shapeId="0" xr:uid="{BF471012-5DEA-471A-974E-3E1EB44711A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til læge møder kl. 10.30</t>
        </r>
      </text>
    </comment>
    <comment ref="Y167" authorId="3" shapeId="0" xr:uid="{1967446A-3116-4C1B-ABB6-5C822A5BBC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Z167" authorId="3" shapeId="0" xr:uid="{D34C7CA1-66DC-4078-BE91-C5E7CE054D3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AA167" authorId="3" shapeId="0" xr:uid="{43D6DA6A-67D4-46AC-974E-28DE33FC410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AB167" authorId="3" shapeId="0" xr:uid="{FF4D8C33-8485-4ABD-B376-507722E501E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AC167" authorId="3" shapeId="0" xr:uid="{474C52AF-7EA9-4A15-A316-B46C725E494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E168" authorId="3" shapeId="0" xr:uid="{8D53743A-7FB4-42D6-BC78-6EDAFE3D1B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12.30</t>
        </r>
      </text>
    </comment>
    <comment ref="G168" authorId="3" shapeId="0" xr:uid="{374A5772-F72C-4DE3-B3F1-E7057DFC1A4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</t>
        </r>
      </text>
    </comment>
    <comment ref="N168" authorId="3" shapeId="0" xr:uid="{91B959F7-9C22-4E90-BDEF-3D55D0E381D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O168" authorId="0" shapeId="0" xr:uid="{9DF3766E-28C4-46DF-8DB2-47BC85AECD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Kultrunat </t>
        </r>
      </text>
    </comment>
    <comment ref="F169" authorId="3" shapeId="0" xr:uid="{A90F0B35-55B1-4960-96B8-9EBF02D8EE8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kl. 12.30 - 14.30</t>
        </r>
      </text>
    </comment>
    <comment ref="G169" authorId="3" shapeId="0" xr:uid="{A46ECB79-F310-461B-81BD-9EADA1FFAF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</t>
        </r>
      </text>
    </comment>
    <comment ref="H169" authorId="3" shapeId="0" xr:uid="{1F04FEEE-E2FF-4EFB-B49C-998183187D0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12.00</t>
        </r>
      </text>
    </comment>
    <comment ref="L169" authorId="3" shapeId="0" xr:uid="{1453392E-186A-46BB-BF6F-DBF847A7549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AMR 11.00 - 12.30</t>
        </r>
      </text>
    </comment>
    <comment ref="N169" authorId="3" shapeId="0" xr:uid="{BAEBD2DB-06BA-4423-85B6-44F5092524F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O169" authorId="0" shapeId="0" xr:uid="{79C40ACD-66AE-4E5A-A46B-92BAB70DFE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Kultrunat </t>
        </r>
      </text>
    </comment>
    <comment ref="V169" authorId="3" shapeId="0" xr:uid="{0B34DB0D-C296-4A2D-8C34-7D3DF5E669C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Rundviser</t>
        </r>
      </text>
    </comment>
    <comment ref="Z169" authorId="3" shapeId="0" xr:uid="{146A7A97-ADF1-4166-8B3B-F7B3EFB49F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TR kl. 10 - 12.30</t>
        </r>
      </text>
    </comment>
    <comment ref="AA169" authorId="3" shapeId="0" xr:uid="{5D4CA8B3-304E-4C85-B247-E3D3934CDB5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TR kl. 09.00 - 10.30</t>
        </r>
      </text>
    </comment>
    <comment ref="E170" authorId="3" shapeId="0" xr:uid="{53F2BE7E-590B-4641-BF62-2A9C92B8B51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12.30</t>
        </r>
      </text>
    </comment>
    <comment ref="H170" authorId="3" shapeId="0" xr:uid="{D01D6EA7-255A-481A-8E00-E4056043395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12.00</t>
        </r>
      </text>
    </comment>
    <comment ref="N170" authorId="3" shapeId="0" xr:uid="{0F09ACD4-834B-41CD-98A4-5DD767D0C6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O170" authorId="0" shapeId="0" xr:uid="{17CC089B-4485-4743-B85A-1806E340CB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Kultrunat </t>
        </r>
      </text>
    </comment>
    <comment ref="AC170" authorId="3" shapeId="0" xr:uid="{9231F217-FA1E-4D76-A8B6-670220D597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på OA</t>
        </r>
      </text>
    </comment>
    <comment ref="AG170" authorId="10" shapeId="0" xr:uid="{600D7AA8-E37D-4E51-AEA8-81A8EE1D2A8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8 vagt på oa</t>
        </r>
      </text>
    </comment>
    <comment ref="G171" authorId="3" shapeId="0" xr:uid="{29D866CE-9BF1-41C7-A6C8-4119941FFE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</t>
        </r>
      </text>
    </comment>
    <comment ref="H171" authorId="3" shapeId="0" xr:uid="{611C3B4A-8666-4C29-933C-F58639BF250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kl. 12.00</t>
        </r>
      </text>
    </comment>
    <comment ref="I171" authorId="3" shapeId="0" xr:uid="{3958451F-C17F-44EC-BB65-1CC8B61CD18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R3</t>
        </r>
      </text>
    </comment>
    <comment ref="L171" authorId="3" shapeId="0" xr:uid="{7C377A0E-747B-4179-A945-1763CF20C1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AMR 11.00 - 12.30</t>
        </r>
      </text>
    </comment>
    <comment ref="N171" authorId="3" shapeId="0" xr:uid="{EA08DABA-B86B-4CAA-9A34-5B072A19711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Rundvisning 9:15-10:30
Br-møde</t>
        </r>
      </text>
    </comment>
    <comment ref="O171" authorId="0" shapeId="0" xr:uid="{6EE0A165-BE4B-452F-BA9D-13B02A69EF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Kultrunat </t>
        </r>
      </text>
    </comment>
    <comment ref="Z171" authorId="8" shapeId="0" xr:uid="{D94B6608-AC8C-41BE-8566-31E92703CB82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Møder senere pga. lægekonsultation.</t>
        </r>
      </text>
    </comment>
    <comment ref="AA187" authorId="0" shapeId="0" xr:uid="{F9A8C1E6-E0E9-4FF0-ADF4-2C64F15814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21-vagt på OA</t>
        </r>
      </text>
    </comment>
    <comment ref="AB187" authorId="0" shapeId="0" xr:uid="{D7BE46EF-7AC4-40F2-8B98-3761819F46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21-vagt på OA</t>
        </r>
      </text>
    </comment>
    <comment ref="AC187" authorId="0" shapeId="0" xr:uid="{A846AAD9-6C85-4E83-83F9-47CC2696AA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21-vagt på OA</t>
        </r>
      </text>
    </comment>
    <comment ref="AD187" authorId="0" shapeId="0" xr:uid="{F6898154-5105-41DE-B55B-7E5120EE70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21-vagt på OA</t>
        </r>
      </text>
    </comment>
    <comment ref="AE187" authorId="0" shapeId="0" xr:uid="{FD930CD8-B4CC-4148-98DF-3F32D099DB5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21-vagt på OA</t>
        </r>
      </text>
    </comment>
    <comment ref="C188" authorId="7" shapeId="0" xr:uid="{A45672CB-680C-4D23-8ACF-59CC9EB4E81A}">
      <text>
        <r>
          <rPr>
            <sz val="9"/>
            <rFont val="Arial"/>
            <family val="2"/>
          </rPr>
          <t>Henrik Wolffbrandt Hansen:
Rentemestervej 19:45 - 21:45</t>
        </r>
      </text>
    </comment>
    <comment ref="D227" authorId="4" shapeId="0" xr:uid="{8F386017-31DC-42FB-8C28-966942625E0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O227" authorId="0" shapeId="0" xr:uid="{DC51A4CA-4E56-49F4-AF4F-A561A03130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H228" authorId="3" shapeId="0" xr:uid="{4A2D6EDB-B9CA-4F5C-8298-AC98061EDCB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O228" authorId="0" shapeId="0" xr:uid="{855372E3-FC3E-466E-85F6-6079E0DAC1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V228" authorId="3" shapeId="0" xr:uid="{51F2B082-F998-413A-B03A-1648F27AC4F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O229" authorId="0" shapeId="0" xr:uid="{0BE64C6E-C606-4BB1-8FDC-ED323E64DF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O235" authorId="0" shapeId="0" xr:uid="{5258E317-A977-488C-BA73-354EF3F470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L238" authorId="0" shapeId="0" xr:uid="{0BBD4579-C843-4AA3-B39E-77236C5DD9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 kl. 12..00 Send afløser </t>
        </r>
      </text>
    </comment>
    <comment ref="T241" authorId="4" shapeId="0" xr:uid="{CE80EB73-F6C7-498B-B0FC-0F9CA6A488FE}">
      <text>
        <r>
          <rPr>
            <sz val="9"/>
            <rFont val="Arial"/>
            <family val="2"/>
          </rPr>
          <t>Mathias Hartvig Morell Nielsen:
Ferie fra kl. 10:45</t>
        </r>
      </text>
    </comment>
    <comment ref="O257" authorId="0" shapeId="0" xr:uid="{7D4FBD5E-AD03-4F0E-A4B9-1FB66808C0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O259" authorId="0" shapeId="0" xr:uid="{72896E74-B9AB-4DFB-8D79-23C283181C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O263" authorId="0" shapeId="0" xr:uid="{A2F3F19A-FCD2-4838-A144-3AA7BCB3E1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O264" authorId="0" shapeId="0" xr:uid="{B0B23FE3-FC77-4BCF-BAB6-3705CB18CF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S264" authorId="7" shapeId="0" xr:uid="{3AE55AA2-EAA1-4A9D-863D-FF228849731C}">
      <text>
        <r>
          <rPr>
            <sz val="9"/>
            <rFont val="Arial"/>
            <family val="2"/>
          </rPr>
          <t>Henrik Wolffbrandt Hansen:
OA Rentemestervej kl.14:00 - 17:00</t>
        </r>
      </text>
    </comment>
    <comment ref="O266" authorId="0" shapeId="0" xr:uid="{FDAE8230-09BF-4ADD-BC52-11CC70BF33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Thomas Holm</author>
    <author>Steen Hertin</author>
    <author>Mathias Hartvig Morell Nielsen</author>
    <author>Mathias Nielsen</author>
    <author>Henrik Wolffbrandt Hansen</author>
    <author>Lars Crone</author>
    <author>Nick Lorentzen</author>
    <author>Jesper Larsen</author>
    <author>Kim Holm Aabroe</author>
    <author>Michael Bo Pedersen</author>
    <author>Kim BT. Pedersen</author>
    <author>Nikolaj Langtin Pamhede</author>
    <author>Rasmus Sørensen</author>
    <author>tc={E8003D9B-D2BD-4261-A592-182E553D2A77}</author>
  </authors>
  <commentList>
    <comment ref="D15" authorId="0" shapeId="0" xr:uid="{B1307C8A-2D9A-4664-B327-3979F28B40C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I15" authorId="0" shapeId="0" xr:uid="{8B8B95D8-59FA-4832-9357-9DC1257A9F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Modtahelse</t>
        </r>
      </text>
    </comment>
    <comment ref="I19" authorId="0" shapeId="0" xr:uid="{9AE84676-E381-4908-874E-A5C6FDABD9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I21" authorId="1" shapeId="0" xr:uid="{FFD4D4FB-6BAD-4E5B-AA91-744375778FA2}">
      <text>
        <r>
          <rPr>
            <b/>
            <sz val="9"/>
            <color indexed="81"/>
            <rFont val="Tahoma"/>
            <family val="2"/>
          </rPr>
          <t>Thomas HolmModtagelse</t>
        </r>
      </text>
    </comment>
    <comment ref="J21" authorId="1" shapeId="0" xr:uid="{3B9F7177-B5AE-4F59-B7C2-4DD05C67D76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som V1</t>
        </r>
      </text>
    </comment>
    <comment ref="K21" authorId="1" shapeId="0" xr:uid="{1143C160-6770-46AD-842C-8AD8C640784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som V1</t>
        </r>
      </text>
    </comment>
    <comment ref="L21" authorId="1" shapeId="0" xr:uid="{CEBC0D54-56FD-4612-B475-4FB1F3A76D3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som V1</t>
        </r>
      </text>
    </comment>
    <comment ref="N21" authorId="0" shapeId="0" xr:uid="{EBB1302F-E1C4-4B2C-B7E0-A22AF9B905F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AC21" authorId="1" shapeId="0" xr:uid="{28B78003-9ACF-4E2E-A0F4-1C70AF28B98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 09.00-12.30</t>
        </r>
      </text>
    </comment>
    <comment ref="AE21" authorId="2" shapeId="0" xr:uid="{C79CF467-0EDE-45DA-9920-08BBFACE28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kl. 18.00 på OA.</t>
        </r>
      </text>
    </comment>
    <comment ref="C22" authorId="3" shapeId="0" xr:uid="{8553DCB0-41C4-48B0-8D04-936A652EE1C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D22" authorId="3" shapeId="0" xr:uid="{C8C3DD52-2969-46BB-A171-C92CF31567D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 om dagen. + BR-møde på OA.</t>
        </r>
      </text>
    </comment>
    <comment ref="E22" authorId="0" shapeId="0" xr:uid="{568EBC1A-5B73-4290-B326-1F0BD0367AB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H22" authorId="4" shapeId="0" xr:uid="{0A7E2D36-6F9D-48F1-84AE-6CB7ABF19E9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I22" authorId="4" shapeId="0" xr:uid="{E9ADAC1F-E2F2-46FD-A6B6-39336D1626C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J22" authorId="4" shapeId="0" xr:uid="{014686C8-0FE6-46B8-977C-720E5F82F40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K22" authorId="4" shapeId="0" xr:uid="{013D2C27-F470-4A77-875E-2B921DB0EB8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L22" authorId="4" shapeId="0" xr:uid="{37D5568D-DDD4-42F8-BEE6-141BDD2BA16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N22" authorId="0" shapeId="0" xr:uid="{7882909D-2008-42A9-90E3-D5CA2E6CCC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O22" authorId="4" shapeId="0" xr:uid="{265AAC49-6256-48E6-A1F6-F8CDF09B42E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P22" authorId="4" shapeId="0" xr:uid="{C72FF805-0D7F-4CD7-AD7E-B0754050443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fuglebakken
på rådhuset fra 13.00</t>
        </r>
      </text>
    </comment>
    <comment ref="Q22" authorId="4" shapeId="0" xr:uid="{CFCAF01B-B089-4F59-B237-5EE8E4A59D38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R22" authorId="4" shapeId="0" xr:uid="{1AB4B574-C18F-4AAB-A070-6905E5DB5C0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MED grunduddannelse - fuglebakken</t>
        </r>
      </text>
    </comment>
    <comment ref="AC22" authorId="4" shapeId="0" xr:uid="{C8C0C71A-8835-4DD8-93D4-749B9CB2341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D22" authorId="4" shapeId="0" xr:uid="{EE888B37-201F-4299-B3EB-3560178994B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E22" authorId="4" shapeId="0" xr:uid="{D86DED51-9352-4B2C-B8E1-1AC77EC9888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22" authorId="0" shapeId="0" xr:uid="{0B199C8F-1418-437D-90FC-A30B0522CB3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11.30-19.00
BR-møde på OA</t>
        </r>
      </text>
    </comment>
    <comment ref="H24" authorId="1" shapeId="0" xr:uid="{23C515A9-B2E6-4D94-BCB4-16463E392CD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som V1</t>
        </r>
      </text>
    </comment>
    <comment ref="I24" authorId="0" shapeId="0" xr:uid="{0654F565-3963-4C9E-B772-2ED7B2AA2D0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Modtahelse</t>
        </r>
      </text>
    </comment>
    <comment ref="K24" authorId="2" shapeId="0" xr:uid="{8F6FF25E-9926-4AE8-8B4D-5762D3092C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N24" authorId="0" shapeId="0" xr:uid="{FC45DDBA-197D-4502-90F5-3CBF5F320EC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V24" authorId="3" shapeId="0" xr:uid="{92B32B20-38D6-4CF2-A960-F489E9F4FF8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V3 OA</t>
        </r>
      </text>
    </comment>
    <comment ref="Y24" authorId="2" shapeId="0" xr:uid="{7BD822FF-4E58-4812-9D01-85B1B79F32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C24" authorId="1" shapeId="0" xr:uid="{60BE63DC-FE61-439E-A4E9-1671E5A0E69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som V1</t>
        </r>
      </text>
    </comment>
    <comment ref="C25" authorId="0" shapeId="0" xr:uid="{6CB47878-0BED-4C84-AF3F-5809229C70F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I25" authorId="2" shapeId="0" xr:uid="{F98AE96D-B8C7-4F4C-9CEC-1B4CFFAB5B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arrangemt på huset</t>
        </r>
      </text>
    </comment>
    <comment ref="AC26" authorId="2" shapeId="0" xr:uid="{A6EF5B84-8F4F-422C-A6BF-0460A7B03A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4-vagten til kl. 17.00</t>
        </r>
      </text>
    </comment>
    <comment ref="E27" authorId="0" shapeId="0" xr:uid="{B2ABFD7F-FDFD-4EDC-9093-63BEEE89BF0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Baport fra 09.15</t>
        </r>
      </text>
    </comment>
    <comment ref="N27" authorId="0" shapeId="0" xr:uid="{D5EDC986-2782-460E-B6E9-DB5545533C1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O27" authorId="2" shapeId="0" xr:uid="{E8AF0D26-E6D9-4B2C-AFC8-391564B020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4-vagt efter fejning.</t>
        </r>
      </text>
    </comment>
    <comment ref="P27" authorId="2" shapeId="0" xr:uid="{B8103706-33B8-4CE0-A6B6-80D05CC20D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79-vagt når han har fejet.</t>
        </r>
      </text>
    </comment>
    <comment ref="Q27" authorId="5" shapeId="0" xr:uid="{013A8F1C-CC70-454A-860F-A407D2F62284}">
      <text>
        <r>
          <rPr>
            <sz val="9"/>
            <rFont val="Arial"/>
            <family val="2"/>
          </rPr>
          <t>Henrik Wolffbrandt Hansen:
Rentemestervej 
kl.10:00 - 15:15</t>
        </r>
      </text>
    </comment>
    <comment ref="R27" authorId="5" shapeId="0" xr:uid="{11916E63-84B6-490C-AFC1-EF045A64F438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OA Rentemestervej 
kl.13:45 - ?</t>
        </r>
      </text>
    </comment>
    <comment ref="Y27" authorId="0" shapeId="0" xr:uid="{A51AAE31-0F29-4974-BBD4-E4C35320454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Behandling af arbejdsskade. Møder ikkepå arbejde.</t>
        </r>
      </text>
    </comment>
    <comment ref="AB27" authorId="5" shapeId="0" xr:uid="{EDB74D70-36A7-4D04-BAA2-6037FEAC8DA4}">
      <text>
        <r>
          <rPr>
            <sz val="9"/>
            <rFont val="Arial"/>
            <family val="2"/>
          </rPr>
          <t>Henrik Wolffbrandt Hansen:
Rentemestervej 14:00 - 18:15
Tribune ned</t>
        </r>
      </text>
    </comment>
    <comment ref="AF27" authorId="0" shapeId="0" xr:uid="{29ADA9C1-2E6C-4FC5-93D5-4C447C03A50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Hjælper med at dække 3-vagten</t>
        </r>
      </text>
    </comment>
    <comment ref="W28" authorId="2" shapeId="0" xr:uid="{AF0ABD86-A5EF-4748-8982-2A7B84823E7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C-vagt kl. 09.00 - 11.00</t>
        </r>
      </text>
    </comment>
    <comment ref="Y28" authorId="0" shapeId="0" xr:uid="{0859BFD5-EE71-434C-9716-75C72667AA5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Z28" authorId="0" shapeId="0" xr:uid="{CF142B9D-E23E-4B51-8BDA-E7C17B129A1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AE28" authorId="6" shapeId="0" xr:uid="{5EF13421-CED5-4A4D-8757-330B316F9DAC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Rentemestervej til kl 21:00</t>
        </r>
      </text>
    </comment>
    <comment ref="E29" authorId="0" shapeId="0" xr:uid="{1B071885-8B58-42B1-941B-59C6F5A6B9F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Bryllupsgæster ind af tivoliport indtil 13.30</t>
        </r>
      </text>
    </comment>
    <comment ref="AD29" authorId="2" shapeId="0" xr:uid="{1426A14F-ED92-4383-A316-6391023921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Martin Holse hjælper fra kl. 10.00 - 14.00</t>
        </r>
      </text>
    </comment>
    <comment ref="AF29" authorId="2" shapeId="0" xr:uid="{D679CAF1-8F07-4C36-AD06-4BF3D0B155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Martin Holse hjælper fra kl. 10.00 - 14.00</t>
        </r>
      </text>
    </comment>
    <comment ref="P30" authorId="7" shapeId="0" xr:uid="{6A60475E-4EBE-446E-AC30-BCFAE6DCAD2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Rentemestervej 76:
Arrangement i SALEN til kl. 21.15.</t>
        </r>
      </text>
    </comment>
    <comment ref="D40" authorId="0" shapeId="0" xr:uid="{3572931F-DF26-44A9-B4F2-AC2AF0EF65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8-vagt på OA.</t>
        </r>
      </text>
    </comment>
    <comment ref="L40" authorId="0" shapeId="0" xr:uid="{869772DE-912F-4EE3-81BC-CAE97237BB9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SPE 6 på OA</t>
        </r>
      </text>
    </comment>
    <comment ref="M40" authorId="0" shapeId="0" xr:uid="{A72750CE-A51E-4E2D-9F01-AAB597C8211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N40" authorId="0" shapeId="0" xr:uid="{00472892-6758-4065-B27B-1192D9513FA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I45" authorId="0" shapeId="0" xr:uid="{906279CD-16B1-48CC-9A93-AFAFC957CE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AD45" authorId="0" shapeId="0" xr:uid="{F10B0C7D-1688-487F-9623-049B616CDF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sendt på Brønshøjvej.</t>
        </r>
      </text>
    </comment>
    <comment ref="AE45" authorId="0" shapeId="0" xr:uid="{BF939AAD-0F8A-4252-AE53-082A3C21047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AF45" authorId="0" shapeId="0" xr:uid="{F2634196-4C98-4C4C-97F8-2506FE068F2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Brønshøjvej</t>
        </r>
      </text>
    </comment>
    <comment ref="N47" authorId="0" shapeId="0" xr:uid="{20449D7D-C77A-4ED1-8A89-343CD9BAE6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 fortsætter på Tingbjerg bibliotek kl. 13.45 på oa.</t>
        </r>
      </text>
    </comment>
    <comment ref="I50" authorId="0" shapeId="0" xr:uid="{6246CF9D-8432-44C1-B9A6-18BD448E0BC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Modtahelse</t>
        </r>
      </text>
    </comment>
    <comment ref="AF50" authorId="0" shapeId="0" xr:uid="{D8A3DFF7-3636-4AF1-B8CF-F2CE0DA098B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fra kl. 16.45</t>
        </r>
      </text>
    </comment>
    <comment ref="AF52" authorId="0" shapeId="0" xr:uid="{02B1ECD8-0DAE-464D-AC4F-44126B9E01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fra kl. 16.45</t>
        </r>
      </text>
    </comment>
    <comment ref="Z62" authorId="6" shapeId="0" xr:uid="{3AB7FCA1-B38A-4980-898E-B0FC8AA12870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Afsp.
Kl 2330-0030</t>
        </r>
      </text>
    </comment>
    <comment ref="C63" authorId="4" shapeId="0" xr:uid="{3A251697-29D1-4AB2-AA0D-E67059167B3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5 vagt OA fra kl 12:00 
Startet med opsætning på rentemestervej 76</t>
        </r>
      </text>
    </comment>
    <comment ref="E63" authorId="4" shapeId="0" xr:uid="{DFD34F6A-383A-463A-8AA7-ACD3C87B0F0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5 vagt OA</t>
        </r>
      </text>
    </comment>
    <comment ref="H63" authorId="5" shapeId="0" xr:uid="{F117F9A2-913B-4DC1-83C9-E90776519405}">
      <text>
        <r>
          <rPr>
            <sz val="9"/>
            <rFont val="Arial"/>
            <family val="2"/>
          </rPr>
          <t xml:space="preserve">Henrik Wolffbrandt Hansen:
22 kødbyen </t>
        </r>
      </text>
    </comment>
    <comment ref="I63" authorId="5" shapeId="0" xr:uid="{88E29692-2536-47B0-BF50-84DD1356CBC3}">
      <text>
        <r>
          <rPr>
            <sz val="9"/>
            <rFont val="Arial"/>
            <family val="2"/>
          </rPr>
          <t>Henrik Wolffbrandt Hansen:
22 kødbyen</t>
        </r>
      </text>
    </comment>
    <comment ref="J63" authorId="5" shapeId="0" xr:uid="{0D827646-71F2-4DD9-9974-1F649893FE58}">
      <text>
        <r>
          <rPr>
            <sz val="9"/>
            <rFont val="Arial"/>
            <family val="2"/>
          </rPr>
          <t>Henrik Wolffbrandt Hansen:
22 kødbyen</t>
        </r>
      </text>
    </comment>
    <comment ref="Q63" authorId="2" shapeId="0" xr:uid="{1CBB9F48-FD0C-42A4-A8D9-219B9C6F55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R63" authorId="2" shapeId="0" xr:uid="{850AD41F-4B45-46DD-8D7F-6DE0A8FF46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S63" authorId="2" shapeId="0" xr:uid="{B50CFF95-2CE3-48A3-8E36-7E944F84FB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10-vagt på oa + K2 på OA</t>
        </r>
      </text>
    </comment>
    <comment ref="AD63" authorId="8" shapeId="0" xr:uid="{6D3749CC-C1AD-4461-8131-9EB86870443F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til der kommer en rask medling 
</t>
        </r>
      </text>
    </comment>
    <comment ref="AE63" authorId="0" shapeId="0" xr:uid="{A0F9A46A-4E50-43F4-AFED-6480364D970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Fortsætter på arrangement på huset.</t>
        </r>
      </text>
    </comment>
    <comment ref="C64" authorId="0" shapeId="0" xr:uid="{41FF2190-7F58-4B25-8686-60154A1C7F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17,00 - 22.00 Opstart Speditørvej</t>
        </r>
      </text>
    </comment>
    <comment ref="I64" authorId="5" shapeId="0" xr:uid="{90A58AA8-1404-4994-BE1A-51315A548F98}">
      <text>
        <r>
          <rPr>
            <sz val="9"/>
            <rFont val="Arial"/>
            <family val="2"/>
          </rPr>
          <t>Henrik Wolffbrandt Hansen:
OA 06-14 V1.</t>
        </r>
      </text>
    </comment>
    <comment ref="C65" authorId="0" shapeId="0" xr:uid="{5E2460EF-A234-4FDB-B334-4B25198958C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8-vagt på OA</t>
        </r>
      </text>
    </comment>
    <comment ref="AF65" authorId="9" shapeId="0" xr:uid="{272568EA-D91B-49A9-96E1-6B42812949C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23.15-00.30</t>
        </r>
      </text>
    </comment>
    <comment ref="U66" authorId="7" shapeId="0" xr:uid="{A7B2813E-36B4-4117-803C-C256F54E7E3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til 03:00
Hjalp nat-holdet</t>
        </r>
      </text>
    </comment>
    <comment ref="E67" authorId="0" shapeId="0" xr:uid="{B45F2117-4161-496D-98DB-EC4CD02B4D9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J67" authorId="2" shapeId="0" xr:uid="{62A426F3-3D5C-4D3A-9181-2A857C0C4A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til kl. 07 og fejer</t>
        </r>
      </text>
    </comment>
    <comment ref="K67" authorId="2" shapeId="0" xr:uid="{4D2484EC-E24E-45BF-94F5-96BF7773D13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til kl. 07 og fejer</t>
        </r>
      </text>
    </comment>
    <comment ref="L67" authorId="2" shapeId="0" xr:uid="{4ED59C4A-B5A1-4284-AAF5-34B5DA156A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til kl. 07 og fejer</t>
        </r>
      </text>
    </comment>
    <comment ref="O67" authorId="0" shapeId="0" xr:uid="{09D1E570-6EFC-4E51-9D2F-B09D18222B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P67" authorId="0" shapeId="0" xr:uid="{5AC81F60-4E83-493E-91DF-F3AEBD63813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Q67" authorId="0" shapeId="0" xr:uid="{38B75D6B-ADEC-4A55-B021-1760AA60E83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V67" authorId="4" shapeId="0" xr:uid="{1DFD9F3D-3469-4058-9CC9-F9B944F34F1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Nørrebro/blågård bib.
14.00-18.00 på OA</t>
        </r>
      </text>
    </comment>
    <comment ref="W67" authorId="4" shapeId="0" xr:uid="{8F0DAEBD-B185-4DC0-9564-3AD14997897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Nørrebro/blågård bib. 10.00-14.00</t>
        </r>
      </text>
    </comment>
    <comment ref="X67" authorId="4" shapeId="0" xr:uid="{133972F0-16F4-4838-BBA6-AB7870BC6CF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Nørrebro/blågård bib.
14.00-18.00 på OA</t>
        </r>
      </text>
    </comment>
    <comment ref="AC67" authorId="7" shapeId="0" xr:uid="{36096F64-5E47-4853-BA7E-C40F42C9F7E2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Hjemløseenhden
08:00 - 15:30</t>
        </r>
      </text>
    </comment>
    <comment ref="I69" authorId="10" shapeId="0" xr:uid="{0EBC672C-11B1-4071-8E0F-69902878C51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fra 00.00-01.00</t>
        </r>
      </text>
    </comment>
    <comment ref="J69" authorId="5" shapeId="0" xr:uid="{96E50AA5-A515-4AE1-A899-0F5A5333671B}">
      <text>
        <r>
          <rPr>
            <sz val="9"/>
            <rFont val="Arial"/>
            <family val="2"/>
          </rPr>
          <t>Henrik Wolffbrandt Hansen:
AFSP fra 15:45 - 16:45
AFSP fra 23.59-01.00</t>
        </r>
      </text>
    </comment>
    <comment ref="K69" authorId="10" shapeId="0" xr:uid="{88007B02-9DC1-4E35-88C6-82F03D17171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fra 23.59-01.00</t>
        </r>
      </text>
    </comment>
    <comment ref="L69" authorId="5" shapeId="0" xr:uid="{8B169D6D-E9AF-40BE-B101-B4A4BFAB3879}">
      <text>
        <r>
          <rPr>
            <sz val="9"/>
            <rFont val="Arial"/>
            <family val="2"/>
          </rPr>
          <t>Henrik Wolffbrandt Hansen:
AFSP fra 15:45 - 16:45
AFSP fra 23.59-01.00</t>
        </r>
      </text>
    </comment>
    <comment ref="Q69" authorId="9" shapeId="0" xr:uid="{482065C2-8A6C-4427-AC93-181AE6F9689A}">
      <text>
        <r>
          <rPr>
            <b/>
            <sz val="9"/>
            <color indexed="81"/>
            <rFont val="Tahoma"/>
            <family val="2"/>
          </rPr>
          <t>Kim Holm Aabroe:
25-vagt OA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69" authorId="9" shapeId="0" xr:uid="{5FE0472F-BFCD-49A7-AFC7-B43F8B0059A9}">
      <text>
        <r>
          <rPr>
            <b/>
            <sz val="9"/>
            <color indexed="81"/>
            <rFont val="Tahoma"/>
            <family val="2"/>
          </rPr>
          <t>Kim Holm Aabroe:
25-vagt OA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69" authorId="9" shapeId="0" xr:uid="{197F9440-905D-44DC-8596-8679AB6833AB}">
      <text>
        <r>
          <rPr>
            <b/>
            <sz val="9"/>
            <color indexed="81"/>
            <rFont val="Tahoma"/>
            <family val="2"/>
          </rPr>
          <t>Kim Holm Aabroe:
25-vagt OA</t>
        </r>
        <r>
          <rPr>
            <sz val="9"/>
            <color indexed="81"/>
            <rFont val="Tahoma"/>
            <family val="2"/>
          </rPr>
          <t xml:space="preserve">
møder kl. 15.00</t>
        </r>
      </text>
    </comment>
    <comment ref="T69" authorId="4" shapeId="0" xr:uid="{EBF0026D-7BD3-435A-A395-26CDEF81ECF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OTH 10.30-17.30</t>
        </r>
      </text>
    </comment>
    <comment ref="V69" authorId="5" shapeId="0" xr:uid="{555008E3-E423-4600-A16A-AE94E0C3A7A3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AFSP fra 23:00 - 00:30</t>
        </r>
      </text>
    </comment>
    <comment ref="W69" authorId="5" shapeId="0" xr:uid="{2ADCD1FC-78FE-4103-8472-AF2C8AE0AED9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AFSP fra 23:00 - 00:30</t>
        </r>
      </text>
    </comment>
    <comment ref="AC69" authorId="6" shapeId="0" xr:uid="{F18C1626-195E-42B3-BC94-027608E2037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D-Vagt
0815-1545</t>
        </r>
      </text>
    </comment>
    <comment ref="H70" authorId="0" shapeId="0" xr:uid="{491B69A2-9700-4AF3-A8CB-AC9EA6DC93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på Rådhuset kl. 12.00 Fuglebakken kl. 14.30 - 18.30</t>
        </r>
      </text>
    </comment>
    <comment ref="I70" authorId="0" shapeId="0" xr:uid="{F165D789-256C-4F3E-B757-F438E4B9E96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07.00 - 14.30</t>
        </r>
      </text>
    </comment>
    <comment ref="Y70" authorId="4" shapeId="0" xr:uid="{EE2769DD-ACA6-4DA8-9517-F4799E2251B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senere</t>
        </r>
      </text>
    </comment>
    <comment ref="AD71" authorId="8" shapeId="0" xr:uid="{024D6A52-3A8A-44D5-8179-D92D2A1833AE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kan først møde kl. 11:30</t>
        </r>
      </text>
    </comment>
    <comment ref="AE71" authorId="8" shapeId="0" xr:uid="{9B2B55E7-B34A-4CA6-9627-C6FC12AD2F59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skal til læge kl. 14</t>
        </r>
      </text>
    </comment>
    <comment ref="D72" authorId="7" shapeId="0" xr:uid="{DC3B7D48-19D8-4675-9021-9197C2A19DC7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5 Vagt OA + nedtagning Rentemestervej
færdig 02.00</t>
        </r>
      </text>
    </comment>
    <comment ref="O72" authorId="2" shapeId="0" xr:uid="{AF43D1B3-E59E-41B7-B622-845CB6380B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25-VAGT PÅ oa</t>
        </r>
      </text>
    </comment>
    <comment ref="P72" authorId="2" shapeId="0" xr:uid="{FC65C862-8714-4FE3-B5A7-9572D12C9B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25-VAGT PÅ oa</t>
        </r>
      </text>
    </comment>
    <comment ref="C74" authorId="0" shapeId="0" xr:uid="{3ACB11B7-414F-4827-A4A7-FFE6CBBD11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Holder hovedporten åben til alle gæster fra festsalen er gået</t>
        </r>
      </text>
    </comment>
    <comment ref="I74" authorId="0" shapeId="0" xr:uid="{89688F84-1470-4A61-A663-A75801CD327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09.30 modtagels på OA</t>
        </r>
      </text>
    </comment>
    <comment ref="G75" authorId="2" shapeId="0" xr:uid="{FBF88FFB-CEAD-41CC-A03D-7861F1A391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S75" authorId="4" shapeId="0" xr:uid="{2C6F915D-799C-47A4-BC26-74DCEC395C9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11.00-18.30
Dækker biblioteker</t>
        </r>
      </text>
    </comment>
    <comment ref="AB75" authorId="2" shapeId="0" xr:uid="{E4EAEF4C-BA97-4D3C-9EA4-0CEEB62EBC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D76" authorId="3" shapeId="0" xr:uid="{91E310BC-BE05-4849-8F1A-3E47C115D5E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Ingen aftenvagt</t>
        </r>
      </text>
    </comment>
    <comment ref="I76" authorId="0" shapeId="0" xr:uid="{2F971ABE-968C-4962-8F8C-557B03E4590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07.30 på OA</t>
        </r>
      </text>
    </comment>
    <comment ref="Q76" authorId="5" shapeId="0" xr:uid="{190B5737-4BE7-4A3A-9FEA-3BF740EA2D01}">
      <text>
        <r>
          <rPr>
            <sz val="9"/>
            <rFont val="Arial"/>
            <family val="2"/>
          </rPr>
          <t>Henrik Wolffbrandt Hansen:
OA Rentemestervej 
kl.10:00 - 15:15</t>
        </r>
      </text>
    </comment>
    <comment ref="V76" authorId="10" shapeId="0" xr:uid="{C6116F58-4D8A-4EA7-B197-CF3FB7C5C44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5-Vagt på OA</t>
        </r>
      </text>
    </comment>
    <comment ref="W76" authorId="0" shapeId="0" xr:uid="{5C49146C-CDAB-43B5-AE10-6740699C317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8-vagt på OA.</t>
        </r>
      </text>
    </comment>
    <comment ref="AB76" authorId="11" shapeId="0" xr:uid="{D76322A1-D24B-442C-A8B8-C336EE2DABD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til kl. 1700</t>
        </r>
      </text>
    </comment>
    <comment ref="AD76" authorId="3" shapeId="0" xr:uid="{F4FB38A2-0129-41ED-9FAB-6EF108CC145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Ingen overarbejde</t>
        </r>
      </text>
    </comment>
    <comment ref="D77" authorId="0" shapeId="0" xr:uid="{9AF899B0-3D7D-49E2-B33F-78D2C087789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H77" authorId="0" shapeId="0" xr:uid="{B7045573-7005-4F61-9472-4AC472A0BDE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på Rådhuset kl. 12.00 Fuglebakken kl. 14.30 - 18.30 + K2 på OA</t>
        </r>
      </text>
    </comment>
    <comment ref="I77" authorId="0" shapeId="0" xr:uid="{92F5D0C1-D9DC-4A54-9922-F5865E6FED5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</t>
        </r>
      </text>
    </comment>
    <comment ref="AF77" authorId="9" shapeId="0" xr:uid="{A1218826-83D5-48C8-823C-2B903FD4E1A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00.30-01.00</t>
        </r>
      </text>
    </comment>
    <comment ref="M78" authorId="5" shapeId="0" xr:uid="{77350A04-6242-44E4-A804-109595235D9B}">
      <text>
        <r>
          <rPr>
            <sz val="9"/>
            <rFont val="Arial"/>
            <family val="2"/>
          </rPr>
          <t>Henrik Wolffbrandt Hansen:
OHT 10:30 - 17:30 på OA</t>
        </r>
      </text>
    </comment>
    <comment ref="AA78" authorId="7" shapeId="0" xr:uid="{24423384-8CDC-44E3-84A2-013B5855A77E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Sjællandsgade</t>
        </r>
      </text>
    </comment>
    <comment ref="AB78" authorId="7" shapeId="0" xr:uid="{5C451833-4654-49E0-B7C6-B1BDC946E162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Sjællandsgade</t>
        </r>
      </text>
    </comment>
    <comment ref="I80" authorId="0" shapeId="0" xr:uid="{81D342DA-3A6F-48A4-961C-E5C0F0AD22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07.00 - 13.00</t>
        </r>
      </text>
    </comment>
    <comment ref="C81" authorId="2" shapeId="0" xr:uid="{DD60151C-79EC-4564-BE99-F15D3A7387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D81" authorId="2" shapeId="0" xr:uid="{5603B191-9AC7-4A24-8ED0-9CB090E208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E81" authorId="2" shapeId="0" xr:uid="{5424E34A-D24C-469D-8055-D161F4CCEEB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O81" authorId="2" shapeId="0" xr:uid="{BD5B50DF-55C5-4EF5-81E2-FC32669FD3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P81" authorId="2" shapeId="0" xr:uid="{8ECEDEA4-0C45-430D-8103-A6F349F194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Q81" authorId="2" shapeId="0" xr:uid="{733D9937-3398-4644-940E-14907E0938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R81" authorId="2" shapeId="0" xr:uid="{70A99504-31F6-4B93-869B-9A6A644A11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S81" authorId="2" shapeId="0" xr:uid="{3E559887-876E-479A-89D2-ECAB9524CF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10.30 - 18.00 på Ottiliavej</t>
        </r>
      </text>
    </comment>
    <comment ref="U81" authorId="4" shapeId="0" xr:uid="{81286A87-6811-4E74-B8F7-50C26A5518E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OTH 10.30-17.30</t>
        </r>
      </text>
    </comment>
    <comment ref="V81" authorId="2" shapeId="0" xr:uid="{20B2F128-6BB0-464B-9624-0308A9E5E8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W81" authorId="2" shapeId="0" xr:uid="{E3809515-6C14-4D4C-B20D-8CCD6040FE3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X81" authorId="2" shapeId="0" xr:uid="{D91B89E7-F7FA-4293-AA08-921418F5A4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Y81" authorId="2" shapeId="0" xr:uid="{255D2D1C-ED3B-49E7-8537-9CA0CA52C3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10.30 - 20.30 på Ottiliavej</t>
        </r>
      </text>
    </comment>
    <comment ref="Z81" authorId="2" shapeId="0" xr:uid="{CA13ECA0-8B4C-487A-B9D4-5CAB497EF2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10.30 - 18.00 på Ottiliavej</t>
        </r>
      </text>
    </comment>
    <comment ref="I82" authorId="0" shapeId="0" xr:uid="{7AF50759-3C5B-4423-BDAA-B87688773B0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07.30  på OA</t>
        </r>
      </text>
    </comment>
    <comment ref="J82" authorId="0" shapeId="0" xr:uid="{C6FA2F03-C37B-4D48-8E86-87E30200D75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6-vagt på OA</t>
        </r>
      </text>
    </comment>
    <comment ref="Q83" authorId="4" shapeId="0" xr:uid="{15521EA8-A085-4F54-8477-09DEEF8B79F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O-vagt oa</t>
        </r>
      </text>
    </comment>
    <comment ref="W83" authorId="3" shapeId="0" xr:uid="{EE8234AD-B4D9-40F7-86D6-0A80E8D2E26C}">
      <text>
        <r>
          <rPr>
            <b/>
            <sz val="9"/>
            <color indexed="81"/>
            <rFont val="Tahoma"/>
            <family val="2"/>
          </rPr>
          <t>Mathias Hartvig Morell Nielsen:
K-vagt OA</t>
        </r>
      </text>
    </comment>
    <comment ref="Y83" authorId="3" shapeId="0" xr:uid="{AB5C88AB-1692-4FBF-BA1E-81759A550DE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Nørrebro 10.00-14.00</t>
        </r>
      </text>
    </comment>
    <comment ref="Z83" authorId="3" shapeId="0" xr:uid="{823580C8-155E-4410-B270-76B10BDB988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Nørrebro/blågård bib.
14.00-18.00 på OA</t>
        </r>
      </text>
    </comment>
    <comment ref="AA83" authorId="3" shapeId="0" xr:uid="{8087F6D1-A149-4B98-92CB-7E199883A83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Nørrebro/blågård bib. 10.00-14.00</t>
        </r>
      </text>
    </comment>
    <comment ref="AC83" authorId="2" shapeId="0" xr:uid="{B936B1F8-11D9-4B54-B3D0-8CCACE1178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14.00 - 18.00 17.30 - 18.00 på oa.</t>
        </r>
      </text>
    </comment>
    <comment ref="AD83" authorId="2" shapeId="0" xr:uid="{BBD91A40-E549-4251-8445-6E545C3244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10.00 - 14.00 Nørrebro og Blågårdens bibliotek</t>
        </r>
      </text>
    </comment>
    <comment ref="AE83" authorId="2" shapeId="0" xr:uid="{09C23404-0DB9-4D20-B175-90EF6FF9D3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14.00 - 18.00 17.30 - 18.00 på oa.</t>
        </r>
      </text>
    </comment>
    <comment ref="AF83" authorId="2" shapeId="0" xr:uid="{49BA7045-7A35-4FAA-8327-14685131A34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10.00 - 14.00 Nørrebro og Blågårdens bibliotek</t>
        </r>
      </text>
    </comment>
    <comment ref="I84" authorId="0" shapeId="0" xr:uid="{C48F3054-8927-4949-AB57-078152949A0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06.00 - 14.30</t>
        </r>
      </text>
    </comment>
    <comment ref="T84" authorId="2" shapeId="0" xr:uid="{87191FF4-16F4-44B2-8EB0-8B2B823726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Tjenesatefri</t>
        </r>
      </text>
    </comment>
    <comment ref="I89" authorId="0" shapeId="0" xr:uid="{CCF4C801-DEEB-41BE-B264-CE435E76A33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07.00 - 14.30</t>
        </r>
      </text>
    </comment>
    <comment ref="Y89" authorId="5" shapeId="0" xr:uid="{E97E850F-9E5C-4EA0-B48B-A90B43D9DE7A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AFSP 23:30 - 01:00</t>
        </r>
      </text>
    </comment>
    <comment ref="D99" authorId="12" shapeId="0" xr:uid="{B5EA67C5-EB1E-4389-8148-D4390669081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K99" authorId="12" shapeId="0" xr:uid="{62BD5419-A9DD-4BDF-A615-A7ECDC38C8A5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R99" authorId="12" shapeId="0" xr:uid="{462A8B79-BF02-462F-BFD2-D611068F3194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Y99" authorId="12" shapeId="0" xr:uid="{C68F62BF-BC65-4BE3-A8EE-2112E59FDB5E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AF99" authorId="12" shapeId="0" xr:uid="{9EA3F79E-CB54-44EE-B12A-C095D7A88F90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T100" authorId="7" shapeId="0" xr:uid="{390594E6-4B08-4D99-BF26-B6D09CD7B87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Theis sendt hjem </t>
        </r>
      </text>
    </comment>
    <comment ref="AF100" authorId="6" shapeId="0" xr:uid="{87BBF144-23D3-470B-B46C-BF59BCE36663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Går til møde kl 1500</t>
        </r>
      </text>
    </comment>
    <comment ref="Y101" authorId="3" shapeId="0" xr:uid="{1C803604-C619-4161-B2FE-F7E59372242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08.15. Dækker 3'er vagt til Salih kommer</t>
        </r>
      </text>
    </comment>
    <comment ref="Z101" authorId="8" shapeId="0" xr:uid="{996FB0C2-28A1-4EEC-ADFF-BFBAE0BADCBE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dækker 89 OA 14:15-16:30=2,25 time</t>
        </r>
      </text>
    </comment>
    <comment ref="AD101" authorId="10" shapeId="0" xr:uid="{ECAABD10-FA58-4569-8544-9D50725FDE7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til møde kl. 07.15</t>
        </r>
      </text>
    </comment>
    <comment ref="S115" authorId="4" shapeId="0" xr:uid="{34380220-DDC6-43C1-A65A-15934867796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11.00-18.30
Dækker biblioteker</t>
        </r>
      </text>
    </comment>
    <comment ref="T115" authorId="4" shapeId="0" xr:uid="{A7D13D08-02DF-4971-80B6-04F3B7543B3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Blågård og nørrebro bib.
10.00-14.00 OA</t>
        </r>
      </text>
    </comment>
    <comment ref="AE115" authorId="8" shapeId="0" xr:uid="{DD18C996-4FE9-4EB8-AFB6-C0E5904E44C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på otiliavej 10:30-20:30</t>
        </r>
      </text>
    </comment>
    <comment ref="AF115" authorId="8" shapeId="0" xr:uid="{7CF680FC-8E29-44D5-B92E-ED62D9412A28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på otiliavej 10:30-20:30</t>
        </r>
      </text>
    </comment>
    <comment ref="J116" authorId="5" shapeId="0" xr:uid="{0BC526F4-7C51-480E-A54E-E19A1D3A4593}">
      <text>
        <r>
          <rPr>
            <sz val="9"/>
            <rFont val="Arial"/>
            <family val="2"/>
          </rPr>
          <t>Henrik Wolffbrandt Hansen:
OHT 10:30 - 20:30 på OA</t>
        </r>
      </text>
    </comment>
    <comment ref="K127" authorId="5" shapeId="0" xr:uid="{EA412E80-24BB-4E80-ABD1-909838E80A21}">
      <text>
        <r>
          <rPr>
            <sz val="9"/>
            <rFont val="Arial"/>
            <family val="2"/>
          </rPr>
          <t>Henrik Wolffbrandt Hansen:
OHT 10:30 - 20:30 på OA</t>
        </r>
      </text>
    </comment>
    <comment ref="L127" authorId="5" shapeId="0" xr:uid="{019B35CE-7811-4BEC-9B45-81FE6BC560E5}">
      <text>
        <r>
          <rPr>
            <sz val="9"/>
            <rFont val="Arial"/>
            <family val="2"/>
          </rPr>
          <t>Henrik Wolffbrandt Hansen:
OHT 10:30 - 20:30 på OA</t>
        </r>
      </text>
    </comment>
    <comment ref="N127" authorId="5" shapeId="0" xr:uid="{4FD10881-0B7F-4312-A699-19EF1A0273B0}">
      <text>
        <r>
          <rPr>
            <sz val="9"/>
            <rFont val="Arial"/>
            <family val="2"/>
          </rPr>
          <t>Henrik Wolffbrandt Hansen:
OHT 10:30 - 20:30 på OA</t>
        </r>
      </text>
    </comment>
    <comment ref="D158" authorId="0" shapeId="0" xr:uid="{8FC62B22-5268-4514-9E0C-103E8B7B4F8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E158" authorId="0" shapeId="0" xr:uid="{CFAF09FA-0EB4-415A-8029-F8834239E71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H158" authorId="0" shapeId="0" xr:uid="{B61B4F01-AD27-4DFB-B0D2-32F8FCBA297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13.30 til læge</t>
        </r>
      </text>
    </comment>
    <comment ref="I158" authorId="0" shapeId="0" xr:uid="{224909EE-FD06-4100-9E40-B07670C1FA1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AF158" authorId="0" shapeId="0" xr:uid="{500B72A4-B361-47EE-9B53-D605C0E8BE7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D170" authorId="0" shapeId="0" xr:uid="{70F13727-5151-45A1-820C-E1D0D03E0C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 14.00</t>
        </r>
      </text>
    </comment>
    <comment ref="I170" authorId="0" shapeId="0" xr:uid="{DC41EA34-50FD-4EB8-AA03-D523E823328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06.30 + B + U kl. 10.30</t>
        </r>
      </text>
    </comment>
    <comment ref="N170" authorId="0" shapeId="0" xr:uid="{81D22BA8-C932-4B35-B1BD-ACE00C1EF3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W170" authorId="3" shapeId="0" xr:uid="{BDAC9E65-AAFC-4AE3-95CD-8F8298658A4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Arrangement OA</t>
        </r>
      </text>
    </comment>
    <comment ref="X170" authorId="4" shapeId="0" xr:uid="{6A5E3019-3504-402D-8A8B-5F2B03E0F10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Afspadsere fra kl. 14.00</t>
        </r>
      </text>
    </comment>
    <comment ref="D171" authorId="0" shapeId="0" xr:uid="{2DB477AE-24F0-4F09-A2B5-4E6D3A604F7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I171" authorId="0" shapeId="0" xr:uid="{EFDB4293-5E4E-471E-B81C-1D4AD2D98E3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</t>
        </r>
      </text>
    </comment>
    <comment ref="N171" authorId="0" shapeId="0" xr:uid="{CF679724-CEAF-48EC-B65C-11B03903050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W171" authorId="3" shapeId="0" xr:uid="{4F5D840F-B200-43E7-AC59-034EF273602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Arrangement OA</t>
        </r>
      </text>
    </comment>
    <comment ref="D172" authorId="0" shapeId="0" xr:uid="{9FBB1734-39A6-4F21-BF7C-38BDB8BF6C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E172" authorId="0" shapeId="0" xr:uid="{BAE1CDBB-2D65-4A30-A5A7-014F36D8C91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I172" authorId="0" shapeId="0" xr:uid="{B3A36C6A-36C0-4FB2-8B66-CAA2B02077A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</t>
        </r>
      </text>
    </comment>
    <comment ref="N172" authorId="0" shapeId="0" xr:uid="{44C44192-EEA8-4A62-AD47-E694C9B7C40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P172" authorId="7" shapeId="0" xr:uid="{46FCD69D-883A-4D8F-9D4A-8F496CEFF9DE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Økonomiforvaltningens TR/AMR-workshop
hele dagen.</t>
        </r>
      </text>
    </comment>
    <comment ref="V172" authorId="3" shapeId="0" xr:uid="{FE832F8F-A32B-4CB8-BB7F-8F375A425E9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afspadsering fra kl. 09:30</t>
        </r>
      </text>
    </comment>
    <comment ref="W172" authorId="4" shapeId="0" xr:uid="{FFD51B72-380A-497F-909C-33DAD0AFA8C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X172" authorId="4" shapeId="0" xr:uid="{1295D3D5-D668-4C3C-B930-B38AF82280A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Y172" authorId="0" shapeId="0" xr:uid="{B5096549-5117-4D02-9658-7FA5686276E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 med omvisning kl. 10.00</t>
        </r>
      </text>
    </comment>
    <comment ref="AE172" authorId="0" shapeId="0" xr:uid="{47B65E48-3CC8-4CC4-B061-F029C3C415B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på OA.</t>
        </r>
      </text>
    </comment>
    <comment ref="AF172" authorId="0" shapeId="0" xr:uid="{2624A4A1-574F-4185-94E6-E532CD5B0D2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D173" authorId="0" shapeId="0" xr:uid="{F566FCB5-26FE-4FD2-B904-08DD9321A3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E173" authorId="0" shapeId="0" xr:uid="{E0A5C320-970D-486D-A4C4-CB024194EC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I173" authorId="0" shapeId="0" xr:uid="{E2CD11B2-470D-4464-AC3A-FBF56C7E358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</t>
        </r>
      </text>
    </comment>
    <comment ref="N173" authorId="0" shapeId="0" xr:uid="{E3984BBB-DDCF-4330-90AE-DB431E0BC4B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W173" authorId="3" shapeId="0" xr:uid="{621B8F30-FAA8-4B63-969B-FD95FBCC6EE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Arrangment OA</t>
        </r>
      </text>
    </comment>
    <comment ref="AE173" authorId="0" shapeId="0" xr:uid="{942983C4-26CC-4CC4-9202-5A03C0FE8E7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på OA.</t>
        </r>
      </text>
    </comment>
    <comment ref="E174" authorId="0" shapeId="0" xr:uid="{2A217281-5288-47A8-BFE5-9F08B78865B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</t>
        </r>
      </text>
    </comment>
    <comment ref="F174" authorId="2" shapeId="0" xr:uid="{88E99B4D-33C8-4B78-ABCC-616EE61F375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10.30 - 17.30 på OA</t>
        </r>
      </text>
    </comment>
    <comment ref="G174" authorId="2" shapeId="0" xr:uid="{A648F372-5F0D-4B09-9B0D-9B39A46E99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10.30 - 17.30 på OA</t>
        </r>
      </text>
    </comment>
    <comment ref="I174" authorId="9" shapeId="0" xr:uid="{DA7F07FD-3E9A-41FC-B8DA-9FF7E24E884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på hospital møder kl. ca.12.00</t>
        </r>
      </text>
    </comment>
    <comment ref="N174" authorId="0" shapeId="0" xr:uid="{8738DC36-118B-4AD3-A223-7BEBED46549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P174" authorId="7" shapeId="0" xr:uid="{09F78767-9408-497E-931D-A1E1DEBCFD8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Økonomiforvaltningens TR/AMR-workshop
hele dagen.</t>
        </r>
      </text>
    </comment>
    <comment ref="V174" authorId="0" shapeId="0" xr:uid="{7F561389-7916-4AAF-8912-D12028A3AD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AMR 09.00 - 10.30</t>
        </r>
      </text>
    </comment>
    <comment ref="W174" authorId="3" shapeId="0" xr:uid="{234F7AC7-6B8A-458D-ADEA-BA2FCDC7F75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Arrangement oa</t>
        </r>
      </text>
    </comment>
    <comment ref="X174" authorId="4" shapeId="0" xr:uid="{2CB6C5CA-317B-4D15-8460-487F693492C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 fra kl. 10:00 til 11:50 </t>
        </r>
      </text>
    </comment>
    <comment ref="AA174" authorId="2" shapeId="0" xr:uid="{32BDFA2C-105A-46C9-BBDB-1BF425914F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08.00 - 15.00</t>
        </r>
      </text>
    </comment>
    <comment ref="AB174" authorId="2" shapeId="0" xr:uid="{4CFCD004-0A75-48EB-A227-D0777018A7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08.00 - 15.00</t>
        </r>
      </text>
    </comment>
    <comment ref="AD174" authorId="3" shapeId="0" xr:uid="{B5F1C99F-597F-4535-8BB9-F2DC04D116D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Trivsel arrangementservice
11:00-12:15</t>
        </r>
      </text>
    </comment>
    <comment ref="AE174" authorId="0" shapeId="0" xr:uid="{48566FC1-66CA-4EF3-99C9-095F942EA0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på OA.</t>
        </r>
      </text>
    </comment>
    <comment ref="AF174" authorId="0" shapeId="0" xr:uid="{7B9AF64E-C1DA-44B4-9694-6160CCBA0D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Z189" authorId="3" shapeId="0" xr:uid="{CB5ACDC0-42E2-462D-9086-C7224408F3F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Samtale 06.30 på rådhuset</t>
        </r>
      </text>
    </comment>
    <comment ref="K191" authorId="0" shapeId="0" xr:uid="{DAEFDB2F-03CD-4BF0-BA40-7CBD25C991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 på OA</t>
        </r>
      </text>
    </comment>
    <comment ref="L191" authorId="0" shapeId="0" xr:uid="{E20C2C9B-EBC6-4B21-BEE5-7B3C139BF3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 på OA</t>
        </r>
      </text>
    </comment>
    <comment ref="M191" authorId="0" shapeId="0" xr:uid="{3A47C6AF-87DE-49D5-9EB4-E837829A19A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 på OA</t>
        </r>
      </text>
    </comment>
    <comment ref="N191" authorId="0" shapeId="0" xr:uid="{528EE318-CBA8-45B2-94A6-BF67D2939E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 på OA</t>
        </r>
      </text>
    </comment>
    <comment ref="I204" authorId="0" shapeId="0" xr:uid="{DBB76666-6C61-4307-ADB4-8DC9341A86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09.30</t>
        </r>
      </text>
    </comment>
    <comment ref="Y204" authorId="0" shapeId="0" xr:uid="{8AFE5E82-C2B0-464C-B1C3-E68C74A48A9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først kl. 12.00</t>
        </r>
      </text>
    </comment>
    <comment ref="E205" authorId="0" shapeId="0" xr:uid="{D37606CE-01AA-43FF-BB61-79CC33BBC86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 bagporten kl. 09.30</t>
        </r>
      </text>
    </comment>
    <comment ref="I205" authorId="0" shapeId="0" xr:uid="{53C16548-06A3-4C47-A1A8-F98351A5DBB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09.30</t>
        </r>
      </text>
    </comment>
    <comment ref="D208" authorId="0" shapeId="0" xr:uid="{22820818-8138-4C7C-8DD7-1ED94264F78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N208" authorId="0" shapeId="0" xr:uid="{5C7EDC83-14D9-41AA-8961-2AEBD4FF410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J230" authorId="4" shapeId="0" xr:uid="{29BA30A9-86D2-4AAC-BDF2-DDE33C10DA3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O230" authorId="4" shapeId="0" xr:uid="{42D95356-6963-4584-B0AA-4E6D85A5B1B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W230" authorId="2" shapeId="0" xr:uid="{BF74AF9D-9DBF-4049-962B-60115EA2947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 på Fuglebakken kl. 09.00 - 10.30</t>
        </r>
      </text>
    </comment>
    <comment ref="AE230" authorId="13" shapeId="0" xr:uid="{2AAF0C19-E895-4996-8CCC-3CD5DE183EA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V231" authorId="2" shapeId="0" xr:uid="{9735041C-93C0-45DF-8B3E-5D2D8BA001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W231" authorId="2" shapeId="0" xr:uid="{468BBE3F-A808-4D21-AAAE-81F3E514BAB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X231" authorId="2" shapeId="0" xr:uid="{4134A9E3-D0F9-4BFC-A113-A5EEECF4FF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Y231" authorId="2" shapeId="0" xr:uid="{CCC1DE95-7942-47D4-8CAA-19CC9DF042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Z231" authorId="0" shapeId="0" xr:uid="{93F2C49C-3237-4770-A941-F478564648A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J233" authorId="0" shapeId="0" xr:uid="{EBA65470-058E-4BBA-9145-6D5C69D8C52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10.30 Trækkes som FF-dage</t>
        </r>
      </text>
    </comment>
    <comment ref="K233" authorId="0" shapeId="0" xr:uid="{FCC5D4C2-5175-4C4F-A3EA-7C33CDBF361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10.30 Trækkes som FF-dage</t>
        </r>
      </text>
    </comment>
    <comment ref="AC237" authorId="8" shapeId="0" xr:uid="{8F783B07-81BD-4148-B45A-E3346F9EDE24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243" authorId="8" shapeId="0" xr:uid="{C3F841FD-D759-4E43-A637-E81DCBDEAE70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sune skal på brandkursus huset har selv sendt ham af sted </t>
        </r>
      </text>
    </comment>
    <comment ref="N261" authorId="0" shapeId="0" xr:uid="{255A0C57-15DA-4EDD-9CCF-D242239EF2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N266" authorId="0" shapeId="0" xr:uid="{FABED178-8F31-4D26-BDD1-B7F4738EFA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L267" authorId="14" shapeId="0" xr:uid="{E8003D9B-D2BD-4261-A592-182E553D2A77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Hvis ikke nok ferietimer, brug restsaldo fra seniordage alt. Afsp.</t>
      </text>
    </comment>
    <comment ref="N267" authorId="0" shapeId="0" xr:uid="{13D5F8A6-3A6C-4D1E-A5A0-1E49B164A12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AB267" authorId="5" shapeId="0" xr:uid="{E691FD77-D913-4D6E-9D87-80AD633A66A8}">
      <text>
        <r>
          <rPr>
            <sz val="9"/>
            <rFont val="Arial"/>
            <family val="2"/>
          </rPr>
          <t>Henrik Wolffbrandt Hansen:
Rentemestervej  14:00 - 18:15
Tribune ned</t>
        </r>
      </text>
    </comment>
    <comment ref="N269" authorId="0" shapeId="0" xr:uid="{958ECC28-4E28-403F-B3F2-9D7D22B4A45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Åbent hus 09.30</t>
        </r>
      </text>
    </comment>
    <comment ref="I308" authorId="0" shapeId="0" xr:uid="{89698E2A-0E5A-4016-8D67-B00B1880EF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fra kl. 07.30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Nielsen</author>
    <author>Steen Hertin-Sandkær</author>
    <author>Lars Crone</author>
    <author>Thomas Holm</author>
    <author>Mathias Hartvig Morell Nielsen</author>
    <author>Kim Holm Aabroe</author>
    <author>Steen Hertin</author>
    <author>Henrik Wolffbrandt Hansen</author>
    <author>Jesper Larsen</author>
    <author>Rasmus Sørensen</author>
    <author>Nick Lorentzen</author>
    <author>Michael Bo Pedersen</author>
    <author>Nikolaj Langtin Pamhede</author>
  </authors>
  <commentList>
    <comment ref="O15" authorId="0" shapeId="0" xr:uid="{A62F39D6-D440-42A7-A518-C150289C1FC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oa V3</t>
        </r>
      </text>
    </comment>
    <comment ref="C18" authorId="1" shapeId="0" xr:uid="{6C44FB80-E761-4982-B915-E43F7C6D6C5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09.00. Dækker 89-vagten</t>
        </r>
      </text>
    </comment>
    <comment ref="J18" authorId="2" shapeId="0" xr:uid="{8DB08389-6C99-4C21-8829-36752E5B11CC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9-vagt</t>
        </r>
      </text>
    </comment>
    <comment ref="P18" authorId="1" shapeId="0" xr:uid="{7AC5A65B-50B4-4726-B320-14CF2354ADF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V3 på OA</t>
        </r>
      </text>
    </comment>
    <comment ref="Q18" authorId="1" shapeId="0" xr:uid="{F6EBA0FE-5C5E-419A-9B43-CAFC3E0281C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Ukrain lokationer kl. 13:00 - 16:00 Nørrebro Bib og hallen 16:00-22:00 på oa</t>
        </r>
      </text>
    </comment>
    <comment ref="R18" authorId="1" shapeId="0" xr:uid="{F377E91F-A64E-4D63-9F59-68D1C977080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H21" authorId="3" shapeId="0" xr:uid="{E6133E85-577B-4B30-A749-02B5C5AE646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J21" authorId="1" shapeId="0" xr:uid="{A0067BCF-D05B-491D-AF5F-A5E4F227D00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på OA</t>
        </r>
      </text>
    </comment>
    <comment ref="C22" authorId="0" shapeId="0" xr:uid="{C5C7D9DF-F258-43C9-B811-F1A0505C34C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H22" authorId="4" shapeId="0" xr:uid="{60C337E1-B2AE-41FD-BD4D-51D3EC59AD2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I22" authorId="4" shapeId="0" xr:uid="{1EE1B24E-665F-4EAE-9650-4CB1DD6957B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MED grunduddannelse</t>
        </r>
      </text>
    </comment>
    <comment ref="J22" authorId="1" shapeId="0" xr:uid="{7F90B6B2-350B-48AF-A7F4-B3FB6CFE0E0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på OA</t>
        </r>
      </text>
    </comment>
    <comment ref="P22" authorId="0" shapeId="0" xr:uid="{043DBF7E-B16E-425D-AB4F-85C49C60205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AHF og BR</t>
        </r>
      </text>
    </comment>
    <comment ref="G24" authorId="1" shapeId="0" xr:uid="{46EF5AC8-3E57-4DB2-AEBA-8BE7E85582E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på Ukraine lokationer kl. 07.30 - 20.30 =7.30 - 08.15 og 15.45 - 20.30 OA</t>
        </r>
      </text>
    </comment>
    <comment ref="I24" authorId="1" shapeId="0" xr:uid="{40E49543-3719-4E9E-95D8-7E528294FC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06.45</t>
        </r>
      </text>
    </comment>
    <comment ref="O24" authorId="1" shapeId="0" xr:uid="{C4763523-9753-4D35-9667-109B1D73C8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biblæotek kl. 16.00 - 21.00 OA</t>
        </r>
      </text>
    </comment>
    <comment ref="P24" authorId="1" shapeId="0" xr:uid="{91BB46B7-3EEF-4AA8-8EA8-156A862BC57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biblæotek kl. 16.00 - 21.00 OA</t>
        </r>
      </text>
    </comment>
    <comment ref="Q24" authorId="1" shapeId="0" xr:uid="{C70713DF-7F6C-468E-8D42-D67F65955F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på Ukraine lokationer kl. 14.00 - 21.00</t>
        </r>
      </text>
    </comment>
    <comment ref="T24" authorId="1" shapeId="0" xr:uid="{EA07A95F-7787-420A-8F6D-6B30C24BB83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biblæotek kl. 16.00 - 21.00 OA</t>
        </r>
      </text>
    </comment>
    <comment ref="AG24" authorId="1" shapeId="0" xr:uid="{0D0657E2-6CB2-4D1F-A5CC-AFEE9576DC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Rundere flygtningeboliger 16.00 til der er ro på.</t>
        </r>
      </text>
    </comment>
    <comment ref="C25" authorId="5" shapeId="0" xr:uid="{A483B20F-D884-4DC6-AB9D-A2B1B260705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5-vagt</t>
        </r>
      </text>
    </comment>
    <comment ref="F25" authorId="4" shapeId="0" xr:uid="{9256535E-9793-4638-9C21-4F25F3D8C5D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9-vagt OA</t>
        </r>
      </text>
    </comment>
    <comment ref="P25" authorId="1" shapeId="0" xr:uid="{ABE6E848-D8F1-4D1B-B9EC-D56123A072B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lidt tidligere hjem.</t>
        </r>
      </text>
    </comment>
    <comment ref="X25" authorId="2" shapeId="0" xr:uid="{A6462F1E-D892-4250-9FAA-4DB0079B1628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8 vagt</t>
        </r>
      </text>
    </comment>
    <comment ref="AG25" authorId="1" shapeId="0" xr:uid="{A13E77DE-109B-4DA6-871A-AE7D9FC92BE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Til kl. 16.00</t>
        </r>
      </text>
    </comment>
    <comment ref="C26" authorId="1" shapeId="0" xr:uid="{4083C299-350B-4102-A8DD-575CD7624A9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Hjælper med at dække 3-vagten</t>
        </r>
      </text>
    </comment>
    <comment ref="I26" authorId="1" shapeId="0" xr:uid="{AE95430E-DB2F-48C2-A903-8FE1829FE9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89-vagten når han har saltet.</t>
        </r>
      </text>
    </comment>
    <comment ref="J26" authorId="6" shapeId="0" xr:uid="{706C5EAA-0E42-441C-AD1E-79B8640BF8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Når færdig med at feje, så 89-vagt</t>
        </r>
      </text>
    </comment>
    <comment ref="N26" authorId="7" shapeId="0" xr:uid="{7C6A23B0-35B7-4F9D-AEEE-BA9F0955420F}">
      <text>
        <r>
          <rPr>
            <sz val="9"/>
            <rFont val="Arial"/>
            <family val="2"/>
          </rPr>
          <t>Henrik Wolffbrandt Hansen:
OA Rentemestervej stor opsætning kl.13:45 - 19:15</t>
        </r>
      </text>
    </comment>
    <comment ref="O26" authorId="6" shapeId="0" xr:uid="{04A25497-32A0-4089-90FA-EEBAE8CF78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Udfører anden tjeneste</t>
        </r>
      </text>
    </comment>
    <comment ref="R26" authorId="7" shapeId="0" xr:uid="{44357876-2B21-4992-A821-1A689FF634D6}">
      <text>
        <r>
          <rPr>
            <sz val="9"/>
            <rFont val="Arial"/>
            <family val="2"/>
          </rPr>
          <t>Henrik Wolffbrandt Hansen:
OA Rentemestervej stor nedtagning + opsætning kl.10:00 - 13:15</t>
        </r>
      </text>
    </comment>
    <comment ref="V26" authorId="0" shapeId="0" xr:uid="{BFC9C60D-C8C1-492D-AA5A-7EF5375D63A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69-vagt oa</t>
        </r>
      </text>
    </comment>
    <comment ref="X26" authorId="6" shapeId="0" xr:uid="{A801D25F-20C4-4B38-A618-8D2DAA096F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Udfører anden tjeneste</t>
        </r>
      </text>
    </comment>
    <comment ref="AE26" authorId="1" shapeId="0" xr:uid="{5940DC71-F049-44C7-877E-CBECE307D8A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4,25 timer er afspadsering.</t>
        </r>
      </text>
    </comment>
    <comment ref="D27" authorId="1" shapeId="0" xr:uid="{4AB9BD0C-5A06-4E49-A532-85727922FFC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Vagten Rådhuset dækker Blågårdens og Nørerbro bibliotek 10.00 - 14.00</t>
        </r>
      </text>
    </comment>
    <comment ref="G27" authorId="4" shapeId="0" xr:uid="{B495E59B-BB66-41C3-AA92-F2D1257194A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kl. 1030-1500 
C vagt</t>
        </r>
      </text>
    </comment>
    <comment ref="I27" authorId="1" shapeId="0" xr:uid="{684C6E5F-AC51-4920-87DD-A49A3636501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Tarik møder kl. 07.00 og dækker i1-vagten.</t>
        </r>
      </text>
    </comment>
    <comment ref="M27" authorId="7" shapeId="0" xr:uid="{78F3B105-E15D-4296-8D2D-2250C49ED940}">
      <text>
        <r>
          <rPr>
            <sz val="9"/>
            <rFont val="Arial"/>
            <family val="2"/>
          </rPr>
          <t>Henrik Wolffbrandt Hansen:
Rentemestervej til 21:15</t>
        </r>
      </text>
    </comment>
    <comment ref="O27" authorId="7" shapeId="0" xr:uid="{C9692528-5F42-4303-A27E-921972186954}">
      <text>
        <r>
          <rPr>
            <sz val="9"/>
            <rFont val="Arial"/>
            <family val="2"/>
          </rPr>
          <t>Henrik Wolffbrandt Hansen:
Rentemestervej til 21:30</t>
        </r>
      </text>
    </comment>
    <comment ref="S27" authorId="1" shapeId="0" xr:uid="{CD017778-930A-46F8-BABE-90FDA668BC8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Y27" authorId="1" shapeId="0" xr:uid="{7431D5A2-E47A-476A-BAD4-2962E8FCAA5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I28" authorId="1" shapeId="0" xr:uid="{4F8F13C8-F395-4329-8065-4E1C01666A8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Martin Holse dækker den kl. 08.00 - 15.00</t>
        </r>
      </text>
    </comment>
    <comment ref="X28" authorId="4" shapeId="0" xr:uid="{6AB2AADB-8881-48C0-8FF5-01321570078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Arrangementsservice hjælper til kl. 13.00</t>
        </r>
      </text>
    </comment>
    <comment ref="I29" authorId="1" shapeId="0" xr:uid="{C47199F0-748C-4871-B142-C01CB5FC52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 dækker 4-vagten fra kl. 16.15</t>
        </r>
      </text>
    </comment>
    <comment ref="F39" authorId="1" shapeId="0" xr:uid="{77F60BB4-AC67-480E-855C-29F42B9220A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 08.00 - 12.00</t>
        </r>
      </text>
    </comment>
    <comment ref="H39" authorId="1" shapeId="0" xr:uid="{195839A6-DE71-4F1C-997F-CC10473E83C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 08.00 - 12.00</t>
        </r>
      </text>
    </comment>
    <comment ref="J39" authorId="1" shapeId="0" xr:uid="{3BD3BC94-EDF8-4499-A058-E3460E7D4C2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 08.00 - 12.00</t>
        </r>
      </text>
    </comment>
    <comment ref="M39" authorId="1" shapeId="0" xr:uid="{97E9121E-B95A-4C94-AABD-C5E9F627D5C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 08.00 - 12.00</t>
        </r>
      </text>
    </comment>
    <comment ref="O39" authorId="1" shapeId="0" xr:uid="{ADC56377-1F0F-4BFC-9BC4-A48239DA1D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 08.00 - 12.00</t>
        </r>
      </text>
    </comment>
    <comment ref="Q39" authorId="1" shapeId="0" xr:uid="{AA1DF9ED-4C71-4C64-A429-70F627AC7F2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 08.00 - 12.00</t>
        </r>
      </text>
    </comment>
    <comment ref="T39" authorId="1" shapeId="0" xr:uid="{8E6CF72E-6C7A-45C5-A9CC-EF236975843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 08.00 - 12.00</t>
        </r>
      </text>
    </comment>
    <comment ref="V39" authorId="1" shapeId="0" xr:uid="{712383F9-6521-49CF-A768-CB893CF8317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 08.00 - 12.00</t>
        </r>
      </text>
    </comment>
    <comment ref="X39" authorId="1" shapeId="0" xr:uid="{3DD24D28-D6EC-44D4-AD3C-32C6C6BE67A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 08.00 - 12.00</t>
        </r>
      </text>
    </comment>
    <comment ref="AC39" authorId="1" shapeId="0" xr:uid="{1290685F-2BE7-4E29-9A0D-6C28B51CA23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 08.00 - 12.00</t>
        </r>
      </text>
    </comment>
    <comment ref="AE39" authorId="1" shapeId="0" xr:uid="{9667A356-5CE5-4F5B-B7B4-75FD4C76CD1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 08.00 - 12.00</t>
        </r>
      </text>
    </comment>
    <comment ref="E41" authorId="2" shapeId="0" xr:uid="{80293897-70CD-4618-8640-98380D878E4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Tingbjerg Bib
13:45-18:45</t>
        </r>
      </text>
    </comment>
    <comment ref="O41" authorId="8" shapeId="0" xr:uid="{79E83A82-9EFE-4ACB-9A0A-F80263288A19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1 time </t>
        </r>
      </text>
    </comment>
    <comment ref="T41" authorId="9" shapeId="0" xr:uid="{D5406191-3E7E-44D8-B0D3-BEBD9340892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retten kl. 10.15</t>
        </r>
      </text>
    </comment>
    <comment ref="T43" authorId="1" shapeId="0" xr:uid="{DC042B72-CCBE-4695-98AB-37846B15CF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V4 på OA</t>
        </r>
      </text>
    </comment>
    <comment ref="AC43" authorId="6" shapeId="0" xr:uid="{EBEAA37A-8869-44CD-9D54-F761277A0AF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V3</t>
        </r>
      </text>
    </comment>
    <comment ref="AD43" authorId="6" shapeId="0" xr:uid="{6F628E70-8C07-440A-9FCD-6B3DD61637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V3</t>
        </r>
      </text>
    </comment>
    <comment ref="AE43" authorId="6" shapeId="0" xr:uid="{82D1F8E7-5B0C-47A9-867F-DFF486E0C6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V3</t>
        </r>
      </text>
    </comment>
    <comment ref="K48" authorId="1" shapeId="0" xr:uid="{10A797D1-3687-4692-84BD-22FB9F54B00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89</t>
        </r>
      </text>
    </comment>
    <comment ref="AC49" authorId="5" shapeId="0" xr:uid="{7022DBBD-AA2E-4509-8149-8AFD969919CA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30 min.</t>
        </r>
      </text>
    </comment>
    <comment ref="AD49" authorId="5" shapeId="0" xr:uid="{AA2C1F94-89E1-4A37-B7C3-B34E63BE501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H50" authorId="4" shapeId="0" xr:uid="{A663563A-0C1B-44D1-88DA-DCDC31421CB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 vagt OA</t>
        </r>
      </text>
    </comment>
    <comment ref="I50" authorId="4" shapeId="0" xr:uid="{F6BBCDB0-EBE8-4831-83CB-F6BA712AD44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 vagt OA</t>
        </r>
      </text>
    </comment>
    <comment ref="V53" authorId="4" shapeId="0" xr:uid="{7BB25016-92F6-4A4E-B472-B78D1765FAA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W53" authorId="4" shapeId="0" xr:uid="{11D65E41-4293-480B-927A-B9593AC0D58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X53" authorId="4" shapeId="0" xr:uid="{C86EE42A-2B0B-4D7D-82AD-C76C5616F2B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E63" authorId="8" shapeId="0" xr:uid="{4A330743-0E8D-4800-8CAA-901B03E5157D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afspadsering 1 time</t>
        </r>
      </text>
    </comment>
    <comment ref="C64" authorId="10" shapeId="0" xr:uid="{2ED3145F-FF43-4138-9DCE-1D29045C391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23:00 til juleforkosten er slut</t>
        </r>
      </text>
    </comment>
    <comment ref="M64" authorId="1" shapeId="0" xr:uid="{1AA7FDAD-DAA9-4893-BA25-F9C08D65847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N64" authorId="1" shapeId="0" xr:uid="{06122CB3-6E4E-4E49-AFDC-42B49A4DDF1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O64" authorId="1" shapeId="0" xr:uid="{EFDF529B-A1F5-43B9-A837-D84D2BCBFD4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P64" authorId="1" shapeId="0" xr:uid="{457FF0B8-7F25-46F5-937D-3362DC931E8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Q64" authorId="1" shapeId="0" xr:uid="{C8CF79E7-681B-4009-BD68-CF122D82FF1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T64" authorId="11" shapeId="0" xr:uid="{7F79BBDB-5AE6-4827-AE29-483E1A6BDC13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26-vagt på OA</t>
        </r>
      </text>
    </comment>
    <comment ref="AD64" authorId="6" shapeId="0" xr:uid="{974C2BE8-7DAE-4CBD-BF23-CA91381F66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 13.00</t>
        </r>
      </text>
    </comment>
    <comment ref="G65" authorId="1" shapeId="0" xr:uid="{136106BF-21F0-4D05-8283-3BB124DD726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på Ukraine lokationer kl. 07.30 - 20.30</t>
        </r>
      </text>
    </comment>
    <comment ref="I65" authorId="2" shapeId="0" xr:uid="{FE191D3D-56AF-4639-A49B-7525340A8371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O1-vagt</t>
        </r>
      </text>
    </comment>
    <comment ref="J65" authorId="6" shapeId="0" xr:uid="{A32D7733-69F3-4440-8872-8DFF635D89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S6 på OA</t>
        </r>
      </text>
    </comment>
    <comment ref="AG65" authorId="1" shapeId="0" xr:uid="{88860D41-9D99-4751-B9FE-A5CE8F8756A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Rundere flygtningeboliger 16.00 til der er ro på.</t>
        </r>
      </text>
    </comment>
    <comment ref="U66" authorId="1" shapeId="0" xr:uid="{AA4250DA-19DF-451E-BC59-1FD6A75C348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1-vagt på OA.</t>
        </r>
      </text>
    </comment>
    <comment ref="C67" authorId="1" shapeId="0" xr:uid="{FC4AEAE0-CA3C-4EEB-A3CB-12C10CFF6346}">
      <text>
        <r>
          <rPr>
            <b/>
            <sz val="9"/>
            <color indexed="81"/>
            <rFont val="Tahoma"/>
            <family val="2"/>
          </rPr>
          <t>Steen Hertin-Sandkær: Møder 05:30 - 13.00</t>
        </r>
        <r>
          <rPr>
            <sz val="9"/>
            <color indexed="81"/>
            <rFont val="Tahoma"/>
            <family val="2"/>
          </rPr>
          <t xml:space="preserve">
Til møde i kødbyen kl. 06.00 i Maskinhuset.</t>
        </r>
      </text>
    </comment>
    <comment ref="U67" authorId="1" shapeId="0" xr:uid="{549D22D8-24C5-442D-928F-284FD723EA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26-vagt på OA</t>
        </r>
      </text>
    </comment>
    <comment ref="AD67" authorId="5" shapeId="0" xr:uid="{6C4F52D3-63F6-46A8-BB34-9CDD1FF8029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1.5 timer</t>
        </r>
      </text>
    </comment>
    <comment ref="J68" authorId="1" shapeId="0" xr:uid="{4AF233D7-D55D-477B-A35F-6802F792F17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p-vag tpå OA</t>
        </r>
      </text>
    </comment>
    <comment ref="T68" authorId="4" shapeId="0" xr:uid="{2EB18457-7912-42BD-B92F-E5B60E0D838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U68" authorId="4" shapeId="0" xr:uid="{05CD489A-F55B-4BE7-BE92-BEAF2D047E1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V68" authorId="4" shapeId="0" xr:uid="{01902B82-34FF-4F59-A796-5AAA6D219C6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W68" authorId="4" shapeId="0" xr:uid="{16EF6068-9586-496B-8EE0-CBCE90FC4C9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X68" authorId="4" shapeId="0" xr:uid="{88F36E69-80F4-4802-B04E-983CE310E52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AC68" authorId="1" shapeId="0" xr:uid="{3FE53CCB-9773-42D3-B5AB-851D329C186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AD68" authorId="1" shapeId="0" xr:uid="{AFEC6332-7F87-4447-ABBD-AD5EBF20F2E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AE68" authorId="1" shapeId="0" xr:uid="{8BB382A5-9662-486D-AA9F-9556710D324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AF68" authorId="11" shapeId="0" xr:uid="{D8D485A0-5487-40A7-A670-BC2B2427A3D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F70" authorId="2" shapeId="0" xr:uid="{26ED3F8E-FAF7-422E-B65F-C7A50B5DCC0E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Er fortsat i Tyskland.
Feriedag</t>
        </r>
      </text>
    </comment>
    <comment ref="I70" authorId="4" shapeId="0" xr:uid="{E058DD8C-BE16-4176-8298-93A44A7E468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Ingen overarbejde</t>
        </r>
      </text>
    </comment>
    <comment ref="O70" authorId="2" shapeId="0" xr:uid="{E68A103B-8876-4692-8DAE-B1A18C672B4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 fra 16.00-16:40</t>
        </r>
      </text>
    </comment>
    <comment ref="T70" authorId="7" shapeId="0" xr:uid="{00431468-F838-4E82-82E4-84E5CFB9B03B}">
      <text>
        <r>
          <rPr>
            <sz val="9"/>
            <rFont val="Arial"/>
            <family val="2"/>
          </rPr>
          <t>Henrik Wolffbrandt Hansen:
Rentemestervej til 21:15</t>
        </r>
      </text>
    </comment>
    <comment ref="X70" authorId="11" shapeId="0" xr:uid="{B3D13CF2-3875-488A-AA30-87B111A1B9E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1-vagt på OA</t>
        </r>
      </text>
    </comment>
    <comment ref="C71" authorId="1" shapeId="0" xr:uid="{141DB94E-06C0-431F-8A23-C6F9805DA325}">
      <text>
        <r>
          <rPr>
            <b/>
            <sz val="9"/>
            <color indexed="81"/>
            <rFont val="Tahoma"/>
            <family val="2"/>
          </rPr>
          <t>Steen Hertin-Sandkær:Møder kl. 16.00 - 00.00 resten på OA.Vagt til julefrokost Fuglebakken</t>
        </r>
      </text>
    </comment>
    <comment ref="I71" authorId="2" shapeId="0" xr:uid="{6FEC247D-3375-4589-93C4-DDB79C3E341D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6-vagt</t>
        </r>
      </text>
    </comment>
    <comment ref="J71" authorId="1" shapeId="0" xr:uid="{B2E90EB9-1E1C-474F-8310-AA76ADD24F9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15.00 - ca. 02.00 Vagt til julefrokost og lukke hus bagefter OA fra kl 23.00</t>
        </r>
      </text>
    </comment>
    <comment ref="S71" authorId="6" shapeId="0" xr:uid="{1842147C-AE07-4742-9603-232F44BA06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U71" authorId="0" shapeId="0" xr:uid="{88CB8CFC-A3C1-426D-8A91-A9431531EE0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Ingen aftaler mulig</t>
        </r>
      </text>
    </comment>
    <comment ref="V71" authorId="2" shapeId="0" xr:uid="{0E955A4A-701E-436E-AECE-2D666DA2B7E5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 fra 16:15-16:40</t>
        </r>
      </text>
    </comment>
    <comment ref="G72" authorId="4" shapeId="0" xr:uid="{4D31EDAF-3D8D-4F07-AE27-BA7819C16DE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O1 OA</t>
        </r>
      </text>
    </comment>
    <comment ref="H72" authorId="4" shapeId="0" xr:uid="{65A05148-B320-476C-81C4-09803D38225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O1 OA</t>
        </r>
      </text>
    </comment>
    <comment ref="L72" authorId="6" shapeId="0" xr:uid="{1578FCC4-6087-44F1-8218-AAD35CCC7DC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M72" authorId="5" shapeId="0" xr:uid="{AF6117D7-C5C1-41D0-91E7-E110A9FB5B1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7-vagt OA</t>
        </r>
      </text>
    </comment>
    <comment ref="R72" authorId="1" shapeId="0" xr:uid="{40111F24-7113-42E6-9531-C6C29A35098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S72" authorId="1" shapeId="0" xr:uid="{F001CB07-737D-4C7C-B56C-4B73CBA37FA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V72" authorId="1" shapeId="0" xr:uid="{D63AC621-CDB2-4D71-8F4C-C03A339866F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biblæotek kl. 16.00 - 21.00 OA</t>
        </r>
      </text>
    </comment>
    <comment ref="W72" authorId="1" shapeId="0" xr:uid="{1497CA4A-113A-4888-BB1F-89DB2D62676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biblæotek kl. 16.00 - 21.00 </t>
        </r>
      </text>
    </comment>
    <comment ref="X72" authorId="1" shapeId="0" xr:uid="{DE214A4B-EC09-4A16-B0BC-D1CB801AA25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biblæotek kl. 16.00 - 21.00 </t>
        </r>
      </text>
    </comment>
    <comment ref="AC72" authorId="11" shapeId="0" xr:uid="{7A63F329-DAFF-4E14-AC5C-A7ECDC62E88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Kan kun arbejde efter kl. 16.00. Møder på Nørrebro bibliotek 16.00 - 21.00</t>
        </r>
      </text>
    </comment>
    <comment ref="AD72" authorId="11" shapeId="0" xr:uid="{BDA88506-6FE7-49A7-9D56-D8E4B25A531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Kan kun arbejde efter kl. 16.00. Møder på Nørrebro bibliotek 16.00 - 21.00</t>
        </r>
      </text>
    </comment>
    <comment ref="AE72" authorId="11" shapeId="0" xr:uid="{ED727B36-DB02-4693-A23A-BC16CD01F86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Kan kun arbejde efter kl. 16.00. Møder på Nørrebro bibliotek 16.00 - 21.00</t>
        </r>
      </text>
    </comment>
    <comment ref="AF72" authorId="11" shapeId="0" xr:uid="{F8343640-56A3-4839-86BC-D8E6D9E8CCE2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Kan kun arbejde efter kl. 16.00. Møder på Nørrebro bibliotek 16.00 - 21.00</t>
        </r>
      </text>
    </comment>
    <comment ref="C73" authorId="1" shapeId="0" xr:uid="{209E2967-8A23-4600-A657-F764C3A168A8}">
      <text>
        <r>
          <rPr>
            <b/>
            <sz val="9"/>
            <color indexed="81"/>
            <rFont val="Tahoma"/>
            <family val="2"/>
          </rPr>
          <t>Steen Hertin-Sandkær:Vagt til Møder kl. 13.30 - 21.00 resten på OA.julefrokost Fuglebakken + skal dække Nørrebro bibliotek kl. 14.00 - 18.00</t>
        </r>
      </text>
    </comment>
    <comment ref="AC73" authorId="5" shapeId="0" xr:uid="{7277C85F-200E-4D9F-8020-5938E60CF963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2.5 timer</t>
        </r>
      </text>
    </comment>
    <comment ref="AD73" authorId="5" shapeId="0" xr:uid="{FF78ECBA-B37D-428F-BE37-8C6DC277DC2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2,5 timer</t>
        </r>
      </text>
    </comment>
    <comment ref="AE73" authorId="5" shapeId="0" xr:uid="{8582C170-00E2-44F4-BC3B-A48C9B5CBFD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1.5 timer</t>
        </r>
      </text>
    </comment>
    <comment ref="AF73" authorId="5" shapeId="0" xr:uid="{CA36A0DC-D9E4-411F-B37F-3A4170EEEC7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2 timer</t>
        </r>
      </text>
    </comment>
    <comment ref="C77" authorId="4" shapeId="0" xr:uid="{6806398D-823F-49F4-BE0D-01016BDFB23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Ingen overarbejde</t>
        </r>
      </text>
    </comment>
    <comment ref="D77" authorId="1" shapeId="0" xr:uid="{681397CF-10CD-4B54-A836-B81E5E6DCCD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 og Nørrebro bibliotek kl. 10.00 - 14.00</t>
        </r>
      </text>
    </comment>
    <comment ref="E77" authorId="8" shapeId="0" xr:uid="{F7062570-8F7B-41A9-B7CA-4BB3B98CB580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30 minutter grunden ingen oplærening så sendt færdig
</t>
        </r>
      </text>
    </comment>
    <comment ref="F77" authorId="2" shapeId="0" xr:uid="{AB9E8B02-39B8-4C22-8684-20441DEA981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Nørrebro/Blågård Bib
14:00-18:30. Møder rådhuset kl 13:00. Først gået kl 19:00 pga rapport skrivning.</t>
        </r>
      </text>
    </comment>
    <comment ref="H77" authorId="1" shapeId="0" xr:uid="{8A1922FB-75E6-4B7A-A6B6-145C36BC3C4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I77" authorId="1" shapeId="0" xr:uid="{66716C6F-6038-48BD-BBCE-13F12860208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M77" authorId="4" shapeId="0" xr:uid="{DEEEFA97-70E2-4BAC-A20C-47E81C0133B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N77" authorId="4" shapeId="0" xr:uid="{D7A18372-808A-4487-85A0-C6948213285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O77" authorId="4" shapeId="0" xr:uid="{DF70107B-AC7E-4595-A874-F0D8E0616F0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P77" authorId="4" shapeId="0" xr:uid="{CAC7F151-BCD6-4EA5-B719-96A475DC0DF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Q77" authorId="4" shapeId="0" xr:uid="{7C2A86E6-0C87-431A-84F5-C7F095D891A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X77" authorId="4" shapeId="0" xr:uid="{202AB818-EE92-4F61-BF5C-3F2D9DB9198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69-vagt til 15.30 oa efter nattevagten dagen før</t>
        </r>
      </text>
    </comment>
    <comment ref="AC77" authorId="1" shapeId="0" xr:uid="{2BC9E920-7989-4A62-A9D7-0CA6996E80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Rådhuset 20.00 - 02.00</t>
        </r>
      </text>
    </comment>
    <comment ref="AD77" authorId="1" shapeId="0" xr:uid="{5F753BA3-FF01-4708-8E72-B433BB1C468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Rådhuset 20.00 - 02.00</t>
        </r>
      </text>
    </comment>
    <comment ref="AE77" authorId="1" shapeId="0" xr:uid="{5A4B60E9-B926-46F3-9BD8-10467FA86F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Rådhuset 20.00 - 02.00</t>
        </r>
      </text>
    </comment>
    <comment ref="AF77" authorId="1" shapeId="0" xr:uid="{F0E74E92-10B2-496E-AD5C-626DE7CBA57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Rådhuset 16.00 - 06.00</t>
        </r>
      </text>
    </comment>
    <comment ref="AG77" authorId="1" shapeId="0" xr:uid="{65F3BFED-F228-4B65-B9C9-C88EE1D6082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Rådhuset 16.00 - 06.00</t>
        </r>
      </text>
    </comment>
    <comment ref="M78" authorId="7" shapeId="0" xr:uid="{E22AE7AB-A620-4468-B9E4-25A58E6E5D00}">
      <text>
        <r>
          <rPr>
            <sz val="9"/>
            <rFont val="Arial"/>
            <family val="2"/>
          </rPr>
          <t>Henrik Wolffbrandt Hansen:
Rentemestervej til 21:15</t>
        </r>
      </text>
    </comment>
    <comment ref="O78" authorId="7" shapeId="0" xr:uid="{742B9886-5EB5-4550-9F2E-777887B69C9D}">
      <text>
        <r>
          <rPr>
            <sz val="9"/>
            <rFont val="Arial"/>
            <family val="2"/>
          </rPr>
          <t>Henrik Wolffbrandt Hansen:
Rentemestervej til 21:30</t>
        </r>
      </text>
    </comment>
    <comment ref="G79" authorId="2" shapeId="0" xr:uid="{DE81CA0E-0ADE-4AF2-9196-722665D01DD1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Ottilliavej
10:30-20:30</t>
        </r>
      </text>
    </comment>
    <comment ref="H79" authorId="2" shapeId="0" xr:uid="{9A5E1B1C-42A3-4C96-A445-E67D5A5BDADF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Ottiliavej
10:30-20:30</t>
        </r>
      </text>
    </comment>
    <comment ref="K79" authorId="2" shapeId="0" xr:uid="{233EC1C0-D1BD-4FD3-8A08-EF3356949F09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B1-vagt</t>
        </r>
      </text>
    </comment>
    <comment ref="F81" authorId="2" shapeId="0" xr:uid="{D58E48F4-6EE2-492A-8383-84FF84BBA6AD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Ottiliavej
10:30-20:30</t>
        </r>
      </text>
    </comment>
    <comment ref="G81" authorId="4" shapeId="0" xr:uid="{B8E82EC4-50B6-4E0F-8D54-06AB6D002D9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Nørrebro/blågård bib. Kl. 10.00 - 14.00 Møder kl. 09.00 - 15.00</t>
        </r>
      </text>
    </comment>
    <comment ref="H81" authorId="4" shapeId="0" xr:uid="{A896470B-75D0-4402-A29A-B89A7629EA7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Nørrebro/blågård bib. 14.00 - 18.30 Møder på Rådhuset kl 12.30</t>
        </r>
      </text>
    </comment>
    <comment ref="I81" authorId="4" shapeId="0" xr:uid="{23784C2F-8991-49C8-A5AE-96A8291C112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Nørrebro/blågård bib. Kl. 10.00 - 14.00 Møder kl. 09.00 - 15.00 Ænderet til P-vagt</t>
        </r>
      </text>
    </comment>
    <comment ref="J81" authorId="4" shapeId="0" xr:uid="{843750BB-95A6-4FD3-A787-E035BF07637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Nørrebro/blågård bib. 14.00 - 18.30 Møder på Rådhuset kl 12.30</t>
        </r>
      </text>
    </comment>
    <comment ref="R81" authorId="1" shapeId="0" xr:uid="{2EC822DE-7ED7-4FEC-A78F-86D87FFE53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21.30</t>
        </r>
      </text>
    </comment>
    <comment ref="AC81" authorId="1" shapeId="0" xr:uid="{A2D35B11-9780-47D3-876B-4969626777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Rådhuset 20.00 - 02.00</t>
        </r>
      </text>
    </comment>
    <comment ref="AD81" authorId="1" shapeId="0" xr:uid="{D816C256-7293-4632-9575-E5CF769E9C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Rådhuset 20.00 - 02.00</t>
        </r>
      </text>
    </comment>
    <comment ref="AE81" authorId="1" shapeId="0" xr:uid="{0D825540-ADA3-4862-9BA5-80B800E5E3A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Rådhuset 20.00 - 02.00</t>
        </r>
      </text>
    </comment>
    <comment ref="AF81" authorId="1" shapeId="0" xr:uid="{C8B12E6A-BC23-49AE-BE87-D2A0939E6D0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Rådhuset 16.00 - 06.00</t>
        </r>
      </text>
    </comment>
    <comment ref="AG81" authorId="1" shapeId="0" xr:uid="{8245A4DF-674A-4AF7-AD19-78BA0F6BE6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Rådhuset 16.00 - 06.00</t>
        </r>
      </text>
    </comment>
    <comment ref="C82" authorId="3" shapeId="0" xr:uid="{3ABA7EB8-2A34-4B60-8323-AC0D0EAB213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4 vagt OA</t>
        </r>
      </text>
    </comment>
    <comment ref="T82" authorId="1" shapeId="0" xr:uid="{26E8B00B-F23B-4F3F-980E-738CEA82244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U82" authorId="1" shapeId="0" xr:uid="{DEB208F5-2AA5-4A8A-A99D-F71A5838F8D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V82" authorId="1" shapeId="0" xr:uid="{3760F6CA-5BE7-4842-A00F-FF59349B614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W82" authorId="1" shapeId="0" xr:uid="{4A15ED36-0308-4FA3-A229-12CA0745F1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X82" authorId="1" shapeId="0" xr:uid="{E8A08BFB-1B77-4AED-83BC-2E16851D097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Y82" authorId="1" shapeId="0" xr:uid="{F415A977-80D8-4552-BF8D-8D0DB0E7EE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AG82" authorId="5" shapeId="0" xr:uid="{FFA6F243-6C78-4DF7-B8F4-CCB0C195B96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til 10.30</t>
        </r>
      </text>
    </comment>
    <comment ref="P84" authorId="3" shapeId="0" xr:uid="{85B7CC33-1DB8-4446-8900-334DE4C3294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Fra kl. 12.00</t>
        </r>
      </text>
    </comment>
    <comment ref="V84" authorId="0" shapeId="0" xr:uid="{515672BD-09A7-433B-8ADA-91E49D9948C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Tager E-vagten</t>
        </r>
      </text>
    </comment>
    <comment ref="F86" authorId="1" shapeId="0" xr:uid="{CC3A2913-38D1-485F-A98D-7B3695046A4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F87" authorId="1" shapeId="0" xr:uid="{188F2BE0-18CC-485E-83A5-34A5DDA6F2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F90" authorId="1" shapeId="0" xr:uid="{A3F502AC-AB08-4890-9D0A-9247D68A2C8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6-vagt på OA</t>
        </r>
      </text>
    </comment>
    <comment ref="I90" authorId="1" shapeId="0" xr:uid="{83FF0809-322F-4558-8C31-3E8293053DB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4-vagt på OA til kl. 16.15</t>
        </r>
      </text>
    </comment>
    <comment ref="J90" authorId="1" shapeId="0" xr:uid="{508B91D1-3B33-49E1-9C7C-0F18EB48AB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O90" authorId="6" shapeId="0" xr:uid="{3A4F57A2-1B0B-4E77-AFC3-2AF855193F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Afløse i Matthæusgade kl. 14.00</t>
        </r>
      </text>
    </comment>
    <comment ref="W90" authorId="11" shapeId="0" xr:uid="{5444E578-1BBC-41BC-AC21-CDC45BC22E66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99-vagt på OA
Til møde kl. 14.00</t>
        </r>
      </text>
    </comment>
    <comment ref="I99" authorId="3" shapeId="0" xr:uid="{25645758-4E73-41BC-A1CC-886229E8F6E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99" authorId="3" shapeId="0" xr:uid="{D015DA5B-2028-45A7-B990-FF10CB3A68A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99" authorId="3" shapeId="0" xr:uid="{AE3232A6-AD1C-4650-BA7E-0146B68365B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100" authorId="12" shapeId="0" xr:uid="{567D0A02-CEDD-43A9-8FC8-1F34C62401BA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P100" authorId="12" shapeId="0" xr:uid="{DFC1D87E-31B5-4153-9696-5B347619181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W100" authorId="12" shapeId="0" xr:uid="{007FF519-C93D-4D90-95D1-21862DD0BA50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N102" authorId="6" shapeId="0" xr:uid="{F5C0042A-1B37-4BA0-A639-64811E45D9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Aftale vagter for Januar med Steen</t>
        </r>
      </text>
    </comment>
    <comment ref="C116" authorId="8" shapeId="0" xr:uid="{2BD652F4-DD93-476C-81DE-BDFA6DC884E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på otiliavej 10:30-17:30</t>
        </r>
      </text>
    </comment>
    <comment ref="D116" authorId="8" shapeId="0" xr:uid="{1AB3D839-D25E-40C5-95A9-0C67F3617719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på otiliavej 10:30-17:30</t>
        </r>
      </text>
    </comment>
    <comment ref="E116" authorId="8" shapeId="0" xr:uid="{1F456BA8-E6B8-4FB7-80C3-B076EFDC6F1E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på otiliavej 10:30-17:30</t>
        </r>
      </text>
    </comment>
    <comment ref="K116" authorId="11" shapeId="0" xr:uid="{EEB456B3-A448-4ED0-BEC5-1270E4A91E65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S3 på OA</t>
        </r>
      </text>
    </comment>
    <comment ref="AE116" authorId="6" shapeId="0" xr:uid="{6673A7A5-4104-41CA-8F6C-D59FDC5CC4E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22-vagt på oa</t>
        </r>
      </text>
    </comment>
    <comment ref="AF116" authorId="6" shapeId="0" xr:uid="{E2E6ACF8-0839-4BCC-A18B-76472D9166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22-vagt på oa</t>
        </r>
      </text>
    </comment>
    <comment ref="AG116" authorId="6" shapeId="0" xr:uid="{CF95ED19-B52C-4B05-AC40-EC40B6375B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22-vagt på oa</t>
        </r>
      </text>
    </comment>
    <comment ref="L117" authorId="11" shapeId="0" xr:uid="{C7E53295-94D3-4823-926C-9298F5FA9BA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S5 på OA</t>
        </r>
      </text>
    </comment>
    <comment ref="I128" authorId="8" shapeId="0" xr:uid="{0A80C9BD-0B72-4613-BAA7-CDCC6E5D8C10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på otiliavej 10:30-20:30</t>
        </r>
      </text>
    </comment>
    <comment ref="J128" authorId="8" shapeId="0" xr:uid="{57EDA42C-8D81-417C-B308-0EA1AFAF9784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på otiliavej 10:30-17:30</t>
        </r>
      </text>
    </comment>
    <comment ref="P159" authorId="1" shapeId="0" xr:uid="{BB40C01B-ED82-4687-A402-43E9D05BC1A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P171" authorId="1" shapeId="0" xr:uid="{070D4558-99F5-499A-B6B1-17A699DB5D4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I172" authorId="1" shapeId="0" xr:uid="{0CAD1E78-DFBE-41C6-9CFE-F49D2C77A41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07.00 og dækker i1</t>
        </r>
      </text>
    </comment>
    <comment ref="J172" authorId="1" shapeId="0" xr:uid="{48BF489A-B4A4-467F-BA82-5BD39A8D86B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i2 på OA</t>
        </r>
      </text>
    </comment>
    <comment ref="N172" authorId="6" shapeId="0" xr:uid="{091B1753-9D9B-4D35-9326-EEB71F9C0DE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Arrangement</t>
        </r>
      </text>
    </comment>
    <comment ref="P172" authorId="1" shapeId="0" xr:uid="{B8C73DD8-F5AB-4518-AA86-3311AC80D8D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C173" authorId="4" shapeId="0" xr:uid="{E4EAED33-B658-43ED-BA0D-F758C6D39FA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H173" authorId="0" shapeId="0" xr:uid="{60B7C066-DBC1-41B1-AFA4-1F616F05862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11.30-14.30 fuglebakken</t>
        </r>
      </text>
    </comment>
    <comment ref="P173" authorId="1" shapeId="0" xr:uid="{07618C43-3552-41FE-BF2D-54169353613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Q173" authorId="6" shapeId="0" xr:uid="{15B4F43D-92EA-4E64-B8D2-817029A35D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13.00</t>
        </r>
      </text>
    </comment>
    <comment ref="AF173" authorId="1" shapeId="0" xr:uid="{BE229FD8-91B4-4DB3-A24D-C08239C6D6E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Rundviser</t>
        </r>
      </text>
    </comment>
    <comment ref="C174" authorId="1" shapeId="0" xr:uid="{9DFBD256-FF22-407D-90FD-3E44130C90D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3-vagt fra kl. 13.30</t>
        </r>
      </text>
    </comment>
    <comment ref="N174" authorId="6" shapeId="0" xr:uid="{4B6664AD-179B-4ECB-AB3F-587E3B130F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Arrangement</t>
        </r>
      </text>
    </comment>
    <comment ref="P174" authorId="1" shapeId="0" xr:uid="{D467EC55-CCAA-443C-82EC-3EA18020BB3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D175" authorId="1" shapeId="0" xr:uid="{6105841F-8051-402F-9485-6D1DC793788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89 på OA</t>
        </r>
      </text>
    </comment>
    <comment ref="G175" authorId="4" shapeId="0" xr:uid="{9B4291E7-FD2F-40EE-9580-3B7A29DF8C7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AMR 12:00-12:50
6'er vagt på OA</t>
        </r>
      </text>
    </comment>
    <comment ref="H175" authorId="0" shapeId="0" xr:uid="{FA8779EE-F65F-4DC2-A97C-F2165D6BBBA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fuglebakken kl. 11:00 til 14:00</t>
        </r>
      </text>
    </comment>
    <comment ref="J175" authorId="1" shapeId="0" xr:uid="{2D9A4F0E-92B5-402B-8D5F-374A857E2A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15.00 - til kl. 02.00 på OA.</t>
        </r>
      </text>
    </comment>
    <comment ref="N175" authorId="4" shapeId="0" xr:uid="{B060AED8-0CDA-4721-B535-75040849CC7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AMK til 11:30
Kommer tilbage</t>
        </r>
      </text>
    </comment>
    <comment ref="P175" authorId="1" shapeId="0" xr:uid="{F908D19B-2E44-430E-9551-726D8004F71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C191" authorId="1" shapeId="0" xr:uid="{9C519AAA-1FEF-4770-A852-3F533938BC6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Til møde i Maskinhuset kl. 06.00</t>
        </r>
      </text>
    </comment>
    <comment ref="J191" authorId="4" shapeId="0" xr:uid="{708BAA82-C194-48AF-87D7-1DCF8354409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 vagt OA</t>
        </r>
      </text>
    </comment>
    <comment ref="U191" authorId="1" shapeId="0" xr:uid="{7AF33F6F-DC83-4DFC-ACE3-F159681DCD0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biblæotek kl. 16.00 - 21.00 OA</t>
        </r>
      </text>
    </comment>
    <comment ref="C192" authorId="1" shapeId="0" xr:uid="{BF1AD062-E057-428D-91C8-993362B7E79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Til møde i Maskinhuset kl. 06.00</t>
        </r>
      </text>
    </comment>
    <comment ref="F192" authorId="2" shapeId="0" xr:uid="{DDD0A30A-C198-4CD5-98B9-ABB8336595A7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Per hasteindkaldt da man ikke har skrevet at Daniel har Afsp
21:30-07:00</t>
        </r>
      </text>
    </comment>
    <comment ref="G192" authorId="11" shapeId="0" xr:uid="{4DE75E72-33E8-45CD-81B4-7203662EDF3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22-vagt på oa</t>
        </r>
      </text>
    </comment>
    <comment ref="R205" authorId="1" shapeId="0" xr:uid="{67AD40D1-A23F-4102-AC40-3EF504745C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R3 på OA.</t>
        </r>
      </text>
    </comment>
    <comment ref="P209" authorId="1" shapeId="0" xr:uid="{B8E1C999-EEC4-4C99-8660-53EE67DDB2A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C230" authorId="0" shapeId="0" xr:uid="{FB3896FF-22A0-4CCC-9A6C-42B275CDADD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D230" authorId="0" shapeId="0" xr:uid="{C181F22C-6D15-4298-891C-4BA080799D1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E230" authorId="0" shapeId="0" xr:uid="{B182A76A-259A-44D8-89A6-7FBEC9E1A1C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M231" authorId="0" shapeId="0" xr:uid="{78B531DB-9628-4F65-A0E1-BA4DBAF680C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N231" authorId="0" shapeId="0" xr:uid="{8BEC5BB6-3543-4FD2-8FEA-6C172945C5F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O231" authorId="0" shapeId="0" xr:uid="{32F3A1D5-9A50-4E56-ACA7-088A8A850011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P231" authorId="0" shapeId="0" xr:uid="{5D38CD95-1044-47D1-B774-E35DBA6A967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C231" authorId="0" shapeId="0" xr:uid="{B4CA21C4-E17D-435A-9DDC-B1C69D7772C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K232" authorId="1" shapeId="0" xr:uid="{653A421A-F6E7-41A6-8DA7-DD9BF4BFCA4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 og nørrebro bibliotek kl. 10-14 på oa.</t>
        </r>
      </text>
    </comment>
    <comment ref="U232" authorId="4" shapeId="0" xr:uid="{E31ECF0C-6FFC-4D31-8569-0D7686C44BD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gået hjem 09.30</t>
        </r>
      </text>
    </comment>
    <comment ref="N266" authorId="7" shapeId="0" xr:uid="{65E0321B-C44D-48B3-A2D5-F29198578977}">
      <text>
        <r>
          <rPr>
            <sz val="9"/>
            <rFont val="Arial"/>
            <family val="2"/>
          </rPr>
          <t>Henrik Wolffbrandt Hansen:
OA Rentemestervej stor opsætning kl.13:45 - 19:15</t>
        </r>
      </text>
    </comment>
    <comment ref="R266" authorId="7" shapeId="0" xr:uid="{116C1AF1-BD5A-4CFE-8D20-98D4FA691C5A}">
      <text>
        <r>
          <rPr>
            <sz val="9"/>
            <rFont val="Arial"/>
            <family val="2"/>
          </rPr>
          <t>Henrik Wolffbrandt Hansen:
OA Rentemestervej stor nedtagning + opsætning kl.10:00 - 13:15</t>
        </r>
      </text>
    </comment>
    <comment ref="N268" authorId="12" shapeId="0" xr:uid="{E5B6C4F0-7DCC-4B91-B73C-75023F9C43F8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1time afsp.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Rasmus Sørensen</author>
    <author>Steen Hertin</author>
    <author>Thomas Holm</author>
    <author>Mathias Hartvig Morell Nielsen</author>
    <author>Steen Hertin-Sandkær</author>
    <author>Michael Bo Pedersen</author>
    <author>Henrik Wolffbrandt Hansen</author>
    <author>Lars Crone</author>
    <author>Kim Holm Aabroe</author>
    <author>Jesper Larsen</author>
    <author>Mathias Nielsen</author>
    <author>Nick Lorentzen</author>
    <author>Nikolaj Langtin Pamhede</author>
  </authors>
  <commentList>
    <comment ref="Q18" authorId="0" shapeId="0" xr:uid="{AD1C0F37-3948-495D-8002-43CDF990D55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dagvagt </t>
        </r>
      </text>
    </comment>
    <comment ref="AD18" authorId="1" shapeId="0" xr:uid="{7841CB27-5C70-4005-ADDC-E55B81A777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Vagten på Rådhuset dækker Tingbjerg bibliotek kl. 13.45 - 18.45</t>
        </r>
      </text>
    </comment>
    <comment ref="P20" authorId="1" shapeId="0" xr:uid="{D04D338F-6D14-4F16-94DA-D223386E97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Vagten på Rådhuset dækker Tingbjerg bibliotek kl. 13.45 - 18.45</t>
        </r>
      </text>
    </comment>
    <comment ref="D21" authorId="2" shapeId="0" xr:uid="{10682C86-7749-446B-8FA7-DD41305C54D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L21" authorId="2" shapeId="0" xr:uid="{5347E400-10F5-459A-B0A0-A67B8C69179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i byen til ca. 10.00</t>
        </r>
      </text>
    </comment>
    <comment ref="T21" authorId="1" shapeId="0" xr:uid="{ABFEBB47-B2B3-499C-BC2B-A38ECDA5DA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F22" authorId="3" shapeId="0" xr:uid="{660D2172-2200-449F-A1F2-B49ADCCAE8D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mødte først kl. 08:00 afspadsering inden da</t>
        </r>
      </text>
    </comment>
    <comment ref="K22" authorId="3" shapeId="0" xr:uid="{AB1A8ED8-AF33-423F-B2E6-33E61F9E0AE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L22" authorId="2" shapeId="0" xr:uid="{AE36B709-6C64-49EA-A5EE-9F22FE5744F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som V1</t>
        </r>
      </text>
    </comment>
    <comment ref="M22" authorId="1" shapeId="0" xr:uid="{115095AE-43F4-4284-B9FB-F5B520F97F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kl. 09.00 - 14.30</t>
        </r>
      </text>
    </comment>
    <comment ref="F24" authorId="4" shapeId="0" xr:uid="{48C368B9-3A76-4C6C-B040-7722D82C100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16.00 - 21.00</t>
        </r>
      </text>
    </comment>
    <comment ref="H24" authorId="1" shapeId="0" xr:uid="{D7A70248-0C5E-45A2-B8DE-6E5A3453BC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Biblioteker 16 - 21</t>
        </r>
      </text>
    </comment>
    <comment ref="O24" authorId="5" shapeId="0" xr:uid="{19D96BE5-B19F-4141-BEA9-449D18B89E3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1900-2400</t>
        </r>
      </text>
    </comment>
    <comment ref="Z24" authorId="4" shapeId="0" xr:uid="{8F167306-96E0-4B56-8E9E-437510B8B34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15.45 - 20.30 oa</t>
        </r>
      </text>
    </comment>
    <comment ref="AB24" authorId="4" shapeId="0" xr:uid="{95ED339A-6606-4530-9434-A88D3EA25A9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F24" authorId="1" shapeId="0" xr:uid="{F4133B09-DAC0-4DA6-AC0D-7F7C17C1D3F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 til kl. 12.00 derefter afsp.</t>
        </r>
      </text>
    </comment>
    <comment ref="AC25" authorId="1" shapeId="0" xr:uid="{A2A3D4A7-59C7-414D-A557-1B21B7BE2C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E26" authorId="3" shapeId="0" xr:uid="{80663F9E-73FA-473D-8206-E227CEBC8FC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fra kl. 10.00</t>
        </r>
      </text>
    </comment>
    <comment ref="M26" authorId="6" shapeId="0" xr:uid="{9818E46A-F68A-4D06-9BA7-FDE5A70F9302}">
      <text>
        <r>
          <rPr>
            <sz val="9"/>
            <rFont val="Arial"/>
            <family val="2"/>
          </rPr>
          <t>Henrik Wolffbrandt Hansen:
OA Rentemestervej 
kl.15:15 - 18:15</t>
        </r>
      </text>
    </comment>
    <comment ref="Q26" authorId="6" shapeId="0" xr:uid="{2F446C25-C4D6-4B8E-A230-B50530FFCF6D}">
      <text>
        <r>
          <rPr>
            <sz val="9"/>
            <rFont val="Arial"/>
            <family val="2"/>
          </rPr>
          <t>Henrik Wolffbrandt Hansen:
OA 
Rentemestervej 
kl.13:45 - 18:00</t>
        </r>
      </text>
    </comment>
    <comment ref="R26" authorId="3" shapeId="0" xr:uid="{38A5AEBF-0C73-4F9F-928A-E2DB91E324E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afspadsering fra kl. 12.00</t>
        </r>
      </text>
    </comment>
    <comment ref="T26" authorId="3" shapeId="0" xr:uid="{5B258338-D3A4-4406-BE8E-8BFF0978ED5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Arrangementsservice kl. 13:00</t>
        </r>
      </text>
    </comment>
    <comment ref="Z26" authorId="4" shapeId="0" xr:uid="{9F273BDF-88AC-46D7-9F8C-F47ED0C431C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15.45 - 20.30 oa</t>
        </r>
      </text>
    </comment>
    <comment ref="D27" authorId="4" shapeId="0" xr:uid="{C0F62D75-6964-4BF8-A251-A3BDF22B95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Modtager nye medarbejdere</t>
        </r>
      </text>
    </comment>
    <comment ref="E27" authorId="4" shapeId="0" xr:uid="{34B229DB-7950-48BC-9A42-07EA6A94F81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Jobsamtaler</t>
        </r>
      </text>
    </comment>
    <comment ref="F27" authorId="4" shapeId="0" xr:uid="{F78FD564-0905-4214-A3F2-3A4728F4B5C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G27" authorId="4" shapeId="0" xr:uid="{97137943-A30F-44F7-9DD0-9BCEAE07882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K27" authorId="4" shapeId="0" xr:uid="{86E121EE-B301-46E8-8407-53349BE4642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 kl. 09.00 - 13.00</t>
        </r>
      </text>
    </comment>
    <comment ref="N27" authorId="4" shapeId="0" xr:uid="{A71DE981-5579-418B-9DDC-FE1684D774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OK24 kl. 10.30 - 13.30</t>
        </r>
      </text>
    </comment>
    <comment ref="O27" authorId="5" shapeId="0" xr:uid="{373C52CA-54E0-408D-BBF2-867DA4BCDAE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1900-2400</t>
        </r>
      </text>
    </comment>
    <comment ref="S27" authorId="4" shapeId="0" xr:uid="{1788F70F-36DE-4627-81D3-3F38BEECD6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 kl. 12.30</t>
        </r>
      </text>
    </comment>
    <comment ref="T27" authorId="4" shapeId="0" xr:uid="{676524F3-5A04-45E0-A8DD-00D25CD2105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 kl. 12.30</t>
        </r>
      </text>
    </comment>
    <comment ref="U27" authorId="4" shapeId="0" xr:uid="{65016D0B-7EB8-4E01-BB01-51FBFFD339C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OK24 kl. 10.30 - 13.30</t>
        </r>
      </text>
    </comment>
    <comment ref="AB27" authorId="4" shapeId="0" xr:uid="{B20E1686-4AD7-4613-95F1-90F04D714A6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OK24 kl. 10.30 - 13.30</t>
        </r>
      </text>
    </comment>
    <comment ref="AG27" authorId="4" shapeId="0" xr:uid="{182CB0E3-67C0-4E38-9E78-F725F5715E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R28" authorId="7" shapeId="0" xr:uid="{36F785B7-18AB-4099-819B-FCA018E48BFC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Rentemestervej vagt til kl 2215 og derefter nedtage scene.</t>
        </r>
      </text>
    </comment>
    <comment ref="J42" authorId="0" shapeId="0" xr:uid="{D96EA4A8-9A00-461C-8415-0D518E9D06D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8-12</t>
        </r>
      </text>
    </comment>
    <comment ref="L42" authorId="0" shapeId="0" xr:uid="{C93999B8-D834-4BA9-985C-8CB25AD270D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8-12</t>
        </r>
      </text>
    </comment>
    <comment ref="F44" authorId="7" shapeId="0" xr:uid="{D52468A4-40B6-4E8A-9172-DE82056098D5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J47" authorId="7" shapeId="0" xr:uid="{32637945-FA82-42AD-96EA-0515CFDC698A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Har byttet med Anders Petersen og møder 14.30 - 20.30 på Nørrebro bibliotek</t>
        </r>
      </text>
    </comment>
    <comment ref="AD47" authorId="7" shapeId="0" xr:uid="{3B018154-FCED-4A0C-AA54-83CE0337507D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Tingbjerg Bib 
13:45-18:45</t>
        </r>
      </text>
    </comment>
    <comment ref="E49" authorId="7" shapeId="0" xr:uid="{A4814FA8-57F1-4763-AC74-561AC9FA739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John er kørt galt ingen personskade</t>
        </r>
      </text>
    </comment>
    <comment ref="N56" authorId="8" shapeId="0" xr:uid="{E7A7F862-4405-43F7-A1F9-7058585E874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gået syg hjem kl. 20.00</t>
        </r>
      </text>
    </comment>
    <comment ref="F68" authorId="7" shapeId="0" xr:uid="{B82C22F7-5D89-4CDF-92C0-F1766AFDC7DE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2 timer</t>
        </r>
      </text>
    </comment>
    <comment ref="G68" authorId="7" shapeId="0" xr:uid="{ECB2D716-16B5-475A-8090-D426EC230590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1.5 time</t>
        </r>
      </text>
    </comment>
    <comment ref="AG68" authorId="5" shapeId="0" xr:uid="{CEF21F7B-CD68-4669-9977-E81246CD7ED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fra 22.30</t>
        </r>
      </text>
    </comment>
    <comment ref="AG69" authorId="4" shapeId="0" xr:uid="{3CE73E8D-C928-450E-B18F-51D862D7E23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15.00 -21.00 og følger Steen</t>
        </r>
      </text>
    </comment>
    <comment ref="J70" authorId="7" shapeId="0" xr:uid="{D8A3886C-9BCA-4497-85D1-56FE1389DA43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Har byttet med Simon</t>
        </r>
      </text>
    </comment>
    <comment ref="M71" authorId="1" shapeId="0" xr:uid="{F46EA515-05E4-4995-B181-BF1CBEA766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kl. 09.00 - 15.00</t>
        </r>
      </text>
    </comment>
    <comment ref="Q71" authorId="4" shapeId="0" xr:uid="{3A9101E2-6F36-4AB4-B956-BD5BD8644B5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 bag Jonas</t>
        </r>
      </text>
    </comment>
    <comment ref="R71" authorId="4" shapeId="0" xr:uid="{5409B90E-A480-495B-80D7-827002CB0AF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 bag Jonas</t>
        </r>
      </text>
    </comment>
    <comment ref="S71" authorId="4" shapeId="0" xr:uid="{3368297F-079F-4061-B37F-40F6AD09BCC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 bag Jonas</t>
        </r>
      </text>
    </comment>
    <comment ref="T71" authorId="4" shapeId="0" xr:uid="{10278B9F-C2BC-4699-9CB5-3ADD308131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 bag Jonas</t>
        </r>
      </text>
    </comment>
    <comment ref="W71" authorId="5" shapeId="0" xr:uid="{13EDC104-E90F-435E-9783-0D7D5605A52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E72" authorId="5" shapeId="0" xr:uid="{DA561F5B-F293-46DE-A0D7-23811530837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F72" authorId="5" shapeId="0" xr:uid="{1250D18C-C58B-43C3-A9F6-AE6B9D28A6B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G72" authorId="5" shapeId="0" xr:uid="{5904054D-3C38-42CA-BF00-07B2DE1F722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Q72" authorId="9" shapeId="0" xr:uid="{62482418-F895-4C04-8654-4C64C9901EBD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1 time </t>
        </r>
      </text>
    </comment>
    <comment ref="R72" authorId="9" shapeId="0" xr:uid="{469A2649-3C66-4211-9F2C-A46632D301AD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1 time 
</t>
        </r>
      </text>
    </comment>
    <comment ref="S72" authorId="9" shapeId="0" xr:uid="{1976C118-AB12-4DF6-B0C9-4EDBE5EE6475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G74" authorId="1" shapeId="0" xr:uid="{E03EFC41-41D1-4AFC-AEE8-064353C4E3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16.00 - 21.00</t>
        </r>
      </text>
    </comment>
    <comment ref="I74" authorId="1" shapeId="0" xr:uid="{3A78FC68-6427-48B3-ADE5-FEEDF67CA3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Biblioteker 16 - 21</t>
        </r>
      </text>
    </comment>
    <comment ref="Y74" authorId="1" shapeId="0" xr:uid="{47D0C5AB-B352-4A82-AAC0-30CC738B2C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Z74" authorId="1" shapeId="0" xr:uid="{A10DAFB1-AC5B-432D-8825-4B63465E68F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AA74" authorId="1" shapeId="0" xr:uid="{1E210C8B-E3B2-43AD-AC1F-EF50D36129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AB74" authorId="1" shapeId="0" xr:uid="{683E848B-2148-4694-97C1-00406D38DA4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AE74" authorId="1" shapeId="0" xr:uid="{3160E983-FE2C-49C0-97D6-E5CC4BCF1A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AF74" authorId="1" shapeId="0" xr:uid="{D42D8391-B00B-4606-B090-439C9D257D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AG74" authorId="4" shapeId="0" xr:uid="{B83B6229-49EE-48A9-A981-504316EF6E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på Rådhuset kl. 09..00 - 10.00</t>
        </r>
      </text>
    </comment>
    <comment ref="R75" authorId="3" shapeId="0" xr:uid="{5DEC1ED3-0CC2-4C63-8279-39709E505F7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Afspadsering fra kl. 12:00</t>
        </r>
      </text>
    </comment>
    <comment ref="T75" authorId="1" shapeId="0" xr:uid="{6B30D6C7-3F42-42AA-9D71-AACCD319B7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U75" authorId="1" shapeId="0" xr:uid="{061BDC17-17F7-4B22-84D8-6F3173C09C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11.00 - 17.00</t>
        </r>
      </text>
    </comment>
    <comment ref="V75" authorId="1" shapeId="0" xr:uid="{8CD0B1FE-31CB-404D-8D29-CB4717F9EB1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Q77" authorId="10" shapeId="0" xr:uid="{00858C90-1752-4AEC-8A33-F711E05F7FA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W77" authorId="1" shapeId="0" xr:uid="{E5E11C9E-6872-4E10-A49C-F316665BFB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AE78" authorId="4" shapeId="0" xr:uid="{B35A884F-0845-4845-BEBC-49D92A07FA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16.00 - 23.00 ekstra aften vagt Lærer de runderinger man ikke kan. Deltage i evt modtagelse af håndboldherre.</t>
        </r>
      </text>
    </comment>
    <comment ref="AF78" authorId="4" shapeId="0" xr:uid="{266A1232-18D7-42B9-A295-492C8CC510E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16.00 - 23.00 ekstra aften vagt Lærer de runderinger man ikke kan.</t>
        </r>
      </text>
    </comment>
    <comment ref="AG78" authorId="1" shapeId="0" xr:uid="{40D49B24-CDAD-4A82-B1C5-EC00E923B8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J79" authorId="4" shapeId="0" xr:uid="{3E69F8D2-5BBA-4447-9646-5CEF37E7F82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16.00 - 23.00 ekstra aften vagt</t>
        </r>
      </text>
    </comment>
    <comment ref="K79" authorId="4" shapeId="0" xr:uid="{AF1783EF-6624-4456-8B6C-106B6D67829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16.00 - 23.00 ekstra aften vagt</t>
        </r>
      </text>
    </comment>
    <comment ref="L79" authorId="4" shapeId="0" xr:uid="{9F0A9E78-9E2F-4D57-AFCC-B9C6441368A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16.00 - 23.00 ekstra aften vagt</t>
        </r>
      </text>
    </comment>
    <comment ref="M79" authorId="4" shapeId="0" xr:uid="{C8A694EF-948C-407C-B95C-F47AAFC6C8D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16.00 - 23.00 ekstra aften vagt</t>
        </r>
      </text>
    </comment>
    <comment ref="N79" authorId="1" shapeId="0" xr:uid="{25301A3E-7B79-4DA1-AB0F-9C54EB7942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L80" authorId="1" shapeId="0" xr:uid="{407E176E-1A6A-4D45-8047-0096073985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M80" authorId="1" shapeId="0" xr:uid="{3C7E06E3-E799-47A1-BCFA-76167487C7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N80" authorId="1" shapeId="0" xr:uid="{ACA758FD-999B-49CF-9741-3E16D55EF2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11.00 - 17.00</t>
        </r>
      </text>
    </comment>
    <comment ref="O80" authorId="1" shapeId="0" xr:uid="{6BFF3206-2884-4864-AD81-996ED6FDB5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D81" authorId="1" shapeId="0" xr:uid="{C5890756-91B4-42CE-9E7E-830C387210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16.00 - 21.00</t>
        </r>
      </text>
    </comment>
    <comment ref="E81" authorId="1" shapeId="0" xr:uid="{FD0E3BE4-59B4-4A64-9417-5A4721CEE3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16.00 - 21.00</t>
        </r>
      </text>
    </comment>
    <comment ref="Q81" authorId="1" shapeId="0" xr:uid="{48E4726C-9C7F-4612-B1A3-EF9EE4E25F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R81" authorId="1" shapeId="0" xr:uid="{4C034F39-3E3C-4599-89E2-F37A3D93BB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S81" authorId="1" shapeId="0" xr:uid="{A76C2F1D-BAD2-4E8E-AAD8-B187ADC784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AE81" authorId="1" shapeId="0" xr:uid="{4F1A8887-7E28-4C16-B47A-EEAD17F629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23.00 - 06.00 som ekstra vagt. Lære de bygninger man ikke kan.</t>
        </r>
      </text>
    </comment>
    <comment ref="AF81" authorId="1" shapeId="0" xr:uid="{96DC99BF-CDB3-47F7-B5AA-A137914383D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23.00 - 06.00 som ekstra vagt. Lære de bygninger man ikke kan.</t>
        </r>
      </text>
    </comment>
    <comment ref="D82" authorId="4" shapeId="0" xr:uid="{76489674-D542-4276-A864-196900CD23F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E82" authorId="4" shapeId="0" xr:uid="{DBD612A9-9D6D-43A3-B24F-82C467FE496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F82" authorId="4" shapeId="0" xr:uid="{6E28466A-4F9C-4BFD-A4C0-8BE8A3EC48E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G82" authorId="4" shapeId="0" xr:uid="{D75EE3EB-E264-4C33-9FA8-A43BA6D4797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H82" authorId="4" shapeId="0" xr:uid="{4E5528EB-5618-44D3-A36E-98EBA1965A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kl. 14.00 - 16.00 + Nørrebro bibliotek kl. 16.00 - 21.00 OA</t>
        </r>
      </text>
    </comment>
    <comment ref="J82" authorId="4" shapeId="0" xr:uid="{FB55397D-B81B-4846-ABED-88F32CA9A3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14.30 - 20.30</t>
        </r>
      </text>
    </comment>
    <comment ref="K82" authorId="4" shapeId="0" xr:uid="{0D89EA73-0DF4-4F90-AC6D-A068098AE50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14.30 - 20.30</t>
        </r>
      </text>
    </comment>
    <comment ref="L82" authorId="4" shapeId="0" xr:uid="{DC3C24E8-2466-4FB2-80FD-98BC139EF30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14.00 - 20.00</t>
        </r>
      </text>
    </comment>
    <comment ref="M82" authorId="4" shapeId="0" xr:uid="{839C26EA-D60C-4F00-BB9B-CE0543AD500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14.00 - 20.00</t>
        </r>
      </text>
    </comment>
    <comment ref="N82" authorId="4" shapeId="0" xr:uid="{9C85999E-69BB-472E-89F8-D5767D4DF28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O82" authorId="4" shapeId="0" xr:uid="{351AD908-1117-4FB8-9167-D33421CD9FA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11.00 - 16.00</t>
        </r>
      </text>
    </comment>
    <comment ref="Q82" authorId="4" shapeId="0" xr:uid="{6C41041D-BC39-454A-97BC-94184FC36A7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R82" authorId="4" shapeId="0" xr:uid="{79B72FCD-41E3-4FC3-BB98-1703A045362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S82" authorId="4" shapeId="0" xr:uid="{760256A8-F4D6-4BA1-BD17-CDA4677C2E1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T82" authorId="4" shapeId="0" xr:uid="{D8EBE793-68ED-462E-BFDA-96077303078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U82" authorId="4" shapeId="0" xr:uid="{9FF8455F-9807-4B2D-97F8-1360B650111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10.00 - 14.00
Møder fra 08:00-14:00</t>
        </r>
      </text>
    </comment>
    <comment ref="V82" authorId="4" shapeId="0" xr:uid="{DCD08649-9F64-4354-A91D-0281DADC387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10.00 - 14.00
Møder 08:00-14:00</t>
        </r>
      </text>
    </comment>
    <comment ref="X82" authorId="4" shapeId="0" xr:uid="{5712E175-32AC-4B30-B345-EA413F75A9C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Y82" authorId="4" shapeId="0" xr:uid="{6CD093E2-5776-41D2-B533-EFE02F6D3A3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Z82" authorId="4" shapeId="0" xr:uid="{4D3BAB83-8764-432E-8E0D-EE245464787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AA82" authorId="4" shapeId="0" xr:uid="{AB9FC195-9D77-4323-82F7-3C13CC388ED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AB82" authorId="4" shapeId="0" xr:uid="{58D2EF8E-92C9-49F1-A701-DAA1202EF5D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08.00 - 14.00</t>
        </r>
      </text>
    </comment>
    <comment ref="AC82" authorId="4" shapeId="0" xr:uid="{8B12F8C0-EE32-43D6-9697-0F80A039982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08.00 - 14.00</t>
        </r>
      </text>
    </comment>
    <comment ref="AE82" authorId="4" shapeId="0" xr:uid="{1CAACE4F-C064-4F3E-BF3B-99D1FB146C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AF82" authorId="4" shapeId="0" xr:uid="{CF449336-0BE0-4B26-9BEF-36B69464CD9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AG82" authorId="4" shapeId="0" xr:uid="{7BF5B144-1DFC-4937-B41F-9567662677B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D83" authorId="4" shapeId="0" xr:uid="{643A8D2B-5A9F-404E-87B0-76EEAA2E69C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16.00 - 23.00 ekstra aften vagt</t>
        </r>
      </text>
    </comment>
    <comment ref="F83" authorId="4" shapeId="0" xr:uid="{101825B3-F86B-47E3-B2E9-F88B63154A5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16.00 - 23.00 ekstra aften vagt</t>
        </r>
      </text>
    </comment>
    <comment ref="H84" authorId="1" shapeId="0" xr:uid="{56ADE9A2-F7D1-4C70-9750-279236D11B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16.00 - 21.00</t>
        </r>
      </text>
    </comment>
    <comment ref="I84" authorId="1" shapeId="0" xr:uid="{3F644828-733C-4F1D-AB13-B5435B51A1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13.45 - 18.45</t>
        </r>
      </text>
    </comment>
    <comment ref="K84" authorId="1" shapeId="0" xr:uid="{68AD8F13-560F-46CF-8EA8-49E3126CB0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X84" authorId="1" shapeId="0" xr:uid="{D2BC1C39-CA58-480E-94DB-3BBDA561C6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Y84" authorId="4" shapeId="0" xr:uid="{907E6E62-03D8-4DDE-B0F2-8006F1FA6264}">
      <text>
        <r>
          <rPr>
            <b/>
            <sz val="9"/>
            <color indexed="81"/>
            <rFont val="Tahoma"/>
            <family val="2"/>
          </rPr>
          <t>Steen Hertin-Sandkær: Er gået fra dagvagt6 kl. 12.00</t>
        </r>
        <r>
          <rPr>
            <sz val="9"/>
            <color indexed="81"/>
            <rFont val="Tahoma"/>
            <family val="2"/>
          </rPr>
          <t xml:space="preserve">
Speditørvej 20.30 - 08.30 oa.</t>
        </r>
      </text>
    </comment>
    <comment ref="Y85" authorId="4" shapeId="0" xr:uid="{492C9A7A-04B3-4D06-AA62-EC51B964103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være på Gl. køge landevej kl. 13.30</t>
        </r>
      </text>
    </comment>
    <comment ref="D86" authorId="4" shapeId="0" xr:uid="{9BA8E00A-6A92-4888-83D3-BE1ABD7537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10.00</t>
        </r>
      </text>
    </comment>
    <comment ref="AA86" authorId="1" shapeId="0" xr:uid="{021C8420-5A89-45AC-9912-B2FD8A32DE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 med Steen kl. 08.30 - 11.30, derefter
3-vagt til kl. 13.30</t>
        </r>
      </text>
    </comment>
    <comment ref="D87" authorId="4" shapeId="0" xr:uid="{CB700796-260D-46BE-9C9F-BC567EAB8FF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10.00</t>
        </r>
      </text>
    </comment>
    <comment ref="R87" authorId="4" shapeId="0" xr:uid="{BFC99148-06CF-4EC7-8187-9BD077E23E1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
14.30 - 20.30</t>
        </r>
      </text>
    </comment>
    <comment ref="S87" authorId="4" shapeId="0" xr:uid="{8C94C520-7840-449C-BFFA-038DAE4023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
14.30 - 20.30</t>
        </r>
      </text>
    </comment>
    <comment ref="T87" authorId="4" shapeId="0" xr:uid="{EEB2AE98-4B07-4A8D-98C8-C9A41708DDB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
 14.30 - 20.30</t>
        </r>
      </text>
    </comment>
    <comment ref="U87" authorId="5" shapeId="0" xr:uid="{6E6F26F2-BA59-420A-8203-D1CD76E2D77C}">
      <text>
        <r>
          <rPr>
            <sz val="9"/>
            <color indexed="81"/>
            <rFont val="Tahoma"/>
            <family val="2"/>
          </rPr>
          <t xml:space="preserve">
Steen Hertin:
Nørrebro bibliotek kl. 11.00 - 17.00</t>
        </r>
      </text>
    </comment>
    <comment ref="E90" authorId="7" shapeId="0" xr:uid="{3E7FBF32-4361-48C9-B798-7454F09316CA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5 vagt</t>
        </r>
      </text>
    </comment>
    <comment ref="F99" authorId="1" shapeId="0" xr:uid="{6608D89C-FECB-409D-B6CC-55947DA476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99" authorId="1" shapeId="0" xr:uid="{7A74F6B0-5AEB-42A6-AC5E-9459C85BE5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SKOLE
11-vagt på OA</t>
        </r>
      </text>
    </comment>
    <comment ref="T99" authorId="1" shapeId="0" xr:uid="{A15F4CDF-FFFA-4BD4-8ED9-E5F2DEBD75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99" authorId="1" shapeId="0" xr:uid="{214A5C66-0108-442A-A726-AD16592786A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100" authorId="1" shapeId="0" xr:uid="{FB9ED890-2884-42A3-98DB-E17DA477B5F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100" authorId="1" shapeId="0" xr:uid="{BA468D9A-807D-47AC-8A65-F4202A74FC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100" authorId="1" shapeId="0" xr:uid="{70957F84-1BAD-414E-9B82-BD971995BB0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100" authorId="1" shapeId="0" xr:uid="{A961A1E5-7B5B-48BD-94E1-6904A2CAF64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102" authorId="4" shapeId="0" xr:uid="{B4B42A1C-2410-427A-AAD1-F1D3D68131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forest.</t>
        </r>
      </text>
    </comment>
    <comment ref="K102" authorId="4" shapeId="0" xr:uid="{E9B6E056-50AA-4D11-90D8-3B297A1DE3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forest.</t>
        </r>
      </text>
    </comment>
    <comment ref="L102" authorId="4" shapeId="0" xr:uid="{61F0EE3A-665D-430D-A7DE-1D458CDB3D7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forest.</t>
        </r>
      </text>
    </comment>
    <comment ref="M102" authorId="4" shapeId="0" xr:uid="{D03D83BE-AC4A-4934-AECF-0B244388BE1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forest.</t>
        </r>
      </text>
    </comment>
    <comment ref="N102" authorId="4" shapeId="0" xr:uid="{E703B1D4-5309-4E7E-874C-98B85CF80AC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forest.</t>
        </r>
      </text>
    </comment>
    <comment ref="AC102" authorId="1" shapeId="0" xr:uid="{F98B8D7D-E1F6-4B04-B04D-27C73FF2CD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B1 dif timer på oa.</t>
        </r>
      </text>
    </comment>
    <comment ref="AD102" authorId="1" shapeId="0" xr:uid="{7EA93F33-90B2-4AF3-9DBD-D2BDB2D0EE3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B1 dif timer på oa.</t>
        </r>
      </text>
    </comment>
    <comment ref="Q105" authorId="10" shapeId="0" xr:uid="{4268A061-79DE-4799-8681-8A01BAB5C26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08-15</t>
        </r>
      </text>
    </comment>
    <comment ref="R105" authorId="10" shapeId="0" xr:uid="{F1B5B2B9-F23F-42AD-9483-89B312964E8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rundvisningen 09-16</t>
        </r>
      </text>
    </comment>
    <comment ref="S105" authorId="10" shapeId="0" xr:uid="{A906A9C7-30BB-4315-B860-2E20A0FC07F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08-15</t>
        </r>
      </text>
    </comment>
    <comment ref="T105" authorId="10" shapeId="0" xr:uid="{D8D4FD7C-C11A-4F66-AD89-36B9724BCBB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arrangementservice 07-14</t>
        </r>
      </text>
    </comment>
    <comment ref="U105" authorId="10" shapeId="0" xr:uid="{2619F7B0-571A-4F52-8D6F-4C2E4A1114C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08-15</t>
        </r>
      </text>
    </comment>
    <comment ref="Q106" authorId="10" shapeId="0" xr:uid="{1715C05D-AF18-4711-B18A-63DED585F15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08-15</t>
        </r>
      </text>
    </comment>
    <comment ref="R106" authorId="10" shapeId="0" xr:uid="{A3D56CD3-08FF-4480-A70C-F0EEE7EF110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arrangementservice 07-14</t>
        </r>
      </text>
    </comment>
    <comment ref="S106" authorId="10" shapeId="0" xr:uid="{82AA0DAB-E4AC-40E0-9B14-A3F529B6DF3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09-16</t>
        </r>
      </text>
    </comment>
    <comment ref="T106" authorId="10" shapeId="0" xr:uid="{E86A0AE9-BA4C-42B8-8802-BDE8DDCA99C8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rundvisningen 09-16</t>
        </r>
      </text>
    </comment>
    <comment ref="U106" authorId="10" shapeId="0" xr:uid="{1D63EE38-45EF-4825-924E-B381018750E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09-16</t>
        </r>
      </text>
    </comment>
    <comment ref="AB117" authorId="11" shapeId="0" xr:uid="{E278B25A-5E37-4BA2-A8B0-F8A59F5404C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Mødte kl. 19:00</t>
        </r>
      </text>
    </comment>
    <comment ref="P127" authorId="1" shapeId="0" xr:uid="{E08BE173-ADA0-45B8-B5BC-30264A562F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 OA</t>
        </r>
      </text>
    </comment>
    <comment ref="F139" authorId="4" shapeId="0" xr:uid="{9B890965-80E6-4CD0-A037-CFEB540F857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på Rådhuset kl. 10.00.17.00</t>
        </r>
      </text>
    </comment>
    <comment ref="N139" authorId="8" shapeId="0" xr:uid="{492A150D-12BF-4711-829E-19AE915076A3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møder 25 min. For sent</t>
        </r>
      </text>
    </comment>
    <comment ref="X139" authorId="4" shapeId="0" xr:uid="{00D02862-F02B-47DD-924E-731E83B26ED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 til 4/1</t>
        </r>
      </text>
    </comment>
    <comment ref="J159" authorId="2" shapeId="0" xr:uid="{CBFB5E43-3E00-4BCD-A60E-F7E527AF7A2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møde 08.00-09.00</t>
        </r>
      </text>
    </comment>
    <comment ref="T159" authorId="1" shapeId="0" xr:uid="{217B7103-77EF-4D10-9CA3-48D217059E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J171" authorId="2" shapeId="0" xr:uid="{F81A0945-81B8-4A84-9088-B3A9DEF62F2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møde 08.00-09.00</t>
        </r>
      </text>
    </comment>
    <comment ref="M171" authorId="1" shapeId="0" xr:uid="{9B7DF129-7257-4CEB-BAB7-6BB623D756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09.30 - 14.30</t>
        </r>
      </text>
    </comment>
    <comment ref="T171" authorId="1" shapeId="0" xr:uid="{A7DFB69C-233D-40D9-A3F0-A3581C75AB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E172" authorId="3" shapeId="0" xr:uid="{6160DE4F-A4EA-4AAF-95CD-487FF883506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10:30
Afspadsering inden da</t>
        </r>
      </text>
    </comment>
    <comment ref="J172" authorId="2" shapeId="0" xr:uid="{EF4F0C75-7B25-42CC-B400-1C4C1845A95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møde 08.00-09.00</t>
        </r>
      </text>
    </comment>
    <comment ref="T172" authorId="1" shapeId="0" xr:uid="{1870A4A6-E455-44DA-AD18-D57D0734A7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J173" authorId="2" shapeId="0" xr:uid="{798C0C47-1FAB-4D61-B102-6F428CD6115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møde 08.00-09.00</t>
        </r>
      </text>
    </comment>
    <comment ref="L173" authorId="2" shapeId="0" xr:uid="{74B3EEBE-F2F4-4749-B900-0F4D5DCF41B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Går kl. 14.30</t>
        </r>
      </text>
    </comment>
    <comment ref="M173" authorId="1" shapeId="0" xr:uid="{19591C15-E354-4E9F-8ADE-6A10B459D0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kl. 09.30 - 14.30</t>
        </r>
      </text>
    </comment>
    <comment ref="O173" authorId="2" shapeId="0" xr:uid="{FEBB03C8-3DEB-431B-89AF-56D8C52C189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ved Form. Forv.
Kl. 09.00-13.30</t>
        </r>
      </text>
    </comment>
    <comment ref="T173" authorId="1" shapeId="0" xr:uid="{320A7219-6604-4EEA-9794-AD42B769FD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U173" authorId="3" shapeId="0" xr:uid="{6DAA778D-68DA-44C1-A1C0-67DA84F02B6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Rundviser</t>
        </r>
      </text>
    </comment>
    <comment ref="Z173" authorId="2" shapeId="0" xr:uid="{CF945197-1F64-4785-9207-8028E95C030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går kl. 15.00 afspadsering 1 time</t>
        </r>
      </text>
    </comment>
    <comment ref="AE173" authorId="2" shapeId="0" xr:uid="{E0883F40-1EBA-4253-A290-98F95599DFB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FOA til kl. 11.00</t>
        </r>
      </text>
    </comment>
    <comment ref="J174" authorId="2" shapeId="0" xr:uid="{AAB27845-FE69-4F03-8F9B-9815431EF8A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møde 08.00-09.00</t>
        </r>
      </text>
    </comment>
    <comment ref="T174" authorId="1" shapeId="0" xr:uid="{B06A43F8-5F4A-4644-993D-DA14BF9688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J175" authorId="2" shapeId="0" xr:uid="{876B5F0A-B8FF-4113-9472-0A1694C599E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møde 08.00-09.00</t>
        </r>
      </text>
    </comment>
    <comment ref="S175" authorId="2" shapeId="0" xr:uid="{5455CA3B-0834-409A-8042-D8786454BBE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Samtale 10.00-11.00</t>
        </r>
      </text>
    </comment>
    <comment ref="T175" authorId="1" shapeId="0" xr:uid="{0911764D-4A43-4CDA-85A3-1807F3D7B7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V175" authorId="1" shapeId="0" xr:uid="{D0BB9D4E-16DC-4A2E-9B75-59179DC0157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Rundviser</t>
        </r>
      </text>
    </comment>
    <comment ref="AD175" authorId="4" shapeId="0" xr:uid="{E6845816-362B-45A0-AC4A-BC9209873D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Nørrebrohallen/bibliotek
11.00 - 18.00 oa.</t>
        </r>
      </text>
    </comment>
    <comment ref="AF175" authorId="2" shapeId="0" xr:uid="{DA53EFC6-3A25-4112-9AF6-1C8DD2904DB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15.00</t>
        </r>
      </text>
    </comment>
    <comment ref="E190" authorId="7" shapeId="0" xr:uid="{1F5D95B8-127F-4A6A-AA09-BDC5896122AB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Kan ikke komme ud fra sin grund pga væltet træ og vand</t>
        </r>
      </text>
    </comment>
    <comment ref="E192" authorId="3" shapeId="0" xr:uid="{9CEE7053-4098-469D-A259-67E0077A238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oa 79 vagt</t>
        </r>
      </text>
    </comment>
    <comment ref="F192" authorId="3" shapeId="0" xr:uid="{0A1FB132-2107-4FF9-A590-1720318C0C9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4 vagt oa</t>
        </r>
      </text>
    </comment>
    <comment ref="Z193" authorId="1" shapeId="0" xr:uid="{91A5504C-E31E-4E35-9D1A-D2CE04963C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Speditørvej
De timer som ligger uden for normal arbejdstia er OA.</t>
        </r>
      </text>
    </comment>
    <comment ref="AA193" authorId="1" shapeId="0" xr:uid="{5C46079E-1DAB-4AA3-AC7F-8E00EFEB08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Speditørvej
De timer som ligger uden for normal arbejdstia er OA.</t>
        </r>
      </text>
    </comment>
    <comment ref="AB193" authorId="1" shapeId="0" xr:uid="{9DE63625-C7D6-40D2-A0C9-5522F533A7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Speditørvej
De timer som ligger uden for normal arbejdstia er OA.
Mødte kl. 20:00</t>
        </r>
      </text>
    </comment>
    <comment ref="AC193" authorId="1" shapeId="0" xr:uid="{B62F1B51-42FA-493B-A0F5-E0744E88939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SP2
De timer som ligger uden for normal arbejdstia er OA.</t>
        </r>
      </text>
    </comment>
    <comment ref="AD193" authorId="1" shapeId="0" xr:uid="{4849DA49-2410-4C8E-A92D-1ACBBF9EEC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SP4
De timer som ligger uden for normal arbejdstia er OA.</t>
        </r>
      </text>
    </comment>
    <comment ref="T209" authorId="1" shapeId="0" xr:uid="{4C8AC9DC-139E-4C6A-9F74-A010BD515E7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</t>
        </r>
      </text>
    </comment>
    <comment ref="I236" authorId="1" shapeId="0" xr:uid="{E29F58DA-7448-4D03-AB17-51FE9762BB4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Blågårdens bibliotek kl. 14.00 - 16.00 og Nørrebro hal/bibliotek 16.00 - 21.00 på oa.</t>
        </r>
      </text>
    </comment>
    <comment ref="S236" authorId="4" shapeId="0" xr:uid="{D9F7F722-987C-4F32-B569-FEA883D1EA1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intern flex skal ikke afløses.</t>
        </r>
      </text>
    </comment>
    <comment ref="AA236" authorId="4" shapeId="0" xr:uid="{6E64AE6C-643F-49BD-9E75-900E59282B1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12.00</t>
        </r>
      </text>
    </comment>
    <comment ref="Y265" authorId="12" shapeId="0" xr:uid="{F0991626-EBC1-4E19-9398-188AF789E4DB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1,83 ferie time brugt</t>
        </r>
      </text>
    </comment>
    <comment ref="M266" authorId="6" shapeId="0" xr:uid="{891D5E5B-1257-4C7D-B557-16032F0737B5}">
      <text>
        <r>
          <rPr>
            <sz val="9"/>
            <rFont val="Arial"/>
            <family val="2"/>
          </rPr>
          <t>Henrik Wolffbrandt Hansen:
OA Rentemestervej 
kl.15:15 - 18:15</t>
        </r>
      </text>
    </comment>
    <comment ref="Q266" authorId="6" shapeId="0" xr:uid="{7A671BFF-9C62-45DF-97A1-9100FF17C3DF}">
      <text>
        <r>
          <rPr>
            <sz val="9"/>
            <rFont val="Arial"/>
            <family val="2"/>
          </rPr>
          <t>Henrik Wolffbrandt Hansen:
OA 
Rentemestervej 
kl.13:45 - 18:00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Rasmus Sørensen</author>
    <author>Lars Crone</author>
    <author>Steen Hertin-Sandkær</author>
    <author>Thomas Holm</author>
    <author>Mathias Hartvig Morell Nielsen</author>
    <author>Kim Holm Aabroe</author>
    <author>Henrik Wolffbrandt Hansen</author>
    <author>Mathias Nielsen</author>
    <author>Michael Bo Pedersen</author>
    <author>Nick Lorentzen</author>
  </authors>
  <commentList>
    <comment ref="C15" authorId="0" shapeId="0" xr:uid="{8C960720-2501-4BDC-B046-305C1DA107E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D15" authorId="0" shapeId="0" xr:uid="{0BD883D5-F88A-4990-AA9A-47B04F6D7FF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 kl. 08.30 til Mathias kommer tilbage.</t>
        </r>
      </text>
    </comment>
    <comment ref="C18" authorId="1" shapeId="0" xr:uid="{4EA586EC-E9D8-4117-BD0B-5B2228C55FE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til møde kl. 15</t>
        </r>
      </text>
    </comment>
    <comment ref="E18" authorId="2" shapeId="0" xr:uid="{AE7D9A4E-0FFC-4FEF-8DA6-3A260BC5EF6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89 på OA</t>
        </r>
      </text>
    </comment>
    <comment ref="AB18" authorId="2" shapeId="0" xr:uid="{A249C0B4-8149-4CFA-8616-A7229D0A3F94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LUS 14:30-15:30</t>
        </r>
      </text>
    </comment>
    <comment ref="U19" authorId="3" shapeId="0" xr:uid="{55EFBB74-E5D9-49F6-90D4-475DDFBF433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Hovedporten skal holdes åben til kl. 19.30</t>
        </r>
      </text>
    </comment>
    <comment ref="G21" authorId="0" shapeId="0" xr:uid="{FE902381-660E-4BB0-A312-7BAA1F2A02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på oa</t>
        </r>
      </text>
    </comment>
    <comment ref="Y21" authorId="4" shapeId="0" xr:uid="{FE04CDAA-62E5-4A99-B7AF-CADD1F2E7DC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10.00-11.00 + 14.00-17.00</t>
        </r>
      </text>
    </comment>
    <comment ref="AB21" authorId="4" shapeId="0" xr:uid="{2642A4D9-64B8-4E7C-8BB5-ACB1791AED5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</t>
        </r>
      </text>
    </comment>
    <comment ref="AC21" authorId="4" shapeId="0" xr:uid="{74FC4E46-1A9E-43AD-83E0-CAC974A2AC4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</t>
        </r>
      </text>
    </comment>
    <comment ref="AD21" authorId="4" shapeId="0" xr:uid="{436E8299-BC3C-4B1C-AA43-4FDA90EA373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</t>
        </r>
      </text>
    </comment>
    <comment ref="AE21" authorId="3" shapeId="0" xr:uid="{314C8D66-A519-4722-AD58-422DBD9D7C7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kl. 15.30</t>
        </r>
      </text>
    </comment>
    <comment ref="W22" authorId="0" shapeId="0" xr:uid="{342DFF43-1847-414C-A7F6-6188098411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TR-Møde</t>
        </r>
      </text>
    </comment>
    <comment ref="X22" authorId="4" shapeId="0" xr:uid="{064BBC5C-DC31-428F-ABE3-EDE5F900A1E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VH 09.30-13.00</t>
        </r>
      </text>
    </comment>
    <comment ref="AD22" authorId="0" shapeId="0" xr:uid="{497C420F-6D9C-4B16-AD5E-27280C07BA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Center MED kl. 09.00 - 12.00</t>
        </r>
      </text>
    </comment>
    <comment ref="AE22" authorId="5" shapeId="0" xr:uid="{2168DABB-4980-4A16-A779-B938D88CA2D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Rentemestervej opsætning</t>
        </r>
      </text>
    </comment>
    <comment ref="C24" authorId="0" shapeId="0" xr:uid="{4FD4A091-BBA2-48A1-99FF-15757333E5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G24" authorId="0" shapeId="0" xr:uid="{0FFFB2DA-1935-4CA7-8312-FFF0F33DD3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på oa</t>
        </r>
      </text>
    </comment>
    <comment ref="P24" authorId="3" shapeId="0" xr:uid="{71626267-0432-4C39-8C7D-75FF12B614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Q24" authorId="3" shapeId="0" xr:uid="{55CCA738-0749-4D81-972D-A64AAC3D7C3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24" authorId="0" shapeId="0" xr:uid="{43241A6D-56AC-466A-830E-D430DF8934ED}">
      <text>
        <r>
          <rPr>
            <b/>
            <sz val="9"/>
            <color indexed="81"/>
            <rFont val="Tahoma"/>
            <family val="2"/>
          </rPr>
          <t xml:space="preserve">Steen Hertin:
</t>
        </r>
        <r>
          <rPr>
            <sz val="9"/>
            <color indexed="81"/>
            <rFont val="Tahoma"/>
            <family val="2"/>
          </rPr>
          <t xml:space="preserve">Møder 06.45 som VH.
</t>
        </r>
        <r>
          <rPr>
            <sz val="9"/>
            <color indexed="81"/>
            <rFont val="Tahoma"/>
            <family val="2"/>
          </rPr>
          <t xml:space="preserve">
Møder 07.30 - 15.15 og kører på TMF toiletter.</t>
        </r>
      </text>
    </comment>
    <comment ref="Y24" authorId="0" shapeId="0" xr:uid="{F8A28AB1-4B14-4D24-81F2-7E05558B7E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A24" authorId="0" shapeId="0" xr:uid="{C8D5AC2C-94EA-484B-B572-47825649CE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AD24" authorId="0" shapeId="0" xr:uid="{05FE28E5-DC9B-433C-8479-1E362A473D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vagthavende kl. 06.45  på arrangement fra kl. 08.45</t>
        </r>
      </text>
    </comment>
    <comment ref="E25" authorId="2" shapeId="0" xr:uid="{7429072E-295C-45DF-A122-2B5C36C3D28F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KA på OA
plus 30 minuter grunde udførdinger og raporter 
</t>
        </r>
      </text>
    </comment>
    <comment ref="J25" authorId="3" shapeId="0" xr:uid="{17CB2308-5CC6-48D7-889E-41C9248125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 kl. 13.30 - 15.00</t>
        </r>
      </text>
    </comment>
    <comment ref="K25" authorId="6" shapeId="0" xr:uid="{32D9604A-7BF4-4CDC-9BAC-AFDF3C911E1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AD25" authorId="5" shapeId="0" xr:uid="{FC2CA018-42FF-4720-A0A7-9ECFD7FE4A5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22-vagt OA</t>
        </r>
      </text>
    </comment>
    <comment ref="C26" authorId="0" shapeId="0" xr:uid="{3D7F5FBB-C655-4928-8370-B642EFF912C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D26" authorId="3" shapeId="0" xr:uid="{F814A827-7894-4ECB-9253-E8275FD2F75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OK24 kl. 10.30 - 13.30</t>
        </r>
      </text>
    </comment>
    <comment ref="G26" authorId="0" shapeId="0" xr:uid="{3AD0948E-2817-4822-AB05-D2BA55A485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Griffen</t>
        </r>
      </text>
    </comment>
    <comment ref="H26" authorId="0" shapeId="0" xr:uid="{3BCEF137-E2D4-483A-9D05-F226C91799E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Griffen</t>
        </r>
      </text>
    </comment>
    <comment ref="J26" authorId="3" shapeId="0" xr:uid="{83FBC018-E27A-45A0-B8C3-6D93ED8DB966}">
      <text>
        <r>
          <rPr>
            <b/>
            <sz val="9"/>
            <color indexed="81"/>
            <rFont val="Tahoma"/>
            <family val="2"/>
          </rPr>
          <t>Steen Hertin-Sandkær:
FOA</t>
        </r>
      </text>
    </comment>
    <comment ref="K26" authorId="3" shapeId="0" xr:uid="{3D345712-B218-45F1-A146-FE7FD3FBF56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OK24 kl. 10.30 - 13.30</t>
        </r>
      </text>
    </comment>
    <comment ref="O26" authorId="3" shapeId="0" xr:uid="{16E22582-D2FB-41E8-AF78-CA35175B548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 til 13.30 - 21.15</t>
        </r>
      </text>
    </comment>
    <comment ref="Q26" authorId="2" shapeId="0" xr:uid="{A9BB676E-7DD7-49D0-85FA-0B79C132518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Skal gå kl 12:50</t>
        </r>
      </text>
    </comment>
    <comment ref="R26" authorId="3" shapeId="0" xr:uid="{0879A14E-2773-4200-BFF8-4394D1AC51E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OK24 kl. 10.30 - 13.30</t>
        </r>
      </text>
    </comment>
    <comment ref="U26" authorId="0" shapeId="0" xr:uid="{72BD5360-4642-439E-A4DC-B907378D220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Kursus FOA</t>
        </r>
      </text>
    </comment>
    <comment ref="V26" authorId="0" shapeId="0" xr:uid="{CB56DD3C-FC83-46EB-B6F0-F0C48A1BA5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Kursus FOA</t>
        </r>
      </text>
    </comment>
    <comment ref="W26" authorId="0" shapeId="0" xr:uid="{782A15DB-E52E-40F9-B3C2-21E0ED1FEB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TR-Møde</t>
        </r>
      </text>
    </comment>
    <comment ref="Y26" authorId="3" shapeId="0" xr:uid="{AE122DEF-13A0-480D-A9DC-239E626E0A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OK24 kl. 10.30 - 13.30</t>
        </r>
      </text>
    </comment>
    <comment ref="AB26" authorId="0" shapeId="0" xr:uid="{62A11E29-6527-4B3D-A7EE-C6091DF7A20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09.15 dækker Nørrebro bibliotek kl. 14.30 - 20.30 oa fra 15.45</t>
        </r>
      </text>
    </comment>
    <comment ref="AD26" authorId="0" shapeId="0" xr:uid="{07D9A374-F37C-4F0B-B685-4B9338615E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Center MED kl. 09.00 - 12.00 Dækker Nørrebro bibliotek 14.30 - 20.30 oa fra 15.45</t>
        </r>
      </text>
    </comment>
    <comment ref="AE26" authorId="0" shapeId="0" xr:uid="{2DDC754B-E2EB-4525-A252-398779CC63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KEJD møde kl. 09.00 - 12.00 + FOA hele dagen</t>
        </r>
      </text>
    </comment>
    <comment ref="H27" authorId="3" shapeId="0" xr:uid="{8B359308-5125-4A6D-BE1D-69544E12E2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kl. 14.00
opsætning. OA.</t>
        </r>
      </text>
    </comment>
    <comment ref="N27" authorId="3" shapeId="0" xr:uid="{EDD0F613-99B3-4C14-9101-1726727577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1-vagt og bliver til kl. 15.00</t>
        </r>
      </text>
    </comment>
    <comment ref="O27" authorId="3" shapeId="0" xr:uid="{85ECD1CD-C984-4EFD-AD63-F6B574A3FB6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kl. 14.00
opsætning. OA.</t>
        </r>
      </text>
    </comment>
    <comment ref="Q27" authorId="3" shapeId="0" xr:uid="{95F3EDCC-1270-4425-8188-37433CEAB6C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kl. 14.00
opsætning. OA.</t>
        </r>
      </text>
    </comment>
    <comment ref="AE27" authorId="3" shapeId="0" xr:uid="{754BC063-B9AA-4BA4-9507-96ADCB494DA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Opsætning Rentemestervej frra kl. 13.45 oa.</t>
        </r>
      </text>
    </comment>
    <comment ref="H28" authorId="7" shapeId="0" xr:uid="{BE5F04A5-5CAE-4D43-9E08-E0D1EE5DDE44}">
      <text>
        <r>
          <rPr>
            <sz val="9"/>
            <rFont val="Arial"/>
            <family val="2"/>
          </rPr>
          <t>Henrik Wolffbrandt Hansen:
Rentemestervej.
Tribune ned + ny opsætning</t>
        </r>
      </text>
    </comment>
    <comment ref="L28" authorId="0" shapeId="0" xr:uid="{3BB89D58-BA45-4408-A791-AD2A289588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Flemming Nielsen dækker R3</t>
        </r>
      </text>
    </comment>
    <comment ref="O30" authorId="5" shapeId="0" xr:uid="{99ECF03D-DC9C-4D3A-A2CB-F6C574F5A01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Arrangementsservice</t>
        </r>
      </text>
    </comment>
    <comment ref="P31" authorId="6" shapeId="0" xr:uid="{7A49624A-2242-4F1E-9B1B-AB010323AD5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rentemestervej til kl. 23.00</t>
        </r>
      </text>
    </comment>
    <comment ref="N43" authorId="8" shapeId="0" xr:uid="{5B39D881-ABD5-4607-84C3-CEF9E2525CC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P43" authorId="8" shapeId="0" xr:uid="{191B38F6-0F92-4EB1-958A-35CA92E74C9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
På hospitalet</t>
        </r>
      </text>
    </comment>
    <comment ref="R43" authorId="8" shapeId="0" xr:uid="{333E1540-987B-4B20-BEF9-B8256905678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U43" authorId="8" shapeId="0" xr:uid="{2B5CEA53-0E2A-4CE5-8061-467B13BC2A9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W43" authorId="8" shapeId="0" xr:uid="{E4FBB084-A842-4B79-B70F-252084C8B21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Y43" authorId="8" shapeId="0" xr:uid="{D07C9BD8-B1AE-4986-A112-D38F57584383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AB43" authorId="8" shapeId="0" xr:uid="{DC6CB503-A6EE-43BB-B928-9DEDFD23011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AD43" authorId="8" shapeId="0" xr:uid="{316F0D5F-3264-427A-B284-88A14BF7BCC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AE46" authorId="0" shapeId="0" xr:uid="{9E351AE4-AD32-4C80-B78C-D1C6C85403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16.00 - 23.00 og deltage i BR-Møde</t>
        </r>
      </text>
    </comment>
    <comment ref="AE47" authorId="0" shapeId="0" xr:uid="{9CCB8D5C-8A63-4460-A24E-D8BC2BFA21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16.00 - 23.00 og deltage i BR-Møde</t>
        </r>
      </text>
    </comment>
    <comment ref="C48" authorId="1" shapeId="0" xr:uid="{0F607B56-3BA0-49E0-80C5-08F96E50FDD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til møde kl. 15</t>
        </r>
      </text>
    </comment>
    <comment ref="D48" authorId="2" shapeId="0" xr:uid="{B3A6B1F2-0DAB-4A4C-9254-81B7392A5C4E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Møder kl 1400 og dækker 5 vagt til kl 1600</t>
        </r>
      </text>
    </comment>
    <comment ref="J48" authorId="3" shapeId="0" xr:uid="{F9C86863-235F-494C-A23A-356C94AADAF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 kl. 11.00 - 17.00
Bliver afløst af Jesper kl. 13.30 - 15.00</t>
        </r>
      </text>
    </comment>
    <comment ref="N48" authorId="3" shapeId="0" xr:uid="{9E8DDFB6-2F5F-47A2-A944-7267277B95B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S-vagten</t>
        </r>
      </text>
    </comment>
    <comment ref="AE48" authorId="0" shapeId="0" xr:uid="{2CE02321-49D7-44B8-BFC0-4E82F23CE92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16.00 - 23.00 og deltage i BR-Møde</t>
        </r>
      </text>
    </comment>
    <comment ref="C49" authorId="2" shapeId="0" xr:uid="{E5D193AE-0C2D-424F-8A32-4A93FAB07639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89 på OA </t>
        </r>
      </text>
    </comment>
    <comment ref="D49" authorId="3" shapeId="0" xr:uid="{1940D26B-004B-481B-B548-42F4AFD3E50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Griffen kl. 09.00 - 13.00 oa.</t>
        </r>
      </text>
    </comment>
    <comment ref="J50" authorId="3" shapeId="0" xr:uid="{CB61CD87-ECD1-472A-8462-DDD3B3FF79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P-vagt</t>
        </r>
      </text>
    </comment>
    <comment ref="K50" authorId="3" shapeId="0" xr:uid="{3C56614F-89D4-41B7-9182-7FA1B60F6BE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P-vagt</t>
        </r>
      </text>
    </comment>
    <comment ref="M51" authorId="0" shapeId="0" xr:uid="{A0664FEF-FA1D-4551-BA9C-C5D2A2BF50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D52" authorId="2" shapeId="0" xr:uid="{B6493D03-5B81-4B07-83B2-92CF1E93C0A9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Rundviser fra 0900-1400 på OA. Rundviser fra 1400-1800</t>
        </r>
      </text>
    </comment>
    <comment ref="U67" authorId="3" shapeId="0" xr:uid="{472D7CD5-7BB6-4F0E-9128-CD3AEF21864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 bag Bo</t>
        </r>
      </text>
    </comment>
    <comment ref="C68" authorId="1" shapeId="0" xr:uid="{036F95E5-DE43-47CD-8802-D4B590B56D5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til møde kl 15</t>
        </r>
      </text>
    </comment>
    <comment ref="J68" authorId="3" shapeId="0" xr:uid="{A727CD20-A5F5-41DD-AC27-87E34482F6A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D-vagt 13.00 - 18.00 på oa.</t>
        </r>
      </text>
    </comment>
    <comment ref="K68" authorId="3" shapeId="0" xr:uid="{D7497CF5-E588-49BE-8C63-6A82FE7B2FA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D-vagt 09.00 - 13.00 på oa</t>
        </r>
      </text>
    </comment>
    <comment ref="AA68" authorId="9" shapeId="0" xr:uid="{ECEADF6E-DE2C-43FA-9A3A-F55FBAF87C6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R69" authorId="0" shapeId="0" xr:uid="{35596A30-2A62-47FE-B4C0-88FF6F59E4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 fra 18.00 - 20.30 forberede TVO</t>
        </r>
      </text>
    </comment>
    <comment ref="G70" authorId="0" shapeId="0" xr:uid="{051C0396-E091-4C85-B223-D563D86F66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H70" authorId="0" shapeId="0" xr:uid="{0E2D7201-8D06-4E80-8E90-49E99F851CD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I70" authorId="3" shapeId="0" xr:uid="{CA5BB18A-EB94-40E5-A34A-E8B5161E306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16.00 - 23.00 ekstra aften vagt Lærer de runderinger man ikke kan.</t>
        </r>
      </text>
    </comment>
    <comment ref="J70" authorId="3" shapeId="0" xr:uid="{1D152227-166C-4E7E-9A2D-E1D563DBF2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16.00 - 23.00 ekstra aften vagt Lærer de runderinger man ikke kan.</t>
        </r>
      </text>
    </comment>
    <comment ref="M71" authorId="9" shapeId="0" xr:uid="{35459768-82ED-4BAB-A9FC-28EFD412216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1345-1845på oa</t>
        </r>
      </text>
    </comment>
    <comment ref="N71" authorId="2" shapeId="0" xr:uid="{592B9EB8-7234-434A-B657-F2403731DF67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P71" authorId="2" shapeId="0" xr:uid="{7169990F-62FF-425C-A168-C25D96C3D1BD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Q71" authorId="2" shapeId="0" xr:uid="{DD566E10-F1BD-45F1-B51A-896A9A49881B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T71" authorId="2" shapeId="0" xr:uid="{AAF0279D-AA18-43EC-A65D-BD948D01E4C5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AD71" authorId="0" shapeId="0" xr:uid="{906927DD-2FEC-48CC-AABE-BDBB83668D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Deltage i arrangement kl. 09.30 - 14.30</t>
        </r>
      </text>
    </comment>
    <comment ref="C73" authorId="5" shapeId="0" xr:uid="{9B1D15AB-F052-4DF9-B2B4-4BEAFCCA391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69 vagt oa</t>
        </r>
      </text>
    </comment>
    <comment ref="D73" authorId="2" shapeId="0" xr:uid="{BB48FB24-8C25-4489-A975-46249C7F785B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69 på OA</t>
        </r>
      </text>
    </comment>
    <comment ref="O73" authorId="3" shapeId="0" xr:uid="{864A6E4C-4D78-40DD-89D4-6E8B2C49BF3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15.00 - 23.00 ekstra aften vagt Lærer de runderinger man ikke kan.</t>
        </r>
      </text>
    </comment>
    <comment ref="P73" authorId="3" shapeId="0" xr:uid="{A3E6E30B-B6A8-4CDD-97AD-E2DBCD31B08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15.00 - 23.00 ekstra aften vagt Lærer de runderinger man ikke kan.</t>
        </r>
      </text>
    </comment>
    <comment ref="R73" authorId="9" shapeId="0" xr:uid="{BD8F792D-C2EA-47EB-9C28-E76AF971F25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12.00-16.00 4-vagt på OA</t>
        </r>
      </text>
    </comment>
    <comment ref="T73" authorId="9" shapeId="0" xr:uid="{83028C75-4269-47F2-93A6-D771E4ACBD0E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Y73" authorId="5" shapeId="0" xr:uid="{29BE9082-D8F4-4CEE-BB61-65549576437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11.00 - 17.00 på rådhuset og dækker sikringsvagter - M vagt 08:45-11:00 på OA</t>
        </r>
      </text>
    </comment>
    <comment ref="AB73" authorId="3" shapeId="0" xr:uid="{6B714764-E7E4-4C27-AE1B-16C8B213031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bag Benny</t>
        </r>
      </text>
    </comment>
    <comment ref="AC73" authorId="3" shapeId="0" xr:uid="{9348B114-9032-477B-B206-5381093DDB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14:30-2030. Derefter 25. Går bag Benny. OA 1400-1500</t>
        </r>
      </text>
    </comment>
    <comment ref="AD73" authorId="3" shapeId="0" xr:uid="{71478F5E-69E4-42B4-AB5F-67A754A0CF8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bag Benny</t>
        </r>
      </text>
    </comment>
    <comment ref="AE73" authorId="0" shapeId="0" xr:uid="{7BD533A3-CC94-4772-9AD4-099D95E067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U74" authorId="0" shapeId="0" xr:uid="{6589C785-F31D-4F14-814F-5B0BA13469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V74" authorId="0" shapeId="0" xr:uid="{3C93F5EE-D5DA-4B2E-B93B-A76216E6C30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C75" authorId="0" shapeId="0" xr:uid="{AFE46F92-3C0B-4723-9A59-1E1AEE707AA5}">
      <text>
        <r>
          <rPr>
            <b/>
            <sz val="9"/>
            <color indexed="81"/>
            <rFont val="Tahoma"/>
            <family val="2"/>
          </rPr>
          <t>Steen Hertin:Møder 15.30 - 22.30 deltager i BR-Møde</t>
        </r>
      </text>
    </comment>
    <comment ref="AA75" authorId="3" shapeId="0" xr:uid="{688F67AD-DFA7-47F4-8899-7E568515FB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SP5 på OA</t>
        </r>
      </text>
    </comment>
    <comment ref="C76" authorId="0" shapeId="0" xr:uid="{3F1F8F17-42D6-48CA-A821-7821C45046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D76" authorId="0" shapeId="0" xr:uid="{4FEBA920-D0A2-47BE-B838-E02352E615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E76" authorId="0" shapeId="0" xr:uid="{DD839809-3316-42E4-8409-CDE0F2636A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F76" authorId="0" shapeId="0" xr:uid="{AF96C2BA-3330-4A99-A730-40B1D9229E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I76" authorId="0" shapeId="0" xr:uid="{1238DFC7-B46D-4D7A-B16C-4515BC38990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J76" authorId="0" shapeId="0" xr:uid="{885FFA6A-22D1-411D-A945-5FCA62947D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K76" authorId="0" shapeId="0" xr:uid="{640C8A27-D2D4-4739-9B44-CE94495B7C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N76" authorId="0" shapeId="0" xr:uid="{89FF20E9-E05B-45DF-B322-A2C830FC71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O76" authorId="0" shapeId="0" xr:uid="{57220926-EA7F-4E33-8DE5-DC05646BC5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P76" authorId="0" shapeId="0" xr:uid="{CCF20871-689A-4EDC-BC06-31B5F84635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Q76" authorId="0" shapeId="0" xr:uid="{99EF36E7-658B-4DB9-81F7-2D095BF092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R76" authorId="0" shapeId="0" xr:uid="{6131D442-88C5-4A36-8F33-AFCFB5B78E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S76" authorId="0" shapeId="0" xr:uid="{CE83F400-9E4E-4B5F-93BE-D6F04D9E5A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T76" authorId="0" shapeId="0" xr:uid="{88C22E73-48CB-482D-A9C8-64C4128C10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W76" authorId="0" shapeId="0" xr:uid="{3C059F5C-22FB-4208-8492-DA5C86967B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X76" authorId="0" shapeId="0" xr:uid="{996D316A-DDFB-467B-AD69-584C8D7889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Y76" authorId="0" shapeId="0" xr:uid="{A9B7F324-EBB0-4614-8912-F6574B6C023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14.30 - 20.30</t>
        </r>
      </text>
    </comment>
    <comment ref="C77" authorId="3" shapeId="0" xr:uid="{F0ABB09C-278A-4F51-89F3-769B6BABA6A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D77" authorId="3" shapeId="0" xr:uid="{A1FA9580-C2F7-4571-BC58-41CE71E261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08.00 - 14.00</t>
        </r>
      </text>
    </comment>
    <comment ref="G77" authorId="3" shapeId="0" xr:uid="{8147EB1A-6800-4704-AE64-C804F3B0575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H77" authorId="3" shapeId="0" xr:uid="{8A833ED0-1DC9-4279-8B2B-B5888A87119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I77" authorId="3" shapeId="0" xr:uid="{8C2F9CE2-0DA8-4496-91CC-DAD3525145E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K77" authorId="3" shapeId="0" xr:uid="{45D6C13B-B9D7-40D0-BB23-2669EFB7F0F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08.00 - 14.00</t>
        </r>
      </text>
    </comment>
    <comment ref="L77" authorId="3" shapeId="0" xr:uid="{9292BD41-3C65-44FF-AE95-08291AFC189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08.00 - 14.00</t>
        </r>
      </text>
    </comment>
    <comment ref="N77" authorId="3" shapeId="0" xr:uid="{53CA7F3A-6DDB-40C1-87A9-4CF71A2E40D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O77" authorId="3" shapeId="0" xr:uid="{B8A6F403-7C16-4CB8-9FC1-9339CD4BE1A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P77" authorId="3" shapeId="0" xr:uid="{891BDE9A-8164-49A8-A201-9375516C62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Q77" authorId="3" shapeId="0" xr:uid="{C7139E83-337F-4DFB-AC41-2C144A40360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R77" authorId="3" shapeId="0" xr:uid="{A4A316D4-8FE3-4B6D-B1AA-FF82EDEE4B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08.00 - 14.00</t>
        </r>
      </text>
    </comment>
    <comment ref="S77" authorId="3" shapeId="0" xr:uid="{ACA04998-FF39-4CC6-B2C8-20CE58D0EAB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08.00 - 14.00</t>
        </r>
      </text>
    </comment>
    <comment ref="U77" authorId="3" shapeId="0" xr:uid="{64E09CB5-4AC3-4D80-BADA-31CA8E3B66F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V77" authorId="3" shapeId="0" xr:uid="{C79778A5-3BB4-47E0-8F11-2CA560C6F0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W77" authorId="3" shapeId="0" xr:uid="{E8CFDE7D-F06C-4589-A0F6-F7E0BABD942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X77" authorId="3" shapeId="0" xr:uid="{69FA4409-AEB2-4D47-B5F0-23BB74C23EC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Y77" authorId="3" shapeId="0" xr:uid="{039B5A15-5F6B-4086-8F10-C5C904F5B5B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08.00 - 14.00</t>
        </r>
      </text>
    </comment>
    <comment ref="Z77" authorId="3" shapeId="0" xr:uid="{05F8DE09-8830-4E2F-A4B9-71C437C2F3A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08.00 - 14.00</t>
        </r>
      </text>
    </comment>
    <comment ref="AB77" authorId="3" shapeId="0" xr:uid="{77A43247-50B0-42A9-8D2C-5439DFBC508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AC77" authorId="3" shapeId="0" xr:uid="{614141EB-4D4A-4482-B7A1-86E7C1CC998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AD77" authorId="3" shapeId="0" xr:uid="{00F5D20D-92BF-43C0-86FE-159C9DEF19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AE77" authorId="3" shapeId="0" xr:uid="{278229ED-1DE4-4918-9C0E-24AC494ED9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F78" authorId="9" shapeId="0" xr:uid="{1F8AEF65-ED19-4F92-B6D0-BB5DCBA185C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H78" authorId="0" shapeId="0" xr:uid="{8EB48B82-8D99-486A-B88E-11DE9CBF42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13.45 - 20.45 og hjælper Johnny på Rentemestervej.</t>
        </r>
      </text>
    </comment>
    <comment ref="I78" authorId="3" shapeId="0" xr:uid="{0B20BC8B-7FEC-46BA-ABAE-37627AA820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Matthæusgade kl. 09.40 - 12.30 Derefter på Rådhuset og deltage i modtagelse til kl. 16.30</t>
        </r>
      </text>
    </comment>
    <comment ref="J78" authorId="0" shapeId="0" xr:uid="{43F2FC16-A19A-493F-BE1A-9C1E57658B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i Matthæusgade 12.00 - 18.00</t>
        </r>
      </text>
    </comment>
    <comment ref="AD78" authorId="0" shapeId="0" xr:uid="{B97024F4-9163-4CC7-8723-C77AD60194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Deltage i  arrangement fra kl. 09.30 - 14.30</t>
        </r>
      </text>
    </comment>
    <comment ref="X79" authorId="8" shapeId="0" xr:uid="{B16F5C63-BAEB-4777-AACE-DA475213C748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Matthæusgade fra kl. 12:00 OA</t>
        </r>
      </text>
    </comment>
    <comment ref="Y79" authorId="5" shapeId="0" xr:uid="{A36F761A-DDE6-436C-BE4D-77464E3A944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10-16 på rådhuset og dækker sikringsvagter
GRUS 10.00-11.00</t>
        </r>
      </text>
    </comment>
    <comment ref="X80" authorId="3" shapeId="0" xr:uid="{8DD08FBB-4B9B-49BD-9D2C-C6ABC53139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Afløse på Griffen kl. 13.30 - 15.45</t>
        </r>
      </text>
    </comment>
    <comment ref="Y80" authorId="4" shapeId="0" xr:uid="{394DB681-9B92-4219-9CFB-F9DC4D5B99A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10.00-11.00</t>
        </r>
      </text>
    </comment>
    <comment ref="O82" authorId="5" shapeId="0" xr:uid="{67ED7FCE-64B9-4A84-8475-BB3110B8A9F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Tager D-vagten</t>
        </r>
      </text>
    </comment>
    <comment ref="W82" authorId="0" shapeId="0" xr:uid="{9404CDC3-FCB5-458D-808F-B612AE271F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Ekstravagt 16.00 - 23.00. Læres op i trækninger han ikke kan</t>
        </r>
      </text>
    </comment>
    <comment ref="X82" authorId="0" shapeId="0" xr:uid="{9C55DA93-CEEC-471E-BB42-DFBFC7368B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Ekstravagt 16.00 - 23.00. Læres op i trækninger han ikke kan</t>
        </r>
      </text>
    </comment>
    <comment ref="Y82" authorId="5" shapeId="0" xr:uid="{88941567-3BBF-4EE3-B6ED-9197F894468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11.00 - 17.00 på rådhuset og dækker sikringsvagter</t>
        </r>
      </text>
    </comment>
    <comment ref="C85" authorId="3" shapeId="0" xr:uid="{7E5FDBAF-5307-4692-A49B-586B17F3D1E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D85" authorId="0" shapeId="0" xr:uid="{C3885995-B349-4A83-868E-F830DC81746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G94" authorId="3" shapeId="0" xr:uid="{DDCEC1A9-F768-44A4-9070-40372C4DE57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09.30</t>
        </r>
      </text>
    </comment>
    <comment ref="W94" authorId="3" shapeId="0" xr:uid="{F04F3ADC-9F01-4E27-BD94-3BF1172265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PF</t>
        </r>
      </text>
    </comment>
    <comment ref="AB94" authorId="3" shapeId="0" xr:uid="{165737F9-8D9E-4C70-BEAB-E298D65A2FD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foran Tommy</t>
        </r>
      </text>
    </comment>
    <comment ref="AC94" authorId="3" shapeId="0" xr:uid="{2E8C3102-C108-4ADE-9B7F-974366A27A9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foran Tommy</t>
        </r>
      </text>
    </comment>
    <comment ref="AD94" authorId="3" shapeId="0" xr:uid="{37D646AE-64D3-4704-89CF-6B8CDA105E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foran Tommy</t>
        </r>
      </text>
    </comment>
    <comment ref="U95" authorId="3" shapeId="0" xr:uid="{85E17D42-8C45-4E2A-85A5-326F1C6A05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kl. 09.30</t>
        </r>
      </text>
    </comment>
    <comment ref="C103" authorId="5" shapeId="0" xr:uid="{DCAE6388-14AD-4985-9BD9-AFB0FB770DB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C104" authorId="2" shapeId="0" xr:uid="{C6EC155C-23A5-490D-BC6D-B9128EBEC49F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104" authorId="10" shapeId="0" xr:uid="{88D11E1B-B7E7-46D2-9324-0D0B88DCECD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AE104" authorId="10" shapeId="0" xr:uid="{0231D6C9-89CF-43C1-8FE9-F1B7481C401E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I skole</t>
        </r>
      </text>
    </comment>
    <comment ref="Y105" authorId="5" shapeId="0" xr:uid="{0F4C9FF2-499E-4492-A89E-02243E75896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10-16 på rådhuset og dækker sikringsvagter
GRUS 10.00-11.00</t>
        </r>
      </text>
    </comment>
    <comment ref="U108" authorId="5" shapeId="0" xr:uid="{E504FDE0-BA60-4BFC-BA2A-04904662479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Arrangementsservice</t>
        </r>
      </text>
    </comment>
    <comment ref="V108" authorId="5" shapeId="0" xr:uid="{00A82066-F69E-4247-AB03-EBA78851F90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Arrangementsservice</t>
        </r>
      </text>
    </comment>
    <comment ref="W108" authorId="5" shapeId="0" xr:uid="{AA7288A8-DD68-450A-9275-0903F32A124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Rundvisning / post og scanning</t>
        </r>
      </text>
    </comment>
    <comment ref="Y108" authorId="5" shapeId="0" xr:uid="{F322634B-E035-4EBB-90AF-9D423339B7B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07.00-13.00</t>
        </r>
      </text>
    </comment>
    <comment ref="R120" authorId="9" shapeId="0" xr:uid="{7041F8D6-2E6A-40DE-9015-CEF6C8C164C5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S6 på OA</t>
        </r>
      </text>
    </comment>
    <comment ref="S120" authorId="9" shapeId="0" xr:uid="{B5AE1F3B-2FDF-4E17-B968-A47EAF90ED8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S3 på OA</t>
        </r>
      </text>
    </comment>
    <comment ref="C131" authorId="1" shapeId="0" xr:uid="{EEE28AD8-D9C0-4D30-98AB-5B5CA26934F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til møde kl. 15</t>
        </r>
      </text>
    </comment>
    <comment ref="T141" authorId="3" shapeId="0" xr:uid="{87BAB19F-95E7-468E-A813-16CE8C384C2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SP5 på oa.</t>
        </r>
      </text>
    </comment>
    <comment ref="C162" authorId="0" shapeId="0" xr:uid="{B3724628-3EFB-472C-9A64-DC53FE3BE9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</t>
        </r>
      </text>
    </comment>
    <comment ref="N162" authorId="5" shapeId="0" xr:uid="{712C970B-6139-4C5D-8ED7-0F860F0F13B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Afspadsering fra kl. 13:00</t>
        </r>
      </text>
    </comment>
    <comment ref="Y162" authorId="4" shapeId="0" xr:uid="{E96C5EB9-25EC-424E-BF11-FEDDDEF8B32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14.00-17.00</t>
        </r>
      </text>
    </comment>
    <comment ref="Y174" authorId="4" shapeId="0" xr:uid="{240245DC-7ECA-493B-AB62-42B8A74DB94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14.00-17.00</t>
        </r>
      </text>
    </comment>
    <comment ref="AB174" authorId="0" shapeId="0" xr:uid="{3891E8F9-730F-4A8A-8719-94A38C7B017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AC174" authorId="0" shapeId="0" xr:uid="{FC9EE6A8-CF07-44F5-AA78-3F2DC06257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AD174" authorId="0" shapeId="0" xr:uid="{68EE8754-E254-489E-8222-01BCBD8F93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AE174" authorId="3" shapeId="0" xr:uid="{42B63BA2-8CB9-4F70-A49E-9849D6DAFFC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C175" authorId="0" shapeId="0" xr:uid="{039953B4-31DC-4542-A7B9-8BB99D41F3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G175" authorId="0" shapeId="0" xr:uid="{5E01E828-C6A6-4ECE-9B9E-E30BAE7A37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Arrangemment på oa</t>
        </r>
      </text>
    </comment>
    <comment ref="Y175" authorId="4" shapeId="0" xr:uid="{7E1BB6FA-822B-4215-A8C8-7486A0EFF69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14.00-17.00</t>
        </r>
      </text>
    </comment>
    <comment ref="AE175" authorId="3" shapeId="0" xr:uid="{15E6AB57-0CED-427D-8CF1-E096921D0D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L176" authorId="3" shapeId="0" xr:uid="{A9EC98E5-B6C4-4A12-9140-28E78A596E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R3 OA</t>
        </r>
      </text>
    </comment>
    <comment ref="N176" authorId="0" shapeId="0" xr:uid="{3BE0DF37-645E-4050-AB6A-73042086A0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07.45 - 13.00</t>
        </r>
      </text>
    </comment>
    <comment ref="O176" authorId="3" shapeId="0" xr:uid="{82F015C5-55A0-43C5-A25B-896CE9EBDA3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P176" authorId="3" shapeId="0" xr:uid="{96031D6E-43DB-439F-9708-E22FC85CFAE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V176" authorId="4" shapeId="0" xr:uid="{A8F0DC9C-02F7-432D-B0D8-B91F798A471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10.30-12.00</t>
        </r>
      </text>
    </comment>
    <comment ref="W176" authorId="3" shapeId="0" xr:uid="{6A9EE41C-DA05-4010-BF04-F27C98E0AA8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TR-møde hele dagen</t>
        </r>
      </text>
    </comment>
    <comment ref="Y176" authorId="4" shapeId="0" xr:uid="{1ACFDC05-C6A4-4D14-B30B-6E84D42DBFE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14.00-17.00</t>
        </r>
      </text>
    </comment>
    <comment ref="C177" authorId="3" shapeId="0" xr:uid="{856816B6-8691-422D-93DF-1E6C2A6A3EA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Y177" authorId="4" shapeId="0" xr:uid="{E10216AE-0FEF-435E-B354-3BBD7A253D6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14.00-17.00</t>
        </r>
      </text>
    </comment>
    <comment ref="AE177" authorId="3" shapeId="0" xr:uid="{72E4DF70-68CB-479E-A3F7-046132B8EC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C178" authorId="3" shapeId="0" xr:uid="{AFB2CFC6-9BA6-4536-857E-53F6064F32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på oa.</t>
        </r>
      </text>
    </comment>
    <comment ref="E178" authorId="0" shapeId="0" xr:uid="{2ADFE328-BA16-46BB-BF2A-9284F30B62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Blågården bibliotek kl. 09.00 - 14.00 oa.</t>
        </r>
      </text>
    </comment>
    <comment ref="G178" authorId="0" shapeId="0" xr:uid="{0CE5347B-0682-4A84-81B5-E9789DE98A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Arrangemment på oa</t>
        </r>
      </text>
    </comment>
    <comment ref="L178" authorId="0" shapeId="0" xr:uid="{8B527E7F-322B-48ED-814C-AEDBD68BCA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Y178" authorId="4" shapeId="0" xr:uid="{36FD2717-76CB-4DB6-8FCF-0F031F844D9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GRUS 14.00-17.00</t>
        </r>
      </text>
    </comment>
    <comment ref="AE178" authorId="3" shapeId="0" xr:uid="{38C78A1B-2CC2-4563-BC40-0185442FB65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S202" authorId="9" shapeId="0" xr:uid="{7CE6596A-D4AB-45DD-9685-6F2E5169B7A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Bliver til 07.00</t>
        </r>
      </text>
    </comment>
    <comment ref="T202" authorId="9" shapeId="0" xr:uid="{12FB2055-D2BC-406A-8A39-0A975A271C82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Bliver til 07.00</t>
        </r>
      </text>
    </comment>
    <comment ref="L204" authorId="3" shapeId="0" xr:uid="{71DB5EB9-9220-4EAE-8987-24565725B93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S3</t>
        </r>
      </text>
    </comment>
    <comment ref="M204" authorId="3" shapeId="0" xr:uid="{759D4493-5F6B-4D64-B3E3-1DBAAD0BB71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S5</t>
        </r>
      </text>
    </comment>
    <comment ref="N204" authorId="0" shapeId="0" xr:uid="{EB0E24EB-909D-48AB-AC0F-A868EE3A90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21 på oa.</t>
        </r>
      </text>
    </comment>
    <comment ref="O204" authorId="0" shapeId="0" xr:uid="{C0B5D398-A04F-4386-B3DE-8A310AD5D4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21 på oa.</t>
        </r>
      </text>
    </comment>
    <comment ref="P204" authorId="0" shapeId="0" xr:uid="{D6024518-7994-4DAF-AAD7-40B2A06C0A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21 på oa.</t>
        </r>
      </text>
    </comment>
    <comment ref="J218" authorId="3" shapeId="0" xr:uid="{418A0687-2293-45A5-A04D-A580844388A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Møft kl. 09.30</t>
        </r>
      </text>
    </comment>
    <comment ref="C221" authorId="0" shapeId="0" xr:uid="{F92334B4-06FA-4759-A097-0E7B48384F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E221" authorId="0" shapeId="0" xr:uid="{48D09CF8-4313-4ECB-9E4C-677FF382A9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I250" authorId="3" shapeId="0" xr:uid="{71E2A9A4-95A9-4B08-B93E-386FC67D7C8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12.30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Thomas Holm</author>
    <author>Steen Hertin</author>
    <author>Mathias Hartvig Morell Nielsen</author>
    <author>Mathias Nielsen</author>
    <author>Michael Bo Pedersen</author>
    <author>Kim Holm Aabroe</author>
    <author>Jesper Larsen</author>
    <author>Nick Lorentzen</author>
    <author>Henrik Wolffbrandt Hansen</author>
    <author>Kim BT. Pedersen</author>
    <author>Nikolaj Langtin Pamhede</author>
  </authors>
  <commentList>
    <comment ref="P15" authorId="0" shapeId="0" xr:uid="{3DB9F129-1A61-43CB-8920-C8F97E1B893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A18" authorId="1" shapeId="0" xr:uid="{0EA425EB-532F-4E06-9F69-F75ACECDC6B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Vedligehold Røgdykker
08.00-15.00 på OA</t>
        </r>
      </text>
    </comment>
    <comment ref="E20" authorId="0" shapeId="0" xr:uid="{935114A3-10EA-40A7-867F-313B19F7197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C21" authorId="1" shapeId="0" xr:uid="{2F56ABF4-0892-4076-8F1D-7D8408844F4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O21" authorId="1" shapeId="0" xr:uid="{9CF09D46-D73F-4C4C-9009-406037C137C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 Netværksmøde</t>
        </r>
      </text>
    </comment>
    <comment ref="P21" authorId="0" shapeId="0" xr:uid="{EECF292E-B8BE-42C6-82A0-DABFDD44BA3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U21" authorId="1" shapeId="0" xr:uid="{A6FABBD8-59E1-4D6F-BE19-4CB584C478B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FES Generalforsamling</t>
        </r>
      </text>
    </comment>
    <comment ref="AA21" authorId="1" shapeId="0" xr:uid="{B04798F9-E732-4AB7-8463-148D648E372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Vedligehold Røgdykker
08.00-15.00</t>
        </r>
      </text>
    </comment>
    <comment ref="AC21" authorId="1" shapeId="0" xr:uid="{E0C319DE-883C-40F9-9150-E942138DEB9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22" authorId="2" shapeId="0" xr:uid="{F60A609B-3743-4A1B-8EE8-384D17BCF2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om aftenen.
Normal vagt fra: 10:45-18:15</t>
        </r>
      </text>
    </comment>
    <comment ref="T22" authorId="0" shapeId="0" xr:uid="{DD3CF33E-B92F-4749-B847-C708B4B4D3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kl. 11.30</t>
        </r>
      </text>
    </comment>
    <comment ref="U22" authorId="3" shapeId="0" xr:uid="{B989F956-2C57-446D-B35C-5685F32236F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som V1 </t>
        </r>
      </text>
    </comment>
    <comment ref="W22" authorId="4" shapeId="0" xr:uid="{2CB55CD8-C447-44FD-B10D-5DC7102575D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Grus 14.15</t>
        </r>
      </text>
    </comment>
    <comment ref="I24" authorId="2" shapeId="0" xr:uid="{5C422395-400E-4B36-B8F0-EE891912F8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om aftenen.</t>
        </r>
      </text>
    </comment>
    <comment ref="O24" authorId="3" shapeId="0" xr:uid="{CD7447AC-F92A-4FB7-A453-3393F2542D4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ind som V1</t>
        </r>
      </text>
    </comment>
    <comment ref="T24" authorId="0" shapeId="0" xr:uid="{A5E98067-E064-4674-A850-6580C6B961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kl. 11.30</t>
        </r>
      </text>
    </comment>
    <comment ref="AA25" authorId="1" shapeId="0" xr:uid="{8ACAEE5D-DF59-4999-8597-E53558B2455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Vedligehold Røgdykker
08.00-15.00</t>
        </r>
      </text>
    </comment>
    <comment ref="AB25" authorId="5" shapeId="0" xr:uid="{A0BCB3E6-166C-418E-BCEA-DDA81C03D2F3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AFSP 1 time</t>
        </r>
      </text>
    </comment>
    <comment ref="Q27" authorId="4" shapeId="0" xr:uid="{FE4DBAA4-EC3C-424A-8F3E-A3B409E4BE9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går 30 min før</t>
        </r>
      </text>
    </comment>
    <comment ref="T27" authorId="2" shapeId="0" xr:uid="{A3856552-6B53-4C2D-A3F0-E301532009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06.00 og fejer</t>
        </r>
      </text>
    </comment>
    <comment ref="X27" authorId="4" shapeId="0" xr:uid="{F6B3C827-D00C-45E7-8702-9CB968C1E9F8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Går 10:30 afspadsering</t>
        </r>
      </text>
    </comment>
    <comment ref="AC27" authorId="2" shapeId="0" xr:uid="{87B6E90C-1768-45B3-BC8C-D8E7251A1A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Udfører anden opgave.</t>
        </r>
      </text>
    </comment>
    <comment ref="T28" authorId="6" shapeId="0" xr:uid="{0DEC4194-DE7B-4364-867C-386C0492700B}">
      <text>
        <r>
          <rPr>
            <sz val="9"/>
            <rFont val="Arial"/>
            <family val="2"/>
          </rPr>
          <t>Kim Holm Aabroe:
rentemestervej til kl. 22.00
Forlænget fra 21 til 22 (HWH)</t>
        </r>
      </text>
    </comment>
    <comment ref="C43" authorId="4" shapeId="0" xr:uid="{EBCF96B3-642B-4E09-8893-880E4A6D104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F43" authorId="4" shapeId="0" xr:uid="{4B1397BD-A462-4EEC-99FB-234041879B3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H43" authorId="4" shapeId="0" xr:uid="{3494980F-1D90-4C04-B129-3C8663C8012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J43" authorId="4" shapeId="0" xr:uid="{B6C08A10-53F1-49CF-A8E4-C9A1475D8C8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M43" authorId="4" shapeId="0" xr:uid="{CD5DF5C5-BC6D-40FB-9433-8567945C80F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O43" authorId="4" shapeId="0" xr:uid="{815F8418-C8DB-4BE9-A682-A6A7333CE31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Q43" authorId="4" shapeId="0" xr:uid="{3A0F7892-5815-4CCB-8834-7835F98480B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T43" authorId="4" shapeId="0" xr:uid="{43C6242F-D5C6-4E48-B19B-F8FE5F43470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V43" authorId="4" shapeId="0" xr:uid="{8120BB75-E2B2-4BC4-83D4-CF3918FD5E5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AA43" authorId="4" shapeId="0" xr:uid="{1C2FFF77-0E5C-4045-AC01-9796D19D293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AC43" authorId="4" shapeId="0" xr:uid="{9076D0D6-2861-438D-90D1-F496152E9FD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Q44" authorId="0" shapeId="0" xr:uid="{3BB60A4B-BB85-46E5-B89C-B1FA978FD7A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 til dagvagt 08.00-14.30</t>
        </r>
      </text>
    </comment>
    <comment ref="W44" authorId="4" shapeId="0" xr:uid="{1024F27E-C267-4576-A427-438E27BE2F4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X44" authorId="4" shapeId="0" xr:uid="{A93DF85F-05E5-48DB-B50B-DE3C0BAF42D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AA44" authorId="1" shapeId="0" xr:uid="{EC5BD729-15BB-4A8D-B34A-77059FB3EB2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Vedligehold Røgdykker
08.00-15.00</t>
        </r>
      </text>
    </comment>
    <comment ref="T48" authorId="4" shapeId="0" xr:uid="{6CB22240-4F5A-485F-B05F-26AC3F57354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V48" authorId="7" shapeId="0" xr:uid="{FE825339-8D62-4C53-82B3-0E11ABB239CC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salih køre med fra 16-23
</t>
        </r>
      </text>
    </comment>
    <comment ref="W48" authorId="7" shapeId="0" xr:uid="{50C290C5-5C69-4875-84DF-50B2CD7E809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salih køre med </t>
        </r>
      </text>
    </comment>
    <comment ref="X48" authorId="7" shapeId="0" xr:uid="{3DD40948-6B1F-43B0-A63C-70AC6E7E8EFB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salih køre med </t>
        </r>
      </text>
    </comment>
    <comment ref="AA48" authorId="4" shapeId="0" xr:uid="{F1CF8158-8190-42BE-83E7-A55C524D4F4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R49" authorId="2" shapeId="0" xr:uid="{E5134131-3D4B-4BED-BA90-366147DDE9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AA49" authorId="3" shapeId="0" xr:uid="{92A44885-33DF-4D3F-92FE-2FEB9617D04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10 vagt oa</t>
        </r>
      </text>
    </comment>
    <comment ref="T50" authorId="1" shapeId="0" xr:uid="{6AFF0239-5EB3-40DA-AC9A-167EBBCAC52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Afprøvning af overfaldstryk hele ugen, når det passer ind.</t>
        </r>
      </text>
    </comment>
    <comment ref="Y52" authorId="0" shapeId="0" xr:uid="{D0685B55-AF70-42C0-826A-31AE85091C3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rundvisninger for R3 kl. 10.00 - 12.00</t>
        </r>
      </text>
    </comment>
    <comment ref="AA54" authorId="1" shapeId="0" xr:uid="{DEADAB91-F5AE-4712-A547-3A6ED218A30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Vedligehold Røgdykker
08.00-15.00</t>
        </r>
      </text>
    </comment>
    <comment ref="P56" authorId="2" shapeId="0" xr:uid="{6E6AC116-0E43-45B3-9241-F19B801B7F9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kl. 16.00 . 23.00</t>
        </r>
      </text>
    </comment>
    <comment ref="I68" authorId="0" shapeId="0" xr:uid="{0C288639-297C-48F6-BEC2-F6F12BC412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Brønshøj skole vagt til galla fest kl. 17.30 - 22.30. Mødetid kl. 17.00 - 23.00</t>
        </r>
      </text>
    </comment>
    <comment ref="AA68" authorId="1" shapeId="0" xr:uid="{32EA9EE0-04E2-40B7-97DC-B22EA1E4F38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Vedligehold Røgdykker
08.00-15.00 </t>
        </r>
      </text>
    </comment>
    <comment ref="AB68" authorId="0" shapeId="0" xr:uid="{C5D0402C-1858-4E67-8F32-442A705C98E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5-vagt på OA</t>
        </r>
      </text>
    </comment>
    <comment ref="AC68" authorId="0" shapeId="0" xr:uid="{EA7B13B0-2B4B-45C2-A348-54F82E22023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5-vagt på OA</t>
        </r>
      </text>
    </comment>
    <comment ref="I69" authorId="0" shapeId="0" xr:uid="{02182D02-4C92-4EA6-858A-0B3BE984E83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Brønshøj skole vagt til galla fest kl. 17.30 - 22.30. Mødetid kl. 17.00 - 23.00</t>
        </r>
      </text>
    </comment>
    <comment ref="T69" authorId="0" shapeId="0" xr:uid="{73E8E33E-C10B-4DA8-B153-F1D69E6B56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kl. 11.30</t>
        </r>
      </text>
    </comment>
    <comment ref="AC69" authorId="0" shapeId="0" xr:uid="{9759D608-D616-4287-A838-5BC1E33E79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07.30 - 13.30
TVO hele dagen.</t>
        </r>
      </text>
    </comment>
    <comment ref="L70" authorId="5" shapeId="0" xr:uid="{64552E1E-179A-406A-9B1A-7A22472D7E4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P70" authorId="7" shapeId="0" xr:uid="{6E0FFE6F-AC97-448D-899F-C042B6F0442A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30 minutter OA
</t>
        </r>
      </text>
    </comment>
    <comment ref="K71" authorId="2" shapeId="0" xr:uid="{776F5D16-2539-4A1A-8A8C-CAF84DDB3C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11.00 - 18.00</t>
        </r>
      </text>
    </comment>
    <comment ref="L71" authorId="0" shapeId="0" xr:uid="{E7E0DC1A-8F6E-4A4A-A525-740A52BE75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S71" authorId="2" shapeId="0" xr:uid="{2999A3F5-2213-40AB-8651-AD1B27A332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15.00 . 21.00</t>
        </r>
      </text>
    </comment>
    <comment ref="T71" authorId="2" shapeId="0" xr:uid="{54CDD122-41AB-4094-871B-280D6E4197E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5-vagt på OA</t>
        </r>
      </text>
    </comment>
    <comment ref="I72" authorId="8" shapeId="0" xr:uid="{7B7ADCC6-335F-4FA4-B1FF-546F8E2027C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til 02:30</t>
        </r>
      </text>
    </comment>
    <comment ref="V72" authorId="2" shapeId="0" xr:uid="{78A2E747-3A29-41F3-8A61-C7AD2B44BD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16.00 - 23.00 lære bygninger herunder fuglebakken 
køre 5-vagt
</t>
        </r>
      </text>
    </comment>
    <comment ref="W72" authorId="2" shapeId="0" xr:uid="{71C3755F-1021-4E52-AB97-3D65E3AC12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16.00 - 23.00 lære bygninger herunder fuglebakken
køre 5-vagt</t>
        </r>
      </text>
    </comment>
    <comment ref="X72" authorId="2" shapeId="0" xr:uid="{37A6E029-930F-4A2B-A861-64343406A7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16.00 - 23.00 lære bygninger herunder fuglebakken
køre 5-vagt</t>
        </r>
      </text>
    </comment>
    <comment ref="AA72" authorId="0" shapeId="0" xr:uid="{F2B76770-2C1D-467D-92DD-4E8C7C7E0C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11-vagt på OA</t>
        </r>
      </text>
    </comment>
    <comment ref="AB72" authorId="0" shapeId="0" xr:uid="{BEB9E793-3A32-4443-A75E-97567D31743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11-vagt på OA</t>
        </r>
      </text>
    </comment>
    <comment ref="C73" authorId="0" shapeId="0" xr:uid="{D7CD76B9-4811-41EF-B40C-E13852C7BBD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F73" authorId="0" shapeId="0" xr:uid="{A6E86A0D-8C0C-4A85-A483-8C5C2110F43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G73" authorId="0" shapeId="0" xr:uid="{3D4BBF68-6392-47D2-BE42-DEBDE3F999E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T73" authorId="0" shapeId="0" xr:uid="{DEFD9738-6CEB-4B2B-8BA8-A7C6733B5D1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bag Benny
må ikke fjernes </t>
        </r>
      </text>
    </comment>
    <comment ref="U73" authorId="7" shapeId="0" xr:uid="{79D23B5A-7D9A-415C-9644-550FCD6355AA}">
      <text>
        <r>
          <rPr>
            <b/>
            <sz val="9"/>
            <color indexed="81"/>
            <rFont val="Tahoma"/>
            <family val="2"/>
          </rPr>
          <t xml:space="preserve">Steen Hertin-Sandkær:
Går bag Benny
må ikke fjernes </t>
        </r>
      </text>
    </comment>
    <comment ref="V73" authorId="0" shapeId="0" xr:uid="{DC17E258-06C1-4426-A158-CA6A76E279B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bag Benny
må ikke fjernes</t>
        </r>
      </text>
    </comment>
    <comment ref="W73" authorId="0" shapeId="0" xr:uid="{A50D40A6-8546-43AA-A68E-830333F8D5A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bag Benny
må ikke fjernes</t>
        </r>
      </text>
    </comment>
    <comment ref="X73" authorId="0" shapeId="0" xr:uid="{044FEF2D-EB63-413C-A2F1-1C2A237616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bag Benny
må ikke fjernes
afsp. 1. time</t>
        </r>
      </text>
    </comment>
    <comment ref="C74" authorId="3" shapeId="0" xr:uid="{EBF01B53-7936-419B-BAC5-952A2F245E2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G74" authorId="3" shapeId="0" xr:uid="{D388DEB1-9837-4C25-BC81-5A4A540E901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O74" authorId="0" shapeId="0" xr:uid="{D83D9947-D3D4-47E0-812A-C7A08AAEF4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X74" authorId="0" shapeId="0" xr:uid="{52812BB4-D68D-4CC4-846A-4C629996F4DE}">
      <text>
        <r>
          <rPr>
            <b/>
            <sz val="9"/>
            <color indexed="81"/>
            <rFont val="Tahoma"/>
            <family val="2"/>
          </rPr>
          <t>Steen Hertin-Sandkær:
Møder kl. 09.30 - 16.30</t>
        </r>
        <r>
          <rPr>
            <sz val="9"/>
            <color indexed="81"/>
            <rFont val="Tahoma"/>
            <family val="2"/>
          </rPr>
          <t xml:space="preserve">
Dække89 fra kl. 15.00</t>
        </r>
      </text>
    </comment>
    <comment ref="T75" authorId="0" shapeId="0" xr:uid="{9E40C421-B277-4929-9A01-A7AB790376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kl. 11.30</t>
        </r>
      </text>
    </comment>
    <comment ref="H76" authorId="0" shapeId="0" xr:uid="{4742FC6F-A594-4C32-9483-D1BE41A2A0B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I76" authorId="0" shapeId="0" xr:uid="{234B272B-41CC-4F96-A05D-56F13225188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J76" authorId="0" shapeId="0" xr:uid="{EB661C04-98C5-4259-9179-32947B56DAB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M76" authorId="0" shapeId="0" xr:uid="{C28ABB7F-860D-4659-93B7-BB25F5616BA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N76" authorId="0" shapeId="0" xr:uid="{6FEDF924-706E-4A8B-9713-7A3436214B2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AA76" authorId="0" shapeId="0" xr:uid="{AC927E01-0E4A-4383-ABC2-76210476F20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 bibliotek kl. 14.00 - 17.00 derefter Nørrebro bibliotek kl. 17.00 - 21.00</t>
        </r>
      </text>
    </comment>
    <comment ref="C77" authorId="0" shapeId="0" xr:uid="{CF9106DF-AF53-4A81-AFA1-EE5D8224ED85}">
      <text>
        <r>
          <rPr>
            <b/>
            <sz val="9"/>
            <color indexed="81"/>
            <rFont val="Tahoma"/>
            <family val="2"/>
          </rPr>
          <t>Steen Hertin-Sandkær:
Blågårdens bibliotek kl. 11.00 - 14.00 derefter Rådhuset kl. 14.00 - 17.00</t>
        </r>
      </text>
    </comment>
    <comment ref="D77" authorId="0" shapeId="0" xr:uid="{41E0E446-783E-4A5D-A468-DEA46C38EA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10.30 - 14.30</t>
        </r>
      </text>
    </comment>
    <comment ref="F77" authorId="0" shapeId="0" xr:uid="{B8051907-09CE-489C-B9FC-03484C0271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13.00- 17.00 kl. 17.15 - 21.00 oplæring på Rådhuset/bygninger</t>
        </r>
      </text>
    </comment>
    <comment ref="G77" authorId="0" shapeId="0" xr:uid="{5D2316DB-6E0A-42B5-9AFF-4E6CD78635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13.00- 17.00 kl. 17.15 - 21.00 oplæring på Rådhuset/bygninger</t>
        </r>
      </text>
    </comment>
    <comment ref="H77" authorId="0" shapeId="0" xr:uid="{1C84B66D-BE58-453C-BE6F-E4441BD878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13.00- 17.00 kl. 17.15 - 21.00 oplæring på Rådhuset/bygninger</t>
        </r>
      </text>
    </comment>
    <comment ref="I77" authorId="0" shapeId="0" xr:uid="{84465B4E-DB21-4243-8F86-19BEBE76715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13.00- 17.00 kl. 17.15 - 21.00 oplæring på Rådhuset/bygninger</t>
        </r>
      </text>
    </comment>
    <comment ref="J77" authorId="0" shapeId="0" xr:uid="{DAB451B3-C2F6-4F8B-AEA6-2F00FD7388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11.00 - 17.00</t>
        </r>
      </text>
    </comment>
    <comment ref="K77" authorId="0" shapeId="0" xr:uid="{90C95817-EAC6-4D15-896E-2CB2610B418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10.30 - 14.30</t>
        </r>
      </text>
    </comment>
    <comment ref="M77" authorId="0" shapeId="0" xr:uid="{D7E5C38C-D8BE-4183-A631-E994C469CF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13.00- 17.00 kl. 17.15 - 21.00 oplæring på Rådhuset/bygninger</t>
        </r>
      </text>
    </comment>
    <comment ref="N77" authorId="0" shapeId="0" xr:uid="{E710E8C7-71D9-42C7-9EA9-868876D0941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13.00- 17.00 kl. 17.15 - 21.00 oplæring på Rådhuset/bygninger</t>
        </r>
      </text>
    </comment>
    <comment ref="O77" authorId="0" shapeId="0" xr:uid="{D6D62BDD-AD4F-4545-B1E4-2C988D52EEE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13.00- 17.00 kl. 17.15 - 21.00 oplæring på Rådhuset/bygninger</t>
        </r>
      </text>
    </comment>
    <comment ref="P77" authorId="0" shapeId="0" xr:uid="{01A1ED4B-223B-479A-A987-E74E540F18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13.00- 17.00 derefter på Brønshøjvej 17 til kl. 18.30</t>
        </r>
      </text>
    </comment>
    <comment ref="Q77" authorId="0" shapeId="0" xr:uid="{30544979-8916-4927-B454-37F5F3F22509}">
      <text>
        <r>
          <rPr>
            <b/>
            <sz val="9"/>
            <color indexed="81"/>
            <rFont val="Tahoma"/>
            <family val="2"/>
          </rPr>
          <t>Steen Hertin-Sandkær:
Blågårdens bibliotek kl. 11.00 - 14.00 derefter Rådhuset kl. 14.00 - 17.00</t>
        </r>
      </text>
    </comment>
    <comment ref="R77" authorId="0" shapeId="0" xr:uid="{C7D34BF1-67A1-48C0-A059-8695DC25089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Blågårdens bibliotek 10.30 - 14.30</t>
        </r>
      </text>
    </comment>
    <comment ref="T77" authorId="6" shapeId="0" xr:uid="{34129D18-06E0-4351-B522-2B6453EED4B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 time OA pga.
længere tid på rentemestervej</t>
        </r>
      </text>
    </comment>
    <comment ref="AB77" authorId="0" shapeId="0" xr:uid="{43610D44-3EAB-40E1-AFD0-A0363D160C2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 bibliotek kl. 14.00 - 17.00 derefter Nørrebro bibliotek kl. 17.00 - 21.00</t>
        </r>
      </text>
    </comment>
    <comment ref="AC77" authorId="0" shapeId="0" xr:uid="{627F5DE2-F4DE-42C3-81B3-CC30CB4A702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 bibliotek kl. 14.00 - 17.00 derefter Nørrebro bibliotek kl. 17.00 - 21.00</t>
        </r>
      </text>
    </comment>
    <comment ref="O78" authorId="2" shapeId="0" xr:uid="{68F79E5C-C19F-426E-8621-13745C3D43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P78" authorId="2" shapeId="0" xr:uid="{B9BED00F-5B51-44E0-95C9-A188682085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Q78" authorId="2" shapeId="0" xr:uid="{656A9E40-AF10-4C2D-929F-C6DB500023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T78" authorId="8" shapeId="0" xr:uid="{F38E4B70-DEAC-41E3-9560-341C7946E78E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Mødte 21:00</t>
        </r>
      </text>
    </comment>
    <comment ref="E79" authorId="5" shapeId="0" xr:uid="{11E3825A-7D78-4FD4-B67D-FBE08E3E4F3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S79" authorId="5" shapeId="0" xr:uid="{46D7A185-80CD-4803-9E9E-DCB80A2A4A7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I80" authorId="8" shapeId="0" xr:uid="{DE349B77-9E10-4198-A8AE-5F34BF42BB47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til 01:30
</t>
        </r>
      </text>
    </comment>
    <comment ref="T80" authorId="0" shapeId="0" xr:uid="{35A37DF9-6100-4F7B-AF5D-082698F6767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 bibliotek kl. 14.00 - 17.00 derefter Nørrebro bibliotek kl. 17.00 - 21.00</t>
        </r>
      </text>
    </comment>
    <comment ref="U80" authorId="0" shapeId="0" xr:uid="{471EC757-F164-4837-854F-40A72730DE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 bibliotek kl. 14.00 - 17.00 derefter Nørrebro bibliotek kl. 17.00 - 21.00</t>
        </r>
      </text>
    </comment>
    <comment ref="V80" authorId="0" shapeId="0" xr:uid="{8CABF2CB-A3F2-4CA6-917D-90F559C69F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 bibliotek kl. 14.00 - 17.00 derefter Nørrebro bibliotek kl. 17.00 - 21.00</t>
        </r>
      </text>
    </comment>
    <comment ref="W80" authorId="0" shapeId="0" xr:uid="{50D196B4-8AA5-4313-B8E0-DA8BFCAA4CC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Blågården bibliotek kl. 14.00 - 17.00 derefter Nørrebro bibliotek kl. 17.00 - 21.00</t>
        </r>
      </text>
    </comment>
    <comment ref="X80" authorId="0" shapeId="0" xr:uid="{32F403E6-F3DF-496F-9B0D-0790C9E0C6C8}">
      <text>
        <r>
          <rPr>
            <b/>
            <sz val="9"/>
            <color indexed="81"/>
            <rFont val="Tahoma"/>
            <family val="2"/>
          </rPr>
          <t>Steen Hertin-Sandkær:
Blågårdens bibliotek kl. 11.00 - 14.00 derefter Nørrebro bibli9otek kl. 14.00 - 19.00</t>
        </r>
      </text>
    </comment>
    <comment ref="AA80" authorId="0" shapeId="0" xr:uid="{E9FA6C7B-16CA-4E9C-A0E9-C57F89CA35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5-vagt på OA
Var først færdig 00.30</t>
        </r>
      </text>
    </comment>
    <comment ref="H82" authorId="2" shapeId="0" xr:uid="{1E202A45-F7C7-40A0-8C86-1456C39FE7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behold F-dag</t>
        </r>
      </text>
    </comment>
    <comment ref="P82" authorId="0" shapeId="0" xr:uid="{F706D77E-F0C4-4167-8F44-FF61D6DB67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Q82" authorId="0" shapeId="0" xr:uid="{680762FD-4798-4FBB-9819-DE9CC284080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Nørrebro bibliotek 15.00 - 21.00</t>
        </r>
      </text>
    </comment>
    <comment ref="D83" authorId="9" shapeId="0" xr:uid="{8E2C5E07-BCC9-44F5-9BBE-041D9E8B4B0C}">
      <text>
        <r>
          <rPr>
            <sz val="9"/>
            <rFont val="Arial"/>
            <family val="2"/>
          </rPr>
          <t>Henrik Wolffbrandt Hansen:
Nørrebro bibliotek kl. 11.00 - 18.00</t>
        </r>
      </text>
    </comment>
    <comment ref="C86" authorId="0" shapeId="0" xr:uid="{0700FD8C-19D0-4BAA-BAE8-75AFDE3A9D4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I94" authorId="2" shapeId="0" xr:uid="{91A91B1D-9FED-4E10-8779-E55EB349C8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Gallafest på Nørrebro Park Skole kl. 18.45 - 22.00 sammen med Thomas Jakobsen</t>
        </r>
      </text>
    </comment>
    <comment ref="J94" authorId="8" shapeId="0" xr:uid="{14762D91-B314-4E66-A2C5-C171709F0FFE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Tog 25-vagten</t>
        </r>
      </text>
    </comment>
    <comment ref="T94" authorId="0" shapeId="0" xr:uid="{51CC29E6-89FD-470A-942B-2CC600C967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foran Tommy</t>
        </r>
      </text>
    </comment>
    <comment ref="U94" authorId="0" shapeId="0" xr:uid="{A00148D5-64A6-418D-B1A7-EA2CDE99AE4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foran Tommy</t>
        </r>
      </text>
    </comment>
    <comment ref="V94" authorId="0" shapeId="0" xr:uid="{9A211802-A5AE-47E2-9D2A-467F9753165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foran Tommy</t>
        </r>
      </text>
    </comment>
    <comment ref="W94" authorId="0" shapeId="0" xr:uid="{17EA41E3-16F3-4835-9786-3CAB18AF5BC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foran Tommy</t>
        </r>
      </text>
    </comment>
    <comment ref="Z94" authorId="5" shapeId="0" xr:uid="{815256D0-3216-4F81-A0F0-E1C66E7B4D82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AC103" authorId="3" shapeId="0" xr:uid="{D461A9CB-ED36-4C3B-8A97-67ED7447EE0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til læge 13:45
Går kl. 13:00</t>
        </r>
      </text>
    </comment>
    <comment ref="M104" authorId="4" shapeId="0" xr:uid="{59E06FEB-D7B2-408E-89CA-DA6D11291E5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Omlagt tjeneste - Bispebjerg Kirkegård</t>
        </r>
      </text>
    </comment>
    <comment ref="N104" authorId="4" shapeId="0" xr:uid="{16A35422-946A-406E-880C-86DED4BE4FB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Omlagt tjeneste - Bispebjerg Kirkegård</t>
        </r>
      </text>
    </comment>
    <comment ref="O104" authorId="4" shapeId="0" xr:uid="{E354844F-04FC-4F0F-9B90-4DF0E0F37BC8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Omlagt tjeneste - Bispebjerg Kirkegård</t>
        </r>
      </text>
    </comment>
    <comment ref="P104" authorId="4" shapeId="0" xr:uid="{AFE21CE0-F123-49B6-84C1-5CE0A319192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Omlagt tjeneste - Bispebjerg Kirkegård</t>
        </r>
      </text>
    </comment>
    <comment ref="Q104" authorId="4" shapeId="0" xr:uid="{BF86EF25-CBB9-4F26-BD1E-C46BF1E2F1A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Omlagt tjeneste - Bispebjerg Kirkegård</t>
        </r>
      </text>
    </comment>
    <comment ref="T104" authorId="4" shapeId="0" xr:uid="{0E9D36AE-0F9A-4CF9-A75B-2EB870DCB59C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Omlagt tjeneste - Bispebjerg Kirkegård</t>
        </r>
      </text>
    </comment>
    <comment ref="U104" authorId="4" shapeId="0" xr:uid="{F8913896-567A-4B5A-B9E1-45D5925059A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Omlagt tjeneste - Bispebjerg Kirkegård</t>
        </r>
      </text>
    </comment>
    <comment ref="V104" authorId="4" shapeId="0" xr:uid="{AB804A00-198C-4932-BDF9-BA7A8AAC5FA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Omlagt tjeneste - Bispebjerg Kirkegård</t>
        </r>
      </text>
    </comment>
    <comment ref="W104" authorId="4" shapeId="0" xr:uid="{F0DC151C-7F5E-475A-872E-D567EB097B4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Omlagt tjeneste - Bispebjerg Kirkegård</t>
        </r>
      </text>
    </comment>
    <comment ref="X104" authorId="4" shapeId="0" xr:uid="{54E8F2DE-BDFF-46AE-B40E-FD2F428FA051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Omlagt tjeneste - Bispebjerg Kirkegård</t>
        </r>
      </text>
    </comment>
    <comment ref="M105" authorId="2" shapeId="0" xr:uid="{D1CF33D1-EAC3-4615-8C5F-C1E4047CEF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
26
</t>
        </r>
      </text>
    </comment>
    <comment ref="N105" authorId="2" shapeId="0" xr:uid="{781713EF-13AE-425E-A7A5-935F0C680E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O105" authorId="2" shapeId="0" xr:uid="{68254E26-3D59-4CDF-A72E-1D1C64EB40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P105" authorId="2" shapeId="0" xr:uid="{EFA5D335-D23D-4458-9D9E-F4A51CC495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AC119" authorId="2" shapeId="0" xr:uid="{D638510A-8AC2-4AC2-B72E-31B3855322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til 10.30 torsdag morgen på OA.</t>
        </r>
      </text>
    </comment>
    <comment ref="S120" authorId="8" shapeId="0" xr:uid="{03FEBB68-B6E7-44A5-9EE2-D58EE093A9A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S4 vagt på overarbejde</t>
        </r>
      </text>
    </comment>
    <comment ref="T120" authorId="0" shapeId="0" xr:uid="{9B67D2C5-730B-40D9-AF75-67C41250D0B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kl. 11.30</t>
        </r>
      </text>
    </comment>
    <comment ref="T130" authorId="0" shapeId="0" xr:uid="{995D1F25-1BC3-4DA8-B87C-E212119F320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kl. 11.30</t>
        </r>
      </text>
    </comment>
    <comment ref="AC130" authorId="2" shapeId="0" xr:uid="{02B6186F-640D-4205-9DA6-3ECCF53FAE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til 10.30 torsdag morgen på OA.</t>
        </r>
      </text>
    </comment>
    <comment ref="E131" authorId="0" shapeId="0" xr:uid="{C9A1D5ED-7E90-4891-B28D-22DE2F1D981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O5 på OA</t>
        </r>
      </text>
    </comment>
    <comment ref="T131" authorId="0" shapeId="0" xr:uid="{EFC8EFA7-3EBA-4777-9192-83EDC6C52F0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kl. 11.30</t>
        </r>
      </text>
    </comment>
    <comment ref="T141" authorId="0" shapeId="0" xr:uid="{D42FC2E8-7879-4F88-8B34-DC99E149C34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kl. 11.30</t>
        </r>
      </text>
    </comment>
    <comment ref="Y141" authorId="7" shapeId="0" xr:uid="{5340CD2F-8FE3-4B94-A0B8-4EAC31F3C53F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Blågårdens bibliotek kl. 11.00 - 14.00 derefter Nørrebro bibli9otek kl. 14.00 - 19.00</t>
        </r>
      </text>
    </comment>
    <comment ref="AC141" authorId="2" shapeId="0" xr:uid="{9611ECBA-F4E2-4D05-A368-59166989E7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til 10.30 torsdag morgen på OA.</t>
        </r>
      </text>
    </comment>
    <comment ref="T142" authorId="0" shapeId="0" xr:uid="{A9E45801-E159-4B58-A675-86D5E719D0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kl. 11.30</t>
        </r>
      </text>
    </comment>
    <comment ref="F157" authorId="0" shapeId="0" xr:uid="{E4AED223-576C-45F1-8481-043866E6C0A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G157" authorId="0" shapeId="0" xr:uid="{9D2D2D6A-0E78-4A5D-A831-BD1116151B7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C169" authorId="2" shapeId="0" xr:uid="{DB1A1A5D-4F65-4842-A67D-CB72466AC9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X169" authorId="0" shapeId="0" xr:uid="{9E885FC1-A56B-41A1-937B-9C676DB42F0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Afsp fra kl. 15.00</t>
        </r>
      </text>
    </comment>
    <comment ref="AA169" authorId="0" shapeId="0" xr:uid="{284331C0-4B88-4960-9BC9-04720B463D4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AB169" authorId="0" shapeId="0" xr:uid="{68315D26-D8E5-4C77-B36A-B9E6E5AA36B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AC169" authorId="0" shapeId="0" xr:uid="{6C317306-B828-4454-A59E-9DA382D2E74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G170" authorId="10" shapeId="0" xr:uid="{A9CEF38F-9B4B-4931-A313-5AAF4725E9C9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Møder kl 10:00
Afspadsering 2 timer</t>
        </r>
      </text>
    </comment>
    <comment ref="P170" authorId="3" shapeId="0" xr:uid="{24EA18AC-0D9E-4E58-93DC-39720353194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10.30 afspadsering inden da</t>
        </r>
      </text>
    </comment>
    <comment ref="Q170" authorId="1" shapeId="0" xr:uid="{3B2675FE-0611-4256-B176-BDE333123ED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Røgdykkerøvelser fra 08.30-12.00</t>
        </r>
      </text>
    </comment>
    <comment ref="AA170" authorId="1" shapeId="0" xr:uid="{785F1A6D-A083-49FA-BAB3-E2E09DC3DD1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Vedligehold Røgdykker
08.00-15.00</t>
        </r>
      </text>
    </comment>
    <comment ref="G171" authorId="0" shapeId="0" xr:uid="{96025F77-2FF6-4046-9E32-9D803F242EB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på oa.</t>
        </r>
      </text>
    </comment>
    <comment ref="K171" authorId="3" shapeId="0" xr:uid="{DE45DEBE-0577-43E5-897B-F8BA829A157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Rundviser</t>
        </r>
      </text>
    </comment>
    <comment ref="N171" authorId="3" shapeId="0" xr:uid="{4FD711ED-BE0E-4444-B240-AA84C98D716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P171" authorId="0" shapeId="0" xr:uid="{B0FF1CFC-A3C7-4033-A334-1EFA2021986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W171" authorId="2" shapeId="0" xr:uid="{38B6CE25-D7F6-4187-8FB4-9AABECD7ED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Fulgebakken vagt til reception kl. 14.30 - 16.30 OA fra kl. 15.30</t>
        </r>
      </text>
    </comment>
    <comment ref="P172" authorId="0" shapeId="0" xr:uid="{9356832F-0057-48BF-8988-6BBDDEF26C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E173" authorId="2" shapeId="0" xr:uid="{478AEA69-D81E-40E9-A189-AF44DB7BB1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kl. 15.00 . 21.00</t>
        </r>
      </text>
    </comment>
    <comment ref="G173" authorId="3" shapeId="0" xr:uid="{4931DA09-84DF-430A-9E4D-BD34BCC5B11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AMR 9-10:30</t>
        </r>
      </text>
    </comment>
    <comment ref="N173" authorId="3" shapeId="0" xr:uid="{F581E307-7331-40D7-8F84-EC230FE7DAB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P173" authorId="0" shapeId="0" xr:uid="{9ABB1257-6CB7-4306-80F8-83BB3FE005A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Q173" authorId="2" shapeId="0" xr:uid="{BACD9414-BC38-44CE-81D5-E174009676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Nikolaj kunsthal kl. 15.30 - 20.30 på oa fra kl. 16.00</t>
        </r>
      </text>
    </comment>
    <comment ref="T173" authorId="0" shapeId="0" xr:uid="{2B99C782-F592-422D-A7B9-BE325086125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O189" authorId="3" shapeId="0" xr:uid="{5A588BC6-E18A-4C60-AA41-DF2DDEF2113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Nørrebro bibliotek 15:00-21:00 på OA</t>
        </r>
      </text>
    </comment>
    <comment ref="AE190" authorId="4" shapeId="0" xr:uid="{DF8A3B18-D66C-4130-906A-4A738B1B58B8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S3 OA</t>
        </r>
      </text>
    </comment>
    <comment ref="AF190" authorId="4" shapeId="0" xr:uid="{F2517E2D-467B-4C56-A07B-7536935746C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S3 OA</t>
        </r>
      </text>
    </comment>
    <comment ref="AG190" authorId="5" shapeId="0" xr:uid="{76656A46-9052-4475-816C-71B3E0D4B03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S3 på OA</t>
        </r>
      </text>
    </comment>
    <comment ref="W203" authorId="3" shapeId="0" xr:uid="{08C75C56-F621-4E84-86D5-924ABF91565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Grus 14:15</t>
        </r>
      </text>
    </comment>
    <comment ref="W204" authorId="3" shapeId="0" xr:uid="{39AFE177-6F2C-44C7-9A18-2781A39385B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Grus 14:15</t>
        </r>
      </text>
    </comment>
    <comment ref="I233" authorId="2" shapeId="0" xr:uid="{6FBF7886-3C41-4EE8-BB72-8502705786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Gallafest på Nørrebro Park skolr kl 18.45 - 22.00</t>
        </r>
      </text>
    </comment>
    <comment ref="G258" authorId="0" shapeId="0" xr:uid="{A2A83B1F-5C79-4E9D-9FD5-E2E4DF7131D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på oa.</t>
        </r>
      </text>
    </comment>
    <comment ref="AA258" authorId="1" shapeId="0" xr:uid="{E40284A7-D700-441D-88C3-682144CC9C9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Vedligehold Røgdykker
08.00-15.00</t>
        </r>
      </text>
    </comment>
    <comment ref="Q266" authorId="11" shapeId="0" xr:uid="{30273985-9273-4562-BCC9-AD09131D9E23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Røgdykker øvelse 8-11:30</t>
        </r>
      </text>
    </comment>
    <comment ref="AA266" authorId="1" shapeId="0" xr:uid="{F3B9D8EA-4A55-4940-A831-9A0C2772CFB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Vedligehold Røgdykker
08.00-15.00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Thomas Holm</author>
    <author>Lars Crone</author>
    <author>Mathias Hartvig Morell Nielsen</author>
    <author>Steen Hertin</author>
    <author>Jesper Larsen</author>
    <author>Henrik Wolffbrandt Hansen</author>
    <author>Mathias Nielsen</author>
    <author>Nick Lorentzen</author>
    <author>Michael Bo Pedersen</author>
    <author>Kim Holm Aabroe</author>
    <author>Kim BT. Pedersen</author>
    <author>Rasmus Sørensen</author>
  </authors>
  <commentList>
    <comment ref="T15" authorId="0" shapeId="0" xr:uid="{E3CDD083-C470-453C-B04F-4F2B2EBBF1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E17" authorId="1" shapeId="0" xr:uid="{5DC77401-A2E1-46C3-9543-12A073CCC55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møde 14.00-14.30</t>
        </r>
      </text>
    </comment>
    <comment ref="AA18" authorId="2" shapeId="0" xr:uid="{97C07D5B-52C8-467D-A42B-1AB6B91F7DDA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GRUS kl 13:00-14:30
15:30-17:00</t>
        </r>
      </text>
    </comment>
    <comment ref="D21" authorId="1" shapeId="0" xr:uid="{A0F01175-5402-45FE-9E29-15D897C0CC3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</t>
        </r>
      </text>
    </comment>
    <comment ref="E21" authorId="1" shapeId="0" xr:uid="{7DE0C076-8AB5-4E6A-800A-1BFD154193A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</t>
        </r>
      </text>
    </comment>
    <comment ref="F21" authorId="1" shapeId="0" xr:uid="{8F3D2FBF-289F-4A02-993B-9A89A02F7DE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HBR</t>
        </r>
      </text>
    </comment>
    <comment ref="T21" authorId="0" shapeId="0" xr:uid="{1384FA9E-CC74-4651-804C-98D2B277F3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AB21" authorId="0" shapeId="0" xr:uid="{2D65C20F-E1BF-47FC-8744-F533673600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12.00</t>
        </r>
      </text>
    </comment>
    <comment ref="D22" authorId="3" shapeId="0" xr:uid="{4B750B13-F406-41E2-80D4-E43BBE0AAFE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L22" authorId="0" shapeId="0" xr:uid="{EAA7F632-0D48-4AAF-B8D1-BCBC95B00DC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08.30 - 16.00</t>
        </r>
      </text>
    </comment>
    <comment ref="M22" authorId="3" shapeId="0" xr:uid="{265E0CC0-E318-439A-887A-FDA7C0D6BB2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Afspadsering fra 13:30</t>
        </r>
      </text>
    </comment>
    <comment ref="R22" authorId="1" shapeId="0" xr:uid="{11CEE54D-8386-4B68-B513-96730E73463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T22" authorId="1" shapeId="0" xr:uid="{CF2C2576-6F7C-4DB7-8B24-002DD68296F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11.00</t>
        </r>
      </text>
    </comment>
    <comment ref="AA22" authorId="4" shapeId="0" xr:uid="{A4373DDC-952C-49EC-A467-1BB0AE060D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kl. 15.30</t>
        </r>
      </text>
    </comment>
    <comment ref="M24" authorId="0" shapeId="0" xr:uid="{B137945C-174B-416A-B992-1C9CE31E510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Y24" authorId="0" shapeId="0" xr:uid="{A6EE6B37-E527-4B47-BE0A-5A9B8327657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Modtagelse- 06.45</t>
        </r>
      </text>
    </comment>
    <comment ref="AA24" authorId="4" shapeId="0" xr:uid="{915B2140-69FF-4D24-B96A-01B83D5E49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22-vagt på oa</t>
        </r>
      </text>
    </comment>
    <comment ref="D25" authorId="0" shapeId="0" xr:uid="{376EC539-55B6-4801-888E-D9F695265FC3}">
      <text>
        <r>
          <rPr>
            <b/>
            <sz val="9"/>
            <color indexed="81"/>
            <rFont val="Tahoma"/>
            <family val="2"/>
          </rPr>
          <t>Steen Hertin-Sandkær: Møder kl. 10.00 - 17.30</t>
        </r>
        <r>
          <rPr>
            <sz val="9"/>
            <color indexed="81"/>
            <rFont val="Tahoma"/>
            <family val="2"/>
          </rPr>
          <t xml:space="preserve">
Vagt til Arrangement kl. 15.30 - 17.00</t>
        </r>
      </text>
    </comment>
    <comment ref="J25" authorId="3" shapeId="0" xr:uid="{666AB812-3EC9-4345-956A-D2B81F2A44F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Afspadsering fra kl. 13:00</t>
        </r>
      </text>
    </comment>
    <comment ref="Q25" authorId="5" shapeId="0" xr:uid="{B35E3B6E-F04E-447F-BECE-3137CE9A82B6}">
      <text>
        <r>
          <rPr>
            <sz val="9"/>
            <color indexed="81"/>
            <rFont val="Tahoma"/>
            <family val="2"/>
          </rPr>
          <t xml:space="preserve">1 times OA grunde forsent varslet 
</t>
        </r>
      </text>
    </comment>
    <comment ref="R25" authorId="0" shapeId="0" xr:uid="{D7B9DF9B-773D-4246-9627-F14DB5430FE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S25" authorId="0" shapeId="0" xr:uid="{E0E862A6-8D6E-4051-AD23-57CB3854CC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T25" authorId="0" shapeId="0" xr:uid="{52935B38-4D06-4DFD-992C-89673E430BF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V4 oa</t>
        </r>
      </text>
    </comment>
    <comment ref="E26" authorId="0" shapeId="0" xr:uid="{B6F0650D-D54E-4F8C-815F-57F00AC0470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F26" authorId="0" shapeId="0" xr:uid="{D22E520B-7061-42AC-B60C-DB55CFCB112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K26" authorId="3" shapeId="0" xr:uid="{D3C9BE86-EC8A-4839-BAF6-25DAA392A577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Dækker lyongade</t>
        </r>
      </text>
    </comment>
    <comment ref="L26" authorId="0" shapeId="0" xr:uid="{7299CD6D-47D6-4996-9F88-6D4B00EDBDC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08.30 - 16.00</t>
        </r>
      </text>
    </comment>
    <comment ref="R26" authorId="0" shapeId="0" xr:uid="{2620BC95-1D06-4B20-96D9-ECB63AC4195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Lyongade 09.00 - 15.00</t>
        </r>
      </text>
    </comment>
    <comment ref="S26" authorId="0" shapeId="0" xr:uid="{6B3A8232-6D7A-4931-867A-4F4534E49BC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T26" authorId="0" shapeId="0" xr:uid="{539D25D6-81F7-49DF-A748-1D410EC1D2A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X26" authorId="0" shapeId="0" xr:uid="{D4A26BA8-7DF4-4C14-8081-EE9612AAA36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Y26" authorId="0" shapeId="0" xr:uid="{2F340333-129D-48CF-B821-8A6CB9E1078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F27" authorId="0" shapeId="0" xr:uid="{200E4BCB-8970-4697-BC04-C771CD4B2F6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opsætning.</t>
        </r>
      </text>
    </comment>
    <comment ref="L27" authorId="6" shapeId="0" xr:uid="{BBB43CB9-A72F-4181-82BD-A646DFBF2C2C}">
      <text>
        <r>
          <rPr>
            <sz val="9"/>
            <rFont val="Arial"/>
            <family val="2"/>
          </rPr>
          <t>Henrik Wolffbrandt Hansen:
Rentemestervej</t>
        </r>
      </text>
    </comment>
    <comment ref="Y27" authorId="0" shapeId="0" xr:uid="{49E89788-69BE-455F-B0BD-8615A0ACA65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service</t>
        </r>
      </text>
    </comment>
    <comment ref="Z27" authorId="0" shapeId="0" xr:uid="{2710A564-4CB7-40D5-A051-EC1C7D5EF9D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service</t>
        </r>
      </text>
    </comment>
    <comment ref="AA27" authorId="0" shapeId="0" xr:uid="{93FFF5F0-F738-481D-B8F2-B35952AE59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Arrangement service</t>
        </r>
      </text>
    </comment>
    <comment ref="Z28" authorId="4" shapeId="0" xr:uid="{5A9DA96B-FA3F-4531-9609-E4444EF7C6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Hovedporten åben til kl. 18.15 pga brylupper</t>
        </r>
      </text>
    </comment>
    <comment ref="AD28" authorId="4" shapeId="0" xr:uid="{1216B2CE-0719-49FA-8C66-A3E63248EF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natturnus.</t>
        </r>
      </text>
    </comment>
    <comment ref="AE28" authorId="0" shapeId="0" xr:uid="{C2659324-9CFA-4451-831A-64D25C1F4F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Hovedporten holdes åben til kl. 17.30</t>
        </r>
      </text>
    </comment>
    <comment ref="J43" authorId="7" shapeId="0" xr:uid="{9459E7FE-4AEC-4300-9A18-00B39CF4D08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K43" authorId="7" shapeId="0" xr:uid="{6A668815-F108-49F5-B258-D761E69F02B4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M43" authorId="7" shapeId="0" xr:uid="{0D78B34F-B0B8-4C35-BC37-FA84475355C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N43" authorId="7" shapeId="0" xr:uid="{5FD65F4D-7E7D-41DC-9427-D49D6A4DAE56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Q43" authorId="7" shapeId="0" xr:uid="{96531408-DF2F-42A0-B76D-14942B078FE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R43" authorId="7" shapeId="0" xr:uid="{19B3B558-8A99-415D-A5DB-30539F5E65A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T43" authorId="7" shapeId="0" xr:uid="{F7BD44E1-DDCB-4AB9-879D-7829AE7ECF3B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U43" authorId="7" shapeId="0" xr:uid="{EAAC83CF-7F14-4D1D-B9F2-610A0ACC7FD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X43" authorId="7" shapeId="0" xr:uid="{D7E5B697-2DED-41E8-BE6A-E2BECE6A5AB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
går 11.30 afspadsering</t>
        </r>
      </text>
    </comment>
    <comment ref="Y43" authorId="7" shapeId="0" xr:uid="{3532DC68-79B3-407F-A915-B3853BB2039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AA43" authorId="7" shapeId="0" xr:uid="{9C215AFE-E4DB-4EAD-B705-2803B24EC971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AE43" authorId="7" shapeId="0" xr:uid="{FD3B37F3-67C0-47FD-8E2A-DC6EDA07B26E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AF43" authorId="7" shapeId="0" xr:uid="{9649B575-A5D5-4809-9EC8-909D8659A702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Møder 8-12</t>
        </r>
      </text>
    </comment>
    <comment ref="AE44" authorId="0" shapeId="0" xr:uid="{20D07C92-89C8-4531-967D-2FB8054223E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 efter Daniel</t>
        </r>
      </text>
    </comment>
    <comment ref="AF44" authorId="0" shapeId="0" xr:uid="{A231135B-5322-4843-B399-02E6359560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 efter Daniel</t>
        </r>
      </text>
    </comment>
    <comment ref="O45" authorId="8" shapeId="0" xr:uid="{3D4F8978-1286-4D88-BD21-1272168E81D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Afspadserede fra kl 15:00</t>
        </r>
      </text>
    </comment>
    <comment ref="X47" authorId="9" shapeId="0" xr:uid="{5828F51F-503F-4FA2-8660-7293FD70D85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oa fra 23.30 -00.00</t>
        </r>
      </text>
    </comment>
    <comment ref="G48" authorId="0" shapeId="0" xr:uid="{8E698164-8257-4D48-AF5E-F56389A9988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 Blågården kl. 16.00 - 20.00 på OA</t>
        </r>
      </text>
    </comment>
    <comment ref="X48" authorId="7" shapeId="0" xr:uid="{0A14DC46-3DD7-4617-8BF7-8E4313143629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AE48" authorId="7" shapeId="0" xr:uid="{B8F1450A-8822-4C41-A7F1-46EBB5EC35D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D49" authorId="10" shapeId="0" xr:uid="{26BC3CC9-8A48-4E30-AC1D-2C241444CED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brønshøjvej OA</t>
        </r>
      </text>
    </comment>
    <comment ref="E49" authorId="10" shapeId="0" xr:uid="{335E751B-0576-4899-9A85-9C355F595DA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brønshøjvej OA møder kl. 12.00</t>
        </r>
      </text>
    </comment>
    <comment ref="O49" authorId="11" shapeId="0" xr:uid="{279F5937-A395-4D5C-987C-705C3EAC5AA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Mathias Nielsen:
først FF - resterende FE</t>
        </r>
      </text>
    </comment>
    <comment ref="X51" authorId="5" shapeId="0" xr:uid="{8401F9E7-B5B0-4004-8699-EF5C6C70A30D}">
      <text>
        <r>
          <rPr>
            <b/>
            <sz val="9"/>
            <color indexed="81"/>
            <rFont val="Tahoma"/>
            <family val="2"/>
          </rPr>
          <t xml:space="preserve">oplære i 10-vagt hele ugen </t>
        </r>
      </text>
    </comment>
    <comment ref="AA51" authorId="3" shapeId="0" xr:uid="{F71EE675-2000-4C98-BD37-314698EEF53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oa til 09:00</t>
        </r>
      </text>
    </comment>
    <comment ref="AA52" authorId="0" shapeId="0" xr:uid="{25931528-C522-4192-BF2A-4EE18A0D18C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 15:30</t>
        </r>
      </text>
    </comment>
    <comment ref="AA53" authorId="0" shapeId="0" xr:uid="{16F32080-BA19-44D2-B271-E58D8609A3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 15:30</t>
        </r>
      </text>
    </comment>
    <comment ref="AA54" authorId="0" shapeId="0" xr:uid="{B7BC88B1-C820-4583-BC7A-40EA0CEC114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 15:30</t>
        </r>
      </text>
    </comment>
    <comment ref="T55" authorId="0" shapeId="0" xr:uid="{B57E0C15-7660-473B-A3D1-7CD6F3CE0B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kl. 15.00 - 23.00</t>
        </r>
      </text>
    </comment>
    <comment ref="T57" authorId="0" shapeId="0" xr:uid="{8A0755E0-6F1B-466F-A4B6-6CD264EE84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 kl. 15.00 - 23.00</t>
        </r>
      </text>
    </comment>
    <comment ref="AB67" authorId="2" shapeId="0" xr:uid="{10974433-EB4E-45E8-AB46-A3CDC5E8163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Køre Emdrupvej og Mathæusgade</t>
        </r>
      </text>
    </comment>
    <comment ref="N68" authorId="3" shapeId="0" xr:uid="{D2F01CD2-76F2-41FE-87FC-F02448B6EAB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P68" authorId="9" shapeId="0" xr:uid="{E448FF56-8084-481A-B94F-BE0A425006DE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Y68" authorId="0" shapeId="0" xr:uid="{6EDD5EF0-CFF1-4FF4-972A-EC854204B74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kol. 08.30</t>
        </r>
      </text>
    </comment>
    <comment ref="AA68" authorId="0" shapeId="0" xr:uid="{FB7D06FA-1926-47A4-A81E-7F7145BFBA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 13:00</t>
        </r>
      </text>
    </comment>
    <comment ref="AB68" authorId="0" shapeId="0" xr:uid="{E429F29D-347D-47FD-A19E-01A1C1BC1A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12.00 - 16.00 OA</t>
        </r>
      </text>
    </comment>
    <comment ref="AE68" authorId="7" shapeId="0" xr:uid="{33BDB79D-134A-4533-9161-6709A18DC22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K2 OA</t>
        </r>
      </text>
    </comment>
    <comment ref="AF68" authorId="7" shapeId="0" xr:uid="{B059DDF4-1C70-42F2-8DEC-5220B5E5404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afspadsere normalvagt fra 08:15-15:00
Møder kl. 15:00
K2 OA</t>
        </r>
      </text>
    </comment>
    <comment ref="L69" authorId="7" shapeId="0" xr:uid="{141DD928-F78D-4798-B519-96A6CDBDD9E7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N69" authorId="9" shapeId="0" xr:uid="{127CAD4F-EF1E-415B-8490-3435111FBC8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K70" authorId="10" shapeId="0" xr:uid="{C6EE76E9-A8B4-4AA1-8168-A9A747C86FA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rentemestervej til 20.30</t>
        </r>
      </text>
    </comment>
    <comment ref="L70" authorId="10" shapeId="0" xr:uid="{F7AFAC11-3ADD-457A-876D-6E4E1AB9CA1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rentemestervej til 22.00 
OA til 02:00</t>
        </r>
      </text>
    </comment>
    <comment ref="N70" authorId="2" shapeId="0" xr:uid="{C7F2FD2C-B553-45F9-916A-CFAE8E9D6326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til 01:00</t>
        </r>
      </text>
    </comment>
    <comment ref="X70" authorId="9" shapeId="0" xr:uid="{9978C146-8968-464F-9D60-3AE94468DFFE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OA fra kl. 01.00-02.00</t>
        </r>
      </text>
    </comment>
    <comment ref="X71" authorId="0" shapeId="0" xr:uid="{D10F461B-B998-47E7-B362-BAE0E50700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 til samtale på Speditørvej kl. 13.00</t>
        </r>
      </text>
    </comment>
    <comment ref="F72" authorId="4" shapeId="0" xr:uid="{76CC2D7B-1189-43CD-86E6-89794BB015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Vagten skal blive til arrangement er færdigt ca. kl 21.30</t>
        </r>
      </text>
    </comment>
    <comment ref="T72" authorId="5" shapeId="0" xr:uid="{9D9E2E0C-72CC-485D-830E-FDB8D664F55B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1 time </t>
        </r>
      </text>
    </comment>
    <comment ref="V72" authorId="5" shapeId="0" xr:uid="{D252AA14-2F3A-439E-9301-9DD1A3E1D6DD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1
</t>
        </r>
      </text>
    </comment>
    <comment ref="W72" authorId="5" shapeId="0" xr:uid="{713DF3E1-EEB8-4C6A-A730-2D3F26E112B3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afsp. 1,5</t>
        </r>
      </text>
    </comment>
    <comment ref="X72" authorId="2" shapeId="0" xr:uid="{3EF5E53B-3833-4EAB-9FA3-84703A21641A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25 vagt på OA
AFSP 1 time fra 23.30-00.30</t>
        </r>
      </text>
    </comment>
    <comment ref="U73" authorId="3" shapeId="0" xr:uid="{13B1C1E1-9A02-4535-9DCC-CA228994E81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AB73" authorId="12" shapeId="0" xr:uid="{62C1E506-C69A-49F1-A53E-28A8F799D3B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læge 13:30</t>
        </r>
      </text>
    </comment>
    <comment ref="D75" authorId="4" shapeId="0" xr:uid="{5EA8E486-313D-4B05-A0A8-0F1106AFFF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23.00 - 06.00. Lære nye trækninger</t>
        </r>
      </text>
    </comment>
    <comment ref="E75" authorId="4" shapeId="0" xr:uid="{3219A3D6-62A0-4D84-BF2E-4534587100E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23.00 - 06.00. Lære nye trækninger</t>
        </r>
      </text>
    </comment>
    <comment ref="F75" authorId="4" shapeId="0" xr:uid="{683B9DC0-96B5-4004-B5D6-615E9562DE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23.00 - 06.00. Lære nye trækninger</t>
        </r>
      </text>
    </comment>
    <comment ref="AA75" authorId="0" shapeId="0" xr:uid="{88FEC6AD-8E6E-4AE9-A018-B05C8990926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GRUS kl 13:00</t>
        </r>
      </text>
    </comment>
    <comment ref="D76" authorId="0" shapeId="0" xr:uid="{DD6B3CB3-846B-444B-B6B5-A4531066BC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Rådhuset kl. 14.00 derefter Blågården kl. 16.00 - 20.00</t>
        </r>
      </text>
    </comment>
    <comment ref="E76" authorId="0" shapeId="0" xr:uid="{8EAB5BBC-5C40-4AC1-867A-3C7072F695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Rådhuset kl. 14.00 derefter Blågården kl. 16.00 - 20.00</t>
        </r>
      </text>
    </comment>
    <comment ref="F76" authorId="0" shapeId="0" xr:uid="{D174D1F3-35BA-46F5-80B6-F23A792B163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Rådhuset kl. 14.00 derefter Blågården kl. 16.00 - 20.00</t>
        </r>
      </text>
    </comment>
    <comment ref="G76" authorId="4" shapeId="0" xr:uid="{4A8717E6-3248-4049-B52B-B9D0496F22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beholde F-dag</t>
        </r>
      </text>
    </comment>
    <comment ref="M76" authorId="0" shapeId="0" xr:uid="{3DF6792D-7E1A-4462-A9D0-2679515F37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Møderr kl. 09.00.  M-vagt fra kl. 15.00 - 17.00</t>
        </r>
      </text>
    </comment>
    <comment ref="F77" authorId="3" shapeId="0" xr:uid="{AD32728D-F907-4721-AB7A-2FC87E80083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Rentemestervej til 21:00</t>
        </r>
      </text>
    </comment>
    <comment ref="I78" authorId="9" shapeId="0" xr:uid="{C70AE76D-CEEB-4922-9149-A9FDCF0C644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W78" authorId="9" shapeId="0" xr:uid="{0F8FD673-A0CA-4341-97C6-8CF241363BA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C79" authorId="8" shapeId="0" xr:uid="{336589DE-02EB-4658-BE75-F395CFAE642B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KA Vagt fra 00:30 - 01:30</t>
        </r>
      </text>
    </comment>
    <comment ref="Q79" authorId="4" shapeId="0" xr:uid="{421506E0-C374-4D2C-A448-8B7DB0A1B9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R79" authorId="4" shapeId="0" xr:uid="{6602F7D6-F6D6-4476-BAA2-A7D474C168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S79" authorId="4" shapeId="0" xr:uid="{45846C2A-F773-4666-A4D4-C0576BD743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T79" authorId="4" shapeId="0" xr:uid="{4627E486-921D-4C2C-8E57-B1704BDD4E2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U79" authorId="4" shapeId="0" xr:uid="{CF4ED2E6-B59F-493C-AFC0-55259937A1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X79" authorId="4" shapeId="0" xr:uid="{6D67B9FB-B8D0-43DD-9831-E8BC0E35C8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Y79" authorId="4" shapeId="0" xr:uid="{302035E9-828C-4F29-A360-7C2D180912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Z79" authorId="4" shapeId="0" xr:uid="{82010B73-7431-4F9F-A3F1-BE7CBE18E5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AA79" authorId="4" shapeId="0" xr:uid="{C346D6A1-4838-4C7C-817E-CE8A4C0AEB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AB79" authorId="4" shapeId="0" xr:uid="{1D83C23D-305E-4550-9CE9-F1FADD2413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vagt 16.00 - 23.00 lære bygninger/huset</t>
        </r>
      </text>
    </comment>
    <comment ref="E80" authorId="4" shapeId="0" xr:uid="{FBF29DD5-DEAA-4BEF-BDDD-4745D0A51A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beholde F-dag</t>
        </r>
      </text>
    </comment>
    <comment ref="F80" authorId="7" shapeId="0" xr:uid="{BE762F2E-EEBB-4A2F-A042-7ACC2D6240D0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11-18 OA brønshøjvej (E-vagt)</t>
        </r>
      </text>
    </comment>
    <comment ref="G80" authorId="5" shapeId="0" xr:uid="{D94E6891-9946-4BDF-BDE8-4AFDE27C2242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K2-vagt
</t>
        </r>
      </text>
    </comment>
    <comment ref="L80" authorId="0" shapeId="0" xr:uid="{CFEBAE51-55ED-4038-A668-67C062A57B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08.30 - 16.00</t>
        </r>
      </text>
    </comment>
    <comment ref="AD80" authorId="9" shapeId="0" xr:uid="{7CD41455-0C83-4414-8C8E-5AD74CD6601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Tingbjerg 1345-1845</t>
        </r>
      </text>
    </comment>
    <comment ref="U81" authorId="4" shapeId="0" xr:uid="{5E78A669-0228-4EF0-BEC0-9AA2DC26D7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 + SP6 fra midnat.</t>
        </r>
      </text>
    </comment>
    <comment ref="D82" authorId="0" shapeId="0" xr:uid="{E362984C-9F18-410D-BBE6-E419B8E1199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aften kl. 16.00 - 23.00. Køre K2
OA 23.00-00.00</t>
        </r>
      </text>
    </comment>
    <comment ref="E82" authorId="0" shapeId="0" xr:uid="{ECAFF0A7-D8FB-431F-A40F-26E043C5AF4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aften kl. 16.00 - 23.00. Køre K2
OA 23.00-00.30</t>
        </r>
      </text>
    </comment>
    <comment ref="F82" authorId="0" shapeId="0" xr:uid="{7DF3BB5F-BB23-44CB-9EA9-34EFA29384B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aften kl. 16.00 - 23.00. Køre K2</t>
        </r>
      </text>
    </comment>
    <comment ref="T82" authorId="0" shapeId="0" xr:uid="{970DD871-6823-4375-8253-44F7D29C8A9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Introdag på Fuglebakken
08:30 i Café Jesper</t>
        </r>
      </text>
    </comment>
    <comment ref="T83" authorId="0" shapeId="0" xr:uid="{57EEB77C-83F8-4B0A-A6EC-534D08D848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Introdag på Fuglebakken
08:30 i Café Jesper</t>
        </r>
      </text>
    </comment>
    <comment ref="AE83" authorId="5" shapeId="0" xr:uid="{D527D487-BF99-460B-A763-3EC46DAC493C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møde ind som 1-vagt da han ikke er blivet gjort OBS. På han pland er ændet i han fri uge
</t>
        </r>
      </text>
    </comment>
    <comment ref="T84" authorId="0" shapeId="0" xr:uid="{9E3F44F3-0D25-4410-8155-77D3E2C72B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Introdag på Fuglebakken
08:30 i Café Jesper</t>
        </r>
      </text>
    </comment>
    <comment ref="AA84" authorId="3" shapeId="0" xr:uid="{750D0A11-638D-4147-BB8E-789C7D227F0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skal gå kl. 16:00</t>
        </r>
      </text>
    </comment>
    <comment ref="AE84" authorId="7" shapeId="0" xr:uid="{ABAF58EB-AF88-4EFF-BACE-8A6A9C246BB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Beholder F-dag</t>
        </r>
      </text>
    </comment>
    <comment ref="U92" authorId="5" shapeId="0" xr:uid="{AA18DB50-2178-43B6-9183-424CF8C59642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OA en time 
grynde 
prinssegade dør ikke kune låse 
artillerivej dør ulåst 
</t>
        </r>
      </text>
    </comment>
    <comment ref="AE92" authorId="10" shapeId="0" xr:uid="{7B9B2A07-1FBB-4915-BCDB-C2698F1F530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på hospital hele dagen</t>
        </r>
      </text>
    </comment>
    <comment ref="F93" authorId="0" shapeId="0" xr:uid="{F91EC1D5-C767-408A-AA80-29261CFA35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3-vagt på OA</t>
        </r>
      </text>
    </comment>
    <comment ref="G93" authorId="0" shapeId="0" xr:uid="{CCB0F6D8-9FE1-45AA-A9D7-099CE097B57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1-vagt på OA.</t>
        </r>
      </text>
    </comment>
    <comment ref="T93" authorId="0" shapeId="0" xr:uid="{C87EC83B-8E43-4DFA-9F32-465157EDA32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Introdag på Fuglebakken
08:30 i Café Jesper</t>
        </r>
      </text>
    </comment>
    <comment ref="D94" authorId="0" shapeId="0" xr:uid="{BD89830D-75EA-452A-8DE3-6276D0A0DD2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
</t>
        </r>
      </text>
    </comment>
    <comment ref="L94" authorId="2" shapeId="0" xr:uid="{238DAD34-BB05-483F-AB28-7729B0A6CF1A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OA til 02:00. Rentemestervej til 22:00</t>
        </r>
      </text>
    </comment>
    <comment ref="T94" authorId="0" shapeId="0" xr:uid="{DA94DFAE-7E1C-4302-8390-CF96BFB5D1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Introdag på Fuglebakken
08:30 i Café Jesper</t>
        </r>
      </text>
    </comment>
    <comment ref="D95" authorId="0" shapeId="0" xr:uid="{9D1BFFF0-4F9A-4272-B55B-6EB82F44191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
</t>
        </r>
      </text>
    </comment>
    <comment ref="T95" authorId="0" shapeId="0" xr:uid="{F0446BAD-1100-418D-B95F-F01F20556D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Introdag på Fuglebakken
08:30 i Café Jesper</t>
        </r>
      </text>
    </comment>
    <comment ref="X95" authorId="9" shapeId="0" xr:uid="{886AC38A-5CA6-4C03-9587-D59E5114C12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OA fra 23.30-00.00</t>
        </r>
      </text>
    </comment>
    <comment ref="AE95" authorId="0" shapeId="0" xr:uid="{ED6652AF-2CCF-4740-99D9-00ABA41263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 foran Frederik</t>
        </r>
      </text>
    </comment>
    <comment ref="AF95" authorId="0" shapeId="0" xr:uid="{1CFFB3A2-6A27-4F01-BC5A-C32061F32DB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 foran Frederik</t>
        </r>
      </text>
    </comment>
    <comment ref="Q96" authorId="0" shapeId="0" xr:uid="{02F2A5E9-DB0A-4990-AD3D-08DFF357037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kl. 10.00</t>
        </r>
      </text>
    </comment>
    <comment ref="T96" authorId="7" shapeId="0" xr:uid="{5EAF02F8-C2A2-4B7F-8BC1-FACB83F0FFBA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læge 08:30. Møder som 69-vagt ca. kl. 11.00</t>
        </r>
      </text>
    </comment>
    <comment ref="F101" authorId="3" shapeId="0" xr:uid="{0620E33A-1FA1-4FA0-8F4A-C370B461872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101" authorId="3" shapeId="0" xr:uid="{8BA3492C-67E0-41EB-8547-3D96DA34437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101" authorId="1" shapeId="0" xr:uid="{81163A10-1097-4B0E-A520-DB3B84D2B30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lægen 11.00-13.00</t>
        </r>
      </text>
    </comment>
    <comment ref="T101" authorId="3" shapeId="0" xr:uid="{9A967A11-6076-48CB-8E78-4B32F95B082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101" authorId="3" shapeId="0" xr:uid="{B25E6576-9850-4583-9366-80B7C7893DC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102" authorId="3" shapeId="0" xr:uid="{51ABF14C-5B64-4786-B31C-7973AB76116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102" authorId="3" shapeId="0" xr:uid="{D54D5E9A-EC2E-4A2F-AE88-F4407C75B8B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102" authorId="3" shapeId="0" xr:uid="{328DEC96-3650-43DE-80AB-9D1B97C10C5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102" authorId="0" shapeId="0" xr:uid="{4A96997E-63B9-47DC-B1F9-06BC71C720C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104" authorId="0" shapeId="0" xr:uid="{F611865D-4BD0-468A-910B-275C4BC19D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Kun dagvagter</t>
        </r>
      </text>
    </comment>
    <comment ref="AF104" authorId="0" shapeId="0" xr:uid="{2AAD069E-1453-4983-8BE0-8567C88422F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Kun dagvagter</t>
        </r>
      </text>
    </comment>
    <comment ref="G119" authorId="10" shapeId="0" xr:uid="{DD9EADD3-B43D-490F-8399-C979A530E99A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G140" authorId="5" shapeId="0" xr:uid="{589BED39-7939-4F5C-BD9C-D963FA5639D6}">
      <text>
        <r>
          <rPr>
            <b/>
            <sz val="9"/>
            <color indexed="81"/>
            <rFont val="Tahoma"/>
            <family val="2"/>
          </rPr>
          <t>Jesper Larsen: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U140" authorId="4" shapeId="0" xr:uid="{FAA1DA54-3847-4486-A26D-5BC9C407AE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V140" authorId="4" shapeId="0" xr:uid="{C57DDD56-6750-49A1-BCD1-B4CE3B2B53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OA</t>
        </r>
      </text>
    </comment>
    <comment ref="T161" authorId="0" shapeId="0" xr:uid="{B0CC7FFB-7945-4029-A6E1-25C0771644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Y161" authorId="0" shapeId="0" xr:uid="{764EB786-8023-48C1-A04C-75A5AB1F1B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14.30</t>
        </r>
      </text>
    </comment>
    <comment ref="L173" authorId="0" shapeId="0" xr:uid="{31569C58-1D44-46C6-BFDC-049BBE0109E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08.30 - 16.00</t>
        </r>
      </text>
    </comment>
    <comment ref="D175" authorId="0" shapeId="0" xr:uid="{8B555BC6-B0C9-48C5-B87A-379195EBBFB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Nye medarbejdere kl. 09.00</t>
        </r>
      </text>
    </comment>
    <comment ref="L175" authorId="0" shapeId="0" xr:uid="{202EBA3F-7E1D-4B23-93DD-80EF1F103B6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08.30 - 16.00</t>
        </r>
      </text>
    </comment>
    <comment ref="O175" authorId="0" shapeId="0" xr:uid="{B4AD6698-DAD0-4FF8-9AAC-58F3C8874CE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R3</t>
        </r>
      </text>
    </comment>
    <comment ref="Q175" authorId="3" shapeId="0" xr:uid="{29FB7AA0-EDF2-4D1D-BAFB-AEDF1703435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kl. 10:00 møde ny medarbejder</t>
        </r>
      </text>
    </comment>
    <comment ref="T175" authorId="0" shapeId="0" xr:uid="{78B5B341-173A-4D7C-A6B3-679FB28464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Y175" authorId="0" shapeId="0" xr:uid="{8F118827-82C7-4E5C-97BA-69260E49CE9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fra kl. 08.30</t>
        </r>
      </text>
    </comment>
    <comment ref="AB175" authorId="0" shapeId="0" xr:uid="{B09FE5AD-77EF-4BCA-A556-2B93E4E1410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12.00</t>
        </r>
      </text>
    </comment>
    <comment ref="AE175" authorId="0" shapeId="0" xr:uid="{B60C5D6D-50BD-4A60-97CD-D8813FD8621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175" authorId="0" shapeId="0" xr:uid="{14AF8EB2-76D8-4939-99AD-685446BACC9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L176" authorId="3" shapeId="0" xr:uid="{E5A77CE6-606C-4098-9E88-00714E8F64B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I1</t>
        </r>
      </text>
    </comment>
    <comment ref="T176" authorId="0" shapeId="0" xr:uid="{3E1E67B6-2410-4A3F-8765-2F5DDCC7974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Y176" authorId="0" shapeId="0" xr:uid="{F18040E3-6B84-4B40-AA56-D90E5C75AE3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08.30</t>
        </r>
      </text>
    </comment>
    <comment ref="AB176" authorId="0" shapeId="0" xr:uid="{833A51EC-D6A4-40CA-A7AA-69850887E9C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Modtagelse kl. 12.00</t>
        </r>
      </text>
    </comment>
    <comment ref="L177" authorId="3" shapeId="0" xr:uid="{F94C9892-CC6F-4C3F-BF20-276626C4204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AMR 08:30-13:30
Afsp. fra kl. 14.00</t>
        </r>
      </text>
    </comment>
    <comment ref="AE177" authorId="7" shapeId="0" xr:uid="{BE3C3BBB-8901-4975-8CA4-0C2495EE3B2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APV - FOA</t>
        </r>
      </text>
    </comment>
    <comment ref="AF177" authorId="7" shapeId="0" xr:uid="{59EEC137-80EF-4C74-8B5C-38F53716A3BD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Trivsel - FOA</t>
        </r>
      </text>
    </comment>
    <comment ref="X192" authorId="2" shapeId="0" xr:uid="{69B6165B-7BAA-4B9D-9B94-20B4007A001D}">
      <text>
        <r>
          <rPr>
            <b/>
            <sz val="9"/>
            <color indexed="81"/>
            <rFont val="Tahoma"/>
            <family val="2"/>
          </rPr>
          <t>Lars Crone:</t>
        </r>
        <r>
          <rPr>
            <sz val="9"/>
            <color indexed="81"/>
            <rFont val="Tahoma"/>
            <family val="2"/>
          </rPr>
          <t xml:space="preserve">
Møde på Rådhuset den 23/4 kl 0600 hos Rasmus</t>
        </r>
      </text>
    </comment>
    <comment ref="AB195" authorId="3" shapeId="0" xr:uid="{2175CAD8-F8B1-40A3-BECB-1CE2C59DD74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S1 OA</t>
        </r>
      </text>
    </comment>
    <comment ref="T211" authorId="0" shapeId="0" xr:uid="{5BE6EB3D-5F22-4F3B-B458-AC6B85C3C11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M241" authorId="0" shapeId="0" xr:uid="{3D77A7EA-D9BF-48E2-B071-AD8EBD2D94B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Ferie kl. 15.00 - 17.00</t>
        </r>
      </text>
    </comment>
    <comment ref="AE241" authorId="10" shapeId="0" xr:uid="{C93350A0-2EB5-46D9-9022-B28A7610D68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til læge møder senest kl. 12.00</t>
        </r>
      </text>
    </comment>
  </commentList>
</comments>
</file>

<file path=xl/sharedStrings.xml><?xml version="1.0" encoding="utf-8"?>
<sst xmlns="http://schemas.openxmlformats.org/spreadsheetml/2006/main" count="41446" uniqueCount="1202">
  <si>
    <t xml:space="preserve"> </t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</si>
  <si>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</si>
  <si>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</si>
  <si>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</si>
  <si>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</si>
  <si>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</si>
  <si>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</si>
  <si>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</si>
  <si>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</si>
  <si>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</si>
  <si>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r>
      <t>F</t>
    </r>
    <r>
      <rPr>
        <sz val="9"/>
        <rFont val="Arial"/>
        <family val="2"/>
      </rPr>
      <t>: Turnusfri</t>
    </r>
  </si>
  <si>
    <r>
      <t>Orlov</t>
    </r>
    <r>
      <rPr>
        <sz val="9"/>
        <rFont val="Arial"/>
        <family val="2"/>
      </rPr>
      <t>: Grøn m/streg</t>
    </r>
  </si>
  <si>
    <r>
      <t>Barsel</t>
    </r>
    <r>
      <rPr>
        <sz val="9"/>
        <rFont val="Arial"/>
        <family val="2"/>
      </rPr>
      <t xml:space="preserve">: Rød m/streg </t>
    </r>
  </si>
  <si>
    <r>
      <t>l</t>
    </r>
    <r>
      <rPr>
        <sz val="9"/>
        <rFont val="Arial"/>
        <family val="2"/>
      </rPr>
      <t>: Daglig tjeneste</t>
    </r>
  </si>
  <si>
    <t xml:space="preserve">      :Omlægning af vagt (Planafvigelse)</t>
  </si>
  <si>
    <t>Barns 1. Sygedag</t>
  </si>
  <si>
    <r>
      <t>TJ:</t>
    </r>
    <r>
      <rPr>
        <sz val="9"/>
        <rFont val="Arial"/>
        <family val="2"/>
      </rPr>
      <t xml:space="preserve"> Tjenestefri </t>
    </r>
  </si>
  <si>
    <t>Oplæring</t>
  </si>
  <si>
    <t>Afdeling 1714 Afsnit 1702</t>
  </si>
  <si>
    <t>Vagter for turnusformænd</t>
  </si>
  <si>
    <r>
      <t>1</t>
    </r>
    <r>
      <rPr>
        <sz val="9"/>
        <rFont val="Arial"/>
        <family val="2"/>
      </rPr>
      <t>: Vagthavende kl. 0630 - 1445</t>
    </r>
  </si>
  <si>
    <r>
      <t>2</t>
    </r>
    <r>
      <rPr>
        <sz val="9"/>
        <rFont val="Arial"/>
        <family val="2"/>
      </rPr>
      <t>: Vagthavende kl. 1430 - 2230</t>
    </r>
  </si>
  <si>
    <r>
      <t>4</t>
    </r>
    <r>
      <rPr>
        <sz val="9"/>
        <rFont val="Arial"/>
        <family val="2"/>
      </rPr>
      <t>: Vagthavende kl. 2230 - 0645</t>
    </r>
  </si>
  <si>
    <r>
      <t>A</t>
    </r>
    <r>
      <rPr>
        <sz val="9"/>
        <rFont val="Arial"/>
        <family val="2"/>
      </rPr>
      <t>: Vagthavende kl. 0630 - 1845 (lør-, søndage)</t>
    </r>
  </si>
  <si>
    <r>
      <t>B</t>
    </r>
    <r>
      <rPr>
        <sz val="9"/>
        <rFont val="Arial"/>
        <family val="2"/>
      </rPr>
      <t>: Vagthavende kl. 1830 - 0645 (lør-, søndage)</t>
    </r>
  </si>
  <si>
    <r>
      <t>l:</t>
    </r>
    <r>
      <rPr>
        <sz val="9"/>
        <rFont val="Arial"/>
        <family val="2"/>
      </rPr>
      <t xml:space="preserve"> Man. - tor. Kl. 0815 - 1600, fre.Kl 0815 - 1415 </t>
    </r>
  </si>
  <si>
    <r>
      <t>Steen:</t>
    </r>
    <r>
      <rPr>
        <sz val="9"/>
        <rFont val="Arial"/>
        <family val="2"/>
      </rPr>
      <t xml:space="preserve"> Man-Ons 0815-1545 Tors 0900-1830 Fre 0815-1315 </t>
    </r>
  </si>
  <si>
    <t>Nøgle uge nr.:</t>
  </si>
  <si>
    <t>Plan</t>
  </si>
  <si>
    <t>Navn</t>
  </si>
  <si>
    <t>Normtid</t>
  </si>
  <si>
    <t>448 Rasmus Sørensen</t>
  </si>
  <si>
    <t>I</t>
  </si>
  <si>
    <t>Turnusformænd</t>
  </si>
  <si>
    <t>453 Mathias Nielsen</t>
  </si>
  <si>
    <t>A</t>
  </si>
  <si>
    <t>F</t>
  </si>
  <si>
    <t>B</t>
  </si>
  <si>
    <t>442 Kim Aabroe</t>
  </si>
  <si>
    <t>4)</t>
  </si>
  <si>
    <r>
      <t xml:space="preserve">I  </t>
    </r>
    <r>
      <rPr>
        <sz val="9"/>
        <rFont val="Arial"/>
        <family val="2"/>
      </rPr>
      <t>902 Erik Andersen</t>
    </r>
  </si>
  <si>
    <t>393 Thomas Holm</t>
  </si>
  <si>
    <r>
      <t xml:space="preserve">II </t>
    </r>
    <r>
      <rPr>
        <sz val="9"/>
        <rFont val="Arial"/>
        <family val="2"/>
      </rPr>
      <t>890 Michael Bo Pedersen</t>
    </r>
  </si>
  <si>
    <t>Formændsafløsere</t>
  </si>
  <si>
    <t>Forskudttid</t>
  </si>
  <si>
    <t>Denne måned</t>
  </si>
  <si>
    <t>Difference</t>
  </si>
  <si>
    <t>Hele året</t>
  </si>
  <si>
    <t>Fra April 2023</t>
  </si>
  <si>
    <t>993 Steen Hertin</t>
  </si>
  <si>
    <t>S4</t>
  </si>
  <si>
    <t>469 Nikolaj Pamhede</t>
  </si>
  <si>
    <t>479 Nick Lorentzen</t>
  </si>
  <si>
    <t>327 Johnny Hansen</t>
  </si>
  <si>
    <t>R3</t>
  </si>
  <si>
    <t>Vagter for turnus Rådhuset Plankode 8516</t>
  </si>
  <si>
    <r>
      <t xml:space="preserve">1  </t>
    </r>
    <r>
      <rPr>
        <sz val="9"/>
        <rFont val="Arial"/>
        <family val="2"/>
      </rPr>
      <t>0700 - 1400 Også på helligdage</t>
    </r>
  </si>
  <si>
    <r>
      <t xml:space="preserve">3 </t>
    </r>
    <r>
      <rPr>
        <sz val="9"/>
        <rFont val="Arial"/>
        <family val="2"/>
      </rPr>
      <t xml:space="preserve"> 0730 - 1530 Også på helligdage</t>
    </r>
  </si>
  <si>
    <r>
      <t xml:space="preserve">4 </t>
    </r>
    <r>
      <rPr>
        <sz val="9"/>
        <rFont val="Arial"/>
        <family val="2"/>
      </rPr>
      <t xml:space="preserve"> 0930 - 1730</t>
    </r>
    <r>
      <rPr>
        <sz val="9"/>
        <rFont val="Arial"/>
        <family val="2"/>
      </rPr>
      <t xml:space="preserve"> (8-16 på H.dage)</t>
    </r>
  </si>
  <si>
    <r>
      <t xml:space="preserve">5 </t>
    </r>
    <r>
      <rPr>
        <sz val="9"/>
        <rFont val="Arial"/>
        <family val="2"/>
      </rPr>
      <t xml:space="preserve"> 1630 - 2330/ fredage 1400-2330 (-helligdage)</t>
    </r>
  </si>
  <si>
    <r>
      <t xml:space="preserve">6  </t>
    </r>
    <r>
      <rPr>
        <sz val="9"/>
        <rFont val="Arial"/>
        <family val="2"/>
      </rPr>
      <t>Aften</t>
    </r>
    <r>
      <rPr>
        <b/>
        <sz val="10"/>
        <rFont val="Arial"/>
        <family val="2"/>
      </rPr>
      <t xml:space="preserve"> </t>
    </r>
    <r>
      <rPr>
        <sz val="9"/>
        <rFont val="Arial"/>
        <family val="2"/>
      </rPr>
      <t xml:space="preserve">1600 - 2300 </t>
    </r>
  </si>
  <si>
    <r>
      <t xml:space="preserve">7 </t>
    </r>
    <r>
      <rPr>
        <sz val="9"/>
        <rFont val="Arial"/>
        <family val="2"/>
      </rPr>
      <t xml:space="preserve"> Aften 1515 - 2315</t>
    </r>
  </si>
  <si>
    <r>
      <t xml:space="preserve">8 </t>
    </r>
    <r>
      <rPr>
        <sz val="9"/>
        <rFont val="Arial"/>
        <family val="2"/>
      </rPr>
      <t xml:space="preserve"> Aften 1600-2300 /fredag 1600-2230</t>
    </r>
  </si>
  <si>
    <r>
      <t xml:space="preserve">9 </t>
    </r>
    <r>
      <rPr>
        <sz val="9"/>
        <rFont val="Arial"/>
        <family val="2"/>
      </rPr>
      <t xml:space="preserve"> Nat 2300 - 0600  </t>
    </r>
  </si>
  <si>
    <r>
      <t xml:space="preserve">10 </t>
    </r>
    <r>
      <rPr>
        <sz val="9"/>
        <rFont val="Arial"/>
        <family val="2"/>
      </rPr>
      <t xml:space="preserve"> Nat 2300 - 0700</t>
    </r>
  </si>
  <si>
    <r>
      <t xml:space="preserve">11 </t>
    </r>
    <r>
      <rPr>
        <sz val="9"/>
        <rFont val="Arial"/>
        <family val="2"/>
      </rPr>
      <t xml:space="preserve"> Nat 2300 - 0715</t>
    </r>
  </si>
  <si>
    <r>
      <t>A1</t>
    </r>
    <r>
      <rPr>
        <sz val="9"/>
        <rFont val="Arial"/>
        <family val="2"/>
      </rPr>
      <t xml:space="preserve"> Dag 0845 - 1745 Lørdag </t>
    </r>
  </si>
  <si>
    <r>
      <t>A2</t>
    </r>
    <r>
      <rPr>
        <sz val="9"/>
        <rFont val="Arial"/>
        <family val="2"/>
      </rPr>
      <t xml:space="preserve"> Dag 0700 - 1900 Lørdag &amp; søndag</t>
    </r>
  </si>
  <si>
    <r>
      <t>A3</t>
    </r>
    <r>
      <rPr>
        <sz val="9"/>
        <rFont val="Arial"/>
        <family val="2"/>
      </rPr>
      <t xml:space="preserve"> Dag 0700 - 1915 Lørdag &amp; søndag</t>
    </r>
  </si>
  <si>
    <r>
      <t>B1</t>
    </r>
    <r>
      <rPr>
        <sz val="9"/>
        <rFont val="Arial"/>
        <family val="2"/>
      </rPr>
      <t xml:space="preserve"> Nat 1900 - 0600  Lørdag &amp; søndag</t>
    </r>
  </si>
  <si>
    <r>
      <t>B2</t>
    </r>
    <r>
      <rPr>
        <sz val="9"/>
        <rFont val="Arial"/>
        <family val="2"/>
      </rPr>
      <t xml:space="preserve"> Nat 1900 - 0700  Lørdag &amp; søndag </t>
    </r>
  </si>
  <si>
    <r>
      <t>B3</t>
    </r>
    <r>
      <rPr>
        <sz val="9"/>
        <rFont val="Arial"/>
        <family val="2"/>
      </rPr>
      <t xml:space="preserve"> Nat 1900 - 0715  Lørdag &amp; søndag</t>
    </r>
  </si>
  <si>
    <t>969 Anders Hintze</t>
  </si>
  <si>
    <t>B3</t>
  </si>
  <si>
    <t>488 Frederik Jensen</t>
  </si>
  <si>
    <t>B1</t>
  </si>
  <si>
    <t>B2</t>
  </si>
  <si>
    <t>420 Carsten Dahl</t>
  </si>
  <si>
    <t>F)</t>
  </si>
  <si>
    <t>402 Ole Albertsen</t>
  </si>
  <si>
    <t>A2</t>
  </si>
  <si>
    <t>308 Kim B. T. Pedersen</t>
  </si>
  <si>
    <t>A1</t>
  </si>
  <si>
    <t>470 Asawin Chinwithee</t>
  </si>
  <si>
    <t>A3</t>
  </si>
  <si>
    <t>414 Steffen Grube</t>
  </si>
  <si>
    <t>11)</t>
  </si>
  <si>
    <t>8)</t>
  </si>
  <si>
    <t>463 John Stengaard</t>
  </si>
  <si>
    <t>961 Sonny Ingerslev</t>
  </si>
  <si>
    <t>Flemming Grambo</t>
  </si>
  <si>
    <t>411  Niels C. Frederiksen</t>
  </si>
  <si>
    <t>387 Bo Iversen</t>
  </si>
  <si>
    <t>421 Niels Bo Jensen</t>
  </si>
  <si>
    <t xml:space="preserve"> 394 Gorm Wilhjelm</t>
  </si>
  <si>
    <t>313 Erik M. Nielsen</t>
  </si>
  <si>
    <t>Buffer gruppen</t>
  </si>
  <si>
    <t>Mandag</t>
  </si>
  <si>
    <t>Tirsdag</t>
  </si>
  <si>
    <t>Onsdag</t>
  </si>
  <si>
    <t>Torsdag</t>
  </si>
  <si>
    <t>Fredag</t>
  </si>
  <si>
    <t>Lørdag</t>
  </si>
  <si>
    <t>Søndag</t>
  </si>
  <si>
    <t>Bemærkninger</t>
  </si>
  <si>
    <t>26-vagt</t>
  </si>
  <si>
    <t>1615 - 2330</t>
  </si>
  <si>
    <t>1700 - 2330</t>
  </si>
  <si>
    <t>0815 - 1815</t>
  </si>
  <si>
    <t>Normal daglig tjeneste</t>
  </si>
  <si>
    <t>0815-1600</t>
  </si>
  <si>
    <t>0815-1415</t>
  </si>
  <si>
    <t>25-vagt (Patruljeleder)</t>
  </si>
  <si>
    <t>1500-0030</t>
  </si>
  <si>
    <t>1400-0030</t>
  </si>
  <si>
    <t xml:space="preserve">                                                                             </t>
  </si>
  <si>
    <t>467 Nicolaj Beck Thilesen</t>
  </si>
  <si>
    <t>KA</t>
  </si>
  <si>
    <t>K2</t>
  </si>
  <si>
    <t>%</t>
  </si>
  <si>
    <t>O4</t>
  </si>
  <si>
    <t>478 Kemal Türkmen</t>
  </si>
  <si>
    <t>O3</t>
  </si>
  <si>
    <t>O5</t>
  </si>
  <si>
    <t>O6</t>
  </si>
  <si>
    <t>i1</t>
  </si>
  <si>
    <t xml:space="preserve">494 Thomas Bay </t>
  </si>
  <si>
    <t>489 Henrik W. Hansen</t>
  </si>
  <si>
    <t>S3</t>
  </si>
  <si>
    <t>S5</t>
  </si>
  <si>
    <t>497 Ditte Sommer</t>
  </si>
  <si>
    <t>496 Peter Johansen</t>
  </si>
  <si>
    <t>R</t>
  </si>
  <si>
    <t>Anders Petersen</t>
  </si>
  <si>
    <t xml:space="preserve">Frederik Friis Sørensen </t>
  </si>
  <si>
    <t>Simon Botfeldt</t>
  </si>
  <si>
    <t>S</t>
  </si>
  <si>
    <t>Keld Prehn</t>
  </si>
  <si>
    <t>U</t>
  </si>
  <si>
    <t>S6</t>
  </si>
  <si>
    <t>O1</t>
  </si>
  <si>
    <t>Sune Vernal</t>
  </si>
  <si>
    <t>)</t>
  </si>
  <si>
    <t>Stig Herning</t>
  </si>
  <si>
    <t>Salih Cetin</t>
  </si>
  <si>
    <t>M</t>
  </si>
  <si>
    <t>O</t>
  </si>
  <si>
    <t>Headr Ali Lahdi</t>
  </si>
  <si>
    <t>3)</t>
  </si>
  <si>
    <t>Tommy Ollvid</t>
  </si>
  <si>
    <t>Patrick Hansen</t>
  </si>
  <si>
    <t>L</t>
  </si>
  <si>
    <t>Oliver Voss</t>
  </si>
  <si>
    <t>G</t>
  </si>
  <si>
    <t>P</t>
  </si>
  <si>
    <t xml:space="preserve">% </t>
  </si>
  <si>
    <t>476 Jesper Larsen</t>
  </si>
  <si>
    <t>Kamilla Reinholdt</t>
  </si>
  <si>
    <t xml:space="preserve">Jannie Sejr Petersen </t>
  </si>
  <si>
    <t>O2</t>
  </si>
  <si>
    <t>Henning Larsen</t>
  </si>
  <si>
    <t>99)</t>
  </si>
  <si>
    <t>C</t>
  </si>
  <si>
    <t>i2</t>
  </si>
  <si>
    <t>Michael Stemann</t>
  </si>
  <si>
    <t>Alexander Henriksen</t>
  </si>
  <si>
    <t>E</t>
  </si>
  <si>
    <t>Sergio Gorgone</t>
  </si>
  <si>
    <t>Laila Oldenburg-Danum</t>
  </si>
  <si>
    <t xml:space="preserve">Malik Asfihan Qayum </t>
  </si>
  <si>
    <t>Reda Al-Delamy</t>
  </si>
  <si>
    <t>KA)</t>
  </si>
  <si>
    <t>fl</t>
  </si>
  <si>
    <t>Flemming Poulsen</t>
  </si>
  <si>
    <t>Per Kristensen</t>
  </si>
  <si>
    <t>S1</t>
  </si>
  <si>
    <t>S2</t>
  </si>
  <si>
    <t>Vikarer</t>
  </si>
  <si>
    <t>Elev</t>
  </si>
  <si>
    <t>Tobias Bolander Jensen</t>
  </si>
  <si>
    <t>Peter Buch</t>
  </si>
  <si>
    <t>Praktikanter</t>
  </si>
  <si>
    <t>Alma</t>
  </si>
  <si>
    <t>Jeppe</t>
  </si>
  <si>
    <t>Sjællandsgade 38-40</t>
  </si>
  <si>
    <t>Q   Anden opgave</t>
  </si>
  <si>
    <t>Mandag - torsdag</t>
  </si>
  <si>
    <t>S1     20,30 - 08.30</t>
  </si>
  <si>
    <t>S1 fredag     18.00- 00.30</t>
  </si>
  <si>
    <t xml:space="preserve"> S6 Lørdag 00.00 -10.30</t>
  </si>
  <si>
    <t>S2   17.30 - 00.30</t>
  </si>
  <si>
    <t>S3     00.00- 10.30</t>
  </si>
  <si>
    <t>Søndag og helligdage</t>
  </si>
  <si>
    <t>S4   17.30 - 00.30</t>
  </si>
  <si>
    <t>S5    00.00 - 08.30</t>
  </si>
  <si>
    <t>Fra April 2022</t>
  </si>
  <si>
    <t>Ruhat</t>
  </si>
  <si>
    <t>Henriette Skovly</t>
  </si>
  <si>
    <t>SS</t>
  </si>
  <si>
    <t>Ottiliavej 1-3</t>
  </si>
  <si>
    <t>O1     20,30 - 08.30</t>
  </si>
  <si>
    <t>O1 fredag     18.00- 00.30</t>
  </si>
  <si>
    <t xml:space="preserve"> O6 Lørdag o6 00.00 -10.30</t>
  </si>
  <si>
    <t>O2   17.30 - 00.30</t>
  </si>
  <si>
    <t>O3     00.00- 10.30</t>
  </si>
  <si>
    <t>O4   17.30 - 00.30</t>
  </si>
  <si>
    <t>O5    00.00 - 08.30</t>
  </si>
  <si>
    <t>Kredsvagt</t>
  </si>
  <si>
    <t>Plankode 8513</t>
  </si>
  <si>
    <t>Timer ugentligt</t>
  </si>
  <si>
    <t>Uge 1</t>
  </si>
  <si>
    <r>
      <t>K1</t>
    </r>
    <r>
      <rPr>
        <sz val="9"/>
        <rFont val="Arial"/>
        <family val="2"/>
      </rPr>
      <t xml:space="preserve"> 0815 – 1530</t>
    </r>
  </si>
  <si>
    <r>
      <t>K1</t>
    </r>
    <r>
      <rPr>
        <sz val="9"/>
        <rFont val="Arial"/>
        <family val="2"/>
      </rPr>
      <t xml:space="preserve"> 09.00 – 1815</t>
    </r>
  </si>
  <si>
    <r>
      <t>K1</t>
    </r>
    <r>
      <rPr>
        <sz val="9"/>
        <rFont val="Arial"/>
        <family val="2"/>
      </rPr>
      <t xml:space="preserve"> 0815 – 1415</t>
    </r>
  </si>
  <si>
    <t>Uge 2</t>
  </si>
  <si>
    <r>
      <t>K2</t>
    </r>
    <r>
      <rPr>
        <sz val="9"/>
        <rFont val="Arial"/>
        <family val="2"/>
      </rPr>
      <t xml:space="preserve"> 1545 – 0030</t>
    </r>
  </si>
  <si>
    <r>
      <t>K2</t>
    </r>
    <r>
      <rPr>
        <sz val="9"/>
        <rFont val="Arial"/>
        <family val="2"/>
      </rPr>
      <t xml:space="preserve"> 1400 – 0030</t>
    </r>
  </si>
  <si>
    <t xml:space="preserve">K2 </t>
  </si>
  <si>
    <t>1545 – 0030</t>
  </si>
  <si>
    <r>
      <t>K2</t>
    </r>
    <r>
      <rPr>
        <sz val="9"/>
        <rFont val="Arial"/>
        <family val="2"/>
      </rPr>
      <t xml:space="preserve"> 1545 -0030</t>
    </r>
  </si>
  <si>
    <t>1330-0030</t>
  </si>
  <si>
    <t>Uge 3</t>
  </si>
  <si>
    <t>FRI</t>
  </si>
  <si>
    <t>Uge 4</t>
  </si>
  <si>
    <t>Buffer</t>
  </si>
  <si>
    <t>K1</t>
  </si>
  <si>
    <t>447 Dimitrios Kostis</t>
  </si>
  <si>
    <t>380 Ali Capcan</t>
  </si>
  <si>
    <t>Informationen</t>
  </si>
  <si>
    <t>i1 Plankode 8520</t>
  </si>
  <si>
    <t>0700 - 1445</t>
  </si>
  <si>
    <t>0700 - 1300</t>
  </si>
  <si>
    <t>824 Anders Villadsen</t>
  </si>
  <si>
    <t>I1</t>
  </si>
  <si>
    <t>Sikring</t>
  </si>
  <si>
    <t>Plankode 8506</t>
  </si>
  <si>
    <t>0900-1600</t>
  </si>
  <si>
    <t>0800-1600</t>
  </si>
  <si>
    <t>0830-1600</t>
  </si>
  <si>
    <t>0830-1630</t>
  </si>
  <si>
    <t>0900-1430</t>
  </si>
  <si>
    <t>0900-1630</t>
  </si>
  <si>
    <t>Uge 5</t>
  </si>
  <si>
    <t>0745 - 1530</t>
  </si>
  <si>
    <t>0800-1400</t>
  </si>
  <si>
    <t>456 Oliver Villadsen</t>
  </si>
  <si>
    <t>79</t>
  </si>
  <si>
    <t>473 Tarik Saji</t>
  </si>
  <si>
    <t>486 Anne Mette Jensen</t>
  </si>
  <si>
    <t>Martin Svanebjerg</t>
  </si>
  <si>
    <t>I2</t>
  </si>
  <si>
    <t>480 Johnny Larsen</t>
  </si>
  <si>
    <t>Kødbyen</t>
  </si>
  <si>
    <t>Uge 1- 21-vagt</t>
  </si>
  <si>
    <t>21.00-07.00</t>
  </si>
  <si>
    <t>21.30-07.00</t>
  </si>
  <si>
    <t>Uge 3- 22-vagt</t>
  </si>
  <si>
    <t>Uge 5-23-vagt</t>
  </si>
  <si>
    <t>21.30-05.30</t>
  </si>
  <si>
    <t>Uge 6</t>
  </si>
  <si>
    <t>fln</t>
  </si>
  <si>
    <t xml:space="preserve">485 Daniel Tuveri                </t>
  </si>
  <si>
    <t>450 Thomas Lindenskov</t>
  </si>
  <si>
    <t>Jess Holmboe Mogensen</t>
  </si>
  <si>
    <t>457 Michael Schou</t>
  </si>
  <si>
    <t>23)</t>
  </si>
  <si>
    <t>Rundviser</t>
  </si>
  <si>
    <t>1000-1600</t>
  </si>
  <si>
    <t>0900-1700</t>
  </si>
  <si>
    <t>0900-1400</t>
  </si>
  <si>
    <t>316 Marianne Rasmussen</t>
  </si>
  <si>
    <t>370 Kristoffer Sahlholdt</t>
  </si>
  <si>
    <t>R1</t>
  </si>
  <si>
    <t>R2</t>
  </si>
  <si>
    <t>Martin/Flemming</t>
  </si>
  <si>
    <t>Claudia Frers</t>
  </si>
  <si>
    <t>l</t>
  </si>
  <si>
    <t>Ritha Ayerkai</t>
  </si>
  <si>
    <t>886 Per Larsen</t>
  </si>
  <si>
    <t>Socialcenter København</t>
  </si>
  <si>
    <t>Plankode</t>
  </si>
  <si>
    <t>Griffen</t>
  </si>
  <si>
    <t>815-1545</t>
  </si>
  <si>
    <t>915-1845</t>
  </si>
  <si>
    <t>815-1315</t>
  </si>
  <si>
    <t>D</t>
  </si>
  <si>
    <t>Brønshøjvej</t>
  </si>
  <si>
    <t>08.45-18.15</t>
  </si>
  <si>
    <t>Lyongade</t>
  </si>
  <si>
    <t>Spaniensgade</t>
  </si>
  <si>
    <t>H</t>
  </si>
  <si>
    <t>815-1515</t>
  </si>
  <si>
    <t>0745-1600</t>
  </si>
  <si>
    <t>745-1700</t>
  </si>
  <si>
    <t>815-1415</t>
  </si>
  <si>
    <t>Valdemarsgade</t>
  </si>
  <si>
    <t>K</t>
  </si>
  <si>
    <t>Matthæusgade</t>
  </si>
  <si>
    <t>Svanevej</t>
  </si>
  <si>
    <t>N</t>
  </si>
  <si>
    <t>830-1700</t>
  </si>
  <si>
    <t>Gl. Køge landevej</t>
  </si>
  <si>
    <t>Svendborggade</t>
  </si>
  <si>
    <t>Gammel Vasbygade</t>
  </si>
  <si>
    <t>815-1600</t>
  </si>
  <si>
    <t>Sydbanestien</t>
  </si>
  <si>
    <t>Hjemløseenheden</t>
  </si>
  <si>
    <t>0800-1530</t>
  </si>
  <si>
    <t>0800-1700</t>
  </si>
  <si>
    <t>0800-1330</t>
  </si>
  <si>
    <t>439 Erik H. Hansen</t>
  </si>
  <si>
    <t>691 Flemming Dam</t>
  </si>
  <si>
    <t>492 Thomas Hartmann</t>
  </si>
  <si>
    <t>C)</t>
  </si>
  <si>
    <t xml:space="preserve">395 Lars Lionette </t>
  </si>
  <si>
    <t xml:space="preserve">495 Rasmus Olsen </t>
  </si>
  <si>
    <t xml:space="preserve">839 Johnny Karlsson </t>
  </si>
  <si>
    <t>491 Michael Thomsen</t>
  </si>
  <si>
    <t>682 Carl-Erik Holm</t>
  </si>
  <si>
    <t>396 Wojciech Jagielski</t>
  </si>
  <si>
    <t>982 Frank Falkenskov</t>
  </si>
  <si>
    <t>P)</t>
  </si>
  <si>
    <t>493 Michael Dyhr</t>
  </si>
  <si>
    <t>Administrations og Arrangementsafdelingen</t>
  </si>
  <si>
    <t xml:space="preserve">Plankoder </t>
  </si>
  <si>
    <t>0600 - 1115</t>
  </si>
  <si>
    <t>0600 - 1345</t>
  </si>
  <si>
    <t>0600 - 1200</t>
  </si>
  <si>
    <t>0600  - 1200</t>
  </si>
  <si>
    <t>0800 - 1545</t>
  </si>
  <si>
    <t>0800 - 1400</t>
  </si>
  <si>
    <t>Forskudt vagt</t>
  </si>
  <si>
    <r>
      <t xml:space="preserve">19: </t>
    </r>
    <r>
      <rPr>
        <sz val="9"/>
        <rFont val="Arial"/>
        <family val="2"/>
      </rPr>
      <t>kl. 11 - 1845</t>
    </r>
  </si>
  <si>
    <r>
      <t xml:space="preserve">19: </t>
    </r>
    <r>
      <rPr>
        <sz val="9"/>
        <rFont val="Arial"/>
        <family val="2"/>
      </rPr>
      <t>kl. 11 - 17</t>
    </r>
  </si>
  <si>
    <t>Afdeling 1722 afsnit 1701</t>
  </si>
  <si>
    <t>Michael Riis-Jensen</t>
  </si>
  <si>
    <t>Chef for Arrangementservice</t>
  </si>
  <si>
    <t>Charlotte Dalsgaard</t>
  </si>
  <si>
    <t>Arrangementformmand</t>
  </si>
  <si>
    <t>416 Dorte Ramassi</t>
  </si>
  <si>
    <t>320 Mikael M. Andersen</t>
  </si>
  <si>
    <t>Arrangementservice</t>
  </si>
  <si>
    <t>445 Jeanett Røjbæk</t>
  </si>
  <si>
    <t xml:space="preserve">323 Inge Hansen </t>
  </si>
  <si>
    <t>364 Henning Haaning</t>
  </si>
  <si>
    <t xml:space="preserve">Aleksandra Mika </t>
  </si>
  <si>
    <t>410 Karina Schiöpffe</t>
  </si>
  <si>
    <t>Per Ringgård Jensen</t>
  </si>
  <si>
    <t>Nina Selma Sommer</t>
  </si>
  <si>
    <t>Linnedstuen</t>
  </si>
  <si>
    <t>504 Maya Villadsen</t>
  </si>
  <si>
    <t>Ludmilla Stidl</t>
  </si>
  <si>
    <t>I)</t>
  </si>
  <si>
    <t>Rikke EngHolm</t>
  </si>
  <si>
    <t>Postservice</t>
  </si>
  <si>
    <t>0700-1430</t>
  </si>
  <si>
    <t>0700-1400</t>
  </si>
  <si>
    <t>0830-1530</t>
  </si>
  <si>
    <r>
      <t>P1</t>
    </r>
    <r>
      <rPr>
        <sz val="10"/>
        <rFont val="Arial"/>
        <family val="2"/>
      </rPr>
      <t xml:space="preserve"> 0700 - 1445</t>
    </r>
  </si>
  <si>
    <r>
      <t>PF1</t>
    </r>
    <r>
      <rPr>
        <sz val="10"/>
        <rFont val="Arial"/>
        <family val="2"/>
      </rPr>
      <t xml:space="preserve"> 0700 - 1300</t>
    </r>
  </si>
  <si>
    <r>
      <t>P2</t>
    </r>
    <r>
      <rPr>
        <sz val="10"/>
        <rFont val="Arial"/>
        <family val="2"/>
      </rPr>
      <t xml:space="preserve"> 0730 - 1500</t>
    </r>
  </si>
  <si>
    <r>
      <t>PF2</t>
    </r>
    <r>
      <rPr>
        <sz val="10"/>
        <rFont val="Arial"/>
        <family val="2"/>
      </rPr>
      <t xml:space="preserve"> 0730 - 1430</t>
    </r>
  </si>
  <si>
    <r>
      <t xml:space="preserve">P3 </t>
    </r>
    <r>
      <rPr>
        <sz val="10"/>
        <rFont val="Arial"/>
        <family val="2"/>
      </rPr>
      <t>0845-1615</t>
    </r>
  </si>
  <si>
    <r>
      <t>PF3</t>
    </r>
    <r>
      <rPr>
        <sz val="10"/>
        <rFont val="Arial"/>
        <family val="2"/>
      </rPr>
      <t xml:space="preserve"> 0815-1545</t>
    </r>
  </si>
  <si>
    <t>Afdeling 1721 afsnit 1701</t>
  </si>
  <si>
    <t xml:space="preserve">419 Karina Petersen </t>
  </si>
  <si>
    <t>Postruter</t>
  </si>
  <si>
    <t>434 Marco Minerba</t>
  </si>
  <si>
    <t>P2</t>
  </si>
  <si>
    <t>984 Jannie M.-Andersen</t>
  </si>
  <si>
    <t>P1</t>
  </si>
  <si>
    <t>409 Martin Holse</t>
  </si>
  <si>
    <t>P3</t>
  </si>
  <si>
    <t>Afdeling/afsnit 4420/4420</t>
  </si>
  <si>
    <t>Afdeling/afsnit 4250/4210</t>
  </si>
  <si>
    <t>Karsten Hallander</t>
  </si>
  <si>
    <t>Søren Christensen</t>
  </si>
  <si>
    <t>Frank Hansen</t>
  </si>
  <si>
    <t>Michael  Skytte</t>
  </si>
  <si>
    <t>Per Rasmussen</t>
  </si>
  <si>
    <t>Dagny Torres</t>
  </si>
  <si>
    <t>Rene  Svenning Johansen</t>
  </si>
  <si>
    <t>Martin Hansen</t>
  </si>
  <si>
    <t>Sine Broe Andersen</t>
  </si>
  <si>
    <t>Henrik Olsen</t>
  </si>
  <si>
    <t>Nicolai Schrøder</t>
  </si>
  <si>
    <t>B2)</t>
  </si>
  <si>
    <t>394 Gorm Wilhjelm</t>
  </si>
  <si>
    <t>22)</t>
  </si>
  <si>
    <t>TJ</t>
  </si>
  <si>
    <t>og burgere</t>
  </si>
  <si>
    <t>M)</t>
  </si>
  <si>
    <t xml:space="preserve">  </t>
  </si>
  <si>
    <t>25)</t>
  </si>
  <si>
    <t>26)</t>
  </si>
  <si>
    <t>79)</t>
  </si>
  <si>
    <t>99</t>
  </si>
  <si>
    <t>3</t>
  </si>
  <si>
    <t>69</t>
  </si>
  <si>
    <t xml:space="preserve"> S6 Lørdag o6 00.00 -10.30</t>
  </si>
  <si>
    <t>Ottiliavej 1</t>
  </si>
  <si>
    <t xml:space="preserve"> K1</t>
  </si>
  <si>
    <t>erøgdykker</t>
  </si>
  <si>
    <t>K)</t>
  </si>
  <si>
    <t>O)</t>
  </si>
  <si>
    <t>o</t>
  </si>
  <si>
    <t>Carsten Dahl</t>
  </si>
  <si>
    <t>l)</t>
  </si>
  <si>
    <t>1)</t>
  </si>
  <si>
    <t>26</t>
  </si>
  <si>
    <t xml:space="preserve">B </t>
  </si>
  <si>
    <t>1</t>
  </si>
  <si>
    <t>5</t>
  </si>
  <si>
    <t>R3)</t>
  </si>
  <si>
    <t>k2</t>
  </si>
  <si>
    <t xml:space="preserve"> S6 Lørdag  00.00 -10.30</t>
  </si>
  <si>
    <t xml:space="preserve"> O6 Lørdag 00.00 -10.30</t>
  </si>
  <si>
    <t xml:space="preserve">i1 </t>
  </si>
  <si>
    <t>69)</t>
  </si>
  <si>
    <t>P1)</t>
  </si>
  <si>
    <t>-</t>
  </si>
  <si>
    <t>l2</t>
  </si>
  <si>
    <t>K2)</t>
  </si>
  <si>
    <t>R)</t>
  </si>
  <si>
    <t>Volkan Özdemir</t>
  </si>
  <si>
    <t>Kenneth Heidelbach</t>
  </si>
  <si>
    <t>Stig Christensen</t>
  </si>
  <si>
    <t>Asawin</t>
  </si>
  <si>
    <t>Theis Rasmussen</t>
  </si>
  <si>
    <t>Jonas Nielsen</t>
  </si>
  <si>
    <t>S1 fredag     17.30- 00.30</t>
  </si>
  <si>
    <t>O1 fredag     17.30- 00.30</t>
  </si>
  <si>
    <t>K2 1545 – 01.00</t>
  </si>
  <si>
    <t>K2 16.30 – 01.00</t>
  </si>
  <si>
    <t>1545 – 01.00</t>
  </si>
  <si>
    <t>K2 15.45 - 01.00</t>
  </si>
  <si>
    <t>k</t>
  </si>
  <si>
    <t>I1)</t>
  </si>
  <si>
    <t>89)</t>
  </si>
  <si>
    <t>Vigga Jensen</t>
  </si>
  <si>
    <t>Vagter for turnusformænd pr. 4/9</t>
  </si>
  <si>
    <t>VH1</t>
  </si>
  <si>
    <t>Man - tirsdag 06.45 - 14.30</t>
  </si>
  <si>
    <t xml:space="preserve">Vh 1 Ons - torsdag </t>
  </si>
  <si>
    <t>06.45 - 14.15</t>
  </si>
  <si>
    <t xml:space="preserve">Vh1 </t>
  </si>
  <si>
    <t>Fredag 06.45 - 13.15</t>
  </si>
  <si>
    <t>Vh2</t>
  </si>
  <si>
    <t>Man - fredag se vagtplan</t>
  </si>
  <si>
    <t>Vh 3 mandag 14.15 - 22.30</t>
  </si>
  <si>
    <t>Vh 3 tirs - torsdag 14.00 -22.30</t>
  </si>
  <si>
    <t>Vh 3 Fredag 13.00 - 22.30</t>
  </si>
  <si>
    <t>Vh 4 man - torsdag 22.15 - 07.00</t>
  </si>
  <si>
    <t>Vh 4 Fredag 22.30 - 06.30</t>
  </si>
  <si>
    <r>
      <t>A</t>
    </r>
    <r>
      <rPr>
        <b/>
        <sz val="9"/>
        <rFont val="Arial"/>
        <family val="2"/>
      </rPr>
      <t xml:space="preserve">: vagt lørdag 06.15 - 18.45 </t>
    </r>
  </si>
  <si>
    <t>A-vagt søndag 06.30 - 18.45</t>
  </si>
  <si>
    <t xml:space="preserve"> B-vagt Lørdag 18.30 - 06.45</t>
  </si>
  <si>
    <t xml:space="preserve">B-vagt søndag </t>
  </si>
  <si>
    <t>18.30 - 07.00</t>
  </si>
  <si>
    <r>
      <t>Steen:</t>
    </r>
    <r>
      <rPr>
        <b/>
        <sz val="9"/>
        <rFont val="Arial"/>
        <family val="2"/>
      </rPr>
      <t xml:space="preserve"> Man-Ons 0815-1545 Tors 0900-1830 Fre 0815-1315 </t>
    </r>
  </si>
  <si>
    <t>V4</t>
  </si>
  <si>
    <t>V3</t>
  </si>
  <si>
    <t>?</t>
  </si>
  <si>
    <t>V1</t>
  </si>
  <si>
    <t>V2</t>
  </si>
  <si>
    <t>V1)</t>
  </si>
  <si>
    <t>n i</t>
  </si>
  <si>
    <t>5)</t>
  </si>
  <si>
    <t>7)</t>
  </si>
  <si>
    <t>433 Simon Botfeldt</t>
  </si>
  <si>
    <t>|</t>
  </si>
  <si>
    <t>L)</t>
  </si>
  <si>
    <t>f</t>
  </si>
  <si>
    <t xml:space="preserve">Filip Torres </t>
  </si>
  <si>
    <t>Speditørvej</t>
  </si>
  <si>
    <t>SP1     20,30 - 08.30</t>
  </si>
  <si>
    <t>SP1 fredag     17.30- 00.30</t>
  </si>
  <si>
    <t xml:space="preserve"> SP6 Lørdag o6 00.00 -10.30</t>
  </si>
  <si>
    <t>SP2   17.30 - 00.30</t>
  </si>
  <si>
    <t>SP3     00.00- 10.30</t>
  </si>
  <si>
    <t>SP4   17.30 - 00.30</t>
  </si>
  <si>
    <t>SP5    00.00 - 08.30</t>
  </si>
  <si>
    <t>SP1</t>
  </si>
  <si>
    <t>SP2</t>
  </si>
  <si>
    <t>SP4</t>
  </si>
  <si>
    <t>SP6</t>
  </si>
  <si>
    <t>SP3</t>
  </si>
  <si>
    <t>SP5</t>
  </si>
  <si>
    <t>i2)</t>
  </si>
  <si>
    <t>21)</t>
  </si>
  <si>
    <t>E)</t>
  </si>
  <si>
    <t>06.45 – 14.30</t>
  </si>
  <si>
    <t>06.45 – 14.15</t>
  </si>
  <si>
    <t>06.45 – 13.15</t>
  </si>
  <si>
    <t>08.15 – 16.00</t>
  </si>
  <si>
    <t>08.15 – 14.15</t>
  </si>
  <si>
    <t>V3 + A</t>
  </si>
  <si>
    <t>14.15-22.30</t>
  </si>
  <si>
    <t>14.00-22.30</t>
  </si>
  <si>
    <t>13.00-22.30</t>
  </si>
  <si>
    <t>06.15 – 18.45</t>
  </si>
  <si>
    <t>06.30 – 18.45</t>
  </si>
  <si>
    <t>V4 + B</t>
  </si>
  <si>
    <t>22.15- 07.00</t>
  </si>
  <si>
    <t>22.15- 06.30</t>
  </si>
  <si>
    <t>18.30 – 06.45</t>
  </si>
  <si>
    <t>18.30 – 07.00</t>
  </si>
  <si>
    <t>V4)</t>
  </si>
  <si>
    <t>9)</t>
  </si>
  <si>
    <t>%)</t>
  </si>
  <si>
    <t>6)</t>
  </si>
  <si>
    <t>Marcus</t>
  </si>
  <si>
    <t>392 Martin Svanebjerg</t>
  </si>
  <si>
    <t>U)</t>
  </si>
  <si>
    <t>I )</t>
  </si>
  <si>
    <t>P3)</t>
  </si>
  <si>
    <t>18.45 – 07.00</t>
  </si>
  <si>
    <t>V3)</t>
  </si>
  <si>
    <t>V2)</t>
  </si>
  <si>
    <t>Lars Crone</t>
  </si>
  <si>
    <t>(M</t>
  </si>
  <si>
    <t>7</t>
  </si>
  <si>
    <t>S5)</t>
  </si>
  <si>
    <t xml:space="preserve">oplærnignen model </t>
  </si>
  <si>
    <t>oplærninges model</t>
  </si>
  <si>
    <t>11</t>
  </si>
  <si>
    <t>R1)</t>
  </si>
  <si>
    <t>D)</t>
  </si>
  <si>
    <t xml:space="preserve"> K</t>
  </si>
  <si>
    <t>89</t>
  </si>
  <si>
    <t>478 Kemal Türkem</t>
  </si>
  <si>
    <t>A2)</t>
  </si>
  <si>
    <t>Kennet Heidelbach</t>
  </si>
  <si>
    <t>Harald Øregaard</t>
  </si>
  <si>
    <t>Levsa Bayankhail</t>
  </si>
  <si>
    <t xml:space="preserve">oplærningens model </t>
  </si>
  <si>
    <t>O1)</t>
  </si>
  <si>
    <t>i</t>
  </si>
  <si>
    <t>(D)</t>
  </si>
  <si>
    <t>(D</t>
  </si>
  <si>
    <t>Johnny Karlsson</t>
  </si>
  <si>
    <t xml:space="preserve">Lazhare Gasmi </t>
  </si>
  <si>
    <t>Simon Petreski</t>
  </si>
  <si>
    <t>23</t>
  </si>
  <si>
    <t>25</t>
  </si>
  <si>
    <t xml:space="preserve">Magnus Lithen Frost Rasmussen </t>
  </si>
  <si>
    <t>Andreas Mørk Borelli</t>
  </si>
  <si>
    <t>21-vagt</t>
  </si>
  <si>
    <t>22-vagt</t>
  </si>
  <si>
    <t>23-vagt</t>
  </si>
  <si>
    <t>12.00-1545</t>
  </si>
  <si>
    <t>08.15-18.15</t>
  </si>
  <si>
    <t>8.30 - 15.15</t>
  </si>
  <si>
    <t>10.00 - 18.00</t>
  </si>
  <si>
    <t>830-1315</t>
  </si>
  <si>
    <t>8.45-1545</t>
  </si>
  <si>
    <t>08.30 - 17.15</t>
  </si>
  <si>
    <t>8.45 . 13.30</t>
  </si>
  <si>
    <t>8.45 - 15.30</t>
  </si>
  <si>
    <t>9.30 - 18.00</t>
  </si>
  <si>
    <t>8.45 - 13.00</t>
  </si>
  <si>
    <t>09.00 - 15.00</t>
  </si>
  <si>
    <t>13.00 - 18.00</t>
  </si>
  <si>
    <t>09,00 - 13.00</t>
  </si>
  <si>
    <t>Socialcentre afløsere mødetider.</t>
  </si>
  <si>
    <t>12.30 - 18.30</t>
  </si>
  <si>
    <t>08.30 - 14.30</t>
  </si>
  <si>
    <t>C )</t>
  </si>
  <si>
    <t>Peter Johansen</t>
  </si>
  <si>
    <t>Jesper Larsen</t>
  </si>
  <si>
    <t>.</t>
  </si>
  <si>
    <t>22</t>
  </si>
  <si>
    <t>SP5)</t>
  </si>
  <si>
    <r>
      <t xml:space="preserve">Simon Petreski </t>
    </r>
    <r>
      <rPr>
        <sz val="11"/>
        <rFont val="Cambria"/>
        <family val="1"/>
      </rPr>
      <t>               </t>
    </r>
    <r>
      <rPr>
        <sz val="11"/>
        <rFont val="KBH Tekst"/>
      </rPr>
      <t xml:space="preserve"> </t>
    </r>
  </si>
  <si>
    <t xml:space="preserve">Bo Michaelsen </t>
  </si>
  <si>
    <t>Benny Jacobsen</t>
  </si>
  <si>
    <t>Atif Malik</t>
  </si>
  <si>
    <t>6</t>
  </si>
  <si>
    <t>21</t>
  </si>
  <si>
    <t>Thea</t>
  </si>
  <si>
    <t>S1 fredag     18.30- 00.30</t>
  </si>
  <si>
    <t>O1 fredag     18.30- 00.30</t>
  </si>
  <si>
    <t>SP1 fredag     18.30- 00.30</t>
  </si>
  <si>
    <t>SP1)</t>
  </si>
  <si>
    <t>Kødbyen gældende fra 5/2-2024</t>
  </si>
  <si>
    <t>23.00-07.00</t>
  </si>
  <si>
    <t>19.00-07.00</t>
  </si>
  <si>
    <t>22.00-07.00</t>
  </si>
  <si>
    <t>21.30-06.30</t>
  </si>
  <si>
    <t>Henriette Dedichen</t>
  </si>
  <si>
    <t>S)</t>
  </si>
  <si>
    <t>Flemming Dam</t>
  </si>
  <si>
    <t>Kennet Heildelbach</t>
  </si>
  <si>
    <t xml:space="preserve">   %</t>
  </si>
  <si>
    <t>10</t>
  </si>
  <si>
    <t>Jimmy Tage Carlsen</t>
  </si>
  <si>
    <t>8</t>
  </si>
  <si>
    <t>S4)</t>
  </si>
  <si>
    <t>Speditørvej 10</t>
  </si>
  <si>
    <t>R2)</t>
  </si>
  <si>
    <t>Daniel Schnechloth</t>
  </si>
  <si>
    <t>Timepriser i Rådhusservice 2022</t>
  </si>
  <si>
    <t>Timepris</t>
  </si>
  <si>
    <t>Arrangement service</t>
  </si>
  <si>
    <t>Servering</t>
  </si>
  <si>
    <t>Vagt</t>
  </si>
  <si>
    <t>Teknisk service</t>
  </si>
  <si>
    <t>Timepris: Arrangementer mv. (6 til 17 på hverdage)</t>
  </si>
  <si>
    <t>375 kr(425)</t>
  </si>
  <si>
    <t>372 kr(422)</t>
  </si>
  <si>
    <t>375 Kr(425)</t>
  </si>
  <si>
    <t>Overarbejde 50 % timer ved arrangementer mv.                                    (17 til 20 på hverdage)</t>
  </si>
  <si>
    <t>450,-</t>
  </si>
  <si>
    <t>450 kr(500)</t>
  </si>
  <si>
    <t>Overarbejde 100 % timer ved arrangementer mv.                                  (20 til 6 på hverdage)</t>
  </si>
  <si>
    <t>600,-</t>
  </si>
  <si>
    <t>600 kr(650)</t>
  </si>
  <si>
    <t>600 Kr(650)</t>
  </si>
  <si>
    <t>Hvis opgaven ikke er varslet 72 timer før, lægges                           50 kr. oven i prisen, gælder både  vagt og arrangementer</t>
  </si>
  <si>
    <t xml:space="preserve">Udlejning af Betjente: Socialcentre, Borgerservice </t>
  </si>
  <si>
    <t>375,-</t>
  </si>
  <si>
    <t>Borgmestre chauffør, omvisninger og ved ad hoc opgaver.</t>
  </si>
  <si>
    <t xml:space="preserve">Rundering:  </t>
  </si>
  <si>
    <t>372,-</t>
  </si>
  <si>
    <t xml:space="preserve">Rundering: Årsværk med alt inklusivt </t>
  </si>
  <si>
    <t>558.618,-</t>
  </si>
  <si>
    <t>Skolesupport</t>
  </si>
  <si>
    <t>Skolessupport Rundvisning</t>
  </si>
  <si>
    <t>700,-</t>
  </si>
  <si>
    <t>Postopgaver</t>
  </si>
  <si>
    <t>255,-</t>
  </si>
  <si>
    <t>Postkørsel: Ad hoc opgaver</t>
  </si>
  <si>
    <t>350,-</t>
  </si>
  <si>
    <t>Frankering: Tillæg pr. brev + portoen</t>
  </si>
  <si>
    <t>0,60,-</t>
  </si>
  <si>
    <t>Leje af helt Dueslag pr. dag.                                                        (Inklusiv 1 daglig levering af post)</t>
  </si>
  <si>
    <t>Årligt 64.260</t>
  </si>
  <si>
    <t>Leje af halvt Dueslag pr. dag.                                                       (Inklusiv 1 daglig levering af post)</t>
  </si>
  <si>
    <t>127,50,-</t>
  </si>
  <si>
    <t>Årligt 32.130</t>
  </si>
  <si>
    <t>Leje af kvart Dueslag pr. dag.                                                      (Kunden skal selv tømme for post)</t>
  </si>
  <si>
    <t>63,75,-</t>
  </si>
  <si>
    <t>Årligt 16.065</t>
  </si>
  <si>
    <t>Skanning pr. time</t>
  </si>
  <si>
    <t>368,-</t>
  </si>
  <si>
    <t xml:space="preserve">Rådhusnøgler pr. stk. </t>
  </si>
  <si>
    <t>ID kort + adgangsbrikker</t>
  </si>
  <si>
    <t>Yoyo</t>
  </si>
  <si>
    <t>Kortholder</t>
  </si>
  <si>
    <t>Rådhusservice prisliste 2023(kostægte)</t>
  </si>
  <si>
    <t>Generelle timepriser</t>
  </si>
  <si>
    <t>Arrangementservice + Servering</t>
  </si>
  <si>
    <t>Rådhusvagt</t>
  </si>
  <si>
    <t>Post &amp; scan</t>
  </si>
  <si>
    <t>Timepris hverdage 6-17</t>
  </si>
  <si>
    <t>Timepris inkl. tillæg efter klokken 17</t>
  </si>
  <si>
    <t>Overarbejde 50% (inkl. timepris)</t>
  </si>
  <si>
    <t>Overarbejde 100% (Inkl. timepris)</t>
  </si>
  <si>
    <t>Gebyr på 50 kr. ved varsling under 72 timer (inkl. timepris)</t>
  </si>
  <si>
    <t>Overarbejde 50% (inkl. timepris og gebyr på 50 kr.)</t>
  </si>
  <si>
    <t>Overarbejde 100% (Inkl. timepris og gebyr på 50 kr.)</t>
  </si>
  <si>
    <t>Leje af dueslag pr. år (pris 2021)*</t>
  </si>
  <si>
    <t>Beløb</t>
  </si>
  <si>
    <t>1 Dueslag</t>
  </si>
  <si>
    <t>½ dueslag</t>
  </si>
  <si>
    <t>1/4 dueslag</t>
  </si>
  <si>
    <t>Nedskrivningsfaktor (forholdsmæssig forskel på fakureret 2021 og kostægte udgift) INKL. ADHOC*</t>
  </si>
  <si>
    <t>Øvrige ydelser</t>
  </si>
  <si>
    <t>Timepriser på gamle aftaler</t>
  </si>
  <si>
    <t>POSTAFTALE KATEGORIER, YDELSESBESKRIVELSE *</t>
  </si>
  <si>
    <t xml:space="preserve">1/1 Dueslag: Large volumen post. Afhentning Post Nord morgen + sortering + udbringning til lokation (Rådhus/By) + hjemkørsel post fra lokation + klargøring til Post Nord </t>
  </si>
  <si>
    <t xml:space="preserve">1/2 Dueslag: medium volumen post. Afhentning Post Nord morgen + sortering + udbringning til lokation (Rådhus/By) + hjemkørsel post fra lokation + klargøring til Post Nord </t>
  </si>
  <si>
    <t>1/4 Dueslag: sortering til dueslag på Rådhus, kunde afhenter selv post</t>
  </si>
  <si>
    <t>GRUS/MUS 2022 i Rådhusservice</t>
  </si>
  <si>
    <t>Lederne i Rådhusvagten</t>
  </si>
  <si>
    <t>Rådhusvagten</t>
  </si>
  <si>
    <t>Postservice, Skanning og HNG</t>
  </si>
  <si>
    <t>Indkalder</t>
  </si>
  <si>
    <t>Samtale med</t>
  </si>
  <si>
    <t>Afholdt den</t>
  </si>
  <si>
    <t>Flemming Nielsen</t>
  </si>
  <si>
    <t>Dennis Rise</t>
  </si>
  <si>
    <t>Erik Andersen</t>
  </si>
  <si>
    <t>Michael Bo Pedersen</t>
  </si>
  <si>
    <t>44 Lara Andersen</t>
  </si>
  <si>
    <t>Thomas Holm</t>
  </si>
  <si>
    <t>22/1-20</t>
  </si>
  <si>
    <t>Nick Lorentzen</t>
  </si>
  <si>
    <t>Kim Aabroe</t>
  </si>
  <si>
    <t>Rasmus Sørensen</t>
  </si>
  <si>
    <t>Mathias Nielsen</t>
  </si>
  <si>
    <t>20/5-22</t>
  </si>
  <si>
    <t>Per Larsen</t>
  </si>
  <si>
    <t>488 frederik jensen</t>
  </si>
  <si>
    <t>Steen Hertin</t>
  </si>
  <si>
    <t>Henrik W. Hansen</t>
  </si>
  <si>
    <t>Administration og arrangements afd.</t>
  </si>
  <si>
    <t xml:space="preserve"> 463 John Stengaard</t>
  </si>
  <si>
    <t>327 Johnny V. Hansen</t>
  </si>
  <si>
    <t>Lars Nordhøj</t>
  </si>
  <si>
    <t>Mike Riis-Jensen</t>
  </si>
  <si>
    <t>908 Kenny  Hautop</t>
  </si>
  <si>
    <t>13/11-20</t>
  </si>
  <si>
    <t>445 Jeanet Røjbæk</t>
  </si>
  <si>
    <t>Ludmilla Stiedl</t>
  </si>
  <si>
    <t>309 Birthe Pedersen</t>
  </si>
  <si>
    <t>410Karina Holm</t>
  </si>
  <si>
    <t>462 Flemming Grambo</t>
  </si>
  <si>
    <t>Nina Selmi Sommer</t>
  </si>
  <si>
    <t>Thomas Bay</t>
  </si>
  <si>
    <t>Katrine Muir</t>
  </si>
  <si>
    <t>Rikke EengHolm</t>
  </si>
  <si>
    <t>487 Brian Glob</t>
  </si>
  <si>
    <t>Michael Hansen</t>
  </si>
  <si>
    <t>Frederik Jensen</t>
  </si>
  <si>
    <t>11/11-22</t>
  </si>
  <si>
    <t>473 Tarik Sajl</t>
  </si>
  <si>
    <t>Rasmus Olsen</t>
  </si>
  <si>
    <t>486 Anne-Mette</t>
  </si>
  <si>
    <t xml:space="preserve">Mathias Hartvig Morell Nielsen </t>
  </si>
  <si>
    <t xml:space="preserve">380 Ali Capkan </t>
  </si>
  <si>
    <t>6/3-20</t>
  </si>
  <si>
    <t>478 Kemal Turkmen</t>
  </si>
  <si>
    <t>Rundvisning</t>
  </si>
  <si>
    <t>370 Kristoffer Ruth Sahlholdt</t>
  </si>
  <si>
    <t>Martin Hvorslev</t>
  </si>
  <si>
    <t>Socialcentre</t>
  </si>
  <si>
    <t>Hafrun Simonardottir</t>
  </si>
  <si>
    <t>Michael Thomsen</t>
  </si>
  <si>
    <t>Dittemaria</t>
  </si>
  <si>
    <t>Michael Dyhr</t>
  </si>
  <si>
    <t>Thomas hartmann</t>
  </si>
  <si>
    <t>Brian Glob</t>
  </si>
  <si>
    <t>Daniel Tuveri</t>
  </si>
  <si>
    <t>Thomas Lindskov</t>
  </si>
  <si>
    <t>Michael Schou Schmidt</t>
  </si>
  <si>
    <t>Kenneth Kejlstrup</t>
  </si>
  <si>
    <t>Atle Johansen</t>
  </si>
  <si>
    <t>Vagterleder</t>
  </si>
  <si>
    <t>Plankode 8502</t>
  </si>
  <si>
    <t>Jørgen Pyrmer</t>
  </si>
  <si>
    <t>Plankode 8546</t>
  </si>
  <si>
    <t>Fri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</si>
  <si>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</si>
  <si>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</si>
  <si>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</si>
  <si>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</si>
  <si>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</si>
  <si>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</si>
  <si>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</si>
  <si>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</si>
  <si>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</si>
  <si>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Bjarne Wagner-Larsen</t>
  </si>
  <si>
    <t>Bo V. Jacobsen</t>
  </si>
  <si>
    <t>Timer i alt</t>
  </si>
  <si>
    <t>Formændsafløserne</t>
  </si>
  <si>
    <t>Plankode 8500</t>
  </si>
  <si>
    <t>0815 - 1600</t>
  </si>
  <si>
    <t>0815 - 1415</t>
  </si>
  <si>
    <t>Jesper Simonsen</t>
  </si>
  <si>
    <t>Michael B. Pedersen</t>
  </si>
  <si>
    <t xml:space="preserve">Vagter for turnus Rådhuset  </t>
  </si>
  <si>
    <t>Plankode 8516</t>
  </si>
  <si>
    <t>Hold 1</t>
  </si>
  <si>
    <t>0900 - 1715</t>
  </si>
  <si>
    <t>PA 0815 - 1615</t>
  </si>
  <si>
    <r>
      <t>1</t>
    </r>
    <r>
      <rPr>
        <sz val="9"/>
        <rFont val="Arial"/>
        <family val="2"/>
      </rPr>
      <t xml:space="preserve">                   Anders B. Hintze</t>
    </r>
  </si>
  <si>
    <t>PB 0815 - 1615</t>
  </si>
  <si>
    <t>2300 - 0600</t>
  </si>
  <si>
    <t>1900 - 0600</t>
  </si>
  <si>
    <t>PC 0900 - 1715</t>
  </si>
  <si>
    <r>
      <t xml:space="preserve">6 </t>
    </r>
    <r>
      <rPr>
        <sz val="9"/>
        <rFont val="Arial"/>
        <family val="2"/>
      </rPr>
      <t xml:space="preserve">                 Betina Knøsgaard</t>
    </r>
  </si>
  <si>
    <t>Dagvagt</t>
  </si>
  <si>
    <t>(Disp)</t>
  </si>
  <si>
    <r>
      <t>11</t>
    </r>
    <r>
      <rPr>
        <sz val="9"/>
        <rFont val="Arial"/>
        <family val="2"/>
      </rPr>
      <t xml:space="preserve">        Mariane E. Mortensen</t>
    </r>
  </si>
  <si>
    <t>Hold 2</t>
  </si>
  <si>
    <r>
      <t xml:space="preserve">2  </t>
    </r>
    <r>
      <rPr>
        <sz val="9"/>
        <rFont val="Arial"/>
        <family val="2"/>
      </rPr>
      <t xml:space="preserve">                      Henrik Dencker</t>
    </r>
  </si>
  <si>
    <r>
      <t>7</t>
    </r>
    <r>
      <rPr>
        <sz val="9"/>
        <rFont val="Arial"/>
        <family val="2"/>
      </rPr>
      <t xml:space="preserve">                              Jim Hansen</t>
    </r>
  </si>
  <si>
    <t>Aften 1600-2300 ( 0700-1900)</t>
  </si>
  <si>
    <t>Aften 1500-2300 ( 0830-1530)</t>
  </si>
  <si>
    <r>
      <t xml:space="preserve">12   </t>
    </r>
    <r>
      <rPr>
        <sz val="9"/>
        <rFont val="Arial"/>
        <family val="2"/>
      </rPr>
      <t xml:space="preserve">                Kim B.T Hansen</t>
    </r>
  </si>
  <si>
    <t>Nat 2300 - 0600 (1900 - 0600</t>
  </si>
  <si>
    <t>Hold 3</t>
  </si>
  <si>
    <t>Nat 2300 - 0700 (1900 - 0700)</t>
  </si>
  <si>
    <r>
      <t>3</t>
    </r>
    <r>
      <rPr>
        <sz val="9"/>
        <rFont val="Arial"/>
        <family val="2"/>
      </rPr>
      <t xml:space="preserve">          Mikael M. Martensen</t>
    </r>
  </si>
  <si>
    <r>
      <t xml:space="preserve">8                    </t>
    </r>
    <r>
      <rPr>
        <sz val="9"/>
        <rFont val="Arial"/>
        <family val="2"/>
      </rPr>
      <t>Steen Hertin</t>
    </r>
  </si>
  <si>
    <r>
      <t xml:space="preserve">13       </t>
    </r>
    <r>
      <rPr>
        <sz val="9"/>
        <rFont val="Arial"/>
        <family val="2"/>
      </rPr>
      <t>Anders C. Henriksen</t>
    </r>
  </si>
  <si>
    <t>Hold 4</t>
  </si>
  <si>
    <t>1600 - 2300</t>
  </si>
  <si>
    <r>
      <t xml:space="preserve">4                  </t>
    </r>
    <r>
      <rPr>
        <sz val="9"/>
        <rFont val="Arial"/>
        <family val="2"/>
      </rPr>
      <t>Kurt Foldberg</t>
    </r>
  </si>
  <si>
    <t>0830 - 1530</t>
  </si>
  <si>
    <r>
      <t>9</t>
    </r>
    <r>
      <rPr>
        <sz val="9"/>
        <rFont val="Arial"/>
        <family val="2"/>
      </rPr>
      <t xml:space="preserve">                            Per A. Olsen</t>
    </r>
  </si>
  <si>
    <r>
      <t xml:space="preserve">14 </t>
    </r>
    <r>
      <rPr>
        <sz val="9"/>
        <rFont val="Arial"/>
        <family val="2"/>
      </rPr>
      <t xml:space="preserve">               Henning Haaning</t>
    </r>
  </si>
  <si>
    <t>Hold 5</t>
  </si>
  <si>
    <r>
      <t>5</t>
    </r>
    <r>
      <rPr>
        <sz val="9"/>
        <rFont val="Arial"/>
        <family val="2"/>
      </rPr>
      <t xml:space="preserve">               Jannie M-Andersen</t>
    </r>
  </si>
  <si>
    <r>
      <t>10</t>
    </r>
    <r>
      <rPr>
        <sz val="9"/>
        <rFont val="Arial"/>
        <family val="2"/>
      </rPr>
      <t xml:space="preserve">                       Jim H. Larsen</t>
    </r>
  </si>
  <si>
    <r>
      <t xml:space="preserve">15              </t>
    </r>
    <r>
      <rPr>
        <sz val="9"/>
        <rFont val="Arial"/>
        <family val="2"/>
      </rPr>
      <t>Erik M. Nielsen</t>
    </r>
  </si>
  <si>
    <t xml:space="preserve">Vagter for Bernstoffsgade &amp; H.N.G.  </t>
  </si>
  <si>
    <t>Plankode 8511</t>
  </si>
  <si>
    <t xml:space="preserve">H  vagt </t>
  </si>
  <si>
    <t>0600 - 1300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</si>
  <si>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</si>
  <si>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</si>
  <si>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</si>
  <si>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</si>
  <si>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</si>
  <si>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</si>
  <si>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</si>
  <si>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</si>
  <si>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</si>
  <si>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</si>
  <si>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</si>
  <si>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0600 - 1330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</si>
  <si>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</si>
  <si>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</si>
  <si>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</si>
  <si>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</si>
  <si>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</si>
  <si>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</si>
  <si>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</si>
  <si>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</si>
  <si>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</si>
  <si>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</si>
  <si>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</si>
  <si>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</si>
  <si>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</si>
  <si>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</si>
  <si>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</si>
  <si>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</si>
  <si>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</si>
  <si>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</si>
  <si>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</si>
  <si>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</si>
  <si>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</si>
  <si>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</si>
  <si>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</si>
  <si>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</si>
  <si>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</si>
  <si>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</si>
  <si>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</si>
  <si>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</si>
  <si>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</si>
  <si>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</si>
  <si>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</si>
  <si>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</si>
  <si>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</si>
  <si>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</si>
  <si>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</si>
  <si>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</si>
  <si>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</si>
  <si>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</si>
  <si>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</si>
  <si>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</si>
  <si>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</si>
  <si>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</si>
  <si>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</si>
  <si>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</si>
  <si>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</si>
  <si>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</si>
  <si>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</si>
  <si>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</si>
  <si>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</si>
  <si>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</si>
  <si>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</si>
  <si>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</si>
  <si>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</si>
  <si>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</si>
  <si>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0745- 1345</t>
  </si>
  <si>
    <t>372 Jørgen Pyrmer</t>
  </si>
  <si>
    <t>Stedfortræder</t>
  </si>
  <si>
    <t>807 Flemming Nielsen</t>
  </si>
  <si>
    <t>Ugentligt</t>
  </si>
  <si>
    <t>Månedligt</t>
  </si>
  <si>
    <t>Årligt</t>
  </si>
  <si>
    <r>
      <t>4:</t>
    </r>
    <r>
      <rPr>
        <sz val="9"/>
        <rFont val="Arial"/>
        <family val="2"/>
      </rPr>
      <t xml:space="preserve"> 2230- 0645</t>
    </r>
  </si>
  <si>
    <r>
      <t>B:</t>
    </r>
    <r>
      <rPr>
        <sz val="9"/>
        <rFont val="Arial"/>
        <family val="2"/>
      </rPr>
      <t xml:space="preserve"> 1830 - 0645</t>
    </r>
  </si>
  <si>
    <r>
      <t>1:</t>
    </r>
    <r>
      <rPr>
        <sz val="9"/>
        <rFont val="Arial"/>
        <family val="2"/>
      </rPr>
      <t xml:space="preserve"> Vagthavende kl. 0630 - 1445</t>
    </r>
  </si>
  <si>
    <t>Timeopgørelse</t>
  </si>
  <si>
    <r>
      <t>2:</t>
    </r>
    <r>
      <rPr>
        <sz val="9"/>
        <rFont val="Arial"/>
        <family val="2"/>
      </rPr>
      <t xml:space="preserve"> Vagthavende kl. 1430 - 2230</t>
    </r>
  </si>
  <si>
    <t>Timer i 2./3. skift</t>
  </si>
  <si>
    <r>
      <t>3:</t>
    </r>
    <r>
      <rPr>
        <sz val="9"/>
        <rFont val="Arial"/>
        <family val="2"/>
      </rPr>
      <t xml:space="preserve"> Patruljeleder kl. 1630 - 2345</t>
    </r>
  </si>
  <si>
    <r>
      <t xml:space="preserve">II </t>
    </r>
    <r>
      <rPr>
        <sz val="9"/>
        <rFont val="Arial"/>
        <family val="2"/>
      </rPr>
      <t>886 Per Larsen</t>
    </r>
  </si>
  <si>
    <r>
      <t>1:</t>
    </r>
    <r>
      <rPr>
        <sz val="9"/>
        <rFont val="Arial"/>
        <family val="2"/>
      </rPr>
      <t xml:space="preserve"> 0630 - 1445</t>
    </r>
  </si>
  <si>
    <r>
      <t>A</t>
    </r>
    <r>
      <rPr>
        <sz val="9"/>
        <rFont val="Arial"/>
        <family val="2"/>
      </rPr>
      <t xml:space="preserve">: Vagthavende kl. 0630 - 1845  </t>
    </r>
  </si>
  <si>
    <r>
      <t>III</t>
    </r>
    <r>
      <rPr>
        <sz val="9"/>
        <rFont val="Arial"/>
        <family val="2"/>
      </rPr>
      <t xml:space="preserve"> 654 Bo Volfing Jacobsen</t>
    </r>
  </si>
  <si>
    <r>
      <t>B:</t>
    </r>
    <r>
      <rPr>
        <sz val="9"/>
        <rFont val="Arial"/>
        <family val="2"/>
      </rPr>
      <t xml:space="preserve"> Vagthavende kl. 1830 - 0645 </t>
    </r>
  </si>
  <si>
    <r>
      <t>2:</t>
    </r>
    <r>
      <rPr>
        <sz val="9"/>
        <rFont val="Arial"/>
        <family val="2"/>
      </rPr>
      <t xml:space="preserve"> 1430 - 2230</t>
    </r>
  </si>
  <si>
    <r>
      <t>A:</t>
    </r>
    <r>
      <rPr>
        <sz val="9"/>
        <rFont val="Arial"/>
        <family val="2"/>
      </rPr>
      <t xml:space="preserve"> 0630 - 1845</t>
    </r>
  </si>
  <si>
    <r>
      <t xml:space="preserve">IV  </t>
    </r>
    <r>
      <rPr>
        <sz val="9"/>
        <rFont val="Arial"/>
        <family val="2"/>
      </rPr>
      <t>664 Dennis Rise</t>
    </r>
  </si>
  <si>
    <t>Total</t>
  </si>
  <si>
    <r>
      <t>V</t>
    </r>
    <r>
      <rPr>
        <sz val="9"/>
        <rFont val="Arial"/>
        <family val="2"/>
      </rPr>
      <t xml:space="preserve">  669 Jørgen Rasmussen.</t>
    </r>
  </si>
  <si>
    <r>
      <t>3:</t>
    </r>
    <r>
      <rPr>
        <sz val="9"/>
        <rFont val="Arial"/>
        <family val="2"/>
      </rPr>
      <t xml:space="preserve"> 1630 - 2345</t>
    </r>
  </si>
  <si>
    <t>Rondering / alarmudrykning</t>
  </si>
  <si>
    <t>37 timer x 4 uger =</t>
  </si>
  <si>
    <t>timer</t>
  </si>
  <si>
    <r>
      <t xml:space="preserve">VI </t>
    </r>
    <r>
      <rPr>
        <sz val="9"/>
        <rFont val="Arial"/>
        <family val="2"/>
      </rPr>
      <t>890 Michael Bo Pedersen</t>
    </r>
  </si>
  <si>
    <t xml:space="preserve">2. / 3. Skifts timer =  </t>
  </si>
  <si>
    <t>:37 timer</t>
  </si>
  <si>
    <t>357 Jesper Simonsen</t>
  </si>
  <si>
    <t xml:space="preserve">timer x 3 (grundet 37/3 reglen) = </t>
  </si>
  <si>
    <t>358 Per Olsen</t>
  </si>
  <si>
    <t>383 Kjeld Julius Jespersen</t>
  </si>
  <si>
    <t>timer - godtskrivelse på</t>
  </si>
  <si>
    <t>timer =</t>
  </si>
  <si>
    <t>(Skal arbejde)</t>
  </si>
  <si>
    <t>reel tid - normtid</t>
  </si>
  <si>
    <t xml:space="preserve">Turnusvagter Rådhuset  </t>
  </si>
  <si>
    <t>Uge      Plankode 8516</t>
  </si>
  <si>
    <t>Dag tjeneste</t>
  </si>
  <si>
    <r>
      <t>11</t>
    </r>
    <r>
      <rPr>
        <sz val="9"/>
        <rFont val="Arial"/>
        <family val="2"/>
      </rPr>
      <t xml:space="preserve"> 2300 - 0715</t>
    </r>
  </si>
  <si>
    <r>
      <t>B3</t>
    </r>
    <r>
      <rPr>
        <sz val="10"/>
        <color indexed="9"/>
        <rFont val="Arial"/>
        <family val="2"/>
      </rPr>
      <t xml:space="preserve"> 1900 - 0715</t>
    </r>
  </si>
  <si>
    <t>Timer i 2./3. Skift</t>
  </si>
  <si>
    <r>
      <t xml:space="preserve">1 </t>
    </r>
    <r>
      <rPr>
        <sz val="9"/>
        <rFont val="Arial"/>
        <family val="2"/>
      </rPr>
      <t>0700 - 1400 + helligdage kl. 0700-1400</t>
    </r>
  </si>
  <si>
    <r>
      <t>Uge 1</t>
    </r>
    <r>
      <rPr>
        <sz val="9"/>
        <rFont val="Arial"/>
        <family val="2"/>
      </rPr>
      <t xml:space="preserve"> </t>
    </r>
  </si>
  <si>
    <r>
      <t>2</t>
    </r>
    <r>
      <rPr>
        <sz val="9"/>
        <rFont val="Arial"/>
        <family val="2"/>
      </rPr>
      <t>udgået</t>
    </r>
  </si>
  <si>
    <r>
      <t>9</t>
    </r>
    <r>
      <rPr>
        <sz val="9"/>
        <rFont val="Arial"/>
        <family val="2"/>
      </rPr>
      <t xml:space="preserve"> 2300 - 0600</t>
    </r>
  </si>
  <si>
    <r>
      <t>B1</t>
    </r>
    <r>
      <rPr>
        <sz val="10"/>
        <color indexed="9"/>
        <rFont val="Arial"/>
        <family val="2"/>
      </rPr>
      <t>1900 - 0600</t>
    </r>
  </si>
  <si>
    <r>
      <t>3</t>
    </r>
    <r>
      <rPr>
        <sz val="9"/>
        <rFont val="Arial"/>
        <family val="2"/>
      </rPr>
      <t xml:space="preserve"> 0730 - 1530 + helligdage kl. 0730-1530</t>
    </r>
  </si>
  <si>
    <r>
      <t xml:space="preserve">6 </t>
    </r>
    <r>
      <rPr>
        <sz val="9"/>
        <rFont val="Arial"/>
        <family val="2"/>
      </rPr>
      <t xml:space="preserve">                Betina Knøsgaard</t>
    </r>
  </si>
  <si>
    <t xml:space="preserve">Uge 6 </t>
  </si>
  <si>
    <r>
      <t>4</t>
    </r>
    <r>
      <rPr>
        <sz val="9"/>
        <rFont val="Arial"/>
        <family val="2"/>
      </rPr>
      <t xml:space="preserve"> 0930 - 1730</t>
    </r>
  </si>
  <si>
    <r>
      <t>10</t>
    </r>
    <r>
      <rPr>
        <sz val="9"/>
        <rFont val="Arial"/>
        <family val="2"/>
      </rPr>
      <t xml:space="preserve"> 2300 - 0700</t>
    </r>
  </si>
  <si>
    <r>
      <t>B2</t>
    </r>
    <r>
      <rPr>
        <sz val="10"/>
        <color indexed="9"/>
        <rFont val="Arial"/>
        <family val="2"/>
      </rPr>
      <t>1900 - 0700</t>
    </r>
  </si>
  <si>
    <r>
      <t>11</t>
    </r>
    <r>
      <rPr>
        <sz val="9"/>
        <rFont val="Arial"/>
        <family val="2"/>
      </rPr>
      <t xml:space="preserve">            Mariane Hillebrand</t>
    </r>
  </si>
  <si>
    <r>
      <t>Uge 11</t>
    </r>
    <r>
      <rPr>
        <sz val="9"/>
        <rFont val="Arial"/>
        <family val="2"/>
      </rPr>
      <t xml:space="preserve">            </t>
    </r>
  </si>
  <si>
    <r>
      <t>A1</t>
    </r>
    <r>
      <rPr>
        <sz val="9"/>
        <rFont val="Arial"/>
        <family val="2"/>
      </rPr>
      <t xml:space="preserve"> 0845 - 1745 Lørdag (Hovedporten), Niels Hemmingsens Gade</t>
    </r>
  </si>
  <si>
    <r>
      <t>2</t>
    </r>
    <r>
      <rPr>
        <sz val="9"/>
        <rFont val="Arial"/>
        <family val="2"/>
      </rPr>
      <t xml:space="preserve">                     Jørn Rasmussen</t>
    </r>
  </si>
  <si>
    <r>
      <t>Uge 2</t>
    </r>
    <r>
      <rPr>
        <sz val="9"/>
        <rFont val="Arial"/>
        <family val="2"/>
      </rPr>
      <t xml:space="preserve">                             </t>
    </r>
  </si>
  <si>
    <t>Uge 7</t>
  </si>
  <si>
    <t>Uge 8</t>
  </si>
  <si>
    <r>
      <t>A2</t>
    </r>
    <r>
      <rPr>
        <sz val="9"/>
        <rFont val="Arial"/>
        <family val="2"/>
      </rPr>
      <t xml:space="preserve"> 0700 - 1900 Lør-, søndage</t>
    </r>
  </si>
  <si>
    <r>
      <t xml:space="preserve">7 </t>
    </r>
    <r>
      <rPr>
        <sz val="9"/>
        <rFont val="Arial"/>
        <family val="2"/>
      </rPr>
      <t xml:space="preserve">             Kim B.T. Pedersen</t>
    </r>
  </si>
  <si>
    <t>Uge 9</t>
  </si>
  <si>
    <r>
      <t>A3</t>
    </r>
    <r>
      <rPr>
        <sz val="9"/>
        <rFont val="Arial"/>
        <family val="2"/>
      </rPr>
      <t xml:space="preserve"> 0700 - 1915</t>
    </r>
  </si>
  <si>
    <r>
      <t xml:space="preserve">A3 </t>
    </r>
    <r>
      <rPr>
        <sz val="9"/>
        <rFont val="Arial"/>
        <family val="2"/>
      </rPr>
      <t>0700 - 1915</t>
    </r>
  </si>
  <si>
    <t>Uge 10</t>
  </si>
  <si>
    <r>
      <t>A3</t>
    </r>
    <r>
      <rPr>
        <sz val="9"/>
        <rFont val="Arial"/>
        <family val="2"/>
      </rPr>
      <t xml:space="preserve"> 0700 - 1915 Lør-, søndage</t>
    </r>
  </si>
  <si>
    <r>
      <t>12</t>
    </r>
    <r>
      <rPr>
        <sz val="9"/>
        <rFont val="Arial"/>
        <family val="2"/>
      </rPr>
      <t xml:space="preserve">                  Kristoffer Ruth</t>
    </r>
  </si>
  <si>
    <r>
      <t>Uge 12</t>
    </r>
    <r>
      <rPr>
        <sz val="9"/>
        <rFont val="Arial"/>
        <family val="2"/>
      </rPr>
      <t xml:space="preserve">                  </t>
    </r>
  </si>
  <si>
    <t>Uge 11</t>
  </si>
  <si>
    <r>
      <t>8</t>
    </r>
    <r>
      <rPr>
        <sz val="9"/>
        <rFont val="Arial"/>
        <family val="2"/>
      </rPr>
      <t xml:space="preserve"> 1600 - 2300</t>
    </r>
  </si>
  <si>
    <r>
      <t>8</t>
    </r>
    <r>
      <rPr>
        <sz val="9"/>
        <rFont val="Arial"/>
        <family val="2"/>
      </rPr>
      <t xml:space="preserve"> 1600 - 2230</t>
    </r>
  </si>
  <si>
    <r>
      <t xml:space="preserve">A2 </t>
    </r>
    <r>
      <rPr>
        <sz val="9"/>
        <rFont val="Arial"/>
        <family val="2"/>
      </rPr>
      <t>0700 - 1900</t>
    </r>
  </si>
  <si>
    <t>Uge 12</t>
  </si>
  <si>
    <t>Aften tjeneste</t>
  </si>
  <si>
    <r>
      <t>Uge 3</t>
    </r>
    <r>
      <rPr>
        <sz val="9"/>
        <rFont val="Arial"/>
        <family val="2"/>
      </rPr>
      <t xml:space="preserve"> </t>
    </r>
  </si>
  <si>
    <t>Uge 13</t>
  </si>
  <si>
    <r>
      <t xml:space="preserve">5 </t>
    </r>
    <r>
      <rPr>
        <sz val="9"/>
        <rFont val="Arial"/>
        <family val="2"/>
      </rPr>
      <t>1600 - 2330</t>
    </r>
  </si>
  <si>
    <r>
      <t>6</t>
    </r>
    <r>
      <rPr>
        <sz val="9"/>
        <rFont val="Arial"/>
        <family val="2"/>
      </rPr>
      <t xml:space="preserve"> 1600 - 2300</t>
    </r>
  </si>
  <si>
    <r>
      <t>A1</t>
    </r>
    <r>
      <rPr>
        <sz val="9"/>
        <rFont val="Arial"/>
        <family val="2"/>
      </rPr>
      <t xml:space="preserve"> 0845 - 1745</t>
    </r>
  </si>
  <si>
    <t>Uge 14</t>
  </si>
  <si>
    <r>
      <t>6</t>
    </r>
    <r>
      <rPr>
        <sz val="9"/>
        <rFont val="Arial"/>
        <family val="2"/>
      </rPr>
      <t xml:space="preserve"> Aften 1600-2300 </t>
    </r>
  </si>
  <si>
    <r>
      <t xml:space="preserve">8                   </t>
    </r>
    <r>
      <rPr>
        <sz val="9"/>
        <rFont val="Arial"/>
        <family val="2"/>
      </rPr>
      <t>Steen Hertin</t>
    </r>
  </si>
  <si>
    <t>Uge 15</t>
  </si>
  <si>
    <r>
      <t>7</t>
    </r>
    <r>
      <rPr>
        <sz val="10"/>
        <color indexed="9"/>
        <rFont val="Arial"/>
        <family val="2"/>
      </rPr>
      <t xml:space="preserve"> Aften 1515 -2315</t>
    </r>
  </si>
  <si>
    <r>
      <t>7</t>
    </r>
    <r>
      <rPr>
        <sz val="10"/>
        <color indexed="9"/>
        <rFont val="Arial"/>
        <family val="2"/>
      </rPr>
      <t xml:space="preserve"> 1515 - 2315</t>
    </r>
  </si>
  <si>
    <r>
      <t>8</t>
    </r>
    <r>
      <rPr>
        <sz val="9"/>
        <rFont val="Arial"/>
        <family val="2"/>
      </rPr>
      <t xml:space="preserve"> Aften 1600-2300 / fre. 1600 - 2230</t>
    </r>
  </si>
  <si>
    <r>
      <t xml:space="preserve">13 </t>
    </r>
    <r>
      <rPr>
        <sz val="9"/>
        <rFont val="Arial"/>
        <family val="2"/>
      </rPr>
      <t xml:space="preserve">      Maria Christensen</t>
    </r>
  </si>
  <si>
    <t>37 timer x 15 uger =</t>
  </si>
  <si>
    <t>Nat tjeneste</t>
  </si>
  <si>
    <r>
      <t xml:space="preserve">4                  </t>
    </r>
    <r>
      <rPr>
        <sz val="9"/>
        <rFont val="Arial"/>
        <family val="2"/>
      </rPr>
      <t>Bo Lundvall</t>
    </r>
  </si>
  <si>
    <r>
      <t>9</t>
    </r>
    <r>
      <rPr>
        <sz val="9"/>
        <rFont val="Arial"/>
        <family val="2"/>
      </rPr>
      <t xml:space="preserve"> Nat 2300 - 0600 </t>
    </r>
  </si>
  <si>
    <r>
      <t>10</t>
    </r>
    <r>
      <rPr>
        <sz val="9"/>
        <rFont val="Arial"/>
        <family val="2"/>
      </rPr>
      <t xml:space="preserve"> Nat 2300 - 0700 </t>
    </r>
  </si>
  <si>
    <r>
      <t>9</t>
    </r>
    <r>
      <rPr>
        <sz val="9"/>
        <rFont val="Arial"/>
        <family val="2"/>
      </rPr>
      <t xml:space="preserve">                   Daniel Ben jakler</t>
    </r>
  </si>
  <si>
    <r>
      <t>11</t>
    </r>
    <r>
      <rPr>
        <sz val="9"/>
        <rFont val="Arial"/>
        <family val="2"/>
      </rPr>
      <t xml:space="preserve"> Nat 2300 - 0715</t>
    </r>
  </si>
  <si>
    <r>
      <t>14</t>
    </r>
    <r>
      <rPr>
        <sz val="9"/>
        <rFont val="Arial"/>
        <family val="2"/>
      </rPr>
      <t xml:space="preserve">               Sonny Thomsen</t>
    </r>
  </si>
  <si>
    <r>
      <t>Uge 14</t>
    </r>
    <r>
      <rPr>
        <sz val="9"/>
        <rFont val="Arial"/>
        <family val="2"/>
      </rPr>
      <t xml:space="preserve"> </t>
    </r>
  </si>
  <si>
    <r>
      <t>B1</t>
    </r>
    <r>
      <rPr>
        <sz val="9"/>
        <rFont val="Arial"/>
        <family val="2"/>
      </rPr>
      <t xml:space="preserve"> Nat 1900 - 0600  Lør-, søndage</t>
    </r>
  </si>
  <si>
    <r>
      <t>1</t>
    </r>
    <r>
      <rPr>
        <sz val="9"/>
        <rFont val="Arial"/>
        <family val="2"/>
      </rPr>
      <t xml:space="preserve"> 0700 - 1400</t>
    </r>
  </si>
  <si>
    <r>
      <t>Uge 5</t>
    </r>
    <r>
      <rPr>
        <sz val="9"/>
        <rFont val="Arial"/>
        <family val="2"/>
      </rPr>
      <t xml:space="preserve">               </t>
    </r>
  </si>
  <si>
    <r>
      <t>B2</t>
    </r>
    <r>
      <rPr>
        <sz val="9"/>
        <rFont val="Arial"/>
        <family val="2"/>
      </rPr>
      <t xml:space="preserve"> Nat 1900 - 0700  Lør-, søndage </t>
    </r>
  </si>
  <si>
    <r>
      <t>5</t>
    </r>
    <r>
      <rPr>
        <sz val="9"/>
        <rFont val="Arial"/>
        <family val="2"/>
      </rPr>
      <t xml:space="preserve"> 1600 - 2330</t>
    </r>
  </si>
  <si>
    <r>
      <t>Uge 10</t>
    </r>
    <r>
      <rPr>
        <sz val="9"/>
        <rFont val="Arial"/>
        <family val="2"/>
      </rPr>
      <t xml:space="preserve"> </t>
    </r>
  </si>
  <si>
    <r>
      <t>B3</t>
    </r>
    <r>
      <rPr>
        <sz val="9"/>
        <rFont val="Arial"/>
        <family val="2"/>
      </rPr>
      <t xml:space="preserve"> Nat 1900 - 0715  Lør-, søndage</t>
    </r>
  </si>
  <si>
    <r>
      <t>3</t>
    </r>
    <r>
      <rPr>
        <sz val="9"/>
        <rFont val="Arial"/>
        <family val="2"/>
      </rPr>
      <t xml:space="preserve"> 0730 - 1530</t>
    </r>
  </si>
  <si>
    <t xml:space="preserve">Uge 15 </t>
  </si>
  <si>
    <t xml:space="preserve">Turnusvagter Rådhuset i ugerækkefølge </t>
  </si>
  <si>
    <r>
      <t>2</t>
    </r>
    <r>
      <rPr>
        <sz val="9"/>
        <rFont val="Arial"/>
        <family val="2"/>
      </rPr>
      <t xml:space="preserve">                    Jørn Rasmussen</t>
    </r>
  </si>
  <si>
    <r>
      <t xml:space="preserve">9  </t>
    </r>
    <r>
      <rPr>
        <sz val="9"/>
        <rFont val="Arial"/>
        <family val="2"/>
      </rPr>
      <t xml:space="preserve">                Daniel Ben Jakler</t>
    </r>
  </si>
  <si>
    <t>Fast I-vagt (Informationen)</t>
  </si>
  <si>
    <t>Plankode 8520</t>
  </si>
  <si>
    <t>0700-1445</t>
  </si>
  <si>
    <t>0700-1300</t>
  </si>
  <si>
    <t>Afl. Fast A-portner, P-plads</t>
  </si>
  <si>
    <t>B &amp; U.</t>
  </si>
  <si>
    <t>0745-1530</t>
  </si>
  <si>
    <t>0745-1345</t>
  </si>
  <si>
    <t>Ulla Belsager Olsen</t>
  </si>
  <si>
    <t>Fast Buffer</t>
  </si>
  <si>
    <t>Plankode 8514</t>
  </si>
  <si>
    <t>0800 - 1600</t>
  </si>
  <si>
    <t>0800 - 1300</t>
  </si>
  <si>
    <t>Vagter for Bryggens Gård  (Nedlagt 31/3 - 2005)</t>
  </si>
  <si>
    <t>timer *</t>
  </si>
  <si>
    <t>uger =</t>
  </si>
  <si>
    <t>Timer</t>
  </si>
  <si>
    <t xml:space="preserve"> 0600 - 1400</t>
  </si>
  <si>
    <r>
      <t xml:space="preserve"> </t>
    </r>
    <r>
      <rPr>
        <sz val="9"/>
        <rFont val="Arial"/>
        <family val="2"/>
      </rPr>
      <t>0600 - 1300</t>
    </r>
  </si>
  <si>
    <t>Åbne Njalsgade kl. 600 - 630</t>
  </si>
  <si>
    <t>2. / 3. Skifts timer:</t>
  </si>
  <si>
    <t xml:space="preserve"> 1400 - 2030</t>
  </si>
  <si>
    <t xml:space="preserve"> 1300 - 1915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</si>
  <si>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</si>
  <si>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</si>
  <si>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</si>
  <si>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</si>
  <si>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</si>
  <si>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</si>
  <si>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</si>
  <si>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1200 - 1900</t>
  </si>
  <si>
    <t>1200 - 1800</t>
  </si>
  <si>
    <t>34 : 37 timer = 0,92  timer</t>
  </si>
  <si>
    <t>Udgået</t>
  </si>
  <si>
    <t>0,92 timer x 3 (grundet 37/3 reglen) = 2,76 timer</t>
  </si>
  <si>
    <t>111 timer - godtskrivelse på 2,76 timer = 108,24 timer</t>
  </si>
  <si>
    <r>
      <t>108 timer - 108,24 timer = -0,24</t>
    </r>
    <r>
      <rPr>
        <u/>
        <sz val="10"/>
        <rFont val="Arial"/>
        <family val="2"/>
      </rPr>
      <t xml:space="preserve"> time</t>
    </r>
  </si>
  <si>
    <t>Buffergruppen</t>
  </si>
  <si>
    <t>Vagter for Kredse</t>
  </si>
  <si>
    <t>Uge      Plankode 8513</t>
  </si>
  <si>
    <r>
      <t>K1 0815</t>
    </r>
    <r>
      <rPr>
        <sz val="9"/>
        <rFont val="Arial"/>
        <family val="2"/>
      </rPr>
      <t xml:space="preserve"> - 1545</t>
    </r>
  </si>
  <si>
    <t>K1 0815 - 1545</t>
  </si>
  <si>
    <t>K1 0900 - 1830</t>
  </si>
  <si>
    <t>K1 0815-1315</t>
  </si>
  <si>
    <t>K2 1500 – 0015</t>
  </si>
  <si>
    <t>K2 1400 – 0015</t>
  </si>
  <si>
    <r>
      <t>KA</t>
    </r>
    <r>
      <rPr>
        <sz val="9"/>
        <rFont val="Arial"/>
        <family val="2"/>
      </rPr>
      <t xml:space="preserve"> 1100 - 2130</t>
    </r>
  </si>
  <si>
    <t>x 3 (grundet 37/3 reglen) =</t>
  </si>
  <si>
    <t>time (godtskrivelse)</t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</si>
  <si>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</si>
  <si>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</si>
  <si>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</si>
  <si>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</si>
  <si>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</si>
  <si>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</si>
  <si>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r>
      <t>H1</t>
    </r>
    <r>
      <rPr>
        <sz val="9"/>
        <rFont val="Arial"/>
        <family val="2"/>
      </rPr>
      <t xml:space="preserve"> 1800 - 0600</t>
    </r>
  </si>
  <si>
    <r>
      <t>HB</t>
    </r>
    <r>
      <rPr>
        <sz val="9"/>
        <rFont val="Arial"/>
        <family val="2"/>
      </rPr>
      <t xml:space="preserve"> 2400 - 1200</t>
    </r>
  </si>
  <si>
    <r>
      <t>HD</t>
    </r>
    <r>
      <rPr>
        <sz val="9"/>
        <rFont val="Arial"/>
        <family val="2"/>
      </rPr>
      <t xml:space="preserve"> 2200 - 0600</t>
    </r>
  </si>
  <si>
    <t>1      Uge 1</t>
  </si>
  <si>
    <t>2      Uge 2</t>
  </si>
  <si>
    <r>
      <t>HA</t>
    </r>
    <r>
      <rPr>
        <sz val="9"/>
        <rFont val="Arial"/>
        <family val="2"/>
      </rPr>
      <t xml:space="preserve"> 1200 - 2400</t>
    </r>
  </si>
  <si>
    <r>
      <t>HC</t>
    </r>
    <r>
      <rPr>
        <sz val="9"/>
        <rFont val="Arial"/>
        <family val="2"/>
      </rPr>
      <t xml:space="preserve"> 1200 - 2200</t>
    </r>
  </si>
  <si>
    <t>3      Uge 3</t>
  </si>
  <si>
    <r>
      <t>H2</t>
    </r>
    <r>
      <rPr>
        <sz val="9"/>
        <rFont val="Arial"/>
        <family val="2"/>
      </rPr>
      <t xml:space="preserve"> 0900 - 1545</t>
    </r>
  </si>
  <si>
    <r>
      <t>H3</t>
    </r>
    <r>
      <rPr>
        <sz val="9"/>
        <rFont val="Arial"/>
        <family val="2"/>
      </rPr>
      <t xml:space="preserve"> 0800 - 1545</t>
    </r>
  </si>
  <si>
    <r>
      <t>H4</t>
    </r>
    <r>
      <rPr>
        <sz val="9"/>
        <rFont val="Arial"/>
        <family val="2"/>
      </rPr>
      <t xml:space="preserve"> 0800 - 1530</t>
    </r>
  </si>
  <si>
    <t>4      Uge 4</t>
  </si>
  <si>
    <t>Bollevagter til helligdage</t>
  </si>
  <si>
    <t>Snit pr. måned</t>
  </si>
  <si>
    <t>BR møder på år</t>
  </si>
  <si>
    <t>AR på år</t>
  </si>
  <si>
    <t>svarer til ca. 47 medarbejdere</t>
  </si>
  <si>
    <t>Rådhusservice</t>
  </si>
  <si>
    <t xml:space="preserve">Plankode  </t>
  </si>
  <si>
    <t>0730 - 1515</t>
  </si>
  <si>
    <t>0730 - 1330</t>
  </si>
  <si>
    <t>168 Kurt N. V. Hansen</t>
  </si>
  <si>
    <t>643 Bjarne Wagner-Larsen</t>
  </si>
  <si>
    <t>360 Anders Henriksen</t>
  </si>
  <si>
    <t>614 Arne Berthold</t>
  </si>
  <si>
    <t>Birgith Melsted Jensen</t>
  </si>
  <si>
    <t>Majbritt Jensen</t>
  </si>
  <si>
    <t>Ruth Nissen</t>
  </si>
  <si>
    <t>Vagtkode i lønsystem</t>
  </si>
  <si>
    <t>I27</t>
  </si>
  <si>
    <t>I26</t>
  </si>
  <si>
    <t>A77</t>
  </si>
  <si>
    <t>A60</t>
  </si>
  <si>
    <t>F04</t>
  </si>
  <si>
    <t>BW 1</t>
  </si>
  <si>
    <t>BW1</t>
  </si>
  <si>
    <t>Tur</t>
  </si>
  <si>
    <t>F01</t>
  </si>
  <si>
    <t>F02</t>
  </si>
  <si>
    <t>AW 1</t>
  </si>
  <si>
    <r>
      <t>3:</t>
    </r>
    <r>
      <rPr>
        <sz val="9"/>
        <rFont val="Arial"/>
        <family val="2"/>
      </rPr>
      <t xml:space="preserve"> 1630-2345</t>
    </r>
  </si>
  <si>
    <r>
      <t>VI</t>
    </r>
    <r>
      <rPr>
        <sz val="9"/>
        <rFont val="Arial"/>
        <family val="2"/>
      </rPr>
      <t xml:space="preserve">  890 Michael Bo Pedersen</t>
    </r>
  </si>
  <si>
    <t>F03</t>
  </si>
  <si>
    <t>Type i vagtplanssystem</t>
  </si>
  <si>
    <t>011</t>
  </si>
  <si>
    <t>B3W</t>
  </si>
  <si>
    <t>009</t>
  </si>
  <si>
    <t>B1W</t>
  </si>
  <si>
    <t>010</t>
  </si>
  <si>
    <t>B2W</t>
  </si>
  <si>
    <r>
      <t>2</t>
    </r>
    <r>
      <rPr>
        <sz val="9"/>
        <rFont val="Arial"/>
        <family val="2"/>
      </rPr>
      <t xml:space="preserve">                             Tina Hansen</t>
    </r>
  </si>
  <si>
    <t>A3W</t>
  </si>
  <si>
    <t>008</t>
  </si>
  <si>
    <t>X08</t>
  </si>
  <si>
    <t>A2W</t>
  </si>
  <si>
    <t>006</t>
  </si>
  <si>
    <t>A1W</t>
  </si>
  <si>
    <t>007</t>
  </si>
  <si>
    <t>004</t>
  </si>
  <si>
    <t>001</t>
  </si>
  <si>
    <t>005</t>
  </si>
  <si>
    <t>003</t>
  </si>
  <si>
    <t>Sekvens rækkefølge</t>
  </si>
  <si>
    <r>
      <t>I1</t>
    </r>
    <r>
      <rPr>
        <sz val="9"/>
        <rFont val="Arial"/>
        <family val="2"/>
      </rPr>
      <t xml:space="preserve"> 0700-1445</t>
    </r>
  </si>
  <si>
    <r>
      <t>I1</t>
    </r>
    <r>
      <rPr>
        <sz val="9"/>
        <rFont val="Arial"/>
        <family val="2"/>
      </rPr>
      <t xml:space="preserve"> 0700-1300</t>
    </r>
  </si>
  <si>
    <t>I17</t>
  </si>
  <si>
    <t>I16</t>
  </si>
  <si>
    <r>
      <t>I2</t>
    </r>
    <r>
      <rPr>
        <sz val="9"/>
        <rFont val="Arial"/>
        <family val="2"/>
      </rPr>
      <t xml:space="preserve"> 0745-1530</t>
    </r>
  </si>
  <si>
    <r>
      <t>I2</t>
    </r>
    <r>
      <rPr>
        <sz val="9"/>
        <rFont val="Arial"/>
        <family val="2"/>
      </rPr>
      <t xml:space="preserve"> 0745-1345</t>
    </r>
  </si>
  <si>
    <t>TR8</t>
  </si>
  <si>
    <t>TR5</t>
  </si>
  <si>
    <t xml:space="preserve">Vagter for Bryggens Gård  </t>
  </si>
  <si>
    <t>L80</t>
  </si>
  <si>
    <t>L70</t>
  </si>
  <si>
    <t>M65</t>
  </si>
  <si>
    <t>M62</t>
  </si>
  <si>
    <t>S75</t>
  </si>
  <si>
    <t>S70</t>
  </si>
  <si>
    <t>T70</t>
  </si>
  <si>
    <t>T60</t>
  </si>
  <si>
    <t>U75</t>
  </si>
  <si>
    <t>U70</t>
  </si>
  <si>
    <t>B77</t>
  </si>
  <si>
    <t>B60</t>
  </si>
  <si>
    <t>910 John Rasmussen</t>
  </si>
  <si>
    <t>Plankode 8505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</si>
  <si>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</si>
  <si>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</si>
  <si>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</si>
  <si>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</si>
  <si>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</si>
  <si>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</si>
  <si>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</si>
  <si>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r>
      <t>K1</t>
    </r>
    <r>
      <rPr>
        <sz val="9"/>
        <rFont val="Arial"/>
        <family val="2"/>
      </rPr>
      <t xml:space="preserve"> 0730 - 1600 </t>
    </r>
  </si>
  <si>
    <t>1    K1 vagt</t>
  </si>
  <si>
    <t>K10</t>
  </si>
  <si>
    <r>
      <t>K2</t>
    </r>
    <r>
      <rPr>
        <sz val="9"/>
        <rFont val="Arial"/>
        <family val="2"/>
      </rPr>
      <t xml:space="preserve"> 1700 - 2359</t>
    </r>
  </si>
  <si>
    <r>
      <t>KA</t>
    </r>
    <r>
      <rPr>
        <sz val="9"/>
        <rFont val="Arial"/>
        <family val="2"/>
      </rPr>
      <t xml:space="preserve"> 1100 - 2300</t>
    </r>
  </si>
  <si>
    <t>Kreds, AP m.v.</t>
  </si>
  <si>
    <t>2    K2 vagt</t>
  </si>
  <si>
    <t>Også på helligdage.</t>
  </si>
  <si>
    <t>K20</t>
  </si>
  <si>
    <t>KAW</t>
  </si>
  <si>
    <t>3    K3 vagt</t>
  </si>
  <si>
    <t>tur</t>
  </si>
  <si>
    <r>
      <t>K4</t>
    </r>
    <r>
      <rPr>
        <sz val="9"/>
        <rFont val="Arial"/>
        <family val="2"/>
      </rPr>
      <t xml:space="preserve"> 1630 - 0015 </t>
    </r>
  </si>
  <si>
    <t>4    K4 vagt</t>
  </si>
  <si>
    <t>K40</t>
  </si>
  <si>
    <t>5 Ikke iværksat</t>
  </si>
  <si>
    <t>K50</t>
  </si>
  <si>
    <t>6 Ikke iværksat</t>
  </si>
  <si>
    <t>7 Ikke iværksat</t>
  </si>
  <si>
    <t>svarer til ca. 49 medarbejdere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</si>
  <si>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</si>
  <si>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</si>
  <si>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</si>
  <si>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</si>
  <si>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</si>
  <si>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</si>
  <si>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</si>
  <si>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</si>
  <si>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</si>
  <si>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</si>
  <si>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</si>
  <si>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</si>
  <si>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</si>
  <si>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</si>
  <si>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</si>
  <si>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</si>
  <si>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</si>
  <si>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</si>
  <si>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</si>
  <si>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</si>
  <si>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</si>
  <si>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</si>
  <si>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</si>
  <si>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</si>
  <si>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</si>
  <si>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</si>
  <si>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</si>
  <si>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</si>
  <si>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</si>
  <si>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</si>
  <si>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</si>
  <si>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Skanning</t>
  </si>
  <si>
    <t>KH</t>
  </si>
  <si>
    <t>q1iQdodEj0GLbPS0gkPt10GXD2F-bdBPpMbVolKa-XpUNzVVVUs0R1JROE5MS0IwTDFFV0pTNFVJSSQlQCN0PWcu</t>
  </si>
  <si>
    <t>Form1</t>
  </si>
  <si>
    <t>{9cc9521c-7d83-4cb0-89f8-748dca75b3b8}</t>
  </si>
  <si>
    <t>tone</t>
  </si>
  <si>
    <t>Mohamad Zaghmout</t>
  </si>
  <si>
    <t>11.00 - 18.00</t>
  </si>
  <si>
    <t>08.15 - 14.15</t>
  </si>
  <si>
    <t>12.00 - 18.00</t>
  </si>
  <si>
    <t>11.15 - 18.00</t>
  </si>
  <si>
    <t>08.45 - 15.15</t>
  </si>
  <si>
    <t>8.45 - 15.15</t>
  </si>
  <si>
    <t>08.30 - 17.00</t>
  </si>
  <si>
    <t>Oplæring af nye kolleger</t>
  </si>
  <si>
    <t xml:space="preserve"> fra</t>
  </si>
  <si>
    <r>
      <t>l:</t>
    </r>
    <r>
      <rPr>
        <sz val="9"/>
        <rFont val="Arial"/>
        <family val="2"/>
      </rPr>
      <t xml:space="preserve"> Man. - tor. Kl. 0815 - 1600, fre.Kl 0815 - 1415 </t>
    </r>
  </si>
  <si>
    <t>Christian Nøhr.</t>
  </si>
  <si>
    <t xml:space="preserve">Mohammad El Trabulsi </t>
  </si>
  <si>
    <t>S2)</t>
  </si>
  <si>
    <t>B)</t>
  </si>
  <si>
    <t>Gammel køge landevej 43-45</t>
  </si>
  <si>
    <t>S1)</t>
  </si>
  <si>
    <t>09.00 - 18.00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</si>
</sst>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kr.&quot;#,##0_);[Red]\(&quot;kr.&quot;#,##0\)"/>
    <numFmt numFmtId="165" formatCode="mm/yy"/>
    <numFmt numFmtId="166" formatCode="0.0"/>
    <numFmt numFmtId="167" formatCode="#,##0.0"/>
    <numFmt numFmtId="168" formatCode="&quot;kr &quot;#,##0_);[Red]&quot;(kr &quot;#,##0\)"/>
    <numFmt numFmtId="169" formatCode="dd/mm/yy;@"/>
    <numFmt numFmtId="170" formatCode="_(* #,##0_);_(* \(#,##0\);_(* \-_);_(@_)"/>
    <numFmt numFmtId="171" formatCode="#,##0\ &quot;kr.&quot;"/>
    <numFmt numFmtId="172" formatCode="#,##0.00\ &quot;kr.&quot;"/>
    <numFmt numFmtId="173" formatCode="0.00_ ;[Red]\-0.00\ "/>
  </numFmts>
  <fonts count="71" x14ac:knownFonts="1">
    <font>
      <sz val="9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u/>
      <sz val="10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2"/>
      <name val="Arial"/>
      <family val="2"/>
    </font>
    <font>
      <sz val="11"/>
      <name val="Times New Roman"/>
      <family val="1"/>
    </font>
    <font>
      <sz val="11"/>
      <color rgb="FF1F497D"/>
      <name val="Calibri"/>
      <family val="2"/>
    </font>
    <font>
      <b/>
      <sz val="10"/>
      <color rgb="FFFF0000"/>
      <name val="Arial"/>
      <family val="2"/>
    </font>
    <font>
      <b/>
      <sz val="11"/>
      <name val="Times New Roman"/>
      <family val="1"/>
    </font>
    <font>
      <sz val="12"/>
      <color theme="0"/>
      <name val="Arial"/>
      <family val="2"/>
    </font>
    <font>
      <b/>
      <sz val="12"/>
      <name val="Times New Roman"/>
      <family val="1"/>
    </font>
    <font>
      <sz val="9"/>
      <color theme="0"/>
      <name val="Arial"/>
      <family val="2"/>
    </font>
    <font>
      <b/>
      <sz val="24"/>
      <name val="Arial"/>
      <family val="2"/>
    </font>
    <font>
      <sz val="20"/>
      <color rgb="FFFF0000"/>
      <name val="Arial"/>
      <family val="2"/>
    </font>
    <font>
      <sz val="16"/>
      <name val="Arial"/>
      <family val="2"/>
    </font>
    <font>
      <b/>
      <sz val="14"/>
      <color rgb="FFFF0000"/>
      <name val="Arial"/>
      <family val="2"/>
    </font>
    <font>
      <sz val="11"/>
      <color rgb="FF444444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Arial"/>
      <family val="2"/>
    </font>
    <font>
      <b/>
      <sz val="11"/>
      <color rgb="FF000000"/>
      <name val="Calibri"/>
      <family val="2"/>
    </font>
    <font>
      <sz val="9"/>
      <color rgb="FF0070C0"/>
      <name val="Arial"/>
      <family val="2"/>
    </font>
    <font>
      <sz val="11"/>
      <name val="Calibri"/>
      <family val="2"/>
    </font>
    <font>
      <sz val="11"/>
      <name val="KBH Tekst"/>
    </font>
    <font>
      <sz val="11"/>
      <name val="Cambria"/>
      <family val="1"/>
    </font>
    <font>
      <b/>
      <i/>
      <sz val="9"/>
      <name val="Arial"/>
      <family val="2"/>
    </font>
  </fonts>
  <fills count="9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46"/>
        <bgColor indexed="2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14"/>
        <bgColor indexed="33"/>
      </patternFill>
    </fill>
    <fill>
      <patternFill patternType="solid">
        <fgColor indexed="50"/>
        <bgColor indexed="51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0"/>
        <bgColor indexed="49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51"/>
      </patternFill>
    </fill>
    <fill>
      <patternFill patternType="solid">
        <fgColor theme="0"/>
        <bgColor indexed="31"/>
      </patternFill>
    </fill>
    <fill>
      <patternFill patternType="solid">
        <fgColor theme="0" tint="-0.24994659260841701"/>
        <bgColor indexed="23"/>
      </patternFill>
    </fill>
    <fill>
      <patternFill patternType="solid">
        <fgColor theme="0" tint="-0.24994659260841701"/>
        <bgColor indexed="31"/>
      </patternFill>
    </fill>
    <fill>
      <patternFill patternType="solid">
        <fgColor theme="0" tint="-0.14996795556505021"/>
        <bgColor indexed="26"/>
      </patternFill>
    </fill>
    <fill>
      <patternFill patternType="solid">
        <fgColor theme="0" tint="-0.14996795556505021"/>
        <bgColor indexed="41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26"/>
      </patternFill>
    </fill>
    <fill>
      <patternFill patternType="solid">
        <fgColor rgb="FFBDD7EE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794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E6FF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A1FD"/>
        <bgColor indexed="64"/>
      </patternFill>
    </fill>
    <fill>
      <patternFill patternType="solid">
        <fgColor rgb="FFCC99FF"/>
        <bgColor indexed="24"/>
      </patternFill>
    </fill>
    <fill>
      <patternFill patternType="solid">
        <fgColor rgb="FFFFFFCC"/>
        <bgColor indexed="64"/>
      </patternFill>
    </fill>
    <fill>
      <patternFill patternType="solid">
        <fgColor rgb="FFFFFFCC"/>
        <bgColor indexed="31"/>
      </patternFill>
    </fill>
    <fill>
      <patternFill patternType="solid">
        <fgColor rgb="FF99CCFF"/>
        <bgColor indexed="31"/>
      </patternFill>
    </fill>
    <fill>
      <patternFill patternType="solid">
        <fgColor rgb="FF00B0F0"/>
        <bgColor indexed="24"/>
      </patternFill>
    </fill>
    <fill>
      <gradientFill degree="90">
        <stop position="0">
          <color rgb="FFFFCC99"/>
        </stop>
        <stop position="0.5">
          <color theme="0"/>
        </stop>
        <stop position="1">
          <color rgb="FFFFCC99"/>
        </stop>
      </gradientFill>
    </fill>
    <fill>
      <patternFill patternType="solid">
        <fgColor rgb="FFFFFF00"/>
        <bgColor auto="1"/>
      </patternFill>
    </fill>
    <fill>
      <patternFill patternType="solid">
        <fgColor rgb="FFFFC000"/>
        <bgColor indexed="51"/>
      </patternFill>
    </fill>
  </fills>
  <borders count="68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/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8"/>
      </right>
      <top style="medium">
        <color indexed="64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auto="1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medium">
        <color auto="1"/>
      </right>
      <top style="medium">
        <color indexed="8"/>
      </top>
      <bottom style="thin">
        <color auto="1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8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medium">
        <color indexed="8"/>
      </right>
      <top style="thin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auto="1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7">
    <xf numFmtId="0" fontId="0" fillId="0" borderId="0" applyBorder="0">
      <alignment horizontal="center" vertical="center"/>
    </xf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0" borderId="0" applyNumberFormat="0" applyFill="0" applyBorder="0" applyAlignment="0" applyProtection="0"/>
    <xf numFmtId="0" fontId="3" fillId="16" borderId="1" applyNumberFormat="0" applyFont="0" applyAlignment="0" applyProtection="0"/>
    <xf numFmtId="0" fontId="31" fillId="17" borderId="2" applyNumberFormat="0" applyAlignment="0" applyProtection="0"/>
    <xf numFmtId="0" fontId="32" fillId="0" borderId="0" applyNumberFormat="0" applyFill="0" applyBorder="0" applyAlignment="0" applyProtection="0"/>
    <xf numFmtId="0" fontId="33" fillId="4" borderId="0" applyNumberFormat="0" applyBorder="0" applyAlignment="0" applyProtection="0"/>
    <xf numFmtId="0" fontId="34" fillId="7" borderId="2" applyNumberFormat="0" applyAlignment="0" applyProtection="0"/>
    <xf numFmtId="0" fontId="35" fillId="18" borderId="3" applyNumberFormat="0" applyAlignment="0" applyProtection="0"/>
    <xf numFmtId="0" fontId="29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22" borderId="0" applyNumberFormat="0" applyBorder="0" applyAlignment="0" applyProtection="0"/>
    <xf numFmtId="0" fontId="36" fillId="23" borderId="0" applyNumberFormat="0" applyFill="0" applyBorder="0" applyAlignment="0" applyProtection="0"/>
    <xf numFmtId="0" fontId="7" fillId="58" borderId="0" applyBorder="0">
      <alignment horizontal="center" vertical="center"/>
    </xf>
    <xf numFmtId="0" fontId="37" fillId="17" borderId="4" applyNumberFormat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0" borderId="8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3" borderId="0" applyNumberFormat="0" applyBorder="0" applyAlignment="0" applyProtection="0"/>
    <xf numFmtId="0" fontId="7" fillId="53" borderId="0" applyBorder="0">
      <alignment horizontal="center" vertical="center"/>
    </xf>
    <xf numFmtId="0" fontId="7" fillId="69" borderId="0" applyBorder="0">
      <alignment horizontal="center" vertical="center"/>
    </xf>
    <xf numFmtId="0" fontId="7" fillId="55" borderId="0" applyBorder="0">
      <alignment horizontal="center" vertical="center"/>
    </xf>
    <xf numFmtId="0" fontId="52" fillId="56" borderId="0" applyBorder="0">
      <alignment horizontal="center" vertical="center"/>
    </xf>
    <xf numFmtId="0" fontId="7" fillId="57" borderId="0" applyBorder="0">
      <alignment horizontal="center" vertical="center"/>
    </xf>
    <xf numFmtId="0" fontId="7" fillId="52" borderId="0" applyBorder="0">
      <alignment horizontal="center" vertical="center"/>
    </xf>
    <xf numFmtId="0" fontId="7" fillId="59" borderId="0" applyBorder="0">
      <alignment horizontal="center" vertical="center"/>
    </xf>
    <xf numFmtId="0" fontId="7" fillId="54" borderId="0" applyBorder="0">
      <alignment horizontal="center" vertical="center"/>
    </xf>
    <xf numFmtId="0" fontId="7" fillId="60" borderId="0" applyBorder="0">
      <alignment horizontal="center" vertical="center"/>
    </xf>
    <xf numFmtId="0" fontId="7" fillId="70" borderId="0" applyBorder="0">
      <alignment horizontal="center" vertical="center"/>
    </xf>
    <xf numFmtId="0" fontId="7" fillId="0" borderId="0" applyBorder="0">
      <alignment horizontal="center" vertical="center"/>
    </xf>
    <xf numFmtId="0" fontId="2" fillId="0" borderId="0"/>
    <xf numFmtId="0" fontId="18" fillId="0" borderId="0">
      <alignment vertical="center"/>
    </xf>
    <xf numFmtId="0" fontId="7" fillId="92" borderId="0">
      <alignment horizontal="center" vertical="center"/>
    </xf>
  </cellStyleXfs>
  <cellXfs count="4275">
    <xf numFmtId="0" fontId="0" fillId="0" borderId="0" xfId="0">
      <alignment horizontal="center" vertical="center"/>
    </xf>
    <xf numFmtId="0" fontId="4" fillId="0" borderId="0" xfId="0" applyFont="1">
      <alignment horizontal="center" vertical="center"/>
    </xf>
    <xf numFmtId="0" fontId="5" fillId="0" borderId="0" xfId="0" applyFont="1">
      <alignment horizontal="center" vertical="center"/>
    </xf>
    <xf numFmtId="0" fontId="4" fillId="0" borderId="0" xfId="0" applyFont="1" applyAlignment="1" applyProtection="1">
      <alignment horizontal="left"/>
      <protection locked="0"/>
    </xf>
    <xf numFmtId="0" fontId="6" fillId="0" borderId="0" xfId="0" applyFo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/>
    </xf>
    <xf numFmtId="0" fontId="0" fillId="28" borderId="0" xfId="0" applyFill="1">
      <alignment horizontal="center" vertical="center"/>
    </xf>
    <xf numFmtId="0" fontId="0" fillId="29" borderId="0" xfId="0" applyFill="1">
      <alignment horizontal="center" vertical="center"/>
    </xf>
    <xf numFmtId="0" fontId="0" fillId="26" borderId="0" xfId="0" applyFill="1">
      <alignment horizontal="center" vertical="center"/>
    </xf>
    <xf numFmtId="0" fontId="0" fillId="30" borderId="0" xfId="0" applyFill="1">
      <alignment horizontal="center" vertical="center"/>
    </xf>
    <xf numFmtId="0" fontId="8" fillId="31" borderId="0" xfId="0" applyFont="1" applyFill="1">
      <alignment horizontal="center" vertical="center"/>
    </xf>
    <xf numFmtId="0" fontId="0" fillId="24" borderId="0" xfId="0" applyFill="1">
      <alignment horizontal="center" vertical="center"/>
    </xf>
    <xf numFmtId="0" fontId="0" fillId="25" borderId="0" xfId="0" applyFill="1">
      <alignment horizontal="center" vertical="center"/>
    </xf>
    <xf numFmtId="0" fontId="0" fillId="27" borderId="0" xfId="0" applyFill="1">
      <alignment horizontal="center" vertical="center"/>
    </xf>
    <xf numFmtId="0" fontId="4" fillId="0" borderId="10" xfId="0" applyFont="1" applyBorder="1">
      <alignment horizontal="center" vertical="center"/>
    </xf>
    <xf numFmtId="0" fontId="4" fillId="0" borderId="1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0" fontId="4" fillId="0" borderId="10" xfId="0" applyFont="1" applyBorder="1" applyAlignment="1">
      <alignment horizontal="left"/>
    </xf>
    <xf numFmtId="2" fontId="0" fillId="0" borderId="0" xfId="0" applyNumberFormat="1">
      <alignment horizontal="center" vertical="center"/>
    </xf>
    <xf numFmtId="0" fontId="6" fillId="0" borderId="0" xfId="0" applyFont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0" fontId="7" fillId="24" borderId="11" xfId="0" applyFont="1" applyFill="1" applyBorder="1" applyAlignment="1">
      <alignment horizontal="center"/>
    </xf>
    <xf numFmtId="0" fontId="0" fillId="0" borderId="11" xfId="0" applyBorder="1">
      <alignment horizontal="center" vertical="center"/>
    </xf>
    <xf numFmtId="0" fontId="7" fillId="0" borderId="11" xfId="0" applyFont="1" applyBorder="1" applyAlignment="1">
      <alignment horizontal="center"/>
    </xf>
    <xf numFmtId="0" fontId="7" fillId="0" borderId="11" xfId="0" applyFont="1" applyBorder="1" applyAlignment="1">
      <alignment horizontal="left"/>
    </xf>
    <xf numFmtId="0" fontId="7" fillId="0" borderId="10" xfId="0" applyFont="1" applyBorder="1" applyAlignment="1">
      <alignment horizontal="right"/>
    </xf>
    <xf numFmtId="0" fontId="0" fillId="0" borderId="12" xfId="0" applyBorder="1" applyAlignment="1">
      <alignment horizontal="left"/>
    </xf>
    <xf numFmtId="0" fontId="10" fillId="35" borderId="13" xfId="0" applyFont="1" applyFill="1" applyBorder="1" applyAlignment="1">
      <alignment horizontal="center"/>
    </xf>
    <xf numFmtId="0" fontId="0" fillId="0" borderId="13" xfId="0" applyBorder="1">
      <alignment horizontal="center" vertical="center"/>
    </xf>
    <xf numFmtId="0" fontId="4" fillId="0" borderId="12" xfId="0" applyFont="1" applyBorder="1" applyAlignment="1">
      <alignment horizontal="left"/>
    </xf>
    <xf numFmtId="0" fontId="4" fillId="37" borderId="13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2" xfId="0" applyFont="1" applyBorder="1">
      <alignment horizontal="center" vertical="center"/>
    </xf>
    <xf numFmtId="0" fontId="4" fillId="0" borderId="0" xfId="0" applyFont="1" applyAlignment="1">
      <alignment horizontal="center"/>
    </xf>
    <xf numFmtId="49" fontId="4" fillId="41" borderId="13" xfId="0" applyNumberFormat="1" applyFont="1" applyFill="1" applyBorder="1" applyAlignment="1">
      <alignment horizontal="center"/>
    </xf>
    <xf numFmtId="49" fontId="4" fillId="42" borderId="13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4" fillId="0" borderId="0" xfId="0" applyFont="1" applyAlignment="1">
      <alignment horizontal="left"/>
    </xf>
    <xf numFmtId="2" fontId="0" fillId="0" borderId="11" xfId="0" applyNumberFormat="1" applyBorder="1" applyAlignment="1">
      <alignment horizontal="center"/>
    </xf>
    <xf numFmtId="2" fontId="0" fillId="24" borderId="11" xfId="0" applyNumberFormat="1" applyFill="1" applyBorder="1" applyAlignment="1">
      <alignment horizontal="center"/>
    </xf>
    <xf numFmtId="0" fontId="4" fillId="0" borderId="15" xfId="0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0" fontId="7" fillId="0" borderId="0" xfId="0" applyFont="1">
      <alignment horizontal="center" vertical="center"/>
    </xf>
    <xf numFmtId="0" fontId="4" fillId="43" borderId="0" xfId="0" applyFont="1" applyFill="1">
      <alignment horizontal="center" vertical="center"/>
    </xf>
    <xf numFmtId="0" fontId="0" fillId="43" borderId="0" xfId="0" applyFill="1">
      <alignment horizontal="center" vertical="center"/>
    </xf>
    <xf numFmtId="0" fontId="7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2" fontId="0" fillId="0" borderId="0" xfId="0" applyNumberFormat="1" applyAlignment="1">
      <alignment horizontal="left"/>
    </xf>
    <xf numFmtId="49" fontId="4" fillId="0" borderId="0" xfId="0" applyNumberFormat="1" applyFont="1" applyAlignment="1">
      <alignment horizontal="center"/>
    </xf>
    <xf numFmtId="0" fontId="10" fillId="0" borderId="0" xfId="0" applyFont="1">
      <alignment horizontal="center" vertical="center"/>
    </xf>
    <xf numFmtId="0" fontId="11" fillId="0" borderId="0" xfId="0" applyFont="1" applyAlignment="1">
      <alignment horizontal="center"/>
    </xf>
    <xf numFmtId="166" fontId="0" fillId="0" borderId="0" xfId="0" applyNumberFormat="1">
      <alignment horizontal="center" vertical="center"/>
    </xf>
    <xf numFmtId="2" fontId="0" fillId="28" borderId="0" xfId="0" applyNumberFormat="1" applyFill="1">
      <alignment horizontal="center" vertical="center"/>
    </xf>
    <xf numFmtId="2" fontId="0" fillId="29" borderId="0" xfId="0" applyNumberFormat="1" applyFill="1">
      <alignment horizontal="center" vertical="center"/>
    </xf>
    <xf numFmtId="0" fontId="14" fillId="0" borderId="0" xfId="0" applyFont="1">
      <alignment horizontal="center" vertical="center"/>
    </xf>
    <xf numFmtId="0" fontId="16" fillId="0" borderId="0" xfId="0" applyFont="1">
      <alignment horizontal="center" vertical="center"/>
    </xf>
    <xf numFmtId="0" fontId="0" fillId="43" borderId="0" xfId="0" applyFill="1" applyAlignment="1" applyProtection="1">
      <alignment horizontal="center"/>
      <protection locked="0"/>
    </xf>
    <xf numFmtId="0" fontId="0" fillId="0" borderId="16" xfId="0" applyBorder="1">
      <alignment horizontal="center" vertical="center"/>
    </xf>
    <xf numFmtId="0" fontId="17" fillId="0" borderId="0" xfId="0" applyFont="1" applyAlignment="1">
      <alignment horizontal="left"/>
    </xf>
    <xf numFmtId="0" fontId="8" fillId="0" borderId="0" xfId="0" applyFont="1" applyAlignment="1" applyProtection="1">
      <alignment horizontal="left"/>
      <protection locked="0"/>
    </xf>
    <xf numFmtId="49" fontId="7" fillId="0" borderId="0" xfId="0" applyNumberFormat="1" applyFont="1">
      <alignment horizontal="center" vertical="center"/>
    </xf>
    <xf numFmtId="0" fontId="9" fillId="0" borderId="0" xfId="0" applyFo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4" fillId="4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7" fillId="0" borderId="13" xfId="0" applyFont="1" applyBorder="1">
      <alignment horizontal="center" vertical="center"/>
    </xf>
    <xf numFmtId="0" fontId="21" fillId="0" borderId="0" xfId="0" applyFont="1">
      <alignment horizontal="center" vertical="center"/>
    </xf>
    <xf numFmtId="0" fontId="9" fillId="0" borderId="0" xfId="0" applyFont="1" applyAlignment="1">
      <alignment horizontal="center" wrapText="1"/>
    </xf>
    <xf numFmtId="0" fontId="13" fillId="0" borderId="0" xfId="0" applyFont="1" applyAlignment="1">
      <alignment horizontal="left"/>
    </xf>
    <xf numFmtId="169" fontId="0" fillId="0" borderId="0" xfId="0" applyNumberFormat="1">
      <alignment horizontal="center" vertical="center"/>
    </xf>
    <xf numFmtId="0" fontId="24" fillId="0" borderId="0" xfId="0" applyFont="1">
      <alignment horizontal="center" vertical="center"/>
    </xf>
    <xf numFmtId="0" fontId="18" fillId="24" borderId="10" xfId="0" applyFont="1" applyFill="1" applyBorder="1" applyAlignment="1"/>
    <xf numFmtId="0" fontId="18" fillId="24" borderId="0" xfId="0" applyFont="1" applyFill="1">
      <alignment horizontal="center" vertical="center"/>
    </xf>
    <xf numFmtId="0" fontId="18" fillId="24" borderId="0" xfId="0" applyFont="1" applyFill="1" applyAlignment="1">
      <alignment horizontal="center"/>
    </xf>
    <xf numFmtId="0" fontId="25" fillId="24" borderId="10" xfId="0" applyFont="1" applyFill="1" applyBorder="1" applyAlignment="1">
      <alignment horizontal="center"/>
    </xf>
    <xf numFmtId="0" fontId="25" fillId="24" borderId="0" xfId="0" applyFont="1" applyFill="1" applyAlignment="1">
      <alignment horizontal="center"/>
    </xf>
    <xf numFmtId="0" fontId="25" fillId="24" borderId="16" xfId="0" applyFont="1" applyFill="1" applyBorder="1" applyAlignment="1">
      <alignment horizontal="center"/>
    </xf>
    <xf numFmtId="0" fontId="18" fillId="24" borderId="16" xfId="0" applyFont="1" applyFill="1" applyBorder="1">
      <alignment horizontal="center" vertical="center"/>
    </xf>
    <xf numFmtId="0" fontId="26" fillId="0" borderId="0" xfId="0" applyFont="1">
      <alignment horizontal="center" vertical="center"/>
    </xf>
    <xf numFmtId="0" fontId="27" fillId="0" borderId="0" xfId="0" applyFont="1">
      <alignment horizontal="center" vertical="center"/>
    </xf>
    <xf numFmtId="0" fontId="18" fillId="45" borderId="10" xfId="0" applyFont="1" applyFill="1" applyBorder="1" applyAlignment="1">
      <alignment wrapText="1"/>
    </xf>
    <xf numFmtId="0" fontId="18" fillId="39" borderId="10" xfId="0" applyFont="1" applyFill="1" applyBorder="1" applyAlignment="1">
      <alignment wrapText="1"/>
    </xf>
    <xf numFmtId="0" fontId="18" fillId="47" borderId="10" xfId="0" applyFont="1" applyFill="1" applyBorder="1" applyAlignment="1">
      <alignment wrapText="1"/>
    </xf>
    <xf numFmtId="0" fontId="18" fillId="40" borderId="10" xfId="0" applyFont="1" applyFill="1" applyBorder="1" applyAlignment="1">
      <alignment wrapText="1"/>
    </xf>
    <xf numFmtId="0" fontId="22" fillId="48" borderId="10" xfId="0" applyFont="1" applyFill="1" applyBorder="1" applyAlignment="1">
      <alignment wrapText="1"/>
    </xf>
    <xf numFmtId="0" fontId="20" fillId="0" borderId="0" xfId="0" applyFont="1" applyAlignment="1">
      <alignment horizontal="left"/>
    </xf>
    <xf numFmtId="0" fontId="45" fillId="0" borderId="0" xfId="0" applyFont="1">
      <alignment horizontal="center" vertical="center"/>
    </xf>
    <xf numFmtId="169" fontId="45" fillId="0" borderId="0" xfId="0" applyNumberFormat="1" applyFont="1">
      <alignment horizontal="center" vertical="center"/>
    </xf>
    <xf numFmtId="0" fontId="45" fillId="0" borderId="18" xfId="0" applyFont="1" applyBorder="1">
      <alignment horizontal="center" vertical="center"/>
    </xf>
    <xf numFmtId="0" fontId="45" fillId="0" borderId="17" xfId="0" applyFont="1" applyBorder="1">
      <alignment horizontal="center" vertical="center"/>
    </xf>
    <xf numFmtId="0" fontId="45" fillId="0" borderId="0" xfId="0" applyFont="1" applyAlignment="1">
      <alignment horizontal="left" vertical="center"/>
    </xf>
    <xf numFmtId="0" fontId="4" fillId="0" borderId="0" xfId="0" applyFont="1" applyAlignment="1" applyProtection="1">
      <alignment horizontal="center"/>
      <protection locked="0"/>
    </xf>
    <xf numFmtId="0" fontId="4" fillId="43" borderId="0" xfId="0" applyFont="1" applyFill="1" applyAlignment="1">
      <alignment horizontal="left"/>
    </xf>
    <xf numFmtId="0" fontId="46" fillId="0" borderId="0" xfId="0" applyFont="1" applyAlignment="1">
      <alignment vertical="top" wrapText="1"/>
    </xf>
    <xf numFmtId="0" fontId="48" fillId="0" borderId="0" xfId="0" applyFont="1">
      <alignment horizontal="center" vertical="center"/>
    </xf>
    <xf numFmtId="164" fontId="20" fillId="0" borderId="0" xfId="0" applyNumberFormat="1" applyFont="1" applyAlignment="1">
      <alignment horizontal="center"/>
    </xf>
    <xf numFmtId="0" fontId="21" fillId="0" borderId="17" xfId="0" applyFont="1" applyBorder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46" borderId="0" xfId="0" applyFont="1" applyFill="1" applyAlignment="1">
      <alignment horizontal="left" vertical="center"/>
    </xf>
    <xf numFmtId="49" fontId="0" fillId="51" borderId="0" xfId="0" applyNumberFormat="1" applyFill="1">
      <alignment horizontal="center" vertical="center"/>
    </xf>
    <xf numFmtId="0" fontId="4" fillId="0" borderId="0" xfId="0" applyFont="1" applyAlignment="1"/>
    <xf numFmtId="0" fontId="0" fillId="0" borderId="0" xfId="0" applyAlignment="1"/>
    <xf numFmtId="0" fontId="7" fillId="0" borderId="0" xfId="0" applyFont="1" applyAlignment="1"/>
    <xf numFmtId="0" fontId="9" fillId="61" borderId="10" xfId="0" applyFont="1" applyFill="1" applyBorder="1" applyAlignment="1">
      <alignment horizontal="center" wrapText="1"/>
    </xf>
    <xf numFmtId="0" fontId="9" fillId="62" borderId="0" xfId="0" applyFont="1" applyFill="1" applyAlignment="1">
      <alignment horizontal="center" wrapText="1"/>
    </xf>
    <xf numFmtId="0" fontId="9" fillId="0" borderId="10" xfId="0" applyFont="1" applyBorder="1">
      <alignment horizontal="center" vertical="center"/>
    </xf>
    <xf numFmtId="0" fontId="9" fillId="62" borderId="10" xfId="0" applyFont="1" applyFill="1" applyBorder="1">
      <alignment horizontal="center" vertical="center"/>
    </xf>
    <xf numFmtId="0" fontId="9" fillId="62" borderId="0" xfId="0" applyFont="1" applyFill="1">
      <alignment horizontal="center" vertical="center"/>
    </xf>
    <xf numFmtId="0" fontId="9" fillId="51" borderId="10" xfId="0" applyFont="1" applyFill="1" applyBorder="1">
      <alignment horizontal="center" vertical="center"/>
    </xf>
    <xf numFmtId="0" fontId="9" fillId="51" borderId="0" xfId="0" applyFont="1" applyFill="1">
      <alignment horizontal="center" vertical="center"/>
    </xf>
    <xf numFmtId="0" fontId="9" fillId="61" borderId="19" xfId="0" applyFont="1" applyFill="1" applyBorder="1" applyAlignment="1">
      <alignment horizontal="center" wrapText="1"/>
    </xf>
    <xf numFmtId="168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0" fillId="51" borderId="0" xfId="0" applyFill="1">
      <alignment horizontal="center" vertical="center"/>
    </xf>
    <xf numFmtId="0" fontId="0" fillId="51" borderId="0" xfId="44" applyFont="1" applyFill="1">
      <alignment horizontal="center" vertical="center"/>
    </xf>
    <xf numFmtId="49" fontId="0" fillId="0" borderId="0" xfId="0" applyNumberFormat="1">
      <alignment horizontal="center" vertical="center"/>
    </xf>
    <xf numFmtId="0" fontId="0" fillId="0" borderId="0" xfId="0" applyBorder="1">
      <alignment horizontal="center" vertical="center"/>
    </xf>
    <xf numFmtId="0" fontId="9" fillId="0" borderId="0" xfId="0" applyFont="1" applyBorder="1">
      <alignment horizontal="center" vertical="center"/>
    </xf>
    <xf numFmtId="0" fontId="0" fillId="51" borderId="0" xfId="44" applyFont="1" applyFill="1" applyBorder="1">
      <alignment horizontal="center" vertical="center"/>
    </xf>
    <xf numFmtId="0" fontId="4" fillId="0" borderId="0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 vertical="center"/>
    </xf>
    <xf numFmtId="0" fontId="0" fillId="51" borderId="0" xfId="0" applyFill="1" applyBorder="1">
      <alignment horizontal="center" vertical="center"/>
    </xf>
    <xf numFmtId="0" fontId="4" fillId="43" borderId="0" xfId="0" applyFont="1" applyFill="1" applyBorder="1" applyAlignment="1">
      <alignment horizontal="center"/>
    </xf>
    <xf numFmtId="0" fontId="7" fillId="51" borderId="0" xfId="51" applyFill="1" applyBorder="1">
      <alignment horizontal="center" vertical="center"/>
    </xf>
    <xf numFmtId="49" fontId="7" fillId="51" borderId="0" xfId="0" applyNumberFormat="1" applyFont="1" applyFill="1" applyBorder="1">
      <alignment horizontal="center" vertical="center"/>
    </xf>
    <xf numFmtId="0" fontId="9" fillId="51" borderId="0" xfId="0" applyFont="1" applyFill="1" applyBorder="1">
      <alignment horizontal="center" vertical="center"/>
    </xf>
    <xf numFmtId="0" fontId="0" fillId="0" borderId="20" xfId="0" applyBorder="1">
      <alignment horizontal="center" vertical="center"/>
    </xf>
    <xf numFmtId="49" fontId="0" fillId="0" borderId="0" xfId="0" applyNumberFormat="1" applyBorder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>
      <alignment horizontal="center" vertical="center"/>
    </xf>
    <xf numFmtId="49" fontId="7" fillId="0" borderId="0" xfId="0" applyNumberFormat="1" applyFont="1" applyBorder="1">
      <alignment horizontal="center" vertical="center"/>
    </xf>
    <xf numFmtId="0" fontId="21" fillId="0" borderId="21" xfId="0" applyFont="1" applyBorder="1">
      <alignment horizontal="center" vertical="center"/>
    </xf>
    <xf numFmtId="0" fontId="45" fillId="0" borderId="21" xfId="0" applyFont="1" applyBorder="1">
      <alignment horizontal="center" vertical="center"/>
    </xf>
    <xf numFmtId="49" fontId="0" fillId="51" borderId="0" xfId="0" applyNumberFormat="1" applyFill="1" applyBorder="1">
      <alignment horizontal="center" vertical="center"/>
    </xf>
    <xf numFmtId="0" fontId="0" fillId="51" borderId="0" xfId="0" applyFill="1" applyBorder="1" applyAlignment="1">
      <alignment horizontal="left" vertical="center"/>
    </xf>
    <xf numFmtId="0" fontId="0" fillId="51" borderId="0" xfId="47" applyFont="1" applyFill="1" applyBorder="1">
      <alignment horizontal="center" vertical="center"/>
    </xf>
    <xf numFmtId="0" fontId="0" fillId="51" borderId="0" xfId="32" applyFont="1" applyFill="1" applyBorder="1" applyAlignment="1">
      <alignment horizontal="center" vertical="center"/>
    </xf>
    <xf numFmtId="0" fontId="0" fillId="51" borderId="0" xfId="48" applyFont="1" applyFill="1" applyBorder="1">
      <alignment horizontal="center" vertical="center"/>
    </xf>
    <xf numFmtId="0" fontId="0" fillId="51" borderId="0" xfId="43" applyFont="1" applyFill="1" applyBorder="1">
      <alignment horizontal="center" vertical="center"/>
    </xf>
    <xf numFmtId="0" fontId="0" fillId="0" borderId="22" xfId="0" applyBorder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>
      <alignment horizontal="center" vertical="center"/>
    </xf>
    <xf numFmtId="0" fontId="4" fillId="0" borderId="24" xfId="0" applyFont="1" applyBorder="1" applyAlignment="1">
      <alignment horizontal="left"/>
    </xf>
    <xf numFmtId="0" fontId="0" fillId="0" borderId="23" xfId="0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0" fillId="24" borderId="27" xfId="0" applyFill="1" applyBorder="1" applyAlignment="1">
      <alignment horizontal="center"/>
    </xf>
    <xf numFmtId="0" fontId="6" fillId="0" borderId="28" xfId="0" applyFont="1" applyBorder="1" applyAlignment="1">
      <alignment horizontal="left"/>
    </xf>
    <xf numFmtId="0" fontId="7" fillId="0" borderId="24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7" fillId="0" borderId="28" xfId="0" applyFont="1" applyBorder="1" applyAlignment="1">
      <alignment horizontal="left"/>
    </xf>
    <xf numFmtId="0" fontId="7" fillId="0" borderId="27" xfId="0" applyFont="1" applyBorder="1" applyAlignment="1">
      <alignment horizontal="left"/>
    </xf>
    <xf numFmtId="0" fontId="7" fillId="27" borderId="23" xfId="0" applyFont="1" applyFill="1" applyBorder="1" applyAlignment="1">
      <alignment horizontal="center"/>
    </xf>
    <xf numFmtId="0" fontId="7" fillId="27" borderId="24" xfId="0" applyFont="1" applyFill="1" applyBorder="1" applyAlignment="1">
      <alignment horizontal="center"/>
    </xf>
    <xf numFmtId="0" fontId="7" fillId="25" borderId="23" xfId="0" applyFont="1" applyFill="1" applyBorder="1" applyAlignment="1">
      <alignment horizontal="center"/>
    </xf>
    <xf numFmtId="0" fontId="7" fillId="25" borderId="24" xfId="0" applyFont="1" applyFill="1" applyBorder="1" applyAlignment="1">
      <alignment horizontal="center"/>
    </xf>
    <xf numFmtId="0" fontId="4" fillId="0" borderId="25" xfId="0" applyFont="1" applyBorder="1" applyAlignment="1">
      <alignment horizontal="left"/>
    </xf>
    <xf numFmtId="0" fontId="0" fillId="29" borderId="23" xfId="0" applyFill="1" applyBorder="1" applyAlignment="1">
      <alignment horizontal="center"/>
    </xf>
    <xf numFmtId="0" fontId="0" fillId="24" borderId="23" xfId="0" applyFill="1" applyBorder="1" applyAlignment="1">
      <alignment horizontal="center"/>
    </xf>
    <xf numFmtId="0" fontId="7" fillId="24" borderId="24" xfId="0" applyFont="1" applyFill="1" applyBorder="1" applyAlignment="1">
      <alignment horizontal="center"/>
    </xf>
    <xf numFmtId="0" fontId="4" fillId="0" borderId="25" xfId="0" applyFont="1" applyBorder="1">
      <alignment horizontal="center" vertical="center"/>
    </xf>
    <xf numFmtId="0" fontId="0" fillId="26" borderId="23" xfId="0" applyFill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23" xfId="0" applyBorder="1">
      <alignment horizontal="center" vertical="center"/>
    </xf>
    <xf numFmtId="0" fontId="0" fillId="0" borderId="25" xfId="0" applyBorder="1" applyAlignment="1">
      <alignment horizontal="left"/>
    </xf>
    <xf numFmtId="0" fontId="7" fillId="0" borderId="27" xfId="0" applyFont="1" applyBorder="1" applyAlignment="1">
      <alignment horizontal="center"/>
    </xf>
    <xf numFmtId="0" fontId="6" fillId="24" borderId="28" xfId="0" applyFont="1" applyFill="1" applyBorder="1" applyAlignment="1">
      <alignment horizontal="left"/>
    </xf>
    <xf numFmtId="0" fontId="0" fillId="33" borderId="23" xfId="0" applyFill="1" applyBorder="1" applyAlignment="1">
      <alignment horizontal="center"/>
    </xf>
    <xf numFmtId="0" fontId="11" fillId="34" borderId="23" xfId="0" applyFont="1" applyFill="1" applyBorder="1" applyAlignment="1">
      <alignment horizontal="center"/>
    </xf>
    <xf numFmtId="0" fontId="4" fillId="0" borderId="29" xfId="0" applyFont="1" applyBorder="1" applyAlignment="1">
      <alignment horizontal="left"/>
    </xf>
    <xf numFmtId="0" fontId="11" fillId="35" borderId="23" xfId="0" applyFont="1" applyFill="1" applyBorder="1" applyAlignment="1">
      <alignment horizontal="center"/>
    </xf>
    <xf numFmtId="0" fontId="11" fillId="35" borderId="26" xfId="0" applyFont="1" applyFill="1" applyBorder="1" applyAlignment="1">
      <alignment horizontal="center"/>
    </xf>
    <xf numFmtId="0" fontId="7" fillId="36" borderId="23" xfId="0" applyFont="1" applyFill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37" borderId="26" xfId="0" applyFill="1" applyBorder="1" applyAlignment="1">
      <alignment horizontal="center"/>
    </xf>
    <xf numFmtId="0" fontId="0" fillId="38" borderId="23" xfId="0" applyFill="1" applyBorder="1" applyAlignment="1">
      <alignment horizontal="center"/>
    </xf>
    <xf numFmtId="0" fontId="4" fillId="0" borderId="29" xfId="0" applyFont="1" applyBorder="1" applyAlignment="1">
      <alignment horizontal="left" vertical="center"/>
    </xf>
    <xf numFmtId="0" fontId="0" fillId="40" borderId="23" xfId="0" applyFill="1" applyBorder="1" applyAlignment="1">
      <alignment horizontal="center"/>
    </xf>
    <xf numFmtId="0" fontId="0" fillId="41" borderId="23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42" borderId="23" xfId="0" applyFill="1" applyBorder="1" applyAlignment="1">
      <alignment horizontal="center"/>
    </xf>
    <xf numFmtId="0" fontId="4" fillId="0" borderId="29" xfId="0" applyFont="1" applyBorder="1">
      <alignment horizontal="center" vertical="center"/>
    </xf>
    <xf numFmtId="0" fontId="7" fillId="39" borderId="23" xfId="0" applyFont="1" applyFill="1" applyBorder="1" applyAlignment="1">
      <alignment horizontal="center"/>
    </xf>
    <xf numFmtId="0" fontId="6" fillId="0" borderId="25" xfId="0" applyFont="1" applyBorder="1" applyAlignment="1">
      <alignment horizontal="left"/>
    </xf>
    <xf numFmtId="0" fontId="6" fillId="24" borderId="25" xfId="0" applyFont="1" applyFill="1" applyBorder="1" applyAlignment="1">
      <alignment horizontal="left"/>
    </xf>
    <xf numFmtId="0" fontId="7" fillId="24" borderId="28" xfId="0" applyFont="1" applyFill="1" applyBorder="1" applyAlignment="1">
      <alignment horizontal="left"/>
    </xf>
    <xf numFmtId="0" fontId="4" fillId="0" borderId="23" xfId="0" applyFont="1" applyBorder="1" applyAlignment="1">
      <alignment horizontal="center"/>
    </xf>
    <xf numFmtId="0" fontId="18" fillId="40" borderId="25" xfId="0" applyFont="1" applyFill="1" applyBorder="1" applyAlignment="1">
      <alignment wrapText="1"/>
    </xf>
    <xf numFmtId="0" fontId="22" fillId="48" borderId="25" xfId="0" applyFont="1" applyFill="1" applyBorder="1" applyAlignment="1">
      <alignment wrapText="1"/>
    </xf>
    <xf numFmtId="0" fontId="0" fillId="0" borderId="24" xfId="0" applyBorder="1">
      <alignment horizontal="center" vertical="center"/>
    </xf>
    <xf numFmtId="0" fontId="0" fillId="0" borderId="27" xfId="0" applyBorder="1">
      <alignment horizontal="center" vertical="center"/>
    </xf>
    <xf numFmtId="0" fontId="0" fillId="0" borderId="24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4" fillId="0" borderId="27" xfId="0" applyFont="1" applyBorder="1" applyAlignment="1">
      <alignment horizontal="left"/>
    </xf>
    <xf numFmtId="0" fontId="3" fillId="0" borderId="24" xfId="0" applyFont="1" applyBorder="1">
      <alignment horizontal="center" vertical="center"/>
    </xf>
    <xf numFmtId="0" fontId="3" fillId="0" borderId="26" xfId="0" applyFont="1" applyBorder="1">
      <alignment horizontal="center" vertical="center"/>
    </xf>
    <xf numFmtId="0" fontId="54" fillId="0" borderId="0" xfId="0" applyFont="1">
      <alignment horizontal="center" vertical="center"/>
    </xf>
    <xf numFmtId="0" fontId="0" fillId="43" borderId="0" xfId="0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7" fillId="51" borderId="0" xfId="48" applyFill="1" applyBorder="1">
      <alignment horizontal="center" vertical="center"/>
    </xf>
    <xf numFmtId="0" fontId="9" fillId="62" borderId="0" xfId="0" applyFont="1" applyFill="1" applyBorder="1" applyAlignment="1">
      <alignment horizontal="center" wrapText="1"/>
    </xf>
    <xf numFmtId="0" fontId="0" fillId="51" borderId="0" xfId="0" applyFill="1" applyBorder="1" applyAlignment="1">
      <alignment horizontal="center" vertical="center" wrapText="1"/>
    </xf>
    <xf numFmtId="0" fontId="9" fillId="51" borderId="0" xfId="0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171" fontId="24" fillId="0" borderId="0" xfId="0" applyNumberFormat="1" applyFont="1" applyBorder="1" applyAlignment="1">
      <alignment horizontal="left"/>
    </xf>
    <xf numFmtId="173" fontId="0" fillId="0" borderId="0" xfId="0" applyNumberFormat="1" applyBorder="1">
      <alignment horizontal="center" vertical="center"/>
    </xf>
    <xf numFmtId="0" fontId="4" fillId="0" borderId="0" xfId="0" applyFont="1" applyBorder="1" applyAlignment="1" applyProtection="1">
      <alignment horizontal="left"/>
      <protection locked="0"/>
    </xf>
    <xf numFmtId="0" fontId="0" fillId="73" borderId="30" xfId="0" applyFill="1" applyBorder="1" applyAlignment="1"/>
    <xf numFmtId="0" fontId="0" fillId="73" borderId="31" xfId="0" applyFill="1" applyBorder="1" applyAlignment="1"/>
    <xf numFmtId="0" fontId="57" fillId="73" borderId="31" xfId="0" applyFont="1" applyFill="1" applyBorder="1" applyAlignment="1"/>
    <xf numFmtId="0" fontId="0" fillId="73" borderId="32" xfId="0" applyFill="1" applyBorder="1" applyAlignment="1"/>
    <xf numFmtId="0" fontId="58" fillId="73" borderId="31" xfId="0" applyFont="1" applyFill="1" applyBorder="1" applyAlignment="1"/>
    <xf numFmtId="0" fontId="0" fillId="74" borderId="31" xfId="0" applyFill="1" applyBorder="1" applyAlignment="1">
      <alignment horizontal="left"/>
    </xf>
    <xf numFmtId="0" fontId="0" fillId="74" borderId="32" xfId="0" applyFill="1" applyBorder="1" applyAlignment="1">
      <alignment horizontal="left"/>
    </xf>
    <xf numFmtId="0" fontId="4" fillId="0" borderId="33" xfId="0" applyFont="1" applyBorder="1" applyAlignment="1">
      <alignment horizontal="left"/>
    </xf>
    <xf numFmtId="0" fontId="0" fillId="0" borderId="33" xfId="0" applyBorder="1">
      <alignment horizontal="center" vertical="center"/>
    </xf>
    <xf numFmtId="0" fontId="58" fillId="74" borderId="31" xfId="0" applyFont="1" applyFill="1" applyBorder="1" applyAlignment="1">
      <alignment horizontal="left"/>
    </xf>
    <xf numFmtId="0" fontId="58" fillId="0" borderId="0" xfId="0" applyFont="1" applyAlignment="1"/>
    <xf numFmtId="0" fontId="0" fillId="72" borderId="23" xfId="0" applyFill="1" applyBorder="1">
      <alignment horizontal="center" vertical="center"/>
    </xf>
    <xf numFmtId="0" fontId="0" fillId="51" borderId="23" xfId="0" applyFill="1" applyBorder="1">
      <alignment horizontal="center" vertical="center"/>
    </xf>
    <xf numFmtId="0" fontId="0" fillId="51" borderId="28" xfId="0" applyFill="1" applyBorder="1">
      <alignment horizontal="center" vertical="center"/>
    </xf>
    <xf numFmtId="0" fontId="0" fillId="71" borderId="23" xfId="0" applyFill="1" applyBorder="1">
      <alignment horizontal="center" vertical="center"/>
    </xf>
    <xf numFmtId="0" fontId="0" fillId="0" borderId="28" xfId="0" applyBorder="1">
      <alignment horizontal="center" vertical="center"/>
    </xf>
    <xf numFmtId="0" fontId="7" fillId="0" borderId="0" xfId="53">
      <alignment horizontal="center" vertical="center"/>
    </xf>
    <xf numFmtId="0" fontId="7" fillId="52" borderId="0" xfId="48">
      <alignment horizontal="center" vertical="center"/>
    </xf>
    <xf numFmtId="0" fontId="7" fillId="52" borderId="23" xfId="48" applyBorder="1">
      <alignment horizontal="center" vertical="center"/>
    </xf>
    <xf numFmtId="49" fontId="0" fillId="51" borderId="23" xfId="0" applyNumberFormat="1" applyFill="1" applyBorder="1">
      <alignment horizontal="center" vertical="center"/>
    </xf>
    <xf numFmtId="0" fontId="0" fillId="51" borderId="23" xfId="44" applyFont="1" applyFill="1" applyBorder="1">
      <alignment horizontal="center" vertical="center"/>
    </xf>
    <xf numFmtId="0" fontId="0" fillId="72" borderId="28" xfId="0" applyFill="1" applyBorder="1">
      <alignment horizontal="center" vertical="center"/>
    </xf>
    <xf numFmtId="0" fontId="0" fillId="0" borderId="0" xfId="0" applyBorder="1" applyAlignment="1"/>
    <xf numFmtId="0" fontId="6" fillId="0" borderId="0" xfId="0" applyFont="1" applyBorder="1" applyAlignment="1"/>
    <xf numFmtId="0" fontId="0" fillId="73" borderId="0" xfId="0" applyFill="1" applyBorder="1" applyAlignment="1"/>
    <xf numFmtId="0" fontId="58" fillId="73" borderId="0" xfId="0" applyFont="1" applyFill="1" applyBorder="1" applyAlignment="1"/>
    <xf numFmtId="0" fontId="0" fillId="51" borderId="31" xfId="0" applyFill="1" applyBorder="1" applyAlignment="1">
      <alignment horizontal="left"/>
    </xf>
    <xf numFmtId="0" fontId="0" fillId="51" borderId="32" xfId="0" applyFill="1" applyBorder="1" applyAlignment="1">
      <alignment horizontal="left"/>
    </xf>
    <xf numFmtId="0" fontId="0" fillId="51" borderId="0" xfId="0" applyFill="1" applyBorder="1" applyAlignment="1">
      <alignment horizontal="left"/>
    </xf>
    <xf numFmtId="0" fontId="0" fillId="73" borderId="33" xfId="0" applyFill="1" applyBorder="1" applyAlignment="1"/>
    <xf numFmtId="49" fontId="0" fillId="51" borderId="33" xfId="0" applyNumberFormat="1" applyFill="1" applyBorder="1">
      <alignment horizontal="center" vertical="center"/>
    </xf>
    <xf numFmtId="0" fontId="0" fillId="51" borderId="33" xfId="0" applyFill="1" applyBorder="1">
      <alignment horizontal="center" vertical="center"/>
    </xf>
    <xf numFmtId="0" fontId="0" fillId="0" borderId="33" xfId="0" applyBorder="1" applyAlignment="1"/>
    <xf numFmtId="0" fontId="0" fillId="75" borderId="0" xfId="0" applyFill="1" applyAlignment="1"/>
    <xf numFmtId="0" fontId="0" fillId="75" borderId="0" xfId="47" applyFont="1" applyFill="1" applyBorder="1">
      <alignment horizontal="center" vertical="center"/>
    </xf>
    <xf numFmtId="0" fontId="60" fillId="0" borderId="0" xfId="0" applyFont="1">
      <alignment horizontal="center" vertical="center"/>
    </xf>
    <xf numFmtId="0" fontId="60" fillId="0" borderId="0" xfId="0" applyFont="1" applyAlignment="1">
      <alignment horizontal="left" vertical="center" indent="1"/>
    </xf>
    <xf numFmtId="0" fontId="0" fillId="55" borderId="0" xfId="0" applyFill="1" applyBorder="1">
      <alignment horizontal="center" vertical="center"/>
    </xf>
    <xf numFmtId="0" fontId="7" fillId="51" borderId="0" xfId="43" applyFill="1">
      <alignment horizontal="center" vertical="center"/>
    </xf>
    <xf numFmtId="0" fontId="0" fillId="51" borderId="13" xfId="0" applyFill="1" applyBorder="1">
      <alignment horizontal="center" vertical="center"/>
    </xf>
    <xf numFmtId="0" fontId="7" fillId="55" borderId="0" xfId="45">
      <alignment horizontal="center" vertical="center"/>
    </xf>
    <xf numFmtId="0" fontId="6" fillId="0" borderId="0" xfId="0" applyFont="1" applyAlignment="1">
      <alignment horizontal="left" vertical="center" wrapText="1"/>
    </xf>
    <xf numFmtId="3" fontId="0" fillId="0" borderId="0" xfId="0" applyNumberFormat="1" applyBorder="1">
      <alignment horizontal="center" vertical="center"/>
    </xf>
    <xf numFmtId="0" fontId="0" fillId="0" borderId="0" xfId="0" applyAlignment="1">
      <alignment horizontal="center" vertical="center" wrapText="1"/>
    </xf>
    <xf numFmtId="0" fontId="0" fillId="51" borderId="34" xfId="0" applyFill="1" applyBorder="1">
      <alignment horizontal="center" vertical="center"/>
    </xf>
    <xf numFmtId="1" fontId="0" fillId="51" borderId="34" xfId="32" applyNumberFormat="1" applyFont="1" applyFill="1" applyBorder="1" applyAlignment="1">
      <alignment horizontal="center" vertical="center"/>
    </xf>
    <xf numFmtId="0" fontId="0" fillId="51" borderId="34" xfId="43" applyFont="1" applyFill="1" applyBorder="1">
      <alignment horizontal="center" vertical="center"/>
    </xf>
    <xf numFmtId="0" fontId="0" fillId="51" borderId="35" xfId="0" applyFill="1" applyBorder="1">
      <alignment horizontal="center" vertical="center"/>
    </xf>
    <xf numFmtId="0" fontId="0" fillId="52" borderId="0" xfId="0" applyFill="1">
      <alignment horizontal="center" vertical="center"/>
    </xf>
    <xf numFmtId="0" fontId="6" fillId="0" borderId="0" xfId="0" applyFont="1" applyBorder="1">
      <alignment horizontal="center" vertical="center"/>
    </xf>
    <xf numFmtId="0" fontId="0" fillId="51" borderId="36" xfId="0" applyFill="1" applyBorder="1">
      <alignment horizontal="center" vertical="center"/>
    </xf>
    <xf numFmtId="0" fontId="0" fillId="51" borderId="37" xfId="0" applyFill="1" applyBorder="1">
      <alignment horizontal="center" vertical="center"/>
    </xf>
    <xf numFmtId="0" fontId="0" fillId="72" borderId="37" xfId="0" applyFill="1" applyBorder="1">
      <alignment horizontal="center" vertical="center"/>
    </xf>
    <xf numFmtId="0" fontId="0" fillId="51" borderId="38" xfId="0" applyFill="1" applyBorder="1">
      <alignment horizontal="center" vertical="center"/>
    </xf>
    <xf numFmtId="20" fontId="0" fillId="0" borderId="0" xfId="0" applyNumberFormat="1">
      <alignment horizontal="center" vertical="center"/>
    </xf>
    <xf numFmtId="20" fontId="7" fillId="0" borderId="0" xfId="0" applyNumberFormat="1" applyFont="1" applyAlignment="1"/>
    <xf numFmtId="0" fontId="0" fillId="51" borderId="0" xfId="51" applyFont="1" applyFill="1" applyBorder="1">
      <alignment horizontal="center" vertical="center"/>
    </xf>
    <xf numFmtId="0" fontId="0" fillId="0" borderId="0" xfId="0" applyBorder="1" applyAlignment="1">
      <alignment vertical="center"/>
    </xf>
    <xf numFmtId="0" fontId="7" fillId="53" borderId="0" xfId="43">
      <alignment horizontal="center" vertical="center"/>
    </xf>
    <xf numFmtId="0" fontId="19" fillId="0" borderId="34" xfId="0" applyFont="1" applyBorder="1" applyAlignment="1" applyProtection="1">
      <alignment horizontal="center"/>
      <protection locked="0"/>
    </xf>
    <xf numFmtId="0" fontId="60" fillId="0" borderId="34" xfId="0" applyFont="1" applyBorder="1" applyAlignment="1">
      <alignment horizontal="left" vertical="center"/>
    </xf>
    <xf numFmtId="0" fontId="0" fillId="72" borderId="34" xfId="0" applyFill="1" applyBorder="1">
      <alignment horizontal="center" vertical="center"/>
    </xf>
    <xf numFmtId="0" fontId="21" fillId="0" borderId="34" xfId="0" applyFont="1" applyBorder="1" applyAlignment="1">
      <alignment vertical="center"/>
    </xf>
    <xf numFmtId="0" fontId="0" fillId="72" borderId="35" xfId="0" applyFill="1" applyBorder="1">
      <alignment horizontal="center" vertical="center"/>
    </xf>
    <xf numFmtId="0" fontId="7" fillId="55" borderId="0" xfId="45" applyBorder="1">
      <alignment horizontal="center" vertical="center"/>
    </xf>
    <xf numFmtId="0" fontId="0" fillId="55" borderId="34" xfId="43" applyFont="1" applyFill="1" applyBorder="1">
      <alignment horizontal="center" vertical="center"/>
    </xf>
    <xf numFmtId="0" fontId="7" fillId="51" borderId="0" xfId="45" applyFill="1" applyBorder="1">
      <alignment horizontal="center" vertical="center"/>
    </xf>
    <xf numFmtId="0" fontId="0" fillId="0" borderId="39" xfId="0" applyBorder="1" applyAlignment="1">
      <alignment vertical="center"/>
    </xf>
    <xf numFmtId="49" fontId="0" fillId="51" borderId="40" xfId="0" applyNumberFormat="1" applyFill="1" applyBorder="1">
      <alignment horizontal="center" vertical="center"/>
    </xf>
    <xf numFmtId="0" fontId="0" fillId="51" borderId="40" xfId="0" applyFill="1" applyBorder="1">
      <alignment horizontal="center" vertical="center"/>
    </xf>
    <xf numFmtId="0" fontId="19" fillId="0" borderId="40" xfId="0" applyFont="1" applyBorder="1" applyAlignment="1" applyProtection="1">
      <alignment horizontal="center"/>
      <protection locked="0"/>
    </xf>
    <xf numFmtId="0" fontId="0" fillId="0" borderId="40" xfId="0" applyBorder="1" applyAlignment="1">
      <alignment horizontal="left" vertical="center"/>
    </xf>
    <xf numFmtId="1" fontId="0" fillId="51" borderId="40" xfId="32" applyNumberFormat="1" applyFont="1" applyFill="1" applyBorder="1" applyAlignment="1">
      <alignment horizontal="center" vertical="center"/>
    </xf>
    <xf numFmtId="0" fontId="0" fillId="51" borderId="40" xfId="43" applyFont="1" applyFill="1" applyBorder="1">
      <alignment horizontal="center" vertical="center"/>
    </xf>
    <xf numFmtId="0" fontId="19" fillId="0" borderId="41" xfId="0" applyFont="1" applyBorder="1" applyAlignment="1" applyProtection="1">
      <alignment horizontal="center"/>
      <protection locked="0"/>
    </xf>
    <xf numFmtId="0" fontId="21" fillId="0" borderId="41" xfId="0" applyFont="1" applyBorder="1" applyAlignment="1">
      <alignment vertical="center"/>
    </xf>
    <xf numFmtId="0" fontId="0" fillId="51" borderId="41" xfId="0" applyFill="1" applyBorder="1">
      <alignment horizontal="center" vertical="center"/>
    </xf>
    <xf numFmtId="0" fontId="0" fillId="72" borderId="41" xfId="0" applyFill="1" applyBorder="1">
      <alignment horizontal="center" vertical="center"/>
    </xf>
    <xf numFmtId="0" fontId="0" fillId="72" borderId="42" xfId="0" applyFill="1" applyBorder="1">
      <alignment horizontal="center" vertical="center"/>
    </xf>
    <xf numFmtId="0" fontId="0" fillId="51" borderId="42" xfId="0" applyFill="1" applyBorder="1">
      <alignment horizontal="center" vertical="center"/>
    </xf>
    <xf numFmtId="0" fontId="0" fillId="0" borderId="41" xfId="0" applyBorder="1" applyAlignment="1"/>
    <xf numFmtId="0" fontId="0" fillId="55" borderId="0" xfId="0" applyFill="1">
      <alignment horizontal="center" vertical="center"/>
    </xf>
    <xf numFmtId="0" fontId="4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3" fillId="0" borderId="0" xfId="0" applyFont="1" applyBorder="1">
      <alignment horizontal="center" vertical="center"/>
    </xf>
    <xf numFmtId="0" fontId="3" fillId="0" borderId="0" xfId="0" applyFont="1" applyBorder="1" applyAlignment="1">
      <alignment horizontal="left" vertical="center"/>
    </xf>
    <xf numFmtId="49" fontId="3" fillId="0" borderId="0" xfId="0" applyNumberFormat="1" applyFont="1" applyBorder="1">
      <alignment horizontal="center" vertical="center"/>
    </xf>
    <xf numFmtId="0" fontId="0" fillId="57" borderId="0" xfId="0" applyFill="1">
      <alignment horizontal="center" vertical="center"/>
    </xf>
    <xf numFmtId="0" fontId="0" fillId="0" borderId="0" xfId="0" applyBorder="1" applyAlignment="1">
      <alignment horizontal="center"/>
    </xf>
    <xf numFmtId="0" fontId="3" fillId="0" borderId="0" xfId="0" applyFont="1">
      <alignment horizontal="center"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>
      <alignment horizontal="center" vertical="center"/>
    </xf>
    <xf numFmtId="173" fontId="70" fillId="0" borderId="0" xfId="0" applyNumberFormat="1" applyFont="1">
      <alignment horizontal="center" vertical="center"/>
    </xf>
    <xf numFmtId="0" fontId="0" fillId="0" borderId="41" xfId="0" applyBorder="1">
      <alignment horizontal="center" vertical="center"/>
    </xf>
    <xf numFmtId="0" fontId="0" fillId="0" borderId="42" xfId="0" applyBorder="1">
      <alignment horizontal="center" vertical="center"/>
    </xf>
    <xf numFmtId="0" fontId="0" fillId="0" borderId="43" xfId="0" applyBorder="1">
      <alignment horizontal="center" vertical="center"/>
    </xf>
    <xf numFmtId="49" fontId="7" fillId="0" borderId="43" xfId="0" applyNumberFormat="1" applyFont="1" applyBorder="1">
      <alignment horizontal="center" vertical="center"/>
    </xf>
    <xf numFmtId="0" fontId="7" fillId="0" borderId="44" xfId="0" applyFont="1" applyBorder="1">
      <alignment horizontal="center" vertical="center"/>
    </xf>
    <xf numFmtId="0" fontId="9" fillId="0" borderId="45" xfId="0" applyFont="1" applyBorder="1">
      <alignment horizontal="center" vertical="center"/>
    </xf>
    <xf numFmtId="0" fontId="0" fillId="0" borderId="46" xfId="0" applyBorder="1" applyAlignment="1"/>
    <xf numFmtId="0" fontId="7" fillId="0" borderId="47" xfId="0" applyFont="1" applyBorder="1">
      <alignment horizontal="center" vertical="center"/>
    </xf>
    <xf numFmtId="0" fontId="9" fillId="0" borderId="47" xfId="0" applyFont="1" applyBorder="1">
      <alignment horizontal="center" vertical="center"/>
    </xf>
    <xf numFmtId="0" fontId="0" fillId="0" borderId="48" xfId="0" applyBorder="1">
      <alignment horizontal="center" vertical="center"/>
    </xf>
    <xf numFmtId="0" fontId="3" fillId="0" borderId="48" xfId="0" applyFont="1" applyBorder="1">
      <alignment horizontal="center" vertical="center"/>
    </xf>
    <xf numFmtId="0" fontId="3" fillId="0" borderId="48" xfId="0" applyFont="1" applyBorder="1" applyAlignment="1">
      <alignment horizontal="left" vertical="center"/>
    </xf>
    <xf numFmtId="49" fontId="3" fillId="0" borderId="48" xfId="0" applyNumberFormat="1" applyFont="1" applyBorder="1">
      <alignment horizontal="center" vertical="center"/>
    </xf>
    <xf numFmtId="0" fontId="7" fillId="0" borderId="48" xfId="0" applyFont="1" applyBorder="1">
      <alignment horizontal="center" vertical="center"/>
    </xf>
    <xf numFmtId="49" fontId="7" fillId="0" borderId="48" xfId="0" applyNumberFormat="1" applyFont="1" applyBorder="1">
      <alignment horizontal="center" vertical="center"/>
    </xf>
    <xf numFmtId="0" fontId="9" fillId="0" borderId="49" xfId="0" applyFont="1" applyBorder="1">
      <alignment horizontal="center" vertical="center"/>
    </xf>
    <xf numFmtId="0" fontId="0" fillId="51" borderId="46" xfId="0" applyFill="1" applyBorder="1" applyAlignment="1">
      <alignment horizontal="left" vertical="center"/>
    </xf>
    <xf numFmtId="0" fontId="7" fillId="0" borderId="46" xfId="53" applyBorder="1">
      <alignment horizontal="center" vertical="center"/>
    </xf>
    <xf numFmtId="49" fontId="0" fillId="51" borderId="50" xfId="0" applyNumberFormat="1" applyFill="1" applyBorder="1">
      <alignment horizontal="center" vertical="center"/>
    </xf>
    <xf numFmtId="0" fontId="0" fillId="0" borderId="46" xfId="0" applyBorder="1">
      <alignment horizontal="center" vertical="center"/>
    </xf>
    <xf numFmtId="0" fontId="0" fillId="43" borderId="46" xfId="0" applyFill="1" applyBorder="1" applyAlignment="1" applyProtection="1">
      <alignment horizontal="center"/>
      <protection locked="0"/>
    </xf>
    <xf numFmtId="0" fontId="0" fillId="0" borderId="46" xfId="0" applyBorder="1" applyAlignment="1">
      <alignment vertical="center"/>
    </xf>
    <xf numFmtId="0" fontId="0" fillId="51" borderId="46" xfId="43" applyFont="1" applyFill="1" applyBorder="1">
      <alignment horizontal="center" vertical="center"/>
    </xf>
    <xf numFmtId="0" fontId="0" fillId="51" borderId="46" xfId="0" applyFill="1" applyBorder="1">
      <alignment horizontal="center" vertical="center"/>
    </xf>
    <xf numFmtId="0" fontId="0" fillId="51" borderId="46" xfId="32" applyFont="1" applyFill="1" applyBorder="1" applyAlignment="1">
      <alignment horizontal="center" vertical="center"/>
    </xf>
    <xf numFmtId="0" fontId="0" fillId="76" borderId="46" xfId="0" applyFill="1" applyBorder="1">
      <alignment horizontal="center" vertical="center"/>
    </xf>
    <xf numFmtId="0" fontId="0" fillId="76" borderId="46" xfId="43" applyFont="1" applyFill="1" applyBorder="1">
      <alignment horizontal="center" vertical="center"/>
    </xf>
    <xf numFmtId="0" fontId="0" fillId="51" borderId="46" xfId="44" applyFont="1" applyFill="1" applyBorder="1">
      <alignment horizontal="center" vertical="center"/>
    </xf>
    <xf numFmtId="0" fontId="0" fillId="51" borderId="50" xfId="0" applyFill="1" applyBorder="1">
      <alignment horizontal="center" vertical="center"/>
    </xf>
    <xf numFmtId="0" fontId="19" fillId="0" borderId="46" xfId="0" applyFont="1" applyBorder="1" applyAlignment="1" applyProtection="1">
      <alignment horizontal="center"/>
      <protection locked="0"/>
    </xf>
    <xf numFmtId="0" fontId="0" fillId="0" borderId="46" xfId="0" applyBorder="1" applyAlignment="1">
      <alignment horizontal="left" vertical="center"/>
    </xf>
    <xf numFmtId="1" fontId="0" fillId="51" borderId="46" xfId="32" applyNumberFormat="1" applyFont="1" applyFill="1" applyBorder="1" applyAlignment="1">
      <alignment horizontal="center" vertical="center"/>
    </xf>
    <xf numFmtId="0" fontId="0" fillId="0" borderId="47" xfId="0" applyBorder="1">
      <alignment horizontal="center" vertical="center"/>
    </xf>
    <xf numFmtId="173" fontId="0" fillId="0" borderId="47" xfId="0" applyNumberFormat="1" applyBorder="1">
      <alignment horizontal="center" vertical="center"/>
    </xf>
    <xf numFmtId="49" fontId="0" fillId="51" borderId="46" xfId="0" applyNumberFormat="1" applyFill="1" applyBorder="1">
      <alignment horizontal="center" vertical="center"/>
    </xf>
    <xf numFmtId="0" fontId="7" fillId="52" borderId="46" xfId="48" applyBorder="1">
      <alignment horizontal="center" vertical="center"/>
    </xf>
    <xf numFmtId="0" fontId="0" fillId="51" borderId="46" xfId="48" applyFont="1" applyFill="1" applyBorder="1">
      <alignment horizontal="center" vertical="center"/>
    </xf>
    <xf numFmtId="0" fontId="7" fillId="52" borderId="50" xfId="48" applyBorder="1">
      <alignment horizontal="center" vertical="center"/>
    </xf>
    <xf numFmtId="0" fontId="7" fillId="55" borderId="46" xfId="45" applyBorder="1">
      <alignment horizontal="center" vertical="center"/>
    </xf>
    <xf numFmtId="0" fontId="0" fillId="51" borderId="50" xfId="43" applyFont="1" applyFill="1" applyBorder="1">
      <alignment horizontal="center" vertical="center"/>
    </xf>
    <xf numFmtId="0" fontId="0" fillId="58" borderId="46" xfId="0" applyFill="1" applyBorder="1">
      <alignment horizontal="center" vertical="center"/>
    </xf>
    <xf numFmtId="173" fontId="70" fillId="0" borderId="47" xfId="0" applyNumberFormat="1" applyFont="1" applyBorder="1">
      <alignment horizontal="center" vertical="center"/>
    </xf>
    <xf numFmtId="0" fontId="0" fillId="73" borderId="46" xfId="0" applyFill="1" applyBorder="1" applyAlignment="1"/>
    <xf numFmtId="0" fontId="60" fillId="0" borderId="45" xfId="0" applyFont="1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60" fillId="0" borderId="43" xfId="0" applyFont="1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54" borderId="46" xfId="0" applyFill="1" applyBorder="1">
      <alignment horizontal="center" vertical="center"/>
    </xf>
    <xf numFmtId="0" fontId="0" fillId="54" borderId="46" xfId="43" applyFont="1" applyFill="1" applyBorder="1">
      <alignment horizontal="center" vertical="center"/>
    </xf>
    <xf numFmtId="0" fontId="0" fillId="54" borderId="46" xfId="32" applyFont="1" applyFill="1" applyBorder="1" applyAlignment="1">
      <alignment horizontal="center" vertical="center"/>
    </xf>
    <xf numFmtId="0" fontId="7" fillId="53" borderId="46" xfId="43" applyBorder="1">
      <alignment horizontal="center" vertical="center"/>
    </xf>
    <xf numFmtId="0" fontId="4" fillId="0" borderId="46" xfId="0" applyFont="1" applyBorder="1" applyAlignment="1" applyProtection="1">
      <alignment horizontal="center"/>
      <protection locked="0"/>
    </xf>
    <xf numFmtId="0" fontId="0" fillId="57" borderId="46" xfId="0" applyFill="1" applyBorder="1">
      <alignment horizontal="center" vertical="center"/>
    </xf>
    <xf numFmtId="0" fontId="0" fillId="52" borderId="46" xfId="0" applyFill="1" applyBorder="1">
      <alignment horizontal="center" vertical="center"/>
    </xf>
    <xf numFmtId="0" fontId="0" fillId="52" borderId="46" xfId="43" applyFont="1" applyFill="1" applyBorder="1">
      <alignment horizontal="center" vertical="center"/>
    </xf>
    <xf numFmtId="0" fontId="0" fillId="52" borderId="46" xfId="32" applyFont="1" applyFill="1" applyBorder="1" applyAlignment="1">
      <alignment horizontal="center" vertical="center"/>
    </xf>
    <xf numFmtId="0" fontId="7" fillId="51" borderId="46" xfId="45" applyFill="1" applyBorder="1">
      <alignment horizontal="center" vertical="center"/>
    </xf>
    <xf numFmtId="0" fontId="7" fillId="69" borderId="46" xfId="44" applyBorder="1">
      <alignment horizontal="center" vertical="center"/>
    </xf>
    <xf numFmtId="0" fontId="0" fillId="55" borderId="46" xfId="0" applyFill="1" applyBorder="1">
      <alignment horizontal="center" vertical="center"/>
    </xf>
    <xf numFmtId="0" fontId="0" fillId="51" borderId="51" xfId="0" applyFill="1" applyBorder="1">
      <alignment horizontal="center" vertical="center"/>
    </xf>
    <xf numFmtId="0" fontId="0" fillId="51" borderId="52" xfId="0" applyFill="1" applyBorder="1">
      <alignment horizontal="center" vertical="center"/>
    </xf>
    <xf numFmtId="0" fontId="0" fillId="72" borderId="52" xfId="0" applyFill="1" applyBorder="1">
      <alignment horizontal="center" vertical="center"/>
    </xf>
    <xf numFmtId="0" fontId="0" fillId="51" borderId="53" xfId="0" applyFill="1" applyBorder="1">
      <alignment horizontal="center" vertical="center"/>
    </xf>
    <xf numFmtId="49" fontId="0" fillId="77" borderId="46" xfId="0" applyNumberFormat="1" applyFill="1" applyBorder="1">
      <alignment horizontal="center" vertical="center"/>
    </xf>
    <xf numFmtId="49" fontId="0" fillId="55" borderId="46" xfId="0" applyNumberFormat="1" applyFill="1" applyBorder="1">
      <alignment horizontal="center" vertical="center"/>
    </xf>
    <xf numFmtId="0" fontId="0" fillId="0" borderId="43" xfId="0" applyBorder="1" applyAlignment="1"/>
    <xf numFmtId="0" fontId="7" fillId="0" borderId="50" xfId="43" applyFill="1" applyBorder="1">
      <alignment horizontal="center" vertical="center"/>
    </xf>
    <xf numFmtId="0" fontId="0" fillId="55" borderId="46" xfId="43" applyFont="1" applyFill="1" applyBorder="1">
      <alignment horizontal="center" vertical="center"/>
    </xf>
    <xf numFmtId="0" fontId="0" fillId="0" borderId="50" xfId="0" applyBorder="1">
      <alignment horizontal="center" vertical="center"/>
    </xf>
    <xf numFmtId="49" fontId="0" fillId="0" borderId="43" xfId="0" applyNumberFormat="1" applyBorder="1">
      <alignment horizontal="center" vertical="center"/>
    </xf>
    <xf numFmtId="0" fontId="0" fillId="0" borderId="44" xfId="0" applyBorder="1">
      <alignment horizontal="center" vertical="center"/>
    </xf>
    <xf numFmtId="0" fontId="60" fillId="0" borderId="46" xfId="0" applyFont="1" applyBorder="1" applyAlignment="1">
      <alignment horizontal="left" vertical="center"/>
    </xf>
    <xf numFmtId="171" fontId="24" fillId="0" borderId="43" xfId="0" applyNumberFormat="1" applyFont="1" applyBorder="1" applyAlignment="1">
      <alignment horizontal="left"/>
    </xf>
    <xf numFmtId="0" fontId="20" fillId="0" borderId="43" xfId="0" applyFont="1" applyBorder="1">
      <alignment horizontal="center" vertical="center"/>
    </xf>
    <xf numFmtId="0" fontId="45" fillId="0" borderId="46" xfId="0" applyFont="1" applyBorder="1">
      <alignment horizontal="center" vertical="center"/>
    </xf>
    <xf numFmtId="0" fontId="21" fillId="0" borderId="46" xfId="0" applyFont="1" applyBorder="1" applyAlignment="1">
      <alignment vertical="center"/>
    </xf>
    <xf numFmtId="0" fontId="4" fillId="43" borderId="46" xfId="0" applyFont="1" applyFill="1" applyBorder="1" applyAlignment="1">
      <alignment horizontal="center"/>
    </xf>
    <xf numFmtId="0" fontId="0" fillId="53" borderId="46" xfId="0" applyFill="1" applyBorder="1">
      <alignment horizontal="center" vertical="center"/>
    </xf>
    <xf numFmtId="49" fontId="0" fillId="53" borderId="46" xfId="0" applyNumberFormat="1" applyFill="1" applyBorder="1">
      <alignment horizontal="center" vertical="center"/>
    </xf>
    <xf numFmtId="0" fontId="0" fillId="53" borderId="46" xfId="43" applyFont="1" applyBorder="1">
      <alignment horizontal="center" vertical="center"/>
    </xf>
    <xf numFmtId="0" fontId="4" fillId="0" borderId="54" xfId="0" applyFont="1" applyBorder="1" applyAlignment="1" applyProtection="1">
      <alignment horizontal="center"/>
      <protection locked="0"/>
    </xf>
    <xf numFmtId="0" fontId="0" fillId="0" borderId="54" xfId="0" applyBorder="1" applyAlignment="1">
      <alignment horizontal="left"/>
    </xf>
    <xf numFmtId="0" fontId="0" fillId="0" borderId="54" xfId="0" applyBorder="1" applyAlignment="1" applyProtection="1">
      <alignment horizontal="center"/>
      <protection locked="0"/>
    </xf>
    <xf numFmtId="0" fontId="0" fillId="0" borderId="54" xfId="0" applyBorder="1" applyAlignment="1">
      <alignment horizontal="left" vertical="center"/>
    </xf>
    <xf numFmtId="0" fontId="0" fillId="51" borderId="54" xfId="0" applyFill="1" applyBorder="1" applyAlignment="1">
      <alignment horizontal="left" vertical="center" wrapText="1"/>
    </xf>
    <xf numFmtId="0" fontId="0" fillId="0" borderId="55" xfId="0" applyBorder="1">
      <alignment horizontal="center" vertical="center"/>
    </xf>
    <xf numFmtId="0" fontId="0" fillId="0" borderId="56" xfId="0" applyBorder="1" applyAlignment="1">
      <alignment horizontal="left" vertical="center"/>
    </xf>
    <xf numFmtId="0" fontId="0" fillId="0" borderId="56" xfId="0" applyBorder="1" applyAlignment="1"/>
    <xf numFmtId="0" fontId="0" fillId="0" borderId="57" xfId="0" applyBorder="1" applyAlignment="1"/>
    <xf numFmtId="0" fontId="0" fillId="0" borderId="58" xfId="0" applyBorder="1" applyAlignment="1">
      <alignment horizontal="left"/>
    </xf>
    <xf numFmtId="0" fontId="0" fillId="0" borderId="55" xfId="0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57" xfId="0" applyBorder="1">
      <alignment horizontal="center" vertical="center"/>
    </xf>
    <xf numFmtId="49" fontId="0" fillId="0" borderId="56" xfId="0" applyNumberFormat="1" applyBorder="1" applyAlignment="1">
      <alignment horizontal="left" vertical="center"/>
    </xf>
    <xf numFmtId="0" fontId="4" fillId="0" borderId="56" xfId="0" applyFont="1" applyBorder="1" applyAlignment="1">
      <alignment horizontal="left"/>
    </xf>
    <xf numFmtId="0" fontId="0" fillId="0" borderId="58" xfId="0" applyBorder="1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4" fillId="0" borderId="55" xfId="0" applyFont="1" applyBorder="1" applyAlignment="1">
      <alignment horizontal="left"/>
    </xf>
    <xf numFmtId="0" fontId="3" fillId="0" borderId="55" xfId="0" applyFont="1" applyBorder="1" applyAlignment="1">
      <alignment horizontal="left" vertical="center"/>
    </xf>
    <xf numFmtId="0" fontId="3" fillId="0" borderId="56" xfId="0" applyFont="1" applyBorder="1" applyAlignment="1">
      <alignment horizontal="left" vertical="center"/>
    </xf>
    <xf numFmtId="0" fontId="3" fillId="0" borderId="58" xfId="0" applyFont="1" applyBorder="1" applyAlignment="1">
      <alignment horizontal="left" vertical="center"/>
    </xf>
    <xf numFmtId="17" fontId="4" fillId="0" borderId="56" xfId="0" applyNumberFormat="1" applyFont="1" applyBorder="1" applyAlignment="1">
      <alignment horizontal="left"/>
    </xf>
    <xf numFmtId="17" fontId="3" fillId="0" borderId="55" xfId="0" applyNumberFormat="1" applyFont="1" applyBorder="1" applyAlignment="1">
      <alignment horizontal="left" vertical="center"/>
    </xf>
    <xf numFmtId="0" fontId="0" fillId="0" borderId="58" xfId="0" applyBorder="1">
      <alignment horizontal="center" vertical="center"/>
    </xf>
    <xf numFmtId="0" fontId="7" fillId="47" borderId="56" xfId="0" applyFont="1" applyFill="1" applyBorder="1">
      <alignment horizontal="center" vertical="center"/>
    </xf>
    <xf numFmtId="0" fontId="7" fillId="47" borderId="58" xfId="0" applyFont="1" applyFill="1" applyBorder="1">
      <alignment horizontal="center" vertical="center"/>
    </xf>
    <xf numFmtId="0" fontId="6" fillId="0" borderId="55" xfId="0" applyFont="1" applyBorder="1" applyAlignment="1">
      <alignment horizontal="left" vertical="center"/>
    </xf>
    <xf numFmtId="0" fontId="7" fillId="0" borderId="56" xfId="0" applyFont="1" applyBorder="1">
      <alignment horizontal="center" vertical="center"/>
    </xf>
    <xf numFmtId="0" fontId="7" fillId="0" borderId="56" xfId="0" applyFont="1" applyBorder="1" applyAlignment="1">
      <alignment horizontal="left"/>
    </xf>
    <xf numFmtId="0" fontId="0" fillId="0" borderId="56" xfId="0" applyBorder="1">
      <alignment horizontal="center" vertical="center"/>
    </xf>
    <xf numFmtId="0" fontId="6" fillId="26" borderId="56" xfId="0" applyFont="1" applyFill="1" applyBorder="1">
      <alignment horizontal="center" vertical="center"/>
    </xf>
    <xf numFmtId="0" fontId="0" fillId="26" borderId="56" xfId="0" applyFill="1" applyBorder="1">
      <alignment horizontal="center" vertical="center"/>
    </xf>
    <xf numFmtId="0" fontId="7" fillId="26" borderId="56" xfId="0" applyFont="1" applyFill="1" applyBorder="1">
      <alignment horizontal="center" vertical="center"/>
    </xf>
    <xf numFmtId="0" fontId="7" fillId="26" borderId="58" xfId="0" applyFont="1" applyFill="1" applyBorder="1">
      <alignment horizontal="center" vertical="center"/>
    </xf>
    <xf numFmtId="0" fontId="7" fillId="69" borderId="60" xfId="44" applyBorder="1">
      <alignment horizontal="center" vertical="center"/>
    </xf>
    <xf numFmtId="0" fontId="0" fillId="0" borderId="62" xfId="0" applyBorder="1">
      <alignment horizontal="center" vertical="center"/>
    </xf>
    <xf numFmtId="0" fontId="4" fillId="0" borderId="55" xfId="0" applyFont="1" applyBorder="1">
      <alignment horizontal="center" vertical="center"/>
    </xf>
    <xf numFmtId="0" fontId="0" fillId="0" borderId="67" xfId="0" applyBorder="1" applyAlignment="1" applyProtection="1">
      <alignment horizontal="center"/>
      <protection locked="0"/>
    </xf>
    <xf numFmtId="0" fontId="6" fillId="51" borderId="67" xfId="0" applyFont="1" applyFill="1" applyBorder="1">
      <alignment horizontal="center" vertical="center"/>
    </xf>
    <xf numFmtId="0" fontId="0" fillId="72" borderId="67" xfId="0" applyFill="1" applyBorder="1">
      <alignment horizontal="center" vertical="center"/>
    </xf>
    <xf numFmtId="0" fontId="0" fillId="51" borderId="67" xfId="0" applyFill="1" applyBorder="1">
      <alignment horizontal="center" vertical="center"/>
    </xf>
    <xf numFmtId="0" fontId="0" fillId="51" borderId="68" xfId="0" applyFill="1" applyBorder="1">
      <alignment horizontal="center" vertical="center"/>
    </xf>
    <xf numFmtId="0" fontId="0" fillId="51" borderId="60" xfId="0" applyFill="1" applyBorder="1" applyProtection="1">
      <alignment horizontal="center" vertical="center"/>
      <protection locked="0"/>
    </xf>
    <xf numFmtId="0" fontId="0" fillId="0" borderId="60" xfId="0" applyBorder="1" applyAlignment="1">
      <alignment horizontal="left" vertical="center"/>
    </xf>
    <xf numFmtId="0" fontId="0" fillId="51" borderId="60" xfId="43" applyFont="1" applyFill="1" applyBorder="1">
      <alignment horizontal="center" vertical="center"/>
    </xf>
    <xf numFmtId="0" fontId="0" fillId="51" borderId="60" xfId="0" applyFill="1" applyBorder="1">
      <alignment horizontal="center" vertical="center"/>
    </xf>
    <xf numFmtId="0" fontId="0" fillId="51" borderId="60" xfId="32" applyFont="1" applyFill="1" applyBorder="1" applyAlignment="1">
      <alignment horizontal="center" vertical="center"/>
    </xf>
    <xf numFmtId="0" fontId="0" fillId="43" borderId="70" xfId="0" applyFill="1" applyBorder="1" applyAlignment="1" applyProtection="1">
      <alignment horizontal="center"/>
      <protection locked="0"/>
    </xf>
    <xf numFmtId="0" fontId="0" fillId="0" borderId="70" xfId="0" applyBorder="1" applyAlignment="1">
      <alignment horizontal="left" vertical="center"/>
    </xf>
    <xf numFmtId="0" fontId="0" fillId="51" borderId="70" xfId="0" applyFill="1" applyBorder="1">
      <alignment horizontal="center" vertical="center"/>
    </xf>
    <xf numFmtId="0" fontId="0" fillId="51" borderId="70" xfId="43" applyFont="1" applyFill="1" applyBorder="1">
      <alignment horizontal="center" vertical="center"/>
    </xf>
    <xf numFmtId="0" fontId="0" fillId="55" borderId="70" xfId="43" applyFont="1" applyFill="1" applyBorder="1">
      <alignment horizontal="center" vertical="center"/>
    </xf>
    <xf numFmtId="0" fontId="0" fillId="55" borderId="70" xfId="32" applyFont="1" applyFill="1" applyBorder="1" applyAlignment="1">
      <alignment horizontal="center" vertical="center"/>
    </xf>
    <xf numFmtId="0" fontId="0" fillId="51" borderId="70" xfId="32" applyFont="1" applyFill="1" applyBorder="1" applyAlignment="1">
      <alignment horizontal="center" vertical="center"/>
    </xf>
    <xf numFmtId="0" fontId="4" fillId="0" borderId="59" xfId="0" applyFont="1" applyBorder="1" applyAlignment="1">
      <alignment vertical="center"/>
    </xf>
    <xf numFmtId="0" fontId="4" fillId="0" borderId="62" xfId="0" applyFont="1" applyBorder="1" applyAlignment="1">
      <alignment vertical="center"/>
    </xf>
    <xf numFmtId="0" fontId="0" fillId="0" borderId="63" xfId="0" applyBorder="1">
      <alignment horizontal="center" vertical="center"/>
    </xf>
    <xf numFmtId="0" fontId="0" fillId="24" borderId="64" xfId="0" applyFill="1" applyBorder="1" applyAlignment="1" applyProtection="1">
      <alignment horizontal="center"/>
      <protection locked="0"/>
    </xf>
    <xf numFmtId="49" fontId="0" fillId="51" borderId="60" xfId="0" applyNumberFormat="1" applyFill="1" applyBorder="1">
      <alignment horizontal="center" vertical="center"/>
    </xf>
    <xf numFmtId="0" fontId="0" fillId="51" borderId="60" xfId="44" applyFont="1" applyFill="1" applyBorder="1">
      <alignment horizontal="center" vertical="center"/>
    </xf>
    <xf numFmtId="49" fontId="0" fillId="51" borderId="65" xfId="0" applyNumberFormat="1" applyFill="1" applyBorder="1">
      <alignment horizontal="center" vertical="center"/>
    </xf>
    <xf numFmtId="0" fontId="0" fillId="53" borderId="60" xfId="0" applyFill="1" applyBorder="1">
      <alignment horizontal="center" vertical="center"/>
    </xf>
    <xf numFmtId="0" fontId="0" fillId="51" borderId="60" xfId="0" applyFill="1" applyBorder="1" applyAlignment="1">
      <alignment horizontal="left" vertical="center" wrapText="1"/>
    </xf>
    <xf numFmtId="49" fontId="0" fillId="53" borderId="60" xfId="0" applyNumberFormat="1" applyFill="1" applyBorder="1">
      <alignment horizontal="center" vertical="center"/>
    </xf>
    <xf numFmtId="0" fontId="7" fillId="52" borderId="60" xfId="48" applyBorder="1">
      <alignment horizontal="center" vertical="center"/>
    </xf>
    <xf numFmtId="1" fontId="0" fillId="51" borderId="60" xfId="32" applyNumberFormat="1" applyFont="1" applyFill="1" applyBorder="1" applyAlignment="1">
      <alignment horizontal="center" vertical="center"/>
    </xf>
    <xf numFmtId="0" fontId="0" fillId="51" borderId="60" xfId="48" applyFont="1" applyFill="1" applyBorder="1">
      <alignment horizontal="center" vertical="center"/>
    </xf>
    <xf numFmtId="0" fontId="0" fillId="51" borderId="60" xfId="46" applyFont="1" applyFill="1" applyBorder="1">
      <alignment horizontal="center" vertical="center"/>
    </xf>
    <xf numFmtId="0" fontId="0" fillId="51" borderId="65" xfId="0" applyFill="1" applyBorder="1">
      <alignment horizontal="center" vertical="center"/>
    </xf>
    <xf numFmtId="0" fontId="0" fillId="0" borderId="70" xfId="0" applyBorder="1" applyAlignment="1">
      <alignment vertical="center"/>
    </xf>
    <xf numFmtId="0" fontId="0" fillId="51" borderId="70" xfId="0" applyFill="1" applyBorder="1" applyAlignment="1" applyProtection="1">
      <alignment horizontal="left" vertical="center"/>
      <protection locked="0"/>
    </xf>
    <xf numFmtId="0" fontId="0" fillId="52" borderId="60" xfId="0" applyFill="1" applyBorder="1">
      <alignment horizontal="center" vertical="center"/>
    </xf>
    <xf numFmtId="0" fontId="0" fillId="57" borderId="60" xfId="0" applyFill="1" applyBorder="1">
      <alignment horizontal="center" vertical="center"/>
    </xf>
    <xf numFmtId="0" fontId="4" fillId="0" borderId="69" xfId="0" applyFont="1" applyBorder="1" applyAlignment="1" applyProtection="1">
      <alignment horizontal="center"/>
      <protection locked="0"/>
    </xf>
    <xf numFmtId="0" fontId="4" fillId="0" borderId="55" xfId="0" applyFont="1" applyBorder="1" applyAlignment="1" applyProtection="1">
      <alignment horizontal="center"/>
      <protection locked="0"/>
    </xf>
    <xf numFmtId="0" fontId="0" fillId="0" borderId="66" xfId="0" applyBorder="1">
      <alignment horizontal="center" vertical="center"/>
    </xf>
    <xf numFmtId="0" fontId="0" fillId="0" borderId="59" xfId="0" applyBorder="1" applyAlignment="1">
      <alignment horizontal="left" vertical="center"/>
    </xf>
    <xf numFmtId="0" fontId="0" fillId="0" borderId="61" xfId="0" applyBorder="1">
      <alignment horizontal="center" vertical="center"/>
    </xf>
    <xf numFmtId="0" fontId="0" fillId="0" borderId="62" xfId="0" applyBorder="1" applyAlignment="1">
      <alignment horizontal="left" vertical="center"/>
    </xf>
    <xf numFmtId="0" fontId="0" fillId="51" borderId="73" xfId="0" applyFill="1" applyBorder="1">
      <alignment horizontal="center" vertical="center"/>
    </xf>
    <xf numFmtId="0" fontId="0" fillId="51" borderId="73" xfId="48" applyFont="1" applyFill="1" applyBorder="1">
      <alignment horizontal="center" vertical="center"/>
    </xf>
    <xf numFmtId="49" fontId="0" fillId="51" borderId="73" xfId="0" applyNumberFormat="1" applyFill="1" applyBorder="1">
      <alignment horizontal="center" vertical="center"/>
    </xf>
    <xf numFmtId="0" fontId="0" fillId="0" borderId="74" xfId="0" applyBorder="1" applyAlignment="1" applyProtection="1">
      <alignment horizontal="center"/>
      <protection locked="0"/>
    </xf>
    <xf numFmtId="0" fontId="0" fillId="0" borderId="74" xfId="0" applyBorder="1" applyAlignment="1">
      <alignment horizontal="left" vertical="center"/>
    </xf>
    <xf numFmtId="0" fontId="7" fillId="52" borderId="74" xfId="48" applyBorder="1">
      <alignment horizontal="center" vertical="center"/>
    </xf>
    <xf numFmtId="0" fontId="0" fillId="51" borderId="74" xfId="44" applyFont="1" applyFill="1" applyBorder="1">
      <alignment horizontal="center" vertical="center"/>
    </xf>
    <xf numFmtId="0" fontId="0" fillId="0" borderId="75" xfId="0" applyBorder="1" applyAlignment="1">
      <alignment horizontal="left"/>
    </xf>
    <xf numFmtId="0" fontId="0" fillId="0" borderId="76" xfId="0" applyBorder="1" applyAlignment="1">
      <alignment horizontal="left"/>
    </xf>
    <xf numFmtId="0" fontId="7" fillId="0" borderId="77" xfId="0" applyFont="1" applyBorder="1" applyAlignment="1">
      <alignment horizontal="left"/>
    </xf>
    <xf numFmtId="0" fontId="0" fillId="51" borderId="74" xfId="0" applyFill="1" applyBorder="1" applyAlignment="1">
      <alignment horizontal="left" vertical="center"/>
    </xf>
    <xf numFmtId="0" fontId="0" fillId="51" borderId="77" xfId="0" applyFill="1" applyBorder="1">
      <alignment horizontal="center" vertical="center"/>
    </xf>
    <xf numFmtId="0" fontId="0" fillId="51" borderId="74" xfId="0" applyFill="1" applyBorder="1">
      <alignment horizontal="center" vertical="center"/>
    </xf>
    <xf numFmtId="0" fontId="7" fillId="57" borderId="74" xfId="47" applyBorder="1">
      <alignment horizontal="center" vertical="center"/>
    </xf>
    <xf numFmtId="49" fontId="0" fillId="51" borderId="72" xfId="0" applyNumberFormat="1" applyFill="1" applyBorder="1">
      <alignment horizontal="center" vertical="center"/>
    </xf>
    <xf numFmtId="0" fontId="6" fillId="0" borderId="74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0" fontId="19" fillId="0" borderId="81" xfId="0" applyFont="1" applyBorder="1" applyAlignment="1" applyProtection="1">
      <alignment horizontal="center"/>
      <protection locked="0"/>
    </xf>
    <xf numFmtId="0" fontId="0" fillId="73" borderId="74" xfId="0" applyFill="1" applyBorder="1" applyAlignment="1"/>
    <xf numFmtId="0" fontId="0" fillId="0" borderId="80" xfId="0" applyBorder="1" applyAlignment="1">
      <alignment horizontal="left" vertical="center"/>
    </xf>
    <xf numFmtId="49" fontId="0" fillId="0" borderId="79" xfId="0" applyNumberFormat="1" applyBorder="1" applyAlignment="1">
      <alignment horizontal="left"/>
    </xf>
    <xf numFmtId="49" fontId="0" fillId="0" borderId="79" xfId="0" applyNumberFormat="1" applyBorder="1" applyAlignment="1">
      <alignment horizontal="left" vertical="center"/>
    </xf>
    <xf numFmtId="49" fontId="0" fillId="51" borderId="74" xfId="0" applyNumberFormat="1" applyFill="1" applyBorder="1">
      <alignment horizontal="center" vertical="center"/>
    </xf>
    <xf numFmtId="0" fontId="0" fillId="0" borderId="74" xfId="53" applyFont="1" applyBorder="1">
      <alignment horizontal="center" vertical="center"/>
    </xf>
    <xf numFmtId="0" fontId="7" fillId="52" borderId="81" xfId="48" applyBorder="1">
      <alignment horizontal="center" vertical="center"/>
    </xf>
    <xf numFmtId="0" fontId="19" fillId="0" borderId="74" xfId="0" applyFont="1" applyBorder="1" applyAlignment="1" applyProtection="1">
      <alignment horizontal="center"/>
      <protection locked="0"/>
    </xf>
    <xf numFmtId="0" fontId="60" fillId="0" borderId="74" xfId="0" applyFont="1" applyBorder="1" applyAlignment="1">
      <alignment horizontal="left" vertical="center"/>
    </xf>
    <xf numFmtId="0" fontId="7" fillId="0" borderId="74" xfId="53" applyBorder="1">
      <alignment horizontal="center" vertical="center"/>
    </xf>
    <xf numFmtId="0" fontId="0" fillId="51" borderId="74" xfId="43" applyFont="1" applyFill="1" applyBorder="1">
      <alignment horizontal="center" vertical="center"/>
    </xf>
    <xf numFmtId="0" fontId="0" fillId="0" borderId="81" xfId="0" applyBorder="1">
      <alignment horizontal="center" vertical="center"/>
    </xf>
    <xf numFmtId="0" fontId="0" fillId="51" borderId="74" xfId="48" applyFont="1" applyFill="1" applyBorder="1">
      <alignment horizontal="center" vertical="center"/>
    </xf>
    <xf numFmtId="0" fontId="59" fillId="0" borderId="74" xfId="0" applyFont="1" applyBorder="1" applyAlignment="1"/>
    <xf numFmtId="0" fontId="4" fillId="0" borderId="82" xfId="0" applyFont="1" applyBorder="1" applyAlignment="1">
      <alignment horizontal="center"/>
    </xf>
    <xf numFmtId="0" fontId="7" fillId="53" borderId="74" xfId="43" applyBorder="1">
      <alignment horizontal="center" vertical="center"/>
    </xf>
    <xf numFmtId="0" fontId="7" fillId="55" borderId="74" xfId="45" applyBorder="1">
      <alignment horizontal="center" vertical="center"/>
    </xf>
    <xf numFmtId="0" fontId="7" fillId="0" borderId="81" xfId="53" applyBorder="1">
      <alignment horizontal="center" vertical="center"/>
    </xf>
    <xf numFmtId="0" fontId="0" fillId="0" borderId="86" xfId="0" applyBorder="1">
      <alignment horizontal="center" vertical="center"/>
    </xf>
    <xf numFmtId="0" fontId="0" fillId="0" borderId="87" xfId="0" applyBorder="1">
      <alignment horizontal="center" vertical="center"/>
    </xf>
    <xf numFmtId="0" fontId="4" fillId="0" borderId="87" xfId="0" applyFont="1" applyBorder="1" applyAlignment="1">
      <alignment horizontal="left"/>
    </xf>
    <xf numFmtId="0" fontId="0" fillId="0" borderId="88" xfId="0" applyBorder="1">
      <alignment horizontal="center" vertical="center"/>
    </xf>
    <xf numFmtId="0" fontId="0" fillId="0" borderId="89" xfId="0" applyBorder="1" applyAlignment="1" applyProtection="1">
      <alignment horizontal="center"/>
      <protection locked="0"/>
    </xf>
    <xf numFmtId="0" fontId="6" fillId="51" borderId="89" xfId="0" applyFont="1" applyFill="1" applyBorder="1">
      <alignment horizontal="center" vertical="center"/>
    </xf>
    <xf numFmtId="0" fontId="0" fillId="51" borderId="89" xfId="0" applyFill="1" applyBorder="1">
      <alignment horizontal="center" vertical="center"/>
    </xf>
    <xf numFmtId="0" fontId="4" fillId="0" borderId="83" xfId="0" applyFont="1" applyBorder="1" applyAlignment="1">
      <alignment horizontal="left" vertical="center"/>
    </xf>
    <xf numFmtId="0" fontId="0" fillId="0" borderId="85" xfId="0" applyBorder="1" applyAlignment="1">
      <alignment horizontal="left"/>
    </xf>
    <xf numFmtId="0" fontId="0" fillId="0" borderId="85" xfId="0" applyBorder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4" xfId="0" applyFont="1" applyBorder="1" applyAlignment="1">
      <alignment horizontal="left"/>
    </xf>
    <xf numFmtId="0" fontId="0" fillId="55" borderId="74" xfId="0" applyFill="1" applyBorder="1">
      <alignment horizontal="center" vertical="center"/>
    </xf>
    <xf numFmtId="0" fontId="0" fillId="51" borderId="74" xfId="47" applyFont="1" applyFill="1" applyBorder="1">
      <alignment horizontal="center" vertical="center"/>
    </xf>
    <xf numFmtId="0" fontId="0" fillId="0" borderId="74" xfId="0" applyBorder="1">
      <alignment horizontal="center" vertical="center"/>
    </xf>
    <xf numFmtId="0" fontId="0" fillId="55" borderId="95" xfId="0" applyFill="1" applyBorder="1">
      <alignment horizontal="center" vertical="center"/>
    </xf>
    <xf numFmtId="0" fontId="0" fillId="53" borderId="95" xfId="44" applyFont="1" applyFill="1" applyBorder="1">
      <alignment horizontal="center" vertical="center"/>
    </xf>
    <xf numFmtId="0" fontId="0" fillId="53" borderId="91" xfId="0" applyFill="1" applyBorder="1">
      <alignment horizontal="center" vertical="center"/>
    </xf>
    <xf numFmtId="49" fontId="7" fillId="0" borderId="93" xfId="0" applyNumberFormat="1" applyFont="1" applyBorder="1">
      <alignment horizontal="center" vertical="center"/>
    </xf>
    <xf numFmtId="0" fontId="4" fillId="0" borderId="94" xfId="0" applyFont="1" applyBorder="1" applyAlignment="1">
      <alignment horizontal="left" vertical="center"/>
    </xf>
    <xf numFmtId="0" fontId="0" fillId="0" borderId="97" xfId="0" applyBorder="1" applyAlignment="1">
      <alignment horizontal="left" vertical="center"/>
    </xf>
    <xf numFmtId="0" fontId="4" fillId="0" borderId="98" xfId="0" applyFont="1" applyBorder="1" applyAlignment="1">
      <alignment horizontal="left" vertical="center"/>
    </xf>
    <xf numFmtId="0" fontId="4" fillId="0" borderId="91" xfId="0" applyFont="1" applyBorder="1" applyAlignment="1" applyProtection="1">
      <alignment horizontal="center"/>
      <protection locked="0"/>
    </xf>
    <xf numFmtId="0" fontId="0" fillId="0" borderId="91" xfId="0" applyBorder="1" applyAlignment="1">
      <alignment horizontal="left"/>
    </xf>
    <xf numFmtId="0" fontId="0" fillId="0" borderId="95" xfId="0" applyBorder="1" applyAlignment="1" applyProtection="1">
      <alignment horizontal="center"/>
      <protection locked="0"/>
    </xf>
    <xf numFmtId="0" fontId="0" fillId="0" borderId="91" xfId="0" applyBorder="1" applyAlignment="1" applyProtection="1">
      <alignment horizontal="center"/>
      <protection locked="0"/>
    </xf>
    <xf numFmtId="0" fontId="0" fillId="0" borderId="91" xfId="0" applyBorder="1" applyAlignment="1">
      <alignment horizontal="left" vertical="center"/>
    </xf>
    <xf numFmtId="0" fontId="0" fillId="51" borderId="95" xfId="0" applyFill="1" applyBorder="1" applyProtection="1">
      <alignment horizontal="center" vertical="center"/>
      <protection locked="0"/>
    </xf>
    <xf numFmtId="0" fontId="0" fillId="0" borderId="95" xfId="0" applyBorder="1" applyAlignment="1">
      <alignment horizontal="left" vertical="center"/>
    </xf>
    <xf numFmtId="0" fontId="0" fillId="51" borderId="96" xfId="43" applyFont="1" applyFill="1" applyBorder="1">
      <alignment horizontal="center" vertical="center"/>
    </xf>
    <xf numFmtId="0" fontId="0" fillId="51" borderId="95" xfId="44" applyFont="1" applyFill="1" applyBorder="1">
      <alignment horizontal="center" vertical="center"/>
    </xf>
    <xf numFmtId="0" fontId="0" fillId="51" borderId="95" xfId="0" applyFill="1" applyBorder="1">
      <alignment horizontal="center" vertical="center"/>
    </xf>
    <xf numFmtId="49" fontId="0" fillId="51" borderId="95" xfId="0" applyNumberFormat="1" applyFill="1" applyBorder="1">
      <alignment horizontal="center" vertical="center"/>
    </xf>
    <xf numFmtId="0" fontId="0" fillId="51" borderId="91" xfId="0" applyFill="1" applyBorder="1">
      <alignment horizontal="center" vertical="center"/>
    </xf>
    <xf numFmtId="0" fontId="4" fillId="0" borderId="94" xfId="0" applyFont="1" applyBorder="1" applyAlignment="1">
      <alignment vertical="center"/>
    </xf>
    <xf numFmtId="0" fontId="4" fillId="0" borderId="98" xfId="0" applyFont="1" applyBorder="1" applyAlignment="1">
      <alignment vertical="center"/>
    </xf>
    <xf numFmtId="0" fontId="0" fillId="0" borderId="98" xfId="0" applyBorder="1">
      <alignment horizontal="center" vertical="center"/>
    </xf>
    <xf numFmtId="0" fontId="0" fillId="0" borderId="99" xfId="0" applyBorder="1">
      <alignment horizontal="center" vertical="center"/>
    </xf>
    <xf numFmtId="0" fontId="7" fillId="53" borderId="95" xfId="43" applyBorder="1">
      <alignment horizontal="center" vertical="center"/>
    </xf>
    <xf numFmtId="49" fontId="0" fillId="53" borderId="95" xfId="0" applyNumberFormat="1" applyFill="1" applyBorder="1">
      <alignment horizontal="center" vertical="center"/>
    </xf>
    <xf numFmtId="0" fontId="0" fillId="51" borderId="95" xfId="48" applyFont="1" applyFill="1" applyBorder="1">
      <alignment horizontal="center" vertical="center"/>
    </xf>
    <xf numFmtId="49" fontId="0" fillId="51" borderId="96" xfId="0" applyNumberFormat="1" applyFill="1" applyBorder="1">
      <alignment horizontal="center" vertical="center"/>
    </xf>
    <xf numFmtId="0" fontId="0" fillId="51" borderId="95" xfId="0" applyFill="1" applyBorder="1" applyAlignment="1">
      <alignment horizontal="left" vertical="center" wrapText="1"/>
    </xf>
    <xf numFmtId="1" fontId="0" fillId="51" borderId="95" xfId="32" applyNumberFormat="1" applyFont="1" applyFill="1" applyBorder="1" applyAlignment="1">
      <alignment horizontal="center" vertical="center"/>
    </xf>
    <xf numFmtId="0" fontId="7" fillId="52" borderId="95" xfId="48" applyBorder="1">
      <alignment horizontal="center" vertical="center"/>
    </xf>
    <xf numFmtId="0" fontId="7" fillId="0" borderId="101" xfId="0" applyFont="1" applyBorder="1" applyAlignment="1">
      <alignment horizontal="left"/>
    </xf>
    <xf numFmtId="0" fontId="6" fillId="0" borderId="101" xfId="0" applyFont="1" applyBorder="1" applyAlignment="1">
      <alignment horizontal="left"/>
    </xf>
    <xf numFmtId="0" fontId="6" fillId="0" borderId="102" xfId="0" applyFont="1" applyBorder="1" applyAlignment="1">
      <alignment horizontal="center"/>
    </xf>
    <xf numFmtId="173" fontId="0" fillId="0" borderId="74" xfId="0" applyNumberFormat="1" applyBorder="1">
      <alignment horizontal="center" vertical="center"/>
    </xf>
    <xf numFmtId="0" fontId="0" fillId="0" borderId="74" xfId="0" applyBorder="1" applyAlignment="1"/>
    <xf numFmtId="0" fontId="0" fillId="0" borderId="103" xfId="0" applyBorder="1">
      <alignment horizontal="center" vertical="center"/>
    </xf>
    <xf numFmtId="0" fontId="4" fillId="0" borderId="108" xfId="0" applyFont="1" applyBorder="1" applyAlignment="1">
      <alignment horizontal="center"/>
    </xf>
    <xf numFmtId="49" fontId="7" fillId="0" borderId="109" xfId="0" applyNumberFormat="1" applyFont="1" applyBorder="1">
      <alignment horizontal="center" vertical="center"/>
    </xf>
    <xf numFmtId="0" fontId="0" fillId="0" borderId="110" xfId="0" applyBorder="1">
      <alignment horizontal="center" vertical="center"/>
    </xf>
    <xf numFmtId="0" fontId="0" fillId="0" borderId="111" xfId="0" applyBorder="1">
      <alignment horizontal="center" vertical="center"/>
    </xf>
    <xf numFmtId="0" fontId="0" fillId="51" borderId="113" xfId="0" applyFill="1" applyBorder="1" applyProtection="1">
      <alignment horizontal="center" vertical="center"/>
      <protection locked="0"/>
    </xf>
    <xf numFmtId="0" fontId="0" fillId="0" borderId="113" xfId="0" applyBorder="1" applyAlignment="1">
      <alignment horizontal="left" vertical="center"/>
    </xf>
    <xf numFmtId="0" fontId="0" fillId="51" borderId="113" xfId="43" applyFont="1" applyFill="1" applyBorder="1">
      <alignment horizontal="center" vertical="center"/>
    </xf>
    <xf numFmtId="0" fontId="0" fillId="51" borderId="113" xfId="0" applyFill="1" applyBorder="1">
      <alignment horizontal="center" vertical="center"/>
    </xf>
    <xf numFmtId="0" fontId="0" fillId="51" borderId="113" xfId="32" applyFont="1" applyFill="1" applyBorder="1" applyAlignment="1">
      <alignment horizontal="center" vertical="center"/>
    </xf>
    <xf numFmtId="0" fontId="0" fillId="51" borderId="113" xfId="44" applyFont="1" applyFill="1" applyBorder="1">
      <alignment horizontal="center" vertical="center"/>
    </xf>
    <xf numFmtId="0" fontId="0" fillId="51" borderId="114" xfId="0" applyFill="1" applyBorder="1">
      <alignment horizontal="center" vertical="center"/>
    </xf>
    <xf numFmtId="0" fontId="4" fillId="0" borderId="104" xfId="0" applyFont="1" applyBorder="1" applyAlignment="1">
      <alignment vertical="center"/>
    </xf>
    <xf numFmtId="0" fontId="4" fillId="0" borderId="106" xfId="0" applyFont="1" applyBorder="1" applyAlignment="1">
      <alignment vertical="center"/>
    </xf>
    <xf numFmtId="0" fontId="0" fillId="0" borderId="106" xfId="0" applyBorder="1">
      <alignment horizontal="center" vertical="center"/>
    </xf>
    <xf numFmtId="0" fontId="0" fillId="0" borderId="107" xfId="0" applyBorder="1">
      <alignment horizontal="center" vertical="center"/>
    </xf>
    <xf numFmtId="0" fontId="0" fillId="24" borderId="112" xfId="0" applyFill="1" applyBorder="1" applyAlignment="1" applyProtection="1">
      <alignment horizontal="center"/>
      <protection locked="0"/>
    </xf>
    <xf numFmtId="0" fontId="7" fillId="53" borderId="113" xfId="43" applyBorder="1">
      <alignment horizontal="center" vertical="center"/>
    </xf>
    <xf numFmtId="49" fontId="0" fillId="51" borderId="113" xfId="0" applyNumberFormat="1" applyFill="1" applyBorder="1">
      <alignment horizontal="center" vertical="center"/>
    </xf>
    <xf numFmtId="0" fontId="0" fillId="51" borderId="113" xfId="48" applyFont="1" applyFill="1" applyBorder="1">
      <alignment horizontal="center" vertical="center"/>
    </xf>
    <xf numFmtId="0" fontId="0" fillId="51" borderId="113" xfId="0" applyFill="1" applyBorder="1" applyAlignment="1">
      <alignment horizontal="left" vertical="center" wrapText="1"/>
    </xf>
    <xf numFmtId="1" fontId="0" fillId="51" borderId="113" xfId="32" applyNumberFormat="1" applyFont="1" applyFill="1" applyBorder="1" applyAlignment="1">
      <alignment horizontal="center" vertical="center"/>
    </xf>
    <xf numFmtId="0" fontId="0" fillId="0" borderId="113" xfId="0" applyBorder="1">
      <alignment horizontal="center" vertical="center"/>
    </xf>
    <xf numFmtId="0" fontId="0" fillId="51" borderId="113" xfId="46" applyFont="1" applyFill="1" applyBorder="1">
      <alignment horizontal="center" vertical="center"/>
    </xf>
    <xf numFmtId="0" fontId="7" fillId="52" borderId="113" xfId="48" applyBorder="1">
      <alignment horizontal="center" vertical="center"/>
    </xf>
    <xf numFmtId="0" fontId="0" fillId="0" borderId="114" xfId="0" applyBorder="1" applyAlignment="1">
      <alignment vertical="center"/>
    </xf>
    <xf numFmtId="0" fontId="0" fillId="51" borderId="114" xfId="0" applyFill="1" applyBorder="1" applyAlignment="1" applyProtection="1">
      <alignment horizontal="left" vertical="center"/>
      <protection locked="0"/>
    </xf>
    <xf numFmtId="0" fontId="0" fillId="76" borderId="74" xfId="0" applyFill="1" applyBorder="1">
      <alignment horizontal="center" vertical="center"/>
    </xf>
    <xf numFmtId="1" fontId="0" fillId="51" borderId="74" xfId="32" applyNumberFormat="1" applyFont="1" applyFill="1" applyBorder="1" applyAlignment="1">
      <alignment horizontal="center" vertical="center"/>
    </xf>
    <xf numFmtId="0" fontId="67" fillId="0" borderId="74" xfId="0" applyFont="1" applyBorder="1" applyAlignment="1">
      <alignment horizontal="left" vertical="center"/>
    </xf>
    <xf numFmtId="49" fontId="0" fillId="51" borderId="116" xfId="0" applyNumberFormat="1" applyFill="1" applyBorder="1">
      <alignment horizontal="center" vertical="center"/>
    </xf>
    <xf numFmtId="0" fontId="0" fillId="0" borderId="104" xfId="0" applyBorder="1" applyAlignment="1">
      <alignment horizontal="left" vertical="center"/>
    </xf>
    <xf numFmtId="0" fontId="0" fillId="0" borderId="105" xfId="0" applyBorder="1">
      <alignment horizontal="center" vertical="center"/>
    </xf>
    <xf numFmtId="0" fontId="0" fillId="0" borderId="106" xfId="0" applyBorder="1" applyAlignment="1">
      <alignment horizontal="left" vertical="center"/>
    </xf>
    <xf numFmtId="0" fontId="0" fillId="0" borderId="117" xfId="0" applyBorder="1">
      <alignment horizontal="center" vertical="center"/>
    </xf>
    <xf numFmtId="0" fontId="3" fillId="0" borderId="118" xfId="0" applyFont="1" applyBorder="1" applyAlignment="1">
      <alignment horizontal="left" vertical="center"/>
    </xf>
    <xf numFmtId="0" fontId="3" fillId="0" borderId="118" xfId="0" applyFont="1" applyBorder="1">
      <alignment horizontal="center" vertical="center"/>
    </xf>
    <xf numFmtId="0" fontId="7" fillId="0" borderId="118" xfId="0" applyFont="1" applyBorder="1">
      <alignment horizontal="center" vertical="center"/>
    </xf>
    <xf numFmtId="0" fontId="9" fillId="0" borderId="118" xfId="0" applyFont="1" applyBorder="1">
      <alignment horizontal="center" vertical="center"/>
    </xf>
    <xf numFmtId="0" fontId="15" fillId="0" borderId="118" xfId="0" applyFont="1" applyBorder="1">
      <alignment horizontal="center" vertical="center"/>
    </xf>
    <xf numFmtId="49" fontId="7" fillId="0" borderId="118" xfId="0" applyNumberFormat="1" applyFont="1" applyBorder="1">
      <alignment horizontal="center" vertical="center"/>
    </xf>
    <xf numFmtId="0" fontId="6" fillId="44" borderId="130" xfId="0" applyFont="1" applyFill="1" applyBorder="1" applyAlignment="1">
      <alignment horizontal="left"/>
    </xf>
    <xf numFmtId="0" fontId="6" fillId="25" borderId="130" xfId="0" applyFont="1" applyFill="1" applyBorder="1">
      <alignment horizontal="center" vertical="center"/>
    </xf>
    <xf numFmtId="0" fontId="7" fillId="25" borderId="124" xfId="0" applyFont="1" applyFill="1" applyBorder="1">
      <alignment horizontal="center" vertical="center"/>
    </xf>
    <xf numFmtId="0" fontId="6" fillId="29" borderId="130" xfId="0" applyFont="1" applyFill="1" applyBorder="1" applyAlignment="1">
      <alignment horizontal="left"/>
    </xf>
    <xf numFmtId="0" fontId="6" fillId="29" borderId="124" xfId="0" applyFont="1" applyFill="1" applyBorder="1" applyAlignment="1">
      <alignment horizontal="left"/>
    </xf>
    <xf numFmtId="0" fontId="7" fillId="29" borderId="124" xfId="0" applyFont="1" applyFill="1" applyBorder="1">
      <alignment horizontal="center" vertical="center"/>
    </xf>
    <xf numFmtId="0" fontId="7" fillId="29" borderId="131" xfId="0" applyFont="1" applyFill="1" applyBorder="1">
      <alignment horizontal="center" vertical="center"/>
    </xf>
    <xf numFmtId="0" fontId="6" fillId="37" borderId="130" xfId="0" applyFont="1" applyFill="1" applyBorder="1" applyAlignment="1">
      <alignment horizontal="left"/>
    </xf>
    <xf numFmtId="0" fontId="6" fillId="37" borderId="124" xfId="0" applyFont="1" applyFill="1" applyBorder="1" applyAlignment="1">
      <alignment horizontal="left"/>
    </xf>
    <xf numFmtId="0" fontId="0" fillId="37" borderId="124" xfId="0" applyFill="1" applyBorder="1">
      <alignment horizontal="center" vertical="center"/>
    </xf>
    <xf numFmtId="0" fontId="6" fillId="45" borderId="130" xfId="0" applyFont="1" applyFill="1" applyBorder="1" applyAlignment="1">
      <alignment horizontal="left"/>
    </xf>
    <xf numFmtId="0" fontId="0" fillId="45" borderId="124" xfId="0" applyFill="1" applyBorder="1">
      <alignment horizontal="center" vertical="center"/>
    </xf>
    <xf numFmtId="0" fontId="7" fillId="45" borderId="124" xfId="0" applyFont="1" applyFill="1" applyBorder="1">
      <alignment horizontal="center" vertical="center"/>
    </xf>
    <xf numFmtId="0" fontId="7" fillId="45" borderId="131" xfId="0" applyFont="1" applyFill="1" applyBorder="1">
      <alignment horizontal="center" vertical="center"/>
    </xf>
    <xf numFmtId="0" fontId="6" fillId="24" borderId="130" xfId="0" applyFont="1" applyFill="1" applyBorder="1">
      <alignment horizontal="center" vertical="center"/>
    </xf>
    <xf numFmtId="0" fontId="0" fillId="24" borderId="124" xfId="0" applyFill="1" applyBorder="1">
      <alignment horizontal="center" vertical="center"/>
    </xf>
    <xf numFmtId="0" fontId="7" fillId="24" borderId="124" xfId="0" applyFont="1" applyFill="1" applyBorder="1">
      <alignment horizontal="center" vertical="center"/>
    </xf>
    <xf numFmtId="0" fontId="6" fillId="40" borderId="130" xfId="0" applyFont="1" applyFill="1" applyBorder="1" applyAlignment="1">
      <alignment horizontal="left"/>
    </xf>
    <xf numFmtId="0" fontId="0" fillId="40" borderId="131" xfId="0" applyFill="1" applyBorder="1">
      <alignment horizontal="center" vertical="center"/>
    </xf>
    <xf numFmtId="0" fontId="6" fillId="39" borderId="127" xfId="0" applyFont="1" applyFill="1" applyBorder="1" applyAlignment="1">
      <alignment horizontal="left"/>
    </xf>
    <xf numFmtId="0" fontId="7" fillId="0" borderId="127" xfId="0" applyFont="1" applyBorder="1">
      <alignment horizontal="center" vertical="center"/>
    </xf>
    <xf numFmtId="0" fontId="0" fillId="0" borderId="127" xfId="0" applyBorder="1">
      <alignment horizontal="center" vertical="center"/>
    </xf>
    <xf numFmtId="0" fontId="4" fillId="0" borderId="127" xfId="0" applyFont="1" applyBorder="1" applyAlignment="1">
      <alignment horizontal="center"/>
    </xf>
    <xf numFmtId="0" fontId="4" fillId="24" borderId="127" xfId="0" applyFont="1" applyFill="1" applyBorder="1" applyAlignment="1">
      <alignment horizontal="left" vertical="center"/>
    </xf>
    <xf numFmtId="0" fontId="0" fillId="24" borderId="127" xfId="0" applyFill="1" applyBorder="1">
      <alignment horizontal="center" vertical="center"/>
    </xf>
    <xf numFmtId="0" fontId="0" fillId="24" borderId="128" xfId="0" applyFill="1" applyBorder="1">
      <alignment horizontal="center" vertical="center"/>
    </xf>
    <xf numFmtId="0" fontId="0" fillId="43" borderId="127" xfId="0" applyFill="1" applyBorder="1" applyAlignment="1" applyProtection="1">
      <alignment horizontal="center"/>
      <protection locked="0"/>
    </xf>
    <xf numFmtId="0" fontId="0" fillId="0" borderId="127" xfId="0" applyBorder="1" applyAlignment="1">
      <alignment horizontal="left" vertical="center"/>
    </xf>
    <xf numFmtId="1" fontId="0" fillId="51" borderId="127" xfId="32" applyNumberFormat="1" applyFont="1" applyFill="1" applyBorder="1" applyAlignment="1">
      <alignment horizontal="center" vertical="center"/>
    </xf>
    <xf numFmtId="0" fontId="0" fillId="51" borderId="127" xfId="44" applyFont="1" applyFill="1" applyBorder="1">
      <alignment horizontal="center" vertical="center"/>
    </xf>
    <xf numFmtId="1" fontId="0" fillId="51" borderId="127" xfId="0" applyNumberFormat="1" applyFill="1" applyBorder="1">
      <alignment horizontal="center" vertical="center"/>
    </xf>
    <xf numFmtId="0" fontId="7" fillId="69" borderId="127" xfId="44" applyBorder="1">
      <alignment horizontal="center" vertical="center"/>
    </xf>
    <xf numFmtId="0" fontId="0" fillId="51" borderId="127" xfId="43" applyFont="1" applyFill="1" applyBorder="1">
      <alignment horizontal="center" vertical="center"/>
    </xf>
    <xf numFmtId="0" fontId="6" fillId="0" borderId="127" xfId="0" applyFont="1" applyBorder="1" applyAlignment="1">
      <alignment horizontal="left" vertical="center"/>
    </xf>
    <xf numFmtId="0" fontId="0" fillId="69" borderId="127" xfId="44" applyFont="1" applyBorder="1">
      <alignment horizontal="center" vertical="center"/>
    </xf>
    <xf numFmtId="1" fontId="0" fillId="51" borderId="127" xfId="44" applyNumberFormat="1" applyFont="1" applyFill="1" applyBorder="1">
      <alignment horizontal="center" vertical="center"/>
    </xf>
    <xf numFmtId="0" fontId="0" fillId="51" borderId="127" xfId="48" applyFont="1" applyFill="1" applyBorder="1">
      <alignment horizontal="center" vertical="center"/>
    </xf>
    <xf numFmtId="0" fontId="0" fillId="51" borderId="127" xfId="49" applyFont="1" applyFill="1" applyBorder="1">
      <alignment horizontal="center" vertical="center"/>
    </xf>
    <xf numFmtId="0" fontId="0" fillId="51" borderId="127" xfId="0" applyFill="1" applyBorder="1">
      <alignment horizontal="center" vertical="center"/>
    </xf>
    <xf numFmtId="0" fontId="0" fillId="51" borderId="128" xfId="0" applyFill="1" applyBorder="1">
      <alignment horizontal="center" vertical="center"/>
    </xf>
    <xf numFmtId="0" fontId="4" fillId="0" borderId="123" xfId="0" applyFont="1" applyBorder="1" applyAlignment="1">
      <alignment horizontal="left" vertical="center"/>
    </xf>
    <xf numFmtId="0" fontId="4" fillId="0" borderId="125" xfId="0" applyFont="1" applyBorder="1" applyAlignment="1">
      <alignment horizontal="left" vertical="center"/>
    </xf>
    <xf numFmtId="0" fontId="0" fillId="0" borderId="126" xfId="0" applyBorder="1">
      <alignment horizontal="center" vertical="center"/>
    </xf>
    <xf numFmtId="0" fontId="0" fillId="0" borderId="120" xfId="0" applyBorder="1" applyAlignment="1">
      <alignment vertical="center"/>
    </xf>
    <xf numFmtId="0" fontId="0" fillId="0" borderId="132" xfId="0" applyBorder="1">
      <alignment horizontal="center" vertical="center"/>
    </xf>
    <xf numFmtId="0" fontId="4" fillId="0" borderId="120" xfId="0" applyFont="1" applyBorder="1">
      <alignment horizontal="center" vertical="center"/>
    </xf>
    <xf numFmtId="0" fontId="0" fillId="0" borderId="126" xfId="0" applyBorder="1" applyAlignment="1">
      <alignment horizontal="left" vertical="center"/>
    </xf>
    <xf numFmtId="0" fontId="14" fillId="0" borderId="126" xfId="0" applyFont="1" applyBorder="1">
      <alignment horizontal="center" vertical="center"/>
    </xf>
    <xf numFmtId="0" fontId="4" fillId="0" borderId="126" xfId="0" applyFont="1" applyBorder="1" applyAlignment="1">
      <alignment horizontal="left" vertical="center"/>
    </xf>
    <xf numFmtId="0" fontId="0" fillId="0" borderId="133" xfId="0" applyBorder="1">
      <alignment horizontal="center" vertical="center"/>
    </xf>
    <xf numFmtId="0" fontId="0" fillId="51" borderId="129" xfId="0" applyFill="1" applyBorder="1">
      <alignment horizontal="center" vertical="center"/>
    </xf>
    <xf numFmtId="0" fontId="0" fillId="72" borderId="129" xfId="0" applyFill="1" applyBorder="1">
      <alignment horizontal="center" vertical="center"/>
    </xf>
    <xf numFmtId="0" fontId="0" fillId="43" borderId="135" xfId="0" applyFill="1" applyBorder="1" applyAlignment="1" applyProtection="1">
      <alignment horizontal="center"/>
      <protection locked="0"/>
    </xf>
    <xf numFmtId="0" fontId="0" fillId="43" borderId="137" xfId="0" applyFill="1" applyBorder="1" applyAlignment="1" applyProtection="1">
      <alignment horizontal="center"/>
      <protection locked="0"/>
    </xf>
    <xf numFmtId="0" fontId="0" fillId="0" borderId="129" xfId="0" applyBorder="1" applyAlignment="1">
      <alignment horizontal="left" vertical="center"/>
    </xf>
    <xf numFmtId="49" fontId="0" fillId="51" borderId="129" xfId="0" applyNumberFormat="1" applyFill="1" applyBorder="1">
      <alignment horizontal="center" vertical="center"/>
    </xf>
    <xf numFmtId="0" fontId="0" fillId="51" borderId="129" xfId="48" applyFont="1" applyFill="1" applyBorder="1">
      <alignment horizontal="center" vertical="center"/>
    </xf>
    <xf numFmtId="49" fontId="0" fillId="51" borderId="134" xfId="0" applyNumberFormat="1" applyFill="1" applyBorder="1">
      <alignment horizontal="center" vertical="center"/>
    </xf>
    <xf numFmtId="49" fontId="0" fillId="51" borderId="127" xfId="0" applyNumberFormat="1" applyFill="1" applyBorder="1">
      <alignment horizontal="center" vertical="center"/>
    </xf>
    <xf numFmtId="0" fontId="0" fillId="51" borderId="127" xfId="46" applyFont="1" applyFill="1" applyBorder="1">
      <alignment horizontal="center" vertical="center"/>
    </xf>
    <xf numFmtId="0" fontId="0" fillId="51" borderId="127" xfId="45" applyFont="1" applyFill="1" applyBorder="1">
      <alignment horizontal="center" vertical="center"/>
    </xf>
    <xf numFmtId="0" fontId="0" fillId="51" borderId="129" xfId="0" applyFill="1" applyBorder="1" applyAlignment="1">
      <alignment horizontal="left" vertical="center"/>
    </xf>
    <xf numFmtId="0" fontId="0" fillId="51" borderId="134" xfId="53" applyFont="1" applyFill="1" applyBorder="1">
      <alignment horizontal="center" vertical="center"/>
    </xf>
    <xf numFmtId="49" fontId="0" fillId="51" borderId="128" xfId="0" applyNumberFormat="1" applyFill="1" applyBorder="1">
      <alignment horizontal="center" vertical="center"/>
    </xf>
    <xf numFmtId="0" fontId="0" fillId="51" borderId="129" xfId="44" applyFont="1" applyFill="1" applyBorder="1">
      <alignment horizontal="center" vertical="center"/>
    </xf>
    <xf numFmtId="0" fontId="0" fillId="51" borderId="134" xfId="0" applyFill="1" applyBorder="1">
      <alignment horizontal="center" vertical="center"/>
    </xf>
    <xf numFmtId="0" fontId="6" fillId="0" borderId="127" xfId="0" applyFont="1" applyBorder="1" applyAlignment="1">
      <alignment horizontal="left"/>
    </xf>
    <xf numFmtId="0" fontId="0" fillId="0" borderId="127" xfId="0" applyBorder="1" applyAlignment="1">
      <alignment horizontal="center"/>
    </xf>
    <xf numFmtId="0" fontId="22" fillId="0" borderId="127" xfId="0" applyFont="1" applyBorder="1" applyAlignment="1" applyProtection="1">
      <alignment horizontal="center"/>
      <protection locked="0"/>
    </xf>
    <xf numFmtId="0" fontId="4" fillId="0" borderId="129" xfId="0" applyFont="1" applyBorder="1" applyAlignment="1" applyProtection="1">
      <alignment horizontal="center"/>
      <protection locked="0"/>
    </xf>
    <xf numFmtId="0" fontId="6" fillId="0" borderId="129" xfId="0" applyFont="1" applyBorder="1" applyAlignment="1">
      <alignment horizontal="center"/>
    </xf>
    <xf numFmtId="0" fontId="0" fillId="57" borderId="127" xfId="48" applyFont="1" applyFill="1" applyBorder="1">
      <alignment horizontal="center" vertical="center"/>
    </xf>
    <xf numFmtId="0" fontId="0" fillId="57" borderId="127" xfId="0" applyFill="1" applyBorder="1">
      <alignment horizontal="center" vertical="center"/>
    </xf>
    <xf numFmtId="0" fontId="0" fillId="16" borderId="136" xfId="20" applyFont="1" applyBorder="1" applyAlignment="1">
      <alignment horizontal="center" vertical="center"/>
    </xf>
    <xf numFmtId="0" fontId="4" fillId="0" borderId="127" xfId="0" applyFont="1" applyBorder="1" applyAlignment="1" applyProtection="1">
      <alignment horizontal="center"/>
      <protection locked="0"/>
    </xf>
    <xf numFmtId="0" fontId="0" fillId="51" borderId="129" xfId="43" applyFont="1" applyFill="1" applyBorder="1">
      <alignment horizontal="center" vertical="center"/>
    </xf>
    <xf numFmtId="0" fontId="0" fillId="51" borderId="129" xfId="32" applyFont="1" applyFill="1" applyBorder="1" applyAlignment="1">
      <alignment horizontal="center" vertical="center"/>
    </xf>
    <xf numFmtId="0" fontId="4" fillId="0" borderId="138" xfId="0" applyFont="1" applyBorder="1" applyAlignment="1" applyProtection="1">
      <alignment horizontal="center"/>
      <protection locked="0"/>
    </xf>
    <xf numFmtId="0" fontId="0" fillId="51" borderId="127" xfId="47" applyFont="1" applyFill="1" applyBorder="1">
      <alignment horizontal="center" vertical="center"/>
    </xf>
    <xf numFmtId="0" fontId="0" fillId="51" borderId="128" xfId="47" applyFont="1" applyFill="1" applyBorder="1">
      <alignment horizontal="center" vertical="center"/>
    </xf>
    <xf numFmtId="0" fontId="0" fillId="51" borderId="129" xfId="47" applyFont="1" applyFill="1" applyBorder="1">
      <alignment horizontal="center" vertical="center"/>
    </xf>
    <xf numFmtId="0" fontId="59" fillId="0" borderId="139" xfId="0" applyFont="1" applyBorder="1" applyAlignment="1"/>
    <xf numFmtId="49" fontId="0" fillId="51" borderId="140" xfId="0" applyNumberFormat="1" applyFill="1" applyBorder="1">
      <alignment horizontal="center" vertical="center"/>
    </xf>
    <xf numFmtId="0" fontId="0" fillId="0" borderId="123" xfId="0" applyBorder="1">
      <alignment horizontal="center" vertical="center"/>
    </xf>
    <xf numFmtId="0" fontId="0" fillId="0" borderId="141" xfId="0" applyBorder="1" applyAlignment="1">
      <alignment horizontal="left" vertical="center"/>
    </xf>
    <xf numFmtId="0" fontId="0" fillId="0" borderId="125" xfId="0" applyBorder="1">
      <alignment horizontal="center" vertical="center"/>
    </xf>
    <xf numFmtId="0" fontId="0" fillId="0" borderId="120" xfId="0" applyBorder="1" applyAlignment="1">
      <alignment horizontal="left" vertical="center"/>
    </xf>
    <xf numFmtId="0" fontId="0" fillId="0" borderId="119" xfId="0" applyBorder="1">
      <alignment horizontal="center" vertical="center"/>
    </xf>
    <xf numFmtId="0" fontId="0" fillId="0" borderId="142" xfId="0" applyBorder="1">
      <alignment horizontal="center" vertical="center"/>
    </xf>
    <xf numFmtId="0" fontId="0" fillId="0" borderId="120" xfId="0" applyBorder="1">
      <alignment horizontal="center" vertical="center"/>
    </xf>
    <xf numFmtId="0" fontId="4" fillId="0" borderId="135" xfId="0" applyFont="1" applyBorder="1" applyAlignment="1">
      <alignment horizontal="center"/>
    </xf>
    <xf numFmtId="0" fontId="0" fillId="0" borderId="123" xfId="0" applyBorder="1" applyAlignment="1">
      <alignment horizontal="center"/>
    </xf>
    <xf numFmtId="0" fontId="0" fillId="0" borderId="125" xfId="0" applyBorder="1" applyAlignment="1">
      <alignment horizontal="center"/>
    </xf>
    <xf numFmtId="0" fontId="4" fillId="0" borderId="120" xfId="0" applyFont="1" applyBorder="1" applyAlignment="1">
      <alignment horizontal="left"/>
    </xf>
    <xf numFmtId="0" fontId="7" fillId="0" borderId="126" xfId="0" applyFont="1" applyBorder="1" applyAlignment="1">
      <alignment horizontal="left" vertical="center"/>
    </xf>
    <xf numFmtId="0" fontId="7" fillId="0" borderId="126" xfId="0" applyFont="1" applyBorder="1">
      <alignment horizontal="center" vertical="center"/>
    </xf>
    <xf numFmtId="0" fontId="7" fillId="0" borderId="132" xfId="0" applyFont="1" applyBorder="1">
      <alignment horizontal="center" vertical="center"/>
    </xf>
    <xf numFmtId="0" fontId="7" fillId="0" borderId="120" xfId="0" applyFont="1" applyBorder="1" applyAlignment="1">
      <alignment horizontal="left" vertical="center"/>
    </xf>
    <xf numFmtId="0" fontId="7" fillId="0" borderId="126" xfId="0" applyFont="1" applyBorder="1" applyAlignment="1">
      <alignment horizontal="left"/>
    </xf>
    <xf numFmtId="0" fontId="7" fillId="0" borderId="132" xfId="0" applyFont="1" applyBorder="1" applyAlignment="1">
      <alignment horizontal="left" vertical="center"/>
    </xf>
    <xf numFmtId="0" fontId="0" fillId="0" borderId="126" xfId="0" applyBorder="1" applyAlignment="1">
      <alignment horizontal="left"/>
    </xf>
    <xf numFmtId="0" fontId="0" fillId="0" borderId="133" xfId="0" applyBorder="1" applyAlignment="1"/>
    <xf numFmtId="0" fontId="4" fillId="43" borderId="127" xfId="0" applyFont="1" applyFill="1" applyBorder="1" applyAlignment="1">
      <alignment horizontal="center"/>
    </xf>
    <xf numFmtId="0" fontId="0" fillId="51" borderId="127" xfId="0" applyFill="1" applyBorder="1" applyAlignment="1">
      <alignment horizontal="left" vertical="center"/>
    </xf>
    <xf numFmtId="0" fontId="0" fillId="51" borderId="128" xfId="48" applyFont="1" applyFill="1" applyBorder="1">
      <alignment horizontal="center" vertical="center"/>
    </xf>
    <xf numFmtId="0" fontId="0" fillId="51" borderId="127" xfId="51" applyFont="1" applyFill="1" applyBorder="1">
      <alignment horizontal="center" vertical="center"/>
    </xf>
    <xf numFmtId="0" fontId="0" fillId="51" borderId="128" xfId="51" applyFont="1" applyFill="1" applyBorder="1">
      <alignment horizontal="center" vertical="center"/>
    </xf>
    <xf numFmtId="0" fontId="4" fillId="43" borderId="129" xfId="0" applyFont="1" applyFill="1" applyBorder="1" applyAlignment="1">
      <alignment horizontal="center"/>
    </xf>
    <xf numFmtId="0" fontId="0" fillId="51" borderId="134" xfId="48" applyFont="1" applyFill="1" applyBorder="1">
      <alignment horizontal="center" vertical="center"/>
    </xf>
    <xf numFmtId="0" fontId="0" fillId="0" borderId="120" xfId="0" applyBorder="1" applyAlignment="1">
      <alignment horizontal="left"/>
    </xf>
    <xf numFmtId="0" fontId="0" fillId="0" borderId="126" xfId="0" applyBorder="1" applyAlignment="1"/>
    <xf numFmtId="0" fontId="0" fillId="0" borderId="132" xfId="0" applyBorder="1" applyAlignment="1">
      <alignment horizontal="left"/>
    </xf>
    <xf numFmtId="0" fontId="0" fillId="0" borderId="120" xfId="0" applyBorder="1" applyAlignment="1">
      <alignment horizontal="center"/>
    </xf>
    <xf numFmtId="167" fontId="9" fillId="0" borderId="120" xfId="0" applyNumberFormat="1" applyFont="1" applyBorder="1" applyAlignment="1">
      <alignment horizontal="center"/>
    </xf>
    <xf numFmtId="0" fontId="7" fillId="51" borderId="127" xfId="0" applyFont="1" applyFill="1" applyBorder="1" applyAlignment="1">
      <alignment vertical="center"/>
    </xf>
    <xf numFmtId="0" fontId="0" fillId="51" borderId="127" xfId="0" applyFill="1" applyBorder="1" applyAlignment="1">
      <alignment vertical="center"/>
    </xf>
    <xf numFmtId="0" fontId="0" fillId="0" borderId="143" xfId="0" applyBorder="1" applyAlignment="1">
      <alignment horizontal="left" vertical="center"/>
    </xf>
    <xf numFmtId="49" fontId="0" fillId="0" borderId="143" xfId="0" applyNumberFormat="1" applyBorder="1" applyAlignment="1">
      <alignment horizontal="left" vertical="center"/>
    </xf>
    <xf numFmtId="0" fontId="4" fillId="0" borderId="144" xfId="0" applyFont="1" applyBorder="1" applyAlignment="1">
      <alignment horizontal="center"/>
    </xf>
    <xf numFmtId="0" fontId="4" fillId="0" borderId="138" xfId="0" applyFont="1" applyBorder="1" applyAlignment="1" applyProtection="1">
      <alignment horizontal="left"/>
      <protection locked="0"/>
    </xf>
    <xf numFmtId="0" fontId="0" fillId="0" borderId="127" xfId="0" applyBorder="1" applyAlignment="1">
      <alignment vertical="center"/>
    </xf>
    <xf numFmtId="0" fontId="7" fillId="52" borderId="129" xfId="48" applyBorder="1">
      <alignment horizontal="center" vertical="center"/>
    </xf>
    <xf numFmtId="49" fontId="0" fillId="51" borderId="138" xfId="0" applyNumberFormat="1" applyFill="1" applyBorder="1">
      <alignment horizontal="center" vertical="center"/>
    </xf>
    <xf numFmtId="49" fontId="0" fillId="51" borderId="145" xfId="0" applyNumberFormat="1" applyFill="1" applyBorder="1">
      <alignment horizontal="center" vertical="center"/>
    </xf>
    <xf numFmtId="0" fontId="6" fillId="26" borderId="138" xfId="0" applyFont="1" applyFill="1" applyBorder="1" applyAlignment="1">
      <alignment horizontal="left"/>
    </xf>
    <xf numFmtId="1" fontId="0" fillId="51" borderId="128" xfId="0" applyNumberFormat="1" applyFill="1" applyBorder="1">
      <alignment horizontal="center" vertical="center"/>
    </xf>
    <xf numFmtId="0" fontId="0" fillId="51" borderId="138" xfId="0" applyFill="1" applyBorder="1">
      <alignment horizontal="center" vertical="center"/>
    </xf>
    <xf numFmtId="0" fontId="0" fillId="51" borderId="138" xfId="43" applyFont="1" applyFill="1" applyBorder="1">
      <alignment horizontal="center" vertical="center"/>
    </xf>
    <xf numFmtId="0" fontId="7" fillId="52" borderId="127" xfId="48" applyBorder="1">
      <alignment horizontal="center" vertical="center"/>
    </xf>
    <xf numFmtId="0" fontId="0" fillId="51" borderId="140" xfId="0" applyFill="1" applyBorder="1" applyAlignment="1">
      <alignment horizontal="left" vertical="center"/>
    </xf>
    <xf numFmtId="0" fontId="19" fillId="0" borderId="140" xfId="0" applyFont="1" applyBorder="1" applyAlignment="1" applyProtection="1">
      <alignment horizontal="center"/>
      <protection locked="0"/>
    </xf>
    <xf numFmtId="0" fontId="0" fillId="51" borderId="140" xfId="43" applyFont="1" applyFill="1" applyBorder="1">
      <alignment horizontal="center" vertical="center"/>
    </xf>
    <xf numFmtId="0" fontId="0" fillId="51" borderId="140" xfId="0" applyFill="1" applyBorder="1">
      <alignment horizontal="center" vertical="center"/>
    </xf>
    <xf numFmtId="0" fontId="0" fillId="51" borderId="140" xfId="32" applyFont="1" applyFill="1" applyBorder="1" applyAlignment="1">
      <alignment horizontal="center" vertical="center"/>
    </xf>
    <xf numFmtId="0" fontId="0" fillId="51" borderId="146" xfId="0" applyFill="1" applyBorder="1">
      <alignment horizontal="center" vertical="center"/>
    </xf>
    <xf numFmtId="1" fontId="0" fillId="51" borderId="140" xfId="32" applyNumberFormat="1" applyFont="1" applyFill="1" applyBorder="1" applyAlignment="1">
      <alignment horizontal="center" vertical="center"/>
    </xf>
    <xf numFmtId="0" fontId="0" fillId="51" borderId="139" xfId="0" applyFill="1" applyBorder="1">
      <alignment horizontal="center" vertical="center"/>
    </xf>
    <xf numFmtId="49" fontId="0" fillId="51" borderId="139" xfId="0" applyNumberFormat="1" applyFill="1" applyBorder="1">
      <alignment horizontal="center" vertical="center"/>
    </xf>
    <xf numFmtId="0" fontId="0" fillId="0" borderId="147" xfId="0" applyBorder="1">
      <alignment horizontal="center" vertical="center"/>
    </xf>
    <xf numFmtId="0" fontId="0" fillId="0" borderId="148" xfId="0" applyBorder="1">
      <alignment horizontal="center" vertical="center"/>
    </xf>
    <xf numFmtId="0" fontId="0" fillId="51" borderId="127" xfId="20" applyNumberFormat="1" applyFont="1" applyFill="1" applyBorder="1" applyAlignment="1">
      <alignment horizontal="center" vertical="center"/>
    </xf>
    <xf numFmtId="0" fontId="0" fillId="0" borderId="129" xfId="0" applyBorder="1" applyAlignment="1">
      <alignment vertical="center"/>
    </xf>
    <xf numFmtId="0" fontId="0" fillId="51" borderId="129" xfId="51" applyFont="1" applyFill="1" applyBorder="1">
      <alignment horizontal="center" vertical="center"/>
    </xf>
    <xf numFmtId="0" fontId="0" fillId="0" borderId="149" xfId="0" applyBorder="1" applyAlignment="1"/>
    <xf numFmtId="0" fontId="0" fillId="51" borderId="128" xfId="43" applyFont="1" applyFill="1" applyBorder="1">
      <alignment horizontal="center" vertical="center"/>
    </xf>
    <xf numFmtId="0" fontId="0" fillId="0" borderId="150" xfId="0" applyBorder="1">
      <alignment horizontal="center" vertical="center"/>
    </xf>
    <xf numFmtId="0" fontId="4" fillId="0" borderId="150" xfId="0" applyFont="1" applyBorder="1" applyAlignment="1">
      <alignment horizontal="left"/>
    </xf>
    <xf numFmtId="0" fontId="0" fillId="0" borderId="140" xfId="0" applyBorder="1">
      <alignment horizontal="center" vertical="center"/>
    </xf>
    <xf numFmtId="171" fontId="24" fillId="0" borderId="74" xfId="0" applyNumberFormat="1" applyFont="1" applyBorder="1" applyAlignment="1">
      <alignment horizontal="left"/>
    </xf>
    <xf numFmtId="172" fontId="24" fillId="66" borderId="74" xfId="0" applyNumberFormat="1" applyFont="1" applyFill="1" applyBorder="1" applyAlignment="1">
      <alignment horizontal="left" wrapText="1"/>
    </xf>
    <xf numFmtId="0" fontId="45" fillId="0" borderId="157" xfId="0" applyFont="1" applyBorder="1">
      <alignment horizontal="center" vertical="center"/>
    </xf>
    <xf numFmtId="0" fontId="21" fillId="0" borderId="74" xfId="0" applyFont="1" applyBorder="1" applyAlignment="1">
      <alignment vertical="center"/>
    </xf>
    <xf numFmtId="0" fontId="45" fillId="0" borderId="158" xfId="0" applyFont="1" applyBorder="1" applyAlignment="1">
      <alignment vertical="center"/>
    </xf>
    <xf numFmtId="0" fontId="21" fillId="0" borderId="74" xfId="0" applyFont="1" applyBorder="1">
      <alignment horizontal="center" vertical="center"/>
    </xf>
    <xf numFmtId="0" fontId="21" fillId="0" borderId="74" xfId="0" applyFont="1" applyBorder="1" applyAlignment="1"/>
    <xf numFmtId="0" fontId="21" fillId="51" borderId="74" xfId="0" applyFont="1" applyFill="1" applyBorder="1" applyAlignment="1">
      <alignment horizontal="left" vertical="center"/>
    </xf>
    <xf numFmtId="0" fontId="21" fillId="0" borderId="74" xfId="0" applyFont="1" applyBorder="1" applyAlignment="1">
      <alignment horizontal="left" vertical="center"/>
    </xf>
    <xf numFmtId="0" fontId="45" fillId="0" borderId="74" xfId="0" applyFont="1" applyBorder="1" applyAlignment="1">
      <alignment horizontal="center"/>
    </xf>
    <xf numFmtId="0" fontId="6" fillId="0" borderId="151" xfId="0" applyFont="1" applyBorder="1" applyAlignment="1">
      <alignment horizontal="center"/>
    </xf>
    <xf numFmtId="0" fontId="0" fillId="0" borderId="151" xfId="0" applyBorder="1">
      <alignment horizontal="center" vertical="center"/>
    </xf>
    <xf numFmtId="0" fontId="4" fillId="0" borderId="159" xfId="0" applyFont="1" applyBorder="1" applyAlignment="1">
      <alignment horizontal="center"/>
    </xf>
    <xf numFmtId="0" fontId="0" fillId="0" borderId="161" xfId="0" applyBorder="1">
      <alignment horizontal="center" vertical="center"/>
    </xf>
    <xf numFmtId="0" fontId="0" fillId="0" borderId="129" xfId="0" applyBorder="1">
      <alignment horizontal="center" vertical="center"/>
    </xf>
    <xf numFmtId="0" fontId="0" fillId="0" borderId="151" xfId="0" applyBorder="1" applyAlignment="1">
      <alignment horizontal="center"/>
    </xf>
    <xf numFmtId="0" fontId="6" fillId="0" borderId="153" xfId="0" applyFont="1" applyBorder="1" applyAlignment="1">
      <alignment horizontal="center"/>
    </xf>
    <xf numFmtId="0" fontId="7" fillId="0" borderId="155" xfId="0" applyFont="1" applyBorder="1">
      <alignment horizontal="center" vertical="center"/>
    </xf>
    <xf numFmtId="0" fontId="0" fillId="0" borderId="159" xfId="0" applyBorder="1">
      <alignment horizontal="center" vertical="center"/>
    </xf>
    <xf numFmtId="0" fontId="0" fillId="0" borderId="166" xfId="0" applyBorder="1">
      <alignment horizontal="center" vertical="center"/>
    </xf>
    <xf numFmtId="0" fontId="0" fillId="0" borderId="167" xfId="0" applyBorder="1">
      <alignment horizontal="center" vertical="center"/>
    </xf>
    <xf numFmtId="0" fontId="0" fillId="0" borderId="102" xfId="0" applyBorder="1">
      <alignment horizontal="center" vertical="center"/>
    </xf>
    <xf numFmtId="0" fontId="4" fillId="0" borderId="152" xfId="0" applyFont="1" applyBorder="1" applyAlignment="1">
      <alignment horizontal="center"/>
    </xf>
    <xf numFmtId="0" fontId="4" fillId="0" borderId="151" xfId="0" applyFont="1" applyBorder="1" applyAlignment="1">
      <alignment horizontal="center"/>
    </xf>
    <xf numFmtId="0" fontId="4" fillId="0" borderId="151" xfId="0" applyFont="1" applyBorder="1" applyAlignment="1">
      <alignment horizontal="left"/>
    </xf>
    <xf numFmtId="0" fontId="7" fillId="53" borderId="127" xfId="43" applyBorder="1">
      <alignment horizontal="center" vertical="center"/>
    </xf>
    <xf numFmtId="0" fontId="7" fillId="51" borderId="127" xfId="43" applyFill="1" applyBorder="1">
      <alignment horizontal="center" vertical="center"/>
    </xf>
    <xf numFmtId="0" fontId="7" fillId="69" borderId="113" xfId="44" applyBorder="1">
      <alignment horizontal="center" vertical="center"/>
    </xf>
    <xf numFmtId="0" fontId="7" fillId="58" borderId="127" xfId="33" applyBorder="1">
      <alignment horizontal="center" vertical="center"/>
    </xf>
    <xf numFmtId="0" fontId="35" fillId="18" borderId="3" xfId="25" applyAlignment="1">
      <alignment horizontal="center" vertical="center"/>
    </xf>
    <xf numFmtId="0" fontId="7" fillId="55" borderId="129" xfId="45" applyBorder="1">
      <alignment horizontal="center" vertical="center"/>
    </xf>
    <xf numFmtId="0" fontId="7" fillId="53" borderId="91" xfId="43" applyBorder="1">
      <alignment horizontal="center" vertical="center"/>
    </xf>
    <xf numFmtId="0" fontId="7" fillId="55" borderId="127" xfId="45" applyBorder="1">
      <alignment horizontal="center" vertical="center"/>
    </xf>
    <xf numFmtId="0" fontId="0" fillId="51" borderId="169" xfId="43" applyFont="1" applyFill="1" applyBorder="1">
      <alignment horizontal="center" vertical="center"/>
    </xf>
    <xf numFmtId="0" fontId="0" fillId="0" borderId="169" xfId="0" applyBorder="1">
      <alignment horizontal="center" vertical="center"/>
    </xf>
    <xf numFmtId="49" fontId="0" fillId="51" borderId="169" xfId="0" applyNumberFormat="1" applyFill="1" applyBorder="1">
      <alignment horizontal="center" vertical="center"/>
    </xf>
    <xf numFmtId="0" fontId="0" fillId="51" borderId="170" xfId="43" applyFont="1" applyFill="1" applyBorder="1">
      <alignment horizontal="center" vertical="center"/>
    </xf>
    <xf numFmtId="0" fontId="0" fillId="72" borderId="122" xfId="0" applyFill="1" applyBorder="1">
      <alignment horizontal="center" vertical="center"/>
    </xf>
    <xf numFmtId="0" fontId="0" fillId="51" borderId="122" xfId="0" applyFill="1" applyBorder="1">
      <alignment horizontal="center" vertical="center"/>
    </xf>
    <xf numFmtId="0" fontId="0" fillId="51" borderId="171" xfId="0" applyFill="1" applyBorder="1">
      <alignment horizontal="center" vertical="center"/>
    </xf>
    <xf numFmtId="0" fontId="0" fillId="52" borderId="169" xfId="0" applyFill="1" applyBorder="1">
      <alignment horizontal="center" vertical="center"/>
    </xf>
    <xf numFmtId="0" fontId="0" fillId="52" borderId="169" xfId="43" applyFont="1" applyFill="1" applyBorder="1">
      <alignment horizontal="center" vertical="center"/>
    </xf>
    <xf numFmtId="0" fontId="0" fillId="52" borderId="169" xfId="32" applyFont="1" applyFill="1" applyBorder="1" applyAlignment="1">
      <alignment horizontal="center" vertical="center"/>
    </xf>
    <xf numFmtId="0" fontId="0" fillId="51" borderId="169" xfId="0" applyFill="1" applyBorder="1">
      <alignment horizontal="center" vertical="center"/>
    </xf>
    <xf numFmtId="0" fontId="0" fillId="51" borderId="169" xfId="20" applyFont="1" applyFill="1" applyBorder="1" applyAlignment="1">
      <alignment horizontal="center" vertical="center"/>
    </xf>
    <xf numFmtId="0" fontId="0" fillId="51" borderId="169" xfId="32" applyFont="1" applyFill="1" applyBorder="1" applyAlignment="1">
      <alignment horizontal="center" vertical="center"/>
    </xf>
    <xf numFmtId="0" fontId="0" fillId="51" borderId="169" xfId="44" applyFont="1" applyFill="1" applyBorder="1">
      <alignment horizontal="center" vertical="center"/>
    </xf>
    <xf numFmtId="49" fontId="0" fillId="52" borderId="169" xfId="0" applyNumberFormat="1" applyFill="1" applyBorder="1">
      <alignment horizontal="center" vertical="center"/>
    </xf>
    <xf numFmtId="0" fontId="52" fillId="56" borderId="169" xfId="46" applyBorder="1">
      <alignment horizontal="center" vertical="center"/>
    </xf>
    <xf numFmtId="0" fontId="0" fillId="57" borderId="169" xfId="0" applyFill="1" applyBorder="1">
      <alignment horizontal="center" vertical="center"/>
    </xf>
    <xf numFmtId="0" fontId="0" fillId="57" borderId="169" xfId="43" applyFont="1" applyFill="1" applyBorder="1">
      <alignment horizontal="center" vertical="center"/>
    </xf>
    <xf numFmtId="0" fontId="0" fillId="51" borderId="169" xfId="20" applyNumberFormat="1" applyFont="1" applyFill="1" applyBorder="1" applyAlignment="1">
      <alignment horizontal="center" vertical="center"/>
    </xf>
    <xf numFmtId="0" fontId="0" fillId="51" borderId="169" xfId="48" applyFont="1" applyFill="1" applyBorder="1">
      <alignment horizontal="center" vertical="center"/>
    </xf>
    <xf numFmtId="0" fontId="0" fillId="57" borderId="169" xfId="48" applyFont="1" applyFill="1" applyBorder="1">
      <alignment horizontal="center" vertical="center"/>
    </xf>
    <xf numFmtId="0" fontId="7" fillId="69" borderId="169" xfId="44" applyBorder="1">
      <alignment horizontal="center" vertical="center"/>
    </xf>
    <xf numFmtId="0" fontId="0" fillId="53" borderId="169" xfId="0" applyFill="1" applyBorder="1">
      <alignment horizontal="center" vertical="center"/>
    </xf>
    <xf numFmtId="0" fontId="0" fillId="53" borderId="169" xfId="43" applyFont="1" applyBorder="1">
      <alignment horizontal="center" vertical="center"/>
    </xf>
    <xf numFmtId="0" fontId="0" fillId="53" borderId="169" xfId="32" applyFont="1" applyFill="1" applyBorder="1" applyAlignment="1">
      <alignment horizontal="center" vertical="center"/>
    </xf>
    <xf numFmtId="49" fontId="0" fillId="53" borderId="113" xfId="0" applyNumberFormat="1" applyFill="1" applyBorder="1">
      <alignment horizontal="center" vertical="center"/>
    </xf>
    <xf numFmtId="0" fontId="0" fillId="53" borderId="113" xfId="44" applyFont="1" applyFill="1" applyBorder="1">
      <alignment horizontal="center" vertical="center"/>
    </xf>
    <xf numFmtId="0" fontId="7" fillId="79" borderId="124" xfId="0" applyFont="1" applyFill="1" applyBorder="1">
      <alignment horizontal="center" vertical="center"/>
    </xf>
    <xf numFmtId="0" fontId="0" fillId="46" borderId="172" xfId="0" applyFill="1" applyBorder="1">
      <alignment horizontal="center" vertical="center"/>
    </xf>
    <xf numFmtId="0" fontId="7" fillId="46" borderId="172" xfId="0" applyFont="1" applyFill="1" applyBorder="1">
      <alignment horizontal="center" vertical="center"/>
    </xf>
    <xf numFmtId="0" fontId="7" fillId="46" borderId="173" xfId="0" applyFont="1" applyFill="1" applyBorder="1">
      <alignment horizontal="center" vertical="center"/>
    </xf>
    <xf numFmtId="0" fontId="6" fillId="0" borderId="174" xfId="0" applyFont="1" applyBorder="1" applyAlignment="1">
      <alignment horizontal="left" vertical="center"/>
    </xf>
    <xf numFmtId="0" fontId="7" fillId="0" borderId="172" xfId="0" applyFont="1" applyBorder="1">
      <alignment horizontal="center" vertical="center"/>
    </xf>
    <xf numFmtId="0" fontId="7" fillId="0" borderId="173" xfId="0" applyFont="1" applyBorder="1">
      <alignment horizontal="center" vertical="center"/>
    </xf>
    <xf numFmtId="0" fontId="6" fillId="47" borderId="130" xfId="0" applyFont="1" applyFill="1" applyBorder="1">
      <alignment horizontal="center" vertical="center"/>
    </xf>
    <xf numFmtId="0" fontId="7" fillId="47" borderId="124" xfId="0" applyFont="1" applyFill="1" applyBorder="1">
      <alignment horizontal="center" vertical="center"/>
    </xf>
    <xf numFmtId="0" fontId="7" fillId="0" borderId="130" xfId="0" applyFont="1" applyBorder="1" applyAlignment="1">
      <alignment horizontal="left"/>
    </xf>
    <xf numFmtId="0" fontId="0" fillId="0" borderId="124" xfId="0" applyBorder="1">
      <alignment horizontal="center" vertical="center"/>
    </xf>
    <xf numFmtId="0" fontId="7" fillId="0" borderId="124" xfId="0" applyFont="1" applyBorder="1" applyAlignment="1">
      <alignment horizontal="left"/>
    </xf>
    <xf numFmtId="0" fontId="7" fillId="0" borderId="124" xfId="0" applyFont="1" applyBorder="1">
      <alignment horizontal="center" vertical="center"/>
    </xf>
    <xf numFmtId="0" fontId="7" fillId="0" borderId="131" xfId="0" applyFont="1" applyBorder="1">
      <alignment horizontal="center" vertical="center"/>
    </xf>
    <xf numFmtId="0" fontId="7" fillId="48" borderId="130" xfId="0" applyFont="1" applyFill="1" applyBorder="1" applyAlignment="1">
      <alignment horizontal="left" vertical="center"/>
    </xf>
    <xf numFmtId="0" fontId="7" fillId="48" borderId="124" xfId="0" applyFont="1" applyFill="1" applyBorder="1">
      <alignment horizontal="center" vertical="center"/>
    </xf>
    <xf numFmtId="0" fontId="7" fillId="48" borderId="131" xfId="0" applyFont="1" applyFill="1" applyBorder="1">
      <alignment horizontal="center" vertical="center"/>
    </xf>
    <xf numFmtId="0" fontId="4" fillId="0" borderId="130" xfId="0" applyFont="1" applyBorder="1" applyAlignment="1">
      <alignment horizontal="left" vertical="center"/>
    </xf>
    <xf numFmtId="0" fontId="0" fillId="0" borderId="131" xfId="0" applyBorder="1">
      <alignment horizontal="center" vertical="center"/>
    </xf>
    <xf numFmtId="0" fontId="0" fillId="0" borderId="175" xfId="0" applyBorder="1">
      <alignment horizontal="center" vertical="center"/>
    </xf>
    <xf numFmtId="0" fontId="4" fillId="0" borderId="124" xfId="0" applyFont="1" applyBorder="1" applyAlignment="1">
      <alignment horizontal="left" vertical="center"/>
    </xf>
    <xf numFmtId="0" fontId="0" fillId="0" borderId="176" xfId="0" applyBorder="1">
      <alignment horizontal="center" vertical="center"/>
    </xf>
    <xf numFmtId="0" fontId="14" fillId="0" borderId="174" xfId="0" applyFont="1" applyBorder="1">
      <alignment horizontal="center" vertical="center"/>
    </xf>
    <xf numFmtId="0" fontId="0" fillId="0" borderId="172" xfId="0" applyBorder="1">
      <alignment horizontal="center" vertical="center"/>
    </xf>
    <xf numFmtId="0" fontId="0" fillId="0" borderId="173" xfId="0" applyBorder="1">
      <alignment horizontal="center" vertical="center"/>
    </xf>
    <xf numFmtId="0" fontId="4" fillId="0" borderId="130" xfId="0" applyFont="1" applyBorder="1">
      <alignment horizontal="center" vertical="center"/>
    </xf>
    <xf numFmtId="0" fontId="0" fillId="0" borderId="162" xfId="0" applyBorder="1" applyAlignment="1" applyProtection="1">
      <alignment horizontal="center"/>
      <protection locked="0"/>
    </xf>
    <xf numFmtId="0" fontId="6" fillId="51" borderId="162" xfId="0" applyFont="1" applyFill="1" applyBorder="1">
      <alignment horizontal="center" vertical="center"/>
    </xf>
    <xf numFmtId="0" fontId="0" fillId="72" borderId="162" xfId="0" applyFill="1" applyBorder="1">
      <alignment horizontal="center" vertical="center"/>
    </xf>
    <xf numFmtId="0" fontId="0" fillId="51" borderId="162" xfId="0" applyFill="1" applyBorder="1">
      <alignment horizontal="center" vertical="center"/>
    </xf>
    <xf numFmtId="0" fontId="0" fillId="51" borderId="163" xfId="0" applyFill="1" applyBorder="1">
      <alignment horizontal="center" vertical="center"/>
    </xf>
    <xf numFmtId="0" fontId="6" fillId="0" borderId="121" xfId="0" applyFont="1" applyBorder="1">
      <alignment horizontal="center" vertical="center"/>
    </xf>
    <xf numFmtId="0" fontId="0" fillId="59" borderId="113" xfId="49" applyFont="1" applyBorder="1">
      <alignment horizontal="center" vertical="center"/>
    </xf>
    <xf numFmtId="0" fontId="7" fillId="59" borderId="113" xfId="49" applyBorder="1">
      <alignment horizontal="center" vertical="center"/>
    </xf>
    <xf numFmtId="0" fontId="7" fillId="59" borderId="177" xfId="49" applyBorder="1">
      <alignment horizontal="center" vertical="center"/>
    </xf>
    <xf numFmtId="0" fontId="36" fillId="23" borderId="127" xfId="32" applyBorder="1" applyAlignment="1">
      <alignment horizontal="center" vertical="center"/>
    </xf>
    <xf numFmtId="1" fontId="0" fillId="55" borderId="127" xfId="0" applyNumberFormat="1" applyFill="1" applyBorder="1">
      <alignment horizontal="center" vertical="center"/>
    </xf>
    <xf numFmtId="1" fontId="36" fillId="23" borderId="127" xfId="32" applyNumberFormat="1" applyBorder="1" applyAlignment="1">
      <alignment horizontal="center" vertical="center"/>
    </xf>
    <xf numFmtId="1" fontId="36" fillId="23" borderId="136" xfId="32" applyNumberFormat="1" applyBorder="1" applyAlignment="1">
      <alignment horizontal="center" vertical="center"/>
    </xf>
    <xf numFmtId="1" fontId="0" fillId="53" borderId="127" xfId="0" applyNumberFormat="1" applyFill="1" applyBorder="1">
      <alignment horizontal="center" vertical="center"/>
    </xf>
    <xf numFmtId="0" fontId="7" fillId="51" borderId="128" xfId="43" applyFill="1" applyBorder="1">
      <alignment horizontal="center" vertical="center"/>
    </xf>
    <xf numFmtId="0" fontId="0" fillId="53" borderId="127" xfId="44" applyFont="1" applyFill="1" applyBorder="1">
      <alignment horizontal="center" vertical="center"/>
    </xf>
    <xf numFmtId="0" fontId="0" fillId="53" borderId="127" xfId="43" applyFont="1" applyBorder="1">
      <alignment horizontal="center" vertical="center"/>
    </xf>
    <xf numFmtId="1" fontId="0" fillId="53" borderId="127" xfId="32" applyNumberFormat="1" applyFont="1" applyFill="1" applyBorder="1" applyAlignment="1">
      <alignment horizontal="center" vertical="center"/>
    </xf>
    <xf numFmtId="1" fontId="0" fillId="53" borderId="128" xfId="0" applyNumberFormat="1" applyFill="1" applyBorder="1">
      <alignment horizontal="center" vertical="center"/>
    </xf>
    <xf numFmtId="0" fontId="0" fillId="55" borderId="169" xfId="45" applyFont="1" applyBorder="1">
      <alignment horizontal="center" vertical="center"/>
    </xf>
    <xf numFmtId="0" fontId="0" fillId="77" borderId="127" xfId="44" applyFont="1" applyFill="1" applyBorder="1">
      <alignment horizontal="center" vertical="center"/>
    </xf>
    <xf numFmtId="0" fontId="4" fillId="24" borderId="129" xfId="0" applyFont="1" applyFill="1" applyBorder="1" applyAlignment="1" applyProtection="1">
      <alignment horizontal="left"/>
      <protection locked="0"/>
    </xf>
    <xf numFmtId="0" fontId="4" fillId="24" borderId="129" xfId="0" applyFont="1" applyFill="1" applyBorder="1">
      <alignment horizontal="center" vertical="center"/>
    </xf>
    <xf numFmtId="1" fontId="0" fillId="24" borderId="129" xfId="0" applyNumberFormat="1" applyFill="1" applyBorder="1">
      <alignment horizontal="center" vertical="center"/>
    </xf>
    <xf numFmtId="0" fontId="0" fillId="24" borderId="134" xfId="0" applyFill="1" applyBorder="1">
      <alignment horizontal="center" vertical="center"/>
    </xf>
    <xf numFmtId="0" fontId="0" fillId="43" borderId="114" xfId="0" applyFill="1" applyBorder="1" applyAlignment="1" applyProtection="1">
      <alignment horizontal="center"/>
      <protection locked="0"/>
    </xf>
    <xf numFmtId="0" fontId="0" fillId="0" borderId="114" xfId="0" applyBorder="1" applyAlignment="1">
      <alignment horizontal="left" vertical="center"/>
    </xf>
    <xf numFmtId="0" fontId="0" fillId="51" borderId="114" xfId="43" applyFont="1" applyFill="1" applyBorder="1">
      <alignment horizontal="center" vertical="center"/>
    </xf>
    <xf numFmtId="0" fontId="0" fillId="55" borderId="114" xfId="43" applyFont="1" applyFill="1" applyBorder="1">
      <alignment horizontal="center" vertical="center"/>
    </xf>
    <xf numFmtId="0" fontId="0" fillId="55" borderId="114" xfId="32" applyFont="1" applyFill="1" applyBorder="1" applyAlignment="1">
      <alignment horizontal="center" vertical="center"/>
    </xf>
    <xf numFmtId="0" fontId="0" fillId="0" borderId="114" xfId="0" applyBorder="1">
      <alignment horizontal="center" vertical="center"/>
    </xf>
    <xf numFmtId="0" fontId="7" fillId="55" borderId="114" xfId="45" applyBorder="1">
      <alignment horizontal="center" vertical="center"/>
    </xf>
    <xf numFmtId="0" fontId="0" fillId="51" borderId="114" xfId="32" applyFont="1" applyFill="1" applyBorder="1" applyAlignment="1">
      <alignment horizontal="center" vertical="center"/>
    </xf>
    <xf numFmtId="0" fontId="0" fillId="51" borderId="115" xfId="43" applyFont="1" applyFill="1" applyBorder="1">
      <alignment horizontal="center" vertical="center"/>
    </xf>
    <xf numFmtId="173" fontId="0" fillId="0" borderId="169" xfId="0" applyNumberFormat="1" applyBorder="1">
      <alignment horizontal="center" vertical="center"/>
    </xf>
    <xf numFmtId="0" fontId="0" fillId="43" borderId="169" xfId="0" applyFill="1" applyBorder="1" applyAlignment="1" applyProtection="1">
      <alignment horizontal="center"/>
      <protection locked="0"/>
    </xf>
    <xf numFmtId="0" fontId="7" fillId="0" borderId="169" xfId="0" applyFont="1" applyBorder="1" applyAlignment="1">
      <alignment horizontal="left" vertical="center"/>
    </xf>
    <xf numFmtId="0" fontId="0" fillId="51" borderId="178" xfId="43" applyFont="1" applyFill="1" applyBorder="1">
      <alignment horizontal="center" vertical="center"/>
    </xf>
    <xf numFmtId="0" fontId="0" fillId="0" borderId="169" xfId="0" applyBorder="1" applyAlignment="1">
      <alignment horizontal="left" vertical="center"/>
    </xf>
    <xf numFmtId="0" fontId="0" fillId="51" borderId="139" xfId="43" applyFont="1" applyFill="1" applyBorder="1">
      <alignment horizontal="center" vertical="center"/>
    </xf>
    <xf numFmtId="0" fontId="0" fillId="51" borderId="139" xfId="32" applyFont="1" applyFill="1" applyBorder="1" applyAlignment="1">
      <alignment horizontal="center" vertical="center"/>
    </xf>
    <xf numFmtId="0" fontId="0" fillId="51" borderId="179" xfId="43" applyFont="1" applyFill="1" applyBorder="1">
      <alignment horizontal="center" vertical="center"/>
    </xf>
    <xf numFmtId="0" fontId="6" fillId="51" borderId="169" xfId="0" applyFont="1" applyFill="1" applyBorder="1">
      <alignment horizontal="center" vertical="center"/>
    </xf>
    <xf numFmtId="49" fontId="6" fillId="51" borderId="169" xfId="0" applyNumberFormat="1" applyFont="1" applyFill="1" applyBorder="1">
      <alignment horizontal="center" vertical="center"/>
    </xf>
    <xf numFmtId="0" fontId="4" fillId="0" borderId="159" xfId="0" applyFont="1" applyBorder="1" applyAlignment="1">
      <alignment horizontal="left" vertical="center"/>
    </xf>
    <xf numFmtId="0" fontId="0" fillId="0" borderId="168" xfId="0" applyBorder="1" applyAlignment="1">
      <alignment horizontal="left"/>
    </xf>
    <xf numFmtId="0" fontId="0" fillId="0" borderId="168" xfId="0" applyBorder="1">
      <alignment horizontal="center" vertical="center"/>
    </xf>
    <xf numFmtId="0" fontId="4" fillId="0" borderId="161" xfId="0" applyFont="1" applyBorder="1" applyAlignment="1">
      <alignment horizontal="left" vertical="center"/>
    </xf>
    <xf numFmtId="0" fontId="4" fillId="0" borderId="161" xfId="0" applyFont="1" applyBorder="1" applyAlignment="1">
      <alignment horizontal="left"/>
    </xf>
    <xf numFmtId="0" fontId="4" fillId="0" borderId="180" xfId="0" applyFont="1" applyBorder="1" applyAlignment="1">
      <alignment horizontal="left" vertical="center"/>
    </xf>
    <xf numFmtId="0" fontId="4" fillId="0" borderId="130" xfId="0" applyFont="1" applyBorder="1" applyAlignment="1">
      <alignment vertical="center"/>
    </xf>
    <xf numFmtId="0" fontId="14" fillId="0" borderId="124" xfId="0" applyFont="1" applyBorder="1">
      <alignment horizontal="center" vertical="center"/>
    </xf>
    <xf numFmtId="0" fontId="4" fillId="0" borderId="174" xfId="0" applyFont="1" applyBorder="1" applyAlignment="1">
      <alignment horizontal="left" vertical="center"/>
    </xf>
    <xf numFmtId="0" fontId="14" fillId="0" borderId="172" xfId="0" applyFont="1" applyBorder="1">
      <alignment horizontal="center" vertical="center"/>
    </xf>
    <xf numFmtId="0" fontId="4" fillId="0" borderId="172" xfId="0" applyFont="1" applyBorder="1">
      <alignment horizontal="center" vertical="center"/>
    </xf>
    <xf numFmtId="0" fontId="0" fillId="0" borderId="130" xfId="0" applyBorder="1" applyAlignment="1">
      <alignment vertical="center"/>
    </xf>
    <xf numFmtId="0" fontId="0" fillId="0" borderId="124" xfId="0" applyBorder="1" applyAlignment="1">
      <alignment horizontal="left" vertical="center"/>
    </xf>
    <xf numFmtId="0" fontId="0" fillId="0" borderId="181" xfId="0" applyBorder="1">
      <alignment horizontal="center" vertical="center"/>
    </xf>
    <xf numFmtId="0" fontId="0" fillId="0" borderId="122" xfId="0" applyBorder="1" applyAlignment="1" applyProtection="1">
      <alignment horizontal="center"/>
      <protection locked="0"/>
    </xf>
    <xf numFmtId="0" fontId="6" fillId="0" borderId="122" xfId="0" applyFont="1" applyBorder="1" applyAlignment="1">
      <alignment horizontal="center"/>
    </xf>
    <xf numFmtId="49" fontId="0" fillId="0" borderId="113" xfId="0" applyNumberFormat="1" applyBorder="1">
      <alignment horizontal="center" vertical="center"/>
    </xf>
    <xf numFmtId="49" fontId="0" fillId="51" borderId="177" xfId="0" applyNumberFormat="1" applyFill="1" applyBorder="1">
      <alignment horizontal="center" vertical="center"/>
    </xf>
    <xf numFmtId="0" fontId="7" fillId="53" borderId="129" xfId="43" applyBorder="1">
      <alignment horizontal="center" vertical="center"/>
    </xf>
    <xf numFmtId="0" fontId="0" fillId="76" borderId="113" xfId="48" applyFont="1" applyFill="1" applyBorder="1">
      <alignment horizontal="center" vertical="center"/>
    </xf>
    <xf numFmtId="0" fontId="0" fillId="53" borderId="113" xfId="0" applyFill="1" applyBorder="1">
      <alignment horizontal="center" vertical="center"/>
    </xf>
    <xf numFmtId="0" fontId="7" fillId="51" borderId="113" xfId="43" applyFill="1" applyBorder="1">
      <alignment horizontal="center" vertical="center"/>
    </xf>
    <xf numFmtId="0" fontId="0" fillId="55" borderId="127" xfId="48" applyFont="1" applyFill="1" applyBorder="1">
      <alignment horizontal="center" vertical="center"/>
    </xf>
    <xf numFmtId="0" fontId="7" fillId="52" borderId="134" xfId="48" applyBorder="1">
      <alignment horizontal="center" vertical="center"/>
    </xf>
    <xf numFmtId="49" fontId="0" fillId="76" borderId="129" xfId="0" applyNumberFormat="1" applyFill="1" applyBorder="1">
      <alignment horizontal="center" vertical="center"/>
    </xf>
    <xf numFmtId="0" fontId="0" fillId="76" borderId="129" xfId="0" applyFill="1" applyBorder="1">
      <alignment horizontal="center" vertical="center"/>
    </xf>
    <xf numFmtId="0" fontId="0" fillId="51" borderId="177" xfId="0" applyFill="1" applyBorder="1">
      <alignment horizontal="center" vertical="center"/>
    </xf>
    <xf numFmtId="0" fontId="52" fillId="56" borderId="127" xfId="46" applyBorder="1">
      <alignment horizontal="center" vertical="center"/>
    </xf>
    <xf numFmtId="0" fontId="0" fillId="0" borderId="122" xfId="0" applyBorder="1">
      <alignment horizontal="center" vertical="center"/>
    </xf>
    <xf numFmtId="0" fontId="4" fillId="0" borderId="122" xfId="0" applyFont="1" applyBorder="1" applyAlignment="1">
      <alignment horizontal="center"/>
    </xf>
    <xf numFmtId="0" fontId="7" fillId="0" borderId="130" xfId="0" applyFont="1" applyBorder="1">
      <alignment horizontal="center" vertical="center"/>
    </xf>
    <xf numFmtId="0" fontId="0" fillId="43" borderId="130" xfId="0" applyFill="1" applyBorder="1" applyAlignment="1" applyProtection="1">
      <alignment horizontal="center"/>
      <protection locked="0"/>
    </xf>
    <xf numFmtId="0" fontId="0" fillId="0" borderId="130" xfId="0" applyBorder="1" applyAlignment="1">
      <alignment horizontal="left"/>
    </xf>
    <xf numFmtId="0" fontId="0" fillId="0" borderId="124" xfId="0" applyBorder="1" applyAlignment="1">
      <alignment horizontal="left"/>
    </xf>
    <xf numFmtId="0" fontId="0" fillId="0" borderId="174" xfId="0" applyBorder="1" applyAlignment="1">
      <alignment horizontal="left"/>
    </xf>
    <xf numFmtId="0" fontId="0" fillId="0" borderId="172" xfId="0" applyBorder="1" applyAlignment="1">
      <alignment horizontal="left"/>
    </xf>
    <xf numFmtId="0" fontId="7" fillId="0" borderId="173" xfId="0" applyFont="1" applyBorder="1" applyAlignment="1">
      <alignment horizontal="left"/>
    </xf>
    <xf numFmtId="0" fontId="7" fillId="0" borderId="172" xfId="0" applyFont="1" applyBorder="1" applyAlignment="1">
      <alignment horizontal="left"/>
    </xf>
    <xf numFmtId="0" fontId="7" fillId="0" borderId="131" xfId="0" applyFont="1" applyBorder="1" applyAlignment="1">
      <alignment horizontal="left"/>
    </xf>
    <xf numFmtId="0" fontId="6" fillId="0" borderId="130" xfId="0" applyFont="1" applyBorder="1" applyAlignment="1">
      <alignment horizontal="left"/>
    </xf>
    <xf numFmtId="0" fontId="0" fillId="0" borderId="182" xfId="0" applyBorder="1" applyAlignment="1">
      <alignment horizontal="left"/>
    </xf>
    <xf numFmtId="0" fontId="0" fillId="0" borderId="118" xfId="0" applyBorder="1" applyAlignment="1">
      <alignment horizontal="left"/>
    </xf>
    <xf numFmtId="0" fontId="7" fillId="0" borderId="183" xfId="0" applyFont="1" applyBorder="1" applyAlignment="1">
      <alignment horizontal="left"/>
    </xf>
    <xf numFmtId="0" fontId="0" fillId="51" borderId="113" xfId="20" applyNumberFormat="1" applyFont="1" applyFill="1" applyBorder="1" applyAlignment="1">
      <alignment horizontal="center" vertical="center"/>
    </xf>
    <xf numFmtId="0" fontId="0" fillId="55" borderId="169" xfId="43" applyFont="1" applyFill="1" applyBorder="1">
      <alignment horizontal="center" vertical="center"/>
    </xf>
    <xf numFmtId="0" fontId="7" fillId="55" borderId="169" xfId="45" applyBorder="1">
      <alignment horizontal="center" vertical="center"/>
    </xf>
    <xf numFmtId="0" fontId="0" fillId="55" borderId="169" xfId="48" applyFont="1" applyFill="1" applyBorder="1">
      <alignment horizontal="center" vertical="center"/>
    </xf>
    <xf numFmtId="49" fontId="0" fillId="51" borderId="178" xfId="0" applyNumberFormat="1" applyFill="1" applyBorder="1">
      <alignment horizontal="center" vertical="center"/>
    </xf>
    <xf numFmtId="0" fontId="0" fillId="51" borderId="169" xfId="0" applyFill="1" applyBorder="1" applyAlignment="1">
      <alignment horizontal="left" vertical="center"/>
    </xf>
    <xf numFmtId="0" fontId="7" fillId="57" borderId="127" xfId="47" applyBorder="1">
      <alignment horizontal="center" vertical="center"/>
    </xf>
    <xf numFmtId="0" fontId="7" fillId="0" borderId="127" xfId="53" applyBorder="1">
      <alignment horizontal="center" vertical="center"/>
    </xf>
    <xf numFmtId="0" fontId="0" fillId="0" borderId="169" xfId="0" applyBorder="1" applyAlignment="1">
      <alignment vertical="center"/>
    </xf>
    <xf numFmtId="0" fontId="7" fillId="53" borderId="169" xfId="48" applyFill="1" applyBorder="1">
      <alignment horizontal="center" vertical="center"/>
    </xf>
    <xf numFmtId="0" fontId="0" fillId="53" borderId="178" xfId="43" applyFont="1" applyBorder="1">
      <alignment horizontal="center" vertical="center"/>
    </xf>
    <xf numFmtId="0" fontId="7" fillId="53" borderId="169" xfId="43" applyBorder="1">
      <alignment horizontal="center" vertical="center"/>
    </xf>
    <xf numFmtId="0" fontId="7" fillId="52" borderId="169" xfId="43" applyFill="1" applyBorder="1">
      <alignment horizontal="center" vertical="center"/>
    </xf>
    <xf numFmtId="0" fontId="7" fillId="52" borderId="178" xfId="43" applyFill="1" applyBorder="1">
      <alignment horizontal="center" vertical="center"/>
    </xf>
    <xf numFmtId="0" fontId="0" fillId="0" borderId="127" xfId="53" applyFont="1" applyBorder="1">
      <alignment horizontal="center" vertical="center"/>
    </xf>
    <xf numFmtId="0" fontId="0" fillId="51" borderId="139" xfId="0" applyFill="1" applyBorder="1" applyAlignment="1">
      <alignment horizontal="left" vertical="center"/>
    </xf>
    <xf numFmtId="49" fontId="0" fillId="51" borderId="114" xfId="0" applyNumberFormat="1" applyFill="1" applyBorder="1">
      <alignment horizontal="center" vertical="center"/>
    </xf>
    <xf numFmtId="0" fontId="64" fillId="53" borderId="169" xfId="43" applyFont="1" applyBorder="1">
      <alignment horizontal="center" vertical="center"/>
    </xf>
    <xf numFmtId="0" fontId="7" fillId="51" borderId="169" xfId="43" applyFill="1" applyBorder="1">
      <alignment horizontal="center" vertical="center"/>
    </xf>
    <xf numFmtId="0" fontId="0" fillId="52" borderId="113" xfId="0" applyFill="1" applyBorder="1">
      <alignment horizontal="center" vertical="center"/>
    </xf>
    <xf numFmtId="0" fontId="60" fillId="0" borderId="169" xfId="0" applyFont="1" applyBorder="1" applyAlignment="1">
      <alignment horizontal="left" vertical="center"/>
    </xf>
    <xf numFmtId="0" fontId="7" fillId="58" borderId="169" xfId="33" applyBorder="1">
      <alignment horizontal="center" vertical="center"/>
    </xf>
    <xf numFmtId="0" fontId="7" fillId="57" borderId="127" xfId="53" applyFill="1" applyBorder="1">
      <alignment horizontal="center" vertical="center"/>
    </xf>
    <xf numFmtId="0" fontId="7" fillId="52" borderId="169" xfId="48" applyBorder="1">
      <alignment horizontal="center" vertical="center"/>
    </xf>
    <xf numFmtId="0" fontId="7" fillId="52" borderId="178" xfId="48" applyBorder="1">
      <alignment horizontal="center" vertical="center"/>
    </xf>
    <xf numFmtId="0" fontId="19" fillId="0" borderId="169" xfId="0" applyFont="1" applyBorder="1" applyAlignment="1" applyProtection="1">
      <alignment horizontal="center"/>
      <protection locked="0"/>
    </xf>
    <xf numFmtId="0" fontId="0" fillId="76" borderId="169" xfId="43" applyFont="1" applyFill="1" applyBorder="1">
      <alignment horizontal="center" vertical="center"/>
    </xf>
    <xf numFmtId="0" fontId="60" fillId="0" borderId="122" xfId="0" applyFont="1" applyBorder="1" applyAlignment="1">
      <alignment horizontal="left" vertical="center"/>
    </xf>
    <xf numFmtId="0" fontId="19" fillId="0" borderId="139" xfId="0" applyFont="1" applyBorder="1" applyAlignment="1" applyProtection="1">
      <alignment horizontal="center"/>
      <protection locked="0"/>
    </xf>
    <xf numFmtId="0" fontId="0" fillId="52" borderId="178" xfId="43" applyFont="1" applyFill="1" applyBorder="1">
      <alignment horizontal="center" vertical="center"/>
    </xf>
    <xf numFmtId="0" fontId="0" fillId="0" borderId="140" xfId="0" applyBorder="1" applyAlignment="1">
      <alignment horizontal="left" vertical="center"/>
    </xf>
    <xf numFmtId="0" fontId="7" fillId="57" borderId="169" xfId="47" applyBorder="1">
      <alignment horizontal="center" vertical="center"/>
    </xf>
    <xf numFmtId="49" fontId="0" fillId="57" borderId="169" xfId="0" applyNumberFormat="1" applyFill="1" applyBorder="1">
      <alignment horizontal="center" vertical="center"/>
    </xf>
    <xf numFmtId="0" fontId="0" fillId="57" borderId="169" xfId="32" applyFont="1" applyFill="1" applyBorder="1" applyAlignment="1">
      <alignment horizontal="center" vertical="center"/>
    </xf>
    <xf numFmtId="0" fontId="0" fillId="51" borderId="154" xfId="43" applyFont="1" applyFill="1" applyBorder="1">
      <alignment horizontal="center" vertical="center"/>
    </xf>
    <xf numFmtId="0" fontId="7" fillId="57" borderId="154" xfId="47" applyBorder="1">
      <alignment horizontal="center" vertical="center"/>
    </xf>
    <xf numFmtId="0" fontId="0" fillId="51" borderId="154" xfId="0" applyFill="1" applyBorder="1">
      <alignment horizontal="center" vertical="center"/>
    </xf>
    <xf numFmtId="0" fontId="0" fillId="51" borderId="154" xfId="32" applyFont="1" applyFill="1" applyBorder="1" applyAlignment="1">
      <alignment horizontal="center" vertical="center"/>
    </xf>
    <xf numFmtId="0" fontId="0" fillId="57" borderId="169" xfId="47" applyFont="1" applyBorder="1">
      <alignment horizontal="center" vertical="center"/>
    </xf>
    <xf numFmtId="0" fontId="0" fillId="57" borderId="154" xfId="43" applyFont="1" applyFill="1" applyBorder="1">
      <alignment horizontal="center" vertical="center"/>
    </xf>
    <xf numFmtId="0" fontId="0" fillId="57" borderId="113" xfId="20" applyNumberFormat="1" applyFont="1" applyFill="1" applyBorder="1" applyAlignment="1">
      <alignment horizontal="center" vertical="center"/>
    </xf>
    <xf numFmtId="0" fontId="0" fillId="57" borderId="113" xfId="0" applyFill="1" applyBorder="1">
      <alignment horizontal="center" vertical="center"/>
    </xf>
    <xf numFmtId="0" fontId="7" fillId="0" borderId="169" xfId="53" applyBorder="1">
      <alignment horizontal="center" vertical="center"/>
    </xf>
    <xf numFmtId="0" fontId="7" fillId="53" borderId="114" xfId="43" applyBorder="1">
      <alignment horizontal="center" vertical="center"/>
    </xf>
    <xf numFmtId="0" fontId="19" fillId="0" borderId="154" xfId="0" applyFont="1" applyBorder="1" applyAlignment="1" applyProtection="1">
      <alignment horizontal="center"/>
      <protection locked="0"/>
    </xf>
    <xf numFmtId="0" fontId="0" fillId="57" borderId="154" xfId="0" applyFill="1" applyBorder="1">
      <alignment horizontal="center" vertical="center"/>
    </xf>
    <xf numFmtId="0" fontId="0" fillId="57" borderId="127" xfId="43" applyFont="1" applyFill="1" applyBorder="1">
      <alignment horizontal="center" vertical="center"/>
    </xf>
    <xf numFmtId="0" fontId="19" fillId="0" borderId="121" xfId="0" applyFont="1" applyBorder="1" applyAlignment="1" applyProtection="1">
      <alignment horizontal="center"/>
      <protection locked="0"/>
    </xf>
    <xf numFmtId="49" fontId="0" fillId="57" borderId="114" xfId="0" applyNumberFormat="1" applyFill="1" applyBorder="1">
      <alignment horizontal="center" vertical="center"/>
    </xf>
    <xf numFmtId="49" fontId="0" fillId="57" borderId="178" xfId="0" applyNumberFormat="1" applyFill="1" applyBorder="1">
      <alignment horizontal="center" vertical="center"/>
    </xf>
    <xf numFmtId="0" fontId="0" fillId="73" borderId="121" xfId="0" applyFill="1" applyBorder="1" applyAlignment="1"/>
    <xf numFmtId="0" fontId="21" fillId="0" borderId="184" xfId="0" applyFont="1" applyBorder="1" applyAlignment="1">
      <alignment vertical="center"/>
    </xf>
    <xf numFmtId="0" fontId="0" fillId="72" borderId="102" xfId="0" applyFill="1" applyBorder="1">
      <alignment horizontal="center" vertical="center"/>
    </xf>
    <xf numFmtId="0" fontId="0" fillId="51" borderId="102" xfId="0" applyFill="1" applyBorder="1">
      <alignment horizontal="center" vertical="center"/>
    </xf>
    <xf numFmtId="0" fontId="0" fillId="51" borderId="164" xfId="0" applyFill="1" applyBorder="1">
      <alignment horizontal="center" vertical="center"/>
    </xf>
    <xf numFmtId="1" fontId="0" fillId="51" borderId="121" xfId="32" applyNumberFormat="1" applyFont="1" applyFill="1" applyBorder="1" applyAlignment="1">
      <alignment horizontal="center" vertical="center"/>
    </xf>
    <xf numFmtId="0" fontId="0" fillId="51" borderId="178" xfId="0" applyFill="1" applyBorder="1">
      <alignment horizontal="center" vertical="center"/>
    </xf>
    <xf numFmtId="0" fontId="21" fillId="0" borderId="185" xfId="0" applyFont="1" applyBorder="1" applyAlignment="1">
      <alignment vertical="center"/>
    </xf>
    <xf numFmtId="0" fontId="4" fillId="0" borderId="165" xfId="0" applyFont="1" applyBorder="1" applyAlignment="1" applyProtection="1">
      <alignment horizontal="center"/>
      <protection locked="0"/>
    </xf>
    <xf numFmtId="0" fontId="0" fillId="0" borderId="160" xfId="0" applyBorder="1" applyAlignment="1">
      <alignment horizontal="left" vertical="center"/>
    </xf>
    <xf numFmtId="0" fontId="0" fillId="51" borderId="160" xfId="0" applyFill="1" applyBorder="1">
      <alignment horizontal="center" vertical="center"/>
    </xf>
    <xf numFmtId="0" fontId="21" fillId="51" borderId="113" xfId="0" applyFont="1" applyFill="1" applyBorder="1" applyAlignment="1">
      <alignment horizontal="left" vertical="center"/>
    </xf>
    <xf numFmtId="0" fontId="0" fillId="0" borderId="169" xfId="0" applyBorder="1" applyAlignment="1"/>
    <xf numFmtId="0" fontId="0" fillId="55" borderId="154" xfId="0" applyFill="1" applyBorder="1">
      <alignment horizontal="center" vertical="center"/>
    </xf>
    <xf numFmtId="0" fontId="0" fillId="75" borderId="169" xfId="0" applyFill="1" applyBorder="1" applyAlignment="1"/>
    <xf numFmtId="0" fontId="0" fillId="55" borderId="169" xfId="0" applyFill="1" applyBorder="1">
      <alignment horizontal="center" vertical="center"/>
    </xf>
    <xf numFmtId="0" fontId="0" fillId="0" borderId="154" xfId="0" applyBorder="1" applyAlignment="1"/>
    <xf numFmtId="0" fontId="0" fillId="0" borderId="161" xfId="0" applyBorder="1" applyAlignment="1">
      <alignment horizontal="left" vertical="center"/>
    </xf>
    <xf numFmtId="0" fontId="0" fillId="0" borderId="168" xfId="0" applyBorder="1" applyAlignment="1">
      <alignment horizontal="left" vertical="center"/>
    </xf>
    <xf numFmtId="0" fontId="0" fillId="0" borderId="130" xfId="0" applyBorder="1" applyAlignment="1">
      <alignment horizontal="left" vertical="center"/>
    </xf>
    <xf numFmtId="0" fontId="0" fillId="0" borderId="130" xfId="0" applyBorder="1">
      <alignment horizontal="center" vertical="center"/>
    </xf>
    <xf numFmtId="0" fontId="4" fillId="43" borderId="155" xfId="0" applyFont="1" applyFill="1" applyBorder="1" applyAlignment="1">
      <alignment horizontal="center"/>
    </xf>
    <xf numFmtId="0" fontId="0" fillId="0" borderId="155" xfId="0" applyBorder="1" applyAlignment="1">
      <alignment vertical="center"/>
    </xf>
    <xf numFmtId="0" fontId="0" fillId="76" borderId="127" xfId="0" applyFill="1" applyBorder="1">
      <alignment horizontal="center" vertical="center"/>
    </xf>
    <xf numFmtId="0" fontId="0" fillId="53" borderId="127" xfId="0" applyFill="1" applyBorder="1">
      <alignment horizontal="center" vertical="center"/>
    </xf>
    <xf numFmtId="0" fontId="0" fillId="53" borderId="127" xfId="45" applyFont="1" applyFill="1" applyBorder="1">
      <alignment horizontal="center" vertical="center"/>
    </xf>
    <xf numFmtId="0" fontId="0" fillId="51" borderId="134" xfId="51" applyFont="1" applyFill="1" applyBorder="1">
      <alignment horizontal="center" vertical="center"/>
    </xf>
    <xf numFmtId="0" fontId="4" fillId="0" borderId="152" xfId="0" applyFont="1" applyBorder="1" applyAlignment="1">
      <alignment horizontal="left"/>
    </xf>
    <xf numFmtId="0" fontId="6" fillId="0" borderId="152" xfId="0" applyFont="1" applyBorder="1" applyAlignment="1">
      <alignment horizontal="center"/>
    </xf>
    <xf numFmtId="0" fontId="0" fillId="0" borderId="152" xfId="0" applyBorder="1" applyAlignment="1">
      <alignment horizontal="center"/>
    </xf>
    <xf numFmtId="0" fontId="7" fillId="0" borderId="153" xfId="0" applyFont="1" applyBorder="1" applyAlignment="1">
      <alignment horizontal="left" vertical="center"/>
    </xf>
    <xf numFmtId="0" fontId="6" fillId="0" borderId="153" xfId="0" applyFont="1" applyBorder="1">
      <alignment horizontal="center" vertical="center"/>
    </xf>
    <xf numFmtId="0" fontId="6" fillId="0" borderId="152" xfId="0" applyFont="1" applyBorder="1">
      <alignment horizontal="center" vertical="center"/>
    </xf>
    <xf numFmtId="0" fontId="6" fillId="0" borderId="168" xfId="0" applyFont="1" applyBorder="1">
      <alignment horizontal="center" vertical="center"/>
    </xf>
    <xf numFmtId="0" fontId="7" fillId="0" borderId="168" xfId="0" applyFont="1" applyBorder="1">
      <alignment horizontal="center" vertical="center"/>
    </xf>
    <xf numFmtId="0" fontId="7" fillId="0" borderId="166" xfId="0" applyFont="1" applyBorder="1">
      <alignment horizontal="center" vertical="center"/>
    </xf>
    <xf numFmtId="0" fontId="7" fillId="0" borderId="130" xfId="0" applyFont="1" applyBorder="1" applyAlignment="1">
      <alignment horizontal="left" vertical="center"/>
    </xf>
    <xf numFmtId="0" fontId="7" fillId="0" borderId="124" xfId="0" applyFont="1" applyBorder="1" applyAlignment="1">
      <alignment horizontal="left" vertical="center"/>
    </xf>
    <xf numFmtId="0" fontId="7" fillId="0" borderId="175" xfId="0" applyFont="1" applyBorder="1" applyAlignment="1">
      <alignment horizontal="left" vertical="center"/>
    </xf>
    <xf numFmtId="0" fontId="4" fillId="0" borderId="122" xfId="0" applyFont="1" applyBorder="1" applyAlignment="1" applyProtection="1">
      <alignment horizontal="center"/>
      <protection locked="0"/>
    </xf>
    <xf numFmtId="0" fontId="7" fillId="55" borderId="155" xfId="45" applyBorder="1">
      <alignment horizontal="center" vertical="center"/>
    </xf>
    <xf numFmtId="0" fontId="0" fillId="55" borderId="127" xfId="51" applyFont="1" applyFill="1" applyBorder="1">
      <alignment horizontal="center" vertical="center"/>
    </xf>
    <xf numFmtId="0" fontId="0" fillId="0" borderId="151" xfId="0" applyBorder="1" applyAlignment="1"/>
    <xf numFmtId="0" fontId="4" fillId="0" borderId="153" xfId="0" applyFont="1" applyBorder="1" applyAlignment="1">
      <alignment horizontal="left"/>
    </xf>
    <xf numFmtId="0" fontId="0" fillId="0" borderId="153" xfId="0" applyBorder="1" applyAlignment="1"/>
    <xf numFmtId="0" fontId="0" fillId="0" borderId="152" xfId="0" applyBorder="1" applyAlignment="1"/>
    <xf numFmtId="0" fontId="4" fillId="0" borderId="130" xfId="0" applyFont="1" applyBorder="1" applyAlignment="1">
      <alignment horizontal="left"/>
    </xf>
    <xf numFmtId="0" fontId="0" fillId="0" borderId="124" xfId="0" applyBorder="1" applyAlignment="1"/>
    <xf numFmtId="0" fontId="0" fillId="0" borderId="131" xfId="0" applyBorder="1" applyAlignment="1">
      <alignment horizontal="left"/>
    </xf>
    <xf numFmtId="0" fontId="4" fillId="0" borderId="124" xfId="0" applyFont="1" applyBorder="1" applyAlignment="1"/>
    <xf numFmtId="0" fontId="4" fillId="0" borderId="131" xfId="0" applyFont="1" applyBorder="1" applyAlignment="1">
      <alignment horizontal="left"/>
    </xf>
    <xf numFmtId="0" fontId="0" fillId="0" borderId="130" xfId="0" applyBorder="1" applyAlignment="1">
      <alignment horizontal="center"/>
    </xf>
    <xf numFmtId="0" fontId="0" fillId="0" borderId="175" xfId="0" applyBorder="1" applyAlignment="1"/>
    <xf numFmtId="0" fontId="4" fillId="0" borderId="174" xfId="0" applyFont="1" applyBorder="1" applyAlignment="1">
      <alignment horizontal="left"/>
    </xf>
    <xf numFmtId="0" fontId="0" fillId="0" borderId="172" xfId="0" applyBorder="1" applyAlignment="1"/>
    <xf numFmtId="0" fontId="0" fillId="0" borderId="173" xfId="0" applyBorder="1" applyAlignment="1">
      <alignment horizontal="left"/>
    </xf>
    <xf numFmtId="0" fontId="9" fillId="0" borderId="174" xfId="0" applyFont="1" applyBorder="1" applyAlignment="1">
      <alignment horizontal="center"/>
    </xf>
    <xf numFmtId="0" fontId="0" fillId="0" borderId="181" xfId="0" applyBorder="1" applyAlignment="1"/>
    <xf numFmtId="0" fontId="0" fillId="51" borderId="155" xfId="0" applyFill="1" applyBorder="1" applyAlignment="1">
      <alignment horizontal="left" vertical="center"/>
    </xf>
    <xf numFmtId="0" fontId="0" fillId="55" borderId="127" xfId="0" applyFill="1" applyBorder="1">
      <alignment horizontal="center" vertical="center"/>
    </xf>
    <xf numFmtId="0" fontId="0" fillId="71" borderId="155" xfId="44" applyFont="1" applyFill="1" applyBorder="1">
      <alignment horizontal="center" vertical="center"/>
    </xf>
    <xf numFmtId="0" fontId="7" fillId="52" borderId="156" xfId="48" applyBorder="1">
      <alignment horizontal="center" vertical="center"/>
    </xf>
    <xf numFmtId="0" fontId="36" fillId="23" borderId="128" xfId="32" applyBorder="1" applyAlignment="1">
      <alignment horizontal="center" vertical="center"/>
    </xf>
    <xf numFmtId="0" fontId="0" fillId="76" borderId="129" xfId="47" applyFont="1" applyFill="1" applyBorder="1">
      <alignment horizontal="center" vertical="center"/>
    </xf>
    <xf numFmtId="0" fontId="4" fillId="43" borderId="154" xfId="0" applyFont="1" applyFill="1" applyBorder="1" applyAlignment="1">
      <alignment horizontal="center"/>
    </xf>
    <xf numFmtId="0" fontId="0" fillId="0" borderId="154" xfId="0" applyBorder="1" applyAlignment="1">
      <alignment vertical="center"/>
    </xf>
    <xf numFmtId="0" fontId="0" fillId="51" borderId="154" xfId="44" applyFont="1" applyFill="1" applyBorder="1">
      <alignment horizontal="center" vertical="center"/>
    </xf>
    <xf numFmtId="49" fontId="0" fillId="51" borderId="154" xfId="0" applyNumberFormat="1" applyFill="1" applyBorder="1">
      <alignment horizontal="center" vertical="center"/>
    </xf>
    <xf numFmtId="0" fontId="7" fillId="52" borderId="154" xfId="48" applyBorder="1">
      <alignment horizontal="center" vertical="center"/>
    </xf>
    <xf numFmtId="0" fontId="7" fillId="52" borderId="116" xfId="48" applyBorder="1">
      <alignment horizontal="center" vertical="center"/>
    </xf>
    <xf numFmtId="0" fontId="4" fillId="43" borderId="121" xfId="0" applyFont="1" applyFill="1" applyBorder="1" applyAlignment="1">
      <alignment horizontal="center"/>
    </xf>
    <xf numFmtId="0" fontId="0" fillId="51" borderId="121" xfId="44" applyFont="1" applyFill="1" applyBorder="1">
      <alignment horizontal="center" vertical="center"/>
    </xf>
    <xf numFmtId="0" fontId="0" fillId="51" borderId="121" xfId="46" applyFont="1" applyFill="1" applyBorder="1">
      <alignment horizontal="center" vertical="center"/>
    </xf>
    <xf numFmtId="0" fontId="3" fillId="0" borderId="130" xfId="0" applyFont="1" applyBorder="1" applyAlignment="1">
      <alignment horizontal="left"/>
    </xf>
    <xf numFmtId="0" fontId="4" fillId="0" borderId="124" xfId="0" applyFont="1" applyBorder="1">
      <alignment horizontal="center" vertical="center"/>
    </xf>
    <xf numFmtId="0" fontId="7" fillId="51" borderId="155" xfId="0" applyFont="1" applyFill="1" applyBorder="1" applyAlignment="1">
      <alignment vertical="center"/>
    </xf>
    <xf numFmtId="0" fontId="0" fillId="0" borderId="186" xfId="0" applyBorder="1">
      <alignment horizontal="center" vertical="center"/>
    </xf>
    <xf numFmtId="0" fontId="3" fillId="0" borderId="186" xfId="0" applyFont="1" applyBorder="1">
      <alignment horizontal="center" vertical="center"/>
    </xf>
    <xf numFmtId="0" fontId="3" fillId="0" borderId="170" xfId="0" applyFont="1" applyBorder="1" applyAlignment="1">
      <alignment horizontal="left" vertical="center"/>
    </xf>
    <xf numFmtId="0" fontId="3" fillId="0" borderId="186" xfId="0" applyFont="1" applyBorder="1" applyAlignment="1">
      <alignment horizontal="left" vertical="center"/>
    </xf>
    <xf numFmtId="0" fontId="3" fillId="0" borderId="170" xfId="0" applyFont="1" applyBorder="1">
      <alignment horizontal="center" vertical="center"/>
    </xf>
    <xf numFmtId="49" fontId="3" fillId="0" borderId="186" xfId="0" applyNumberFormat="1" applyFont="1" applyBorder="1">
      <alignment horizontal="center" vertical="center"/>
    </xf>
    <xf numFmtId="49" fontId="7" fillId="0" borderId="186" xfId="0" applyNumberFormat="1" applyFont="1" applyBorder="1">
      <alignment horizontal="center" vertical="center"/>
    </xf>
    <xf numFmtId="0" fontId="7" fillId="0" borderId="170" xfId="0" applyFont="1" applyBorder="1">
      <alignment horizontal="center" vertical="center"/>
    </xf>
    <xf numFmtId="0" fontId="9" fillId="0" borderId="187" xfId="0" applyFont="1" applyBorder="1">
      <alignment horizontal="center" vertical="center"/>
    </xf>
    <xf numFmtId="0" fontId="15" fillId="0" borderId="170" xfId="0" applyFont="1" applyBorder="1">
      <alignment horizontal="center" vertical="center"/>
    </xf>
    <xf numFmtId="49" fontId="15" fillId="0" borderId="186" xfId="0" applyNumberFormat="1" applyFont="1" applyBorder="1">
      <alignment horizontal="center" vertical="center"/>
    </xf>
    <xf numFmtId="0" fontId="7" fillId="0" borderId="186" xfId="0" applyFont="1" applyBorder="1">
      <alignment horizontal="center" vertical="center"/>
    </xf>
    <xf numFmtId="0" fontId="3" fillId="0" borderId="188" xfId="0" applyFont="1" applyBorder="1" applyAlignment="1">
      <alignment horizontal="left" vertical="center"/>
    </xf>
    <xf numFmtId="0" fontId="3" fillId="0" borderId="188" xfId="0" applyFont="1" applyBorder="1">
      <alignment horizontal="center" vertical="center"/>
    </xf>
    <xf numFmtId="0" fontId="3" fillId="0" borderId="158" xfId="0" applyFont="1" applyBorder="1" applyAlignment="1">
      <alignment horizontal="left" vertical="center"/>
    </xf>
    <xf numFmtId="0" fontId="3" fillId="0" borderId="158" xfId="0" applyFont="1" applyBorder="1">
      <alignment horizontal="center" vertical="center"/>
    </xf>
    <xf numFmtId="0" fontId="7" fillId="0" borderId="158" xfId="0" applyFont="1" applyBorder="1">
      <alignment horizontal="center" vertical="center"/>
    </xf>
    <xf numFmtId="0" fontId="7" fillId="0" borderId="188" xfId="0" applyFont="1" applyBorder="1">
      <alignment horizontal="center" vertical="center"/>
    </xf>
    <xf numFmtId="49" fontId="7" fillId="0" borderId="158" xfId="0" applyNumberFormat="1" applyFont="1" applyBorder="1">
      <alignment horizontal="center" vertical="center"/>
    </xf>
    <xf numFmtId="0" fontId="9" fillId="0" borderId="158" xfId="0" applyFont="1" applyBorder="1">
      <alignment horizontal="center" vertical="center"/>
    </xf>
    <xf numFmtId="0" fontId="6" fillId="0" borderId="81" xfId="0" applyFont="1" applyBorder="1" applyAlignment="1">
      <alignment horizontal="center"/>
    </xf>
    <xf numFmtId="0" fontId="0" fillId="51" borderId="91" xfId="0" applyFill="1" applyBorder="1" applyAlignment="1">
      <alignment horizontal="left" vertical="center" wrapText="1"/>
    </xf>
    <xf numFmtId="49" fontId="0" fillId="51" borderId="100" xfId="0" applyNumberFormat="1" applyFill="1" applyBorder="1">
      <alignment horizontal="center" vertical="center"/>
    </xf>
    <xf numFmtId="0" fontId="0" fillId="51" borderId="169" xfId="0" applyFill="1" applyBorder="1" applyAlignment="1">
      <alignment horizontal="left" vertical="center" wrapText="1"/>
    </xf>
    <xf numFmtId="0" fontId="0" fillId="52" borderId="169" xfId="48" applyFont="1" applyBorder="1">
      <alignment horizontal="center" vertical="center"/>
    </xf>
    <xf numFmtId="0" fontId="0" fillId="51" borderId="178" xfId="48" applyFont="1" applyFill="1" applyBorder="1">
      <alignment horizontal="center" vertical="center"/>
    </xf>
    <xf numFmtId="49" fontId="0" fillId="56" borderId="169" xfId="0" applyNumberFormat="1" applyFill="1" applyBorder="1">
      <alignment horizontal="center" vertical="center"/>
    </xf>
    <xf numFmtId="0" fontId="4" fillId="0" borderId="169" xfId="0" applyFont="1" applyBorder="1" applyAlignment="1">
      <alignment horizontal="center"/>
    </xf>
    <xf numFmtId="0" fontId="4" fillId="0" borderId="81" xfId="0" applyFont="1" applyBorder="1" applyAlignment="1">
      <alignment horizontal="center"/>
    </xf>
    <xf numFmtId="0" fontId="0" fillId="0" borderId="189" xfId="0" applyBorder="1" applyAlignment="1">
      <alignment horizontal="left" vertical="center"/>
    </xf>
    <xf numFmtId="0" fontId="4" fillId="0" borderId="78" xfId="0" applyFont="1" applyBorder="1" applyAlignment="1">
      <alignment horizontal="left"/>
    </xf>
    <xf numFmtId="0" fontId="3" fillId="0" borderId="169" xfId="0" applyFont="1" applyBorder="1" applyAlignment="1">
      <alignment horizontal="center"/>
    </xf>
    <xf numFmtId="0" fontId="0" fillId="0" borderId="190" xfId="0" applyBorder="1" applyAlignment="1">
      <alignment horizontal="left" vertical="center"/>
    </xf>
    <xf numFmtId="49" fontId="0" fillId="0" borderId="191" xfId="0" applyNumberFormat="1" applyBorder="1" applyAlignment="1">
      <alignment horizontal="left"/>
    </xf>
    <xf numFmtId="0" fontId="0" fillId="51" borderId="192" xfId="0" applyFill="1" applyBorder="1">
      <alignment horizontal="center" vertical="center"/>
    </xf>
    <xf numFmtId="0" fontId="4" fillId="0" borderId="192" xfId="0" applyFont="1" applyBorder="1" applyAlignment="1" applyProtection="1">
      <alignment horizontal="center"/>
      <protection locked="0"/>
    </xf>
    <xf numFmtId="0" fontId="4" fillId="0" borderId="192" xfId="0" applyFont="1" applyBorder="1" applyAlignment="1">
      <alignment horizontal="left"/>
    </xf>
    <xf numFmtId="0" fontId="0" fillId="0" borderId="192" xfId="0" applyBorder="1" applyAlignment="1" applyProtection="1">
      <alignment horizontal="center"/>
      <protection locked="0"/>
    </xf>
    <xf numFmtId="0" fontId="0" fillId="0" borderId="192" xfId="0" applyBorder="1" applyAlignment="1">
      <alignment horizontal="left"/>
    </xf>
    <xf numFmtId="0" fontId="4" fillId="0" borderId="192" xfId="0" applyFont="1" applyBorder="1" applyAlignment="1">
      <alignment vertical="center"/>
    </xf>
    <xf numFmtId="0" fontId="7" fillId="54" borderId="192" xfId="50" applyBorder="1">
      <alignment horizontal="center" vertical="center"/>
    </xf>
    <xf numFmtId="0" fontId="3" fillId="0" borderId="192" xfId="0" applyFont="1" applyBorder="1" applyAlignment="1" applyProtection="1">
      <alignment horizontal="center"/>
      <protection locked="0"/>
    </xf>
    <xf numFmtId="0" fontId="37" fillId="17" borderId="193" xfId="34" applyBorder="1" applyAlignment="1">
      <alignment horizontal="center" vertical="center"/>
    </xf>
    <xf numFmtId="0" fontId="0" fillId="53" borderId="192" xfId="43" applyFont="1" applyBorder="1">
      <alignment horizontal="center" vertical="center"/>
    </xf>
    <xf numFmtId="0" fontId="0" fillId="53" borderId="192" xfId="0" applyFill="1" applyBorder="1">
      <alignment horizontal="center" vertical="center"/>
    </xf>
    <xf numFmtId="0" fontId="4" fillId="0" borderId="194" xfId="0" applyFont="1" applyBorder="1">
      <alignment horizontal="center" vertical="center"/>
    </xf>
    <xf numFmtId="0" fontId="0" fillId="51" borderId="169" xfId="33" applyFont="1" applyFill="1" applyBorder="1">
      <alignment horizontal="center" vertical="center"/>
    </xf>
    <xf numFmtId="0" fontId="7" fillId="0" borderId="169" xfId="0" applyFont="1" applyBorder="1" applyAlignment="1">
      <alignment vertical="center"/>
    </xf>
    <xf numFmtId="0" fontId="7" fillId="51" borderId="169" xfId="0" applyFont="1" applyFill="1" applyBorder="1" applyAlignment="1">
      <alignment vertical="center"/>
    </xf>
    <xf numFmtId="0" fontId="4" fillId="0" borderId="195" xfId="0" applyFont="1" applyBorder="1" applyAlignment="1">
      <alignment horizontal="center"/>
    </xf>
    <xf numFmtId="0" fontId="4" fillId="0" borderId="196" xfId="0" applyFont="1" applyBorder="1" applyAlignment="1">
      <alignment horizontal="center"/>
    </xf>
    <xf numFmtId="0" fontId="3" fillId="0" borderId="197" xfId="0" applyFont="1" applyBorder="1" applyAlignment="1">
      <alignment horizontal="left"/>
    </xf>
    <xf numFmtId="0" fontId="4" fillId="0" borderId="198" xfId="0" applyFont="1" applyBorder="1" applyAlignment="1">
      <alignment horizontal="center"/>
    </xf>
    <xf numFmtId="0" fontId="3" fillId="0" borderId="199" xfId="0" applyFont="1" applyBorder="1" applyAlignment="1">
      <alignment horizontal="center"/>
    </xf>
    <xf numFmtId="0" fontId="0" fillId="0" borderId="200" xfId="0" applyBorder="1" applyAlignment="1" applyProtection="1">
      <alignment horizontal="center"/>
      <protection locked="0"/>
    </xf>
    <xf numFmtId="0" fontId="0" fillId="43" borderId="200" xfId="0" applyFill="1" applyBorder="1" applyAlignment="1">
      <alignment horizontal="center"/>
    </xf>
    <xf numFmtId="0" fontId="47" fillId="0" borderId="200" xfId="0" applyFont="1" applyBorder="1" applyAlignment="1">
      <alignment horizontal="left" vertical="center"/>
    </xf>
    <xf numFmtId="0" fontId="0" fillId="24" borderId="200" xfId="0" applyFill="1" applyBorder="1" applyAlignment="1" applyProtection="1">
      <alignment horizontal="center"/>
      <protection locked="0"/>
    </xf>
    <xf numFmtId="0" fontId="4" fillId="24" borderId="200" xfId="0" applyFont="1" applyFill="1" applyBorder="1">
      <alignment horizontal="center" vertical="center"/>
    </xf>
    <xf numFmtId="0" fontId="0" fillId="0" borderId="201" xfId="0" applyBorder="1" applyAlignment="1" applyProtection="1">
      <alignment horizontal="center"/>
      <protection locked="0"/>
    </xf>
    <xf numFmtId="49" fontId="0" fillId="0" borderId="202" xfId="0" applyNumberFormat="1" applyBorder="1" applyAlignment="1"/>
    <xf numFmtId="0" fontId="0" fillId="51" borderId="100" xfId="43" applyFont="1" applyFill="1" applyBorder="1">
      <alignment horizontal="center" vertical="center"/>
    </xf>
    <xf numFmtId="0" fontId="0" fillId="0" borderId="169" xfId="0" applyBorder="1" applyAlignment="1" applyProtection="1">
      <alignment horizontal="left"/>
      <protection locked="0"/>
    </xf>
    <xf numFmtId="49" fontId="0" fillId="51" borderId="203" xfId="0" applyNumberFormat="1" applyFill="1" applyBorder="1">
      <alignment horizontal="center" vertical="center"/>
    </xf>
    <xf numFmtId="49" fontId="0" fillId="51" borderId="204" xfId="0" applyNumberFormat="1" applyFill="1" applyBorder="1">
      <alignment horizontal="center" vertical="center"/>
    </xf>
    <xf numFmtId="0" fontId="0" fillId="51" borderId="204" xfId="0" applyFill="1" applyBorder="1">
      <alignment horizontal="center" vertical="center"/>
    </xf>
    <xf numFmtId="49" fontId="0" fillId="51" borderId="205" xfId="0" applyNumberFormat="1" applyFill="1" applyBorder="1">
      <alignment horizontal="center" vertical="center"/>
    </xf>
    <xf numFmtId="0" fontId="6" fillId="44" borderId="202" xfId="0" applyFont="1" applyFill="1" applyBorder="1" applyAlignment="1">
      <alignment horizontal="left"/>
    </xf>
    <xf numFmtId="0" fontId="6" fillId="25" borderId="202" xfId="0" applyFont="1" applyFill="1" applyBorder="1">
      <alignment horizontal="center" vertical="center"/>
    </xf>
    <xf numFmtId="0" fontId="7" fillId="25" borderId="197" xfId="0" applyFont="1" applyFill="1" applyBorder="1">
      <alignment horizontal="center" vertical="center"/>
    </xf>
    <xf numFmtId="0" fontId="6" fillId="29" borderId="202" xfId="0" applyFont="1" applyFill="1" applyBorder="1" applyAlignment="1">
      <alignment horizontal="left"/>
    </xf>
    <xf numFmtId="0" fontId="6" fillId="29" borderId="197" xfId="0" applyFont="1" applyFill="1" applyBorder="1" applyAlignment="1">
      <alignment horizontal="left"/>
    </xf>
    <xf numFmtId="0" fontId="7" fillId="29" borderId="197" xfId="0" applyFont="1" applyFill="1" applyBorder="1">
      <alignment horizontal="center" vertical="center"/>
    </xf>
    <xf numFmtId="0" fontId="7" fillId="29" borderId="206" xfId="0" applyFont="1" applyFill="1" applyBorder="1">
      <alignment horizontal="center" vertical="center"/>
    </xf>
    <xf numFmtId="0" fontId="6" fillId="37" borderId="202" xfId="0" applyFont="1" applyFill="1" applyBorder="1" applyAlignment="1">
      <alignment horizontal="left"/>
    </xf>
    <xf numFmtId="0" fontId="6" fillId="37" borderId="197" xfId="0" applyFont="1" applyFill="1" applyBorder="1" applyAlignment="1">
      <alignment horizontal="left"/>
    </xf>
    <xf numFmtId="0" fontId="0" fillId="37" borderId="197" xfId="0" applyFill="1" applyBorder="1">
      <alignment horizontal="center" vertical="center"/>
    </xf>
    <xf numFmtId="0" fontId="6" fillId="45" borderId="202" xfId="0" applyFont="1" applyFill="1" applyBorder="1" applyAlignment="1">
      <alignment horizontal="left"/>
    </xf>
    <xf numFmtId="0" fontId="0" fillId="45" borderId="197" xfId="0" applyFill="1" applyBorder="1">
      <alignment horizontal="center" vertical="center"/>
    </xf>
    <xf numFmtId="0" fontId="7" fillId="45" borderId="197" xfId="0" applyFont="1" applyFill="1" applyBorder="1">
      <alignment horizontal="center" vertical="center"/>
    </xf>
    <xf numFmtId="0" fontId="7" fillId="45" borderId="206" xfId="0" applyFont="1" applyFill="1" applyBorder="1">
      <alignment horizontal="center" vertical="center"/>
    </xf>
    <xf numFmtId="0" fontId="6" fillId="24" borderId="202" xfId="0" applyFont="1" applyFill="1" applyBorder="1">
      <alignment horizontal="center" vertical="center"/>
    </xf>
    <xf numFmtId="0" fontId="0" fillId="24" borderId="197" xfId="0" applyFill="1" applyBorder="1">
      <alignment horizontal="center" vertical="center"/>
    </xf>
    <xf numFmtId="0" fontId="7" fillId="24" borderId="197" xfId="0" applyFont="1" applyFill="1" applyBorder="1">
      <alignment horizontal="center" vertical="center"/>
    </xf>
    <xf numFmtId="0" fontId="6" fillId="40" borderId="202" xfId="0" applyFont="1" applyFill="1" applyBorder="1" applyAlignment="1">
      <alignment horizontal="left"/>
    </xf>
    <xf numFmtId="0" fontId="7" fillId="40" borderId="197" xfId="0" applyFont="1" applyFill="1" applyBorder="1">
      <alignment horizontal="center" vertical="center"/>
    </xf>
    <xf numFmtId="0" fontId="0" fillId="40" borderId="206" xfId="0" applyFill="1" applyBorder="1">
      <alignment horizontal="center" vertical="center"/>
    </xf>
    <xf numFmtId="0" fontId="0" fillId="46" borderId="207" xfId="0" applyFill="1" applyBorder="1">
      <alignment horizontal="center" vertical="center"/>
    </xf>
    <xf numFmtId="0" fontId="7" fillId="46" borderId="207" xfId="0" applyFont="1" applyFill="1" applyBorder="1">
      <alignment horizontal="center" vertical="center"/>
    </xf>
    <xf numFmtId="0" fontId="7" fillId="46" borderId="208" xfId="0" applyFont="1" applyFill="1" applyBorder="1">
      <alignment horizontal="center" vertical="center"/>
    </xf>
    <xf numFmtId="0" fontId="6" fillId="0" borderId="209" xfId="0" applyFont="1" applyBorder="1" applyAlignment="1">
      <alignment horizontal="left" vertical="center"/>
    </xf>
    <xf numFmtId="0" fontId="7" fillId="0" borderId="207" xfId="0" applyFont="1" applyBorder="1">
      <alignment horizontal="center" vertical="center"/>
    </xf>
    <xf numFmtId="0" fontId="7" fillId="0" borderId="208" xfId="0" applyFont="1" applyBorder="1">
      <alignment horizontal="center" vertical="center"/>
    </xf>
    <xf numFmtId="0" fontId="6" fillId="39" borderId="200" xfId="0" applyFont="1" applyFill="1" applyBorder="1" applyAlignment="1">
      <alignment horizontal="left"/>
    </xf>
    <xf numFmtId="0" fontId="6" fillId="47" borderId="202" xfId="0" applyFont="1" applyFill="1" applyBorder="1">
      <alignment horizontal="center" vertical="center"/>
    </xf>
    <xf numFmtId="0" fontId="7" fillId="47" borderId="197" xfId="0" applyFont="1" applyFill="1" applyBorder="1">
      <alignment horizontal="center" vertical="center"/>
    </xf>
    <xf numFmtId="0" fontId="7" fillId="0" borderId="202" xfId="0" applyFont="1" applyBorder="1" applyAlignment="1">
      <alignment horizontal="left"/>
    </xf>
    <xf numFmtId="0" fontId="0" fillId="0" borderId="197" xfId="0" applyBorder="1">
      <alignment horizontal="center" vertical="center"/>
    </xf>
    <xf numFmtId="0" fontId="7" fillId="0" borderId="197" xfId="0" applyFont="1" applyBorder="1" applyAlignment="1">
      <alignment horizontal="left"/>
    </xf>
    <xf numFmtId="0" fontId="7" fillId="0" borderId="197" xfId="0" applyFont="1" applyBorder="1">
      <alignment horizontal="center" vertical="center"/>
    </xf>
    <xf numFmtId="0" fontId="7" fillId="0" borderId="206" xfId="0" applyFont="1" applyBorder="1">
      <alignment horizontal="center" vertical="center"/>
    </xf>
    <xf numFmtId="0" fontId="7" fillId="48" borderId="202" xfId="0" applyFont="1" applyFill="1" applyBorder="1" applyAlignment="1">
      <alignment horizontal="left" vertical="center"/>
    </xf>
    <xf numFmtId="0" fontId="7" fillId="48" borderId="197" xfId="0" applyFont="1" applyFill="1" applyBorder="1">
      <alignment horizontal="center" vertical="center"/>
    </xf>
    <xf numFmtId="0" fontId="7" fillId="48" borderId="206" xfId="0" applyFont="1" applyFill="1" applyBorder="1">
      <alignment horizontal="center" vertical="center"/>
    </xf>
    <xf numFmtId="0" fontId="4" fillId="0" borderId="202" xfId="0" applyFont="1" applyBorder="1" applyAlignment="1">
      <alignment horizontal="left" vertical="center"/>
    </xf>
    <xf numFmtId="0" fontId="0" fillId="0" borderId="206" xfId="0" applyBorder="1">
      <alignment horizontal="center" vertical="center"/>
    </xf>
    <xf numFmtId="0" fontId="0" fillId="0" borderId="210" xfId="0" applyBorder="1">
      <alignment horizontal="center" vertical="center"/>
    </xf>
    <xf numFmtId="0" fontId="4" fillId="0" borderId="197" xfId="0" applyFont="1" applyBorder="1" applyAlignment="1">
      <alignment horizontal="left" vertical="center"/>
    </xf>
    <xf numFmtId="0" fontId="0" fillId="0" borderId="211" xfId="0" applyBorder="1">
      <alignment horizontal="center" vertical="center"/>
    </xf>
    <xf numFmtId="0" fontId="14" fillId="0" borderId="209" xfId="0" applyFont="1" applyBorder="1">
      <alignment horizontal="center" vertical="center"/>
    </xf>
    <xf numFmtId="0" fontId="0" fillId="0" borderId="207" xfId="0" applyBorder="1">
      <alignment horizontal="center" vertical="center"/>
    </xf>
    <xf numFmtId="0" fontId="0" fillId="0" borderId="208" xfId="0" applyBorder="1">
      <alignment horizontal="center" vertical="center"/>
    </xf>
    <xf numFmtId="0" fontId="4" fillId="0" borderId="202" xfId="0" applyFont="1" applyBorder="1">
      <alignment horizontal="center" vertical="center"/>
    </xf>
    <xf numFmtId="0" fontId="0" fillId="71" borderId="89" xfId="0" applyFill="1" applyBorder="1">
      <alignment horizontal="center" vertical="center"/>
    </xf>
    <xf numFmtId="0" fontId="0" fillId="0" borderId="89" xfId="0" applyBorder="1">
      <alignment horizontal="center" vertical="center"/>
    </xf>
    <xf numFmtId="0" fontId="0" fillId="0" borderId="90" xfId="0" applyBorder="1">
      <alignment horizontal="center" vertical="center"/>
    </xf>
    <xf numFmtId="0" fontId="6" fillId="0" borderId="169" xfId="0" applyFont="1" applyBorder="1">
      <alignment horizontal="center" vertical="center"/>
    </xf>
    <xf numFmtId="0" fontId="7" fillId="59" borderId="95" xfId="49" applyBorder="1">
      <alignment horizontal="center" vertical="center"/>
    </xf>
    <xf numFmtId="0" fontId="7" fillId="59" borderId="96" xfId="49" applyBorder="1">
      <alignment horizontal="center" vertical="center"/>
    </xf>
    <xf numFmtId="0" fontId="4" fillId="24" borderId="200" xfId="0" applyFont="1" applyFill="1" applyBorder="1" applyAlignment="1">
      <alignment horizontal="left" vertical="center"/>
    </xf>
    <xf numFmtId="0" fontId="0" fillId="24" borderId="200" xfId="0" applyFill="1" applyBorder="1">
      <alignment horizontal="center" vertical="center"/>
    </xf>
    <xf numFmtId="0" fontId="0" fillId="24" borderId="212" xfId="0" applyFill="1" applyBorder="1">
      <alignment horizontal="center" vertical="center"/>
    </xf>
    <xf numFmtId="0" fontId="0" fillId="43" borderId="200" xfId="0" applyFill="1" applyBorder="1" applyAlignment="1" applyProtection="1">
      <alignment horizontal="center"/>
      <protection locked="0"/>
    </xf>
    <xf numFmtId="0" fontId="0" fillId="0" borderId="200" xfId="0" applyBorder="1" applyAlignment="1">
      <alignment horizontal="left" vertical="center"/>
    </xf>
    <xf numFmtId="0" fontId="36" fillId="23" borderId="200" xfId="32" applyBorder="1" applyAlignment="1">
      <alignment horizontal="center" vertical="center"/>
    </xf>
    <xf numFmtId="0" fontId="0" fillId="51" borderId="200" xfId="43" applyFont="1" applyFill="1" applyBorder="1">
      <alignment horizontal="center" vertical="center"/>
    </xf>
    <xf numFmtId="1" fontId="0" fillId="51" borderId="200" xfId="0" applyNumberFormat="1" applyFill="1" applyBorder="1">
      <alignment horizontal="center" vertical="center"/>
    </xf>
    <xf numFmtId="1" fontId="0" fillId="51" borderId="200" xfId="32" applyNumberFormat="1" applyFont="1" applyFill="1" applyBorder="1" applyAlignment="1">
      <alignment horizontal="center" vertical="center"/>
    </xf>
    <xf numFmtId="0" fontId="0" fillId="51" borderId="200" xfId="0" applyFill="1" applyBorder="1">
      <alignment horizontal="center" vertical="center"/>
    </xf>
    <xf numFmtId="0" fontId="7" fillId="55" borderId="200" xfId="45" applyBorder="1">
      <alignment horizontal="center" vertical="center"/>
    </xf>
    <xf numFmtId="0" fontId="0" fillId="51" borderId="200" xfId="44" applyFont="1" applyFill="1" applyBorder="1">
      <alignment horizontal="center" vertical="center"/>
    </xf>
    <xf numFmtId="0" fontId="0" fillId="51" borderId="200" xfId="46" applyFont="1" applyFill="1" applyBorder="1">
      <alignment horizontal="center" vertical="center"/>
    </xf>
    <xf numFmtId="1" fontId="36" fillId="23" borderId="200" xfId="32" applyNumberFormat="1" applyBorder="1" applyAlignment="1">
      <alignment horizontal="center" vertical="center"/>
    </xf>
    <xf numFmtId="1" fontId="0" fillId="55" borderId="200" xfId="0" applyNumberFormat="1" applyFill="1" applyBorder="1">
      <alignment horizontal="center" vertical="center"/>
    </xf>
    <xf numFmtId="1" fontId="0" fillId="51" borderId="212" xfId="0" applyNumberFormat="1" applyFill="1" applyBorder="1">
      <alignment horizontal="center" vertical="center"/>
    </xf>
    <xf numFmtId="0" fontId="7" fillId="51" borderId="200" xfId="43" applyFill="1" applyBorder="1">
      <alignment horizontal="center" vertical="center"/>
    </xf>
    <xf numFmtId="0" fontId="7" fillId="52" borderId="200" xfId="48" applyBorder="1">
      <alignment horizontal="center" vertical="center"/>
    </xf>
    <xf numFmtId="0" fontId="7" fillId="52" borderId="212" xfId="48" applyBorder="1">
      <alignment horizontal="center" vertical="center"/>
    </xf>
    <xf numFmtId="0" fontId="6" fillId="0" borderId="200" xfId="0" applyFont="1" applyBorder="1" applyAlignment="1">
      <alignment horizontal="left" vertical="center"/>
    </xf>
    <xf numFmtId="0" fontId="0" fillId="53" borderId="200" xfId="44" applyFont="1" applyFill="1" applyBorder="1">
      <alignment horizontal="center" vertical="center"/>
    </xf>
    <xf numFmtId="1" fontId="0" fillId="53" borderId="200" xfId="0" applyNumberFormat="1" applyFill="1" applyBorder="1">
      <alignment horizontal="center" vertical="center"/>
    </xf>
    <xf numFmtId="0" fontId="0" fillId="53" borderId="200" xfId="43" applyFont="1" applyBorder="1">
      <alignment horizontal="center" vertical="center"/>
    </xf>
    <xf numFmtId="1" fontId="0" fillId="53" borderId="200" xfId="32" applyNumberFormat="1" applyFont="1" applyFill="1" applyBorder="1" applyAlignment="1">
      <alignment horizontal="center" vertical="center"/>
    </xf>
    <xf numFmtId="1" fontId="0" fillId="53" borderId="212" xfId="0" applyNumberFormat="1" applyFill="1" applyBorder="1">
      <alignment horizontal="center" vertical="center"/>
    </xf>
    <xf numFmtId="0" fontId="0" fillId="51" borderId="200" xfId="49" applyFont="1" applyFill="1" applyBorder="1">
      <alignment horizontal="center" vertical="center"/>
    </xf>
    <xf numFmtId="0" fontId="0" fillId="51" borderId="200" xfId="48" applyFont="1" applyFill="1" applyBorder="1">
      <alignment horizontal="center" vertical="center"/>
    </xf>
    <xf numFmtId="1" fontId="0" fillId="56" borderId="200" xfId="0" applyNumberFormat="1" applyFill="1" applyBorder="1">
      <alignment horizontal="center" vertical="center"/>
    </xf>
    <xf numFmtId="1" fontId="0" fillId="51" borderId="200" xfId="44" applyNumberFormat="1" applyFont="1" applyFill="1" applyBorder="1">
      <alignment horizontal="center" vertical="center"/>
    </xf>
    <xf numFmtId="0" fontId="4" fillId="24" borderId="201" xfId="0" applyFont="1" applyFill="1" applyBorder="1" applyAlignment="1" applyProtection="1">
      <alignment horizontal="left"/>
      <protection locked="0"/>
    </xf>
    <xf numFmtId="0" fontId="4" fillId="24" borderId="201" xfId="0" applyFont="1" applyFill="1" applyBorder="1">
      <alignment horizontal="center" vertical="center"/>
    </xf>
    <xf numFmtId="1" fontId="0" fillId="24" borderId="201" xfId="0" applyNumberFormat="1" applyFill="1" applyBorder="1">
      <alignment horizontal="center" vertical="center"/>
    </xf>
    <xf numFmtId="0" fontId="0" fillId="24" borderId="213" xfId="0" applyFill="1" applyBorder="1">
      <alignment horizontal="center" vertical="center"/>
    </xf>
    <xf numFmtId="0" fontId="0" fillId="43" borderId="214" xfId="0" applyFill="1" applyBorder="1" applyAlignment="1" applyProtection="1">
      <alignment horizontal="center"/>
      <protection locked="0"/>
    </xf>
    <xf numFmtId="0" fontId="0" fillId="0" borderId="214" xfId="0" applyBorder="1" applyAlignment="1">
      <alignment horizontal="left" vertical="center"/>
    </xf>
    <xf numFmtId="0" fontId="0" fillId="51" borderId="214" xfId="43" applyFont="1" applyFill="1" applyBorder="1">
      <alignment horizontal="center" vertical="center"/>
    </xf>
    <xf numFmtId="0" fontId="0" fillId="51" borderId="214" xfId="0" applyFill="1" applyBorder="1">
      <alignment horizontal="center" vertical="center"/>
    </xf>
    <xf numFmtId="0" fontId="0" fillId="16" borderId="215" xfId="20" applyFont="1" applyBorder="1" applyAlignment="1">
      <alignment horizontal="center" vertical="center"/>
    </xf>
    <xf numFmtId="0" fontId="0" fillId="51" borderId="214" xfId="44" applyFont="1" applyFill="1" applyBorder="1">
      <alignment horizontal="center" vertical="center"/>
    </xf>
    <xf numFmtId="0" fontId="0" fillId="55" borderId="201" xfId="45" applyFont="1" applyBorder="1">
      <alignment horizontal="center" vertical="center"/>
    </xf>
    <xf numFmtId="0" fontId="0" fillId="51" borderId="216" xfId="0" applyFill="1" applyBorder="1">
      <alignment horizontal="center" vertical="center"/>
    </xf>
    <xf numFmtId="0" fontId="0" fillId="51" borderId="184" xfId="0" applyFill="1" applyBorder="1">
      <alignment horizontal="center" vertical="center"/>
    </xf>
    <xf numFmtId="0" fontId="0" fillId="51" borderId="184" xfId="43" applyFont="1" applyFill="1" applyBorder="1">
      <alignment horizontal="center" vertical="center"/>
    </xf>
    <xf numFmtId="0" fontId="4" fillId="0" borderId="217" xfId="0" applyFont="1" applyBorder="1" applyAlignment="1">
      <alignment horizontal="left" vertical="center"/>
    </xf>
    <xf numFmtId="0" fontId="4" fillId="0" borderId="202" xfId="0" applyFont="1" applyBorder="1" applyAlignment="1">
      <alignment vertical="center"/>
    </xf>
    <xf numFmtId="0" fontId="14" fillId="0" borderId="197" xfId="0" applyFont="1" applyBorder="1">
      <alignment horizontal="center" vertical="center"/>
    </xf>
    <xf numFmtId="0" fontId="4" fillId="0" borderId="209" xfId="0" applyFont="1" applyBorder="1" applyAlignment="1">
      <alignment horizontal="left" vertical="center"/>
    </xf>
    <xf numFmtId="0" fontId="14" fillId="0" borderId="207" xfId="0" applyFont="1" applyBorder="1">
      <alignment horizontal="center" vertical="center"/>
    </xf>
    <xf numFmtId="0" fontId="4" fillId="0" borderId="207" xfId="0" applyFont="1" applyBorder="1">
      <alignment horizontal="center" vertical="center"/>
    </xf>
    <xf numFmtId="0" fontId="4" fillId="0" borderId="196" xfId="0" applyFont="1" applyBorder="1" applyAlignment="1">
      <alignment horizontal="left" vertical="center"/>
    </xf>
    <xf numFmtId="0" fontId="0" fillId="0" borderId="202" xfId="0" applyBorder="1" applyAlignment="1">
      <alignment vertical="center"/>
    </xf>
    <xf numFmtId="0" fontId="0" fillId="0" borderId="197" xfId="0" applyBorder="1" applyAlignment="1">
      <alignment horizontal="left" vertical="center"/>
    </xf>
    <xf numFmtId="0" fontId="0" fillId="0" borderId="218" xfId="0" applyBorder="1">
      <alignment horizontal="center" vertical="center"/>
    </xf>
    <xf numFmtId="0" fontId="4" fillId="0" borderId="198" xfId="0" applyFont="1" applyBorder="1" applyAlignment="1">
      <alignment horizontal="left" vertical="center"/>
    </xf>
    <xf numFmtId="0" fontId="0" fillId="0" borderId="199" xfId="0" applyBorder="1">
      <alignment horizontal="center" vertical="center"/>
    </xf>
    <xf numFmtId="0" fontId="0" fillId="0" borderId="191" xfId="0" applyBorder="1" applyAlignment="1">
      <alignment vertical="center"/>
    </xf>
    <xf numFmtId="0" fontId="0" fillId="0" borderId="219" xfId="0" applyBorder="1">
      <alignment horizontal="center" vertical="center"/>
    </xf>
    <xf numFmtId="0" fontId="4" fillId="0" borderId="191" xfId="0" applyFont="1" applyBorder="1">
      <alignment horizontal="center" vertical="center"/>
    </xf>
    <xf numFmtId="0" fontId="0" fillId="0" borderId="199" xfId="0" applyBorder="1" applyAlignment="1">
      <alignment horizontal="left" vertical="center"/>
    </xf>
    <xf numFmtId="0" fontId="14" fillId="0" borderId="199" xfId="0" applyFont="1" applyBorder="1">
      <alignment horizontal="center" vertical="center"/>
    </xf>
    <xf numFmtId="0" fontId="4" fillId="0" borderId="199" xfId="0" applyFont="1" applyBorder="1" applyAlignment="1">
      <alignment horizontal="left" vertical="center"/>
    </xf>
    <xf numFmtId="0" fontId="0" fillId="0" borderId="220" xfId="0" applyBorder="1">
      <alignment horizontal="center" vertical="center"/>
    </xf>
    <xf numFmtId="0" fontId="0" fillId="0" borderId="194" xfId="0" applyBorder="1" applyAlignment="1" applyProtection="1">
      <alignment horizontal="center"/>
      <protection locked="0"/>
    </xf>
    <xf numFmtId="0" fontId="6" fillId="0" borderId="194" xfId="0" applyFont="1" applyBorder="1" applyAlignment="1">
      <alignment horizontal="center"/>
    </xf>
    <xf numFmtId="0" fontId="0" fillId="51" borderId="201" xfId="0" applyFill="1" applyBorder="1">
      <alignment horizontal="center" vertical="center"/>
    </xf>
    <xf numFmtId="0" fontId="0" fillId="71" borderId="201" xfId="0" applyFill="1" applyBorder="1">
      <alignment horizontal="center" vertical="center"/>
    </xf>
    <xf numFmtId="0" fontId="0" fillId="0" borderId="201" xfId="0" applyBorder="1">
      <alignment horizontal="center" vertical="center"/>
    </xf>
    <xf numFmtId="0" fontId="0" fillId="0" borderId="213" xfId="0" applyBorder="1">
      <alignment horizontal="center" vertical="center"/>
    </xf>
    <xf numFmtId="0" fontId="0" fillId="24" borderId="195" xfId="0" applyFill="1" applyBorder="1" applyAlignment="1" applyProtection="1">
      <alignment horizontal="center"/>
      <protection locked="0"/>
    </xf>
    <xf numFmtId="0" fontId="7" fillId="55" borderId="95" xfId="45" applyBorder="1">
      <alignment horizontal="center" vertical="center"/>
    </xf>
    <xf numFmtId="0" fontId="7" fillId="52" borderId="96" xfId="48" applyBorder="1">
      <alignment horizontal="center" vertical="center"/>
    </xf>
    <xf numFmtId="0" fontId="0" fillId="43" borderId="221" xfId="0" applyFill="1" applyBorder="1" applyAlignment="1" applyProtection="1">
      <alignment horizontal="center"/>
      <protection locked="0"/>
    </xf>
    <xf numFmtId="0" fontId="0" fillId="55" borderId="200" xfId="45" applyFont="1" applyBorder="1">
      <alignment horizontal="center" vertical="center"/>
    </xf>
    <xf numFmtId="0" fontId="0" fillId="55" borderId="200" xfId="43" applyFont="1" applyFill="1" applyBorder="1">
      <alignment horizontal="center" vertical="center"/>
    </xf>
    <xf numFmtId="0" fontId="0" fillId="51" borderId="212" xfId="0" applyFill="1" applyBorder="1">
      <alignment horizontal="center" vertical="center"/>
    </xf>
    <xf numFmtId="0" fontId="0" fillId="43" borderId="222" xfId="0" applyFill="1" applyBorder="1" applyAlignment="1" applyProtection="1">
      <alignment horizontal="center"/>
      <protection locked="0"/>
    </xf>
    <xf numFmtId="0" fontId="0" fillId="0" borderId="201" xfId="0" applyBorder="1" applyAlignment="1">
      <alignment horizontal="left" vertical="center"/>
    </xf>
    <xf numFmtId="49" fontId="0" fillId="51" borderId="201" xfId="0" applyNumberFormat="1" applyFill="1" applyBorder="1">
      <alignment horizontal="center" vertical="center"/>
    </xf>
    <xf numFmtId="0" fontId="0" fillId="51" borderId="201" xfId="48" applyFont="1" applyFill="1" applyBorder="1">
      <alignment horizontal="center" vertical="center"/>
    </xf>
    <xf numFmtId="0" fontId="0" fillId="51" borderId="201" xfId="43" applyFont="1" applyFill="1" applyBorder="1">
      <alignment horizontal="center" vertical="center"/>
    </xf>
    <xf numFmtId="49" fontId="0" fillId="51" borderId="213" xfId="0" applyNumberFormat="1" applyFill="1" applyBorder="1">
      <alignment horizontal="center" vertical="center"/>
    </xf>
    <xf numFmtId="49" fontId="0" fillId="51" borderId="200" xfId="0" applyNumberFormat="1" applyFill="1" applyBorder="1">
      <alignment horizontal="center" vertical="center"/>
    </xf>
    <xf numFmtId="49" fontId="0" fillId="51" borderId="212" xfId="0" applyNumberFormat="1" applyFill="1" applyBorder="1">
      <alignment horizontal="center" vertical="center"/>
    </xf>
    <xf numFmtId="0" fontId="0" fillId="51" borderId="201" xfId="0" applyFill="1" applyBorder="1" applyAlignment="1">
      <alignment horizontal="left" vertical="center"/>
    </xf>
    <xf numFmtId="0" fontId="0" fillId="51" borderId="213" xfId="53" applyFont="1" applyFill="1" applyBorder="1">
      <alignment horizontal="center" vertical="center"/>
    </xf>
    <xf numFmtId="49" fontId="0" fillId="52" borderId="95" xfId="0" applyNumberFormat="1" applyFill="1" applyBorder="1">
      <alignment horizontal="center" vertical="center"/>
    </xf>
    <xf numFmtId="0" fontId="7" fillId="52" borderId="201" xfId="49" applyFill="1" applyBorder="1">
      <alignment horizontal="center" vertical="center"/>
    </xf>
    <xf numFmtId="0" fontId="0" fillId="51" borderId="201" xfId="44" applyFont="1" applyFill="1" applyBorder="1">
      <alignment horizontal="center" vertical="center"/>
    </xf>
    <xf numFmtId="0" fontId="7" fillId="52" borderId="201" xfId="48" applyBorder="1">
      <alignment horizontal="center" vertical="center"/>
    </xf>
    <xf numFmtId="0" fontId="7" fillId="52" borderId="213" xfId="48" applyBorder="1">
      <alignment horizontal="center" vertical="center"/>
    </xf>
    <xf numFmtId="49" fontId="0" fillId="55" borderId="200" xfId="0" applyNumberFormat="1" applyFill="1" applyBorder="1">
      <alignment horizontal="center" vertical="center"/>
    </xf>
    <xf numFmtId="0" fontId="52" fillId="56" borderId="200" xfId="46" applyBorder="1">
      <alignment horizontal="center" vertical="center"/>
    </xf>
    <xf numFmtId="0" fontId="0" fillId="51" borderId="213" xfId="44" applyFont="1" applyFill="1" applyBorder="1">
      <alignment horizontal="center" vertical="center"/>
    </xf>
    <xf numFmtId="0" fontId="4" fillId="0" borderId="200" xfId="0" applyFont="1" applyBorder="1" applyAlignment="1">
      <alignment horizontal="center"/>
    </xf>
    <xf numFmtId="0" fontId="0" fillId="0" borderId="200" xfId="0" applyBorder="1">
      <alignment horizontal="center" vertical="center"/>
    </xf>
    <xf numFmtId="0" fontId="7" fillId="0" borderId="200" xfId="0" applyFont="1" applyBorder="1">
      <alignment horizontal="center" vertical="center"/>
    </xf>
    <xf numFmtId="0" fontId="0" fillId="0" borderId="194" xfId="0" applyBorder="1">
      <alignment horizontal="center" vertical="center"/>
    </xf>
    <xf numFmtId="0" fontId="4" fillId="0" borderId="194" xfId="0" applyFont="1" applyBorder="1" applyAlignment="1">
      <alignment horizontal="center"/>
    </xf>
    <xf numFmtId="0" fontId="6" fillId="0" borderId="200" xfId="0" applyFont="1" applyBorder="1" applyAlignment="1">
      <alignment horizontal="left"/>
    </xf>
    <xf numFmtId="0" fontId="7" fillId="0" borderId="202" xfId="0" applyFont="1" applyBorder="1">
      <alignment horizontal="center" vertical="center"/>
    </xf>
    <xf numFmtId="0" fontId="0" fillId="0" borderId="200" xfId="0" applyBorder="1" applyAlignment="1">
      <alignment horizontal="center"/>
    </xf>
    <xf numFmtId="0" fontId="0" fillId="43" borderId="202" xfId="0" applyFill="1" applyBorder="1" applyAlignment="1" applyProtection="1">
      <alignment horizontal="center"/>
      <protection locked="0"/>
    </xf>
    <xf numFmtId="0" fontId="0" fillId="0" borderId="202" xfId="0" applyBorder="1" applyAlignment="1">
      <alignment horizontal="left"/>
    </xf>
    <xf numFmtId="0" fontId="0" fillId="0" borderId="197" xfId="0" applyBorder="1" applyAlignment="1">
      <alignment horizontal="left"/>
    </xf>
    <xf numFmtId="0" fontId="0" fillId="0" borderId="209" xfId="0" applyBorder="1" applyAlignment="1">
      <alignment horizontal="left"/>
    </xf>
    <xf numFmtId="0" fontId="0" fillId="0" borderId="207" xfId="0" applyBorder="1" applyAlignment="1">
      <alignment horizontal="left"/>
    </xf>
    <xf numFmtId="0" fontId="7" fillId="0" borderId="208" xfId="0" applyFont="1" applyBorder="1" applyAlignment="1">
      <alignment horizontal="left"/>
    </xf>
    <xf numFmtId="0" fontId="7" fillId="0" borderId="207" xfId="0" applyFont="1" applyBorder="1" applyAlignment="1">
      <alignment horizontal="left"/>
    </xf>
    <xf numFmtId="0" fontId="7" fillId="0" borderId="206" xfId="0" applyFont="1" applyBorder="1" applyAlignment="1">
      <alignment horizontal="left"/>
    </xf>
    <xf numFmtId="0" fontId="6" fillId="0" borderId="202" xfId="0" applyFont="1" applyBorder="1" applyAlignment="1">
      <alignment horizontal="left"/>
    </xf>
    <xf numFmtId="0" fontId="22" fillId="0" borderId="200" xfId="0" applyFont="1" applyBorder="1" applyAlignment="1" applyProtection="1">
      <alignment horizontal="center"/>
      <protection locked="0"/>
    </xf>
    <xf numFmtId="0" fontId="4" fillId="0" borderId="201" xfId="0" applyFont="1" applyBorder="1" applyAlignment="1" applyProtection="1">
      <alignment horizontal="center"/>
      <protection locked="0"/>
    </xf>
    <xf numFmtId="0" fontId="6" fillId="0" borderId="201" xfId="0" applyFont="1" applyBorder="1" applyAlignment="1">
      <alignment horizontal="center"/>
    </xf>
    <xf numFmtId="0" fontId="0" fillId="0" borderId="214" xfId="0" applyBorder="1" applyAlignment="1">
      <alignment vertical="center"/>
    </xf>
    <xf numFmtId="0" fontId="0" fillId="51" borderId="214" xfId="0" applyFill="1" applyBorder="1" applyAlignment="1" applyProtection="1">
      <alignment horizontal="left" vertical="center"/>
      <protection locked="0"/>
    </xf>
    <xf numFmtId="0" fontId="7" fillId="69" borderId="214" xfId="44" applyBorder="1">
      <alignment horizontal="center" vertical="center"/>
    </xf>
    <xf numFmtId="0" fontId="7" fillId="53" borderId="214" xfId="43" applyBorder="1">
      <alignment horizontal="center" vertical="center"/>
    </xf>
    <xf numFmtId="0" fontId="7" fillId="0" borderId="214" xfId="53" applyBorder="1">
      <alignment horizontal="center" vertical="center"/>
    </xf>
    <xf numFmtId="0" fontId="7" fillId="52" borderId="214" xfId="48" applyBorder="1">
      <alignment horizontal="center" vertical="center"/>
    </xf>
    <xf numFmtId="0" fontId="7" fillId="52" borderId="216" xfId="48" applyBorder="1">
      <alignment horizontal="center" vertical="center"/>
    </xf>
    <xf numFmtId="49" fontId="0" fillId="51" borderId="214" xfId="0" applyNumberFormat="1" applyFill="1" applyBorder="1">
      <alignment horizontal="center" vertical="center"/>
    </xf>
    <xf numFmtId="0" fontId="7" fillId="55" borderId="201" xfId="45" applyBorder="1">
      <alignment horizontal="center" vertical="center"/>
    </xf>
    <xf numFmtId="0" fontId="7" fillId="53" borderId="201" xfId="43" applyBorder="1">
      <alignment horizontal="center" vertical="center"/>
    </xf>
    <xf numFmtId="0" fontId="7" fillId="51" borderId="169" xfId="48" applyFill="1" applyBorder="1">
      <alignment horizontal="center" vertical="center"/>
    </xf>
    <xf numFmtId="0" fontId="7" fillId="55" borderId="169" xfId="48" applyFill="1" applyBorder="1">
      <alignment horizontal="center" vertical="center"/>
    </xf>
    <xf numFmtId="49" fontId="0" fillId="76" borderId="214" xfId="0" applyNumberFormat="1" applyFill="1" applyBorder="1">
      <alignment horizontal="center" vertical="center"/>
    </xf>
    <xf numFmtId="0" fontId="7" fillId="51" borderId="169" xfId="47" applyFill="1" applyBorder="1">
      <alignment horizontal="center" vertical="center"/>
    </xf>
    <xf numFmtId="0" fontId="0" fillId="0" borderId="194" xfId="0" applyBorder="1" applyAlignment="1">
      <alignment horizontal="left" vertical="center"/>
    </xf>
    <xf numFmtId="0" fontId="0" fillId="51" borderId="200" xfId="51" applyFont="1" applyFill="1" applyBorder="1">
      <alignment horizontal="center" vertical="center"/>
    </xf>
    <xf numFmtId="0" fontId="7" fillId="69" borderId="201" xfId="44" applyBorder="1">
      <alignment horizontal="center" vertical="center"/>
    </xf>
    <xf numFmtId="0" fontId="60" fillId="0" borderId="194" xfId="0" applyFont="1" applyBorder="1" applyAlignment="1">
      <alignment horizontal="left" vertical="center"/>
    </xf>
    <xf numFmtId="0" fontId="0" fillId="57" borderId="206" xfId="44" applyFont="1" applyFill="1" applyBorder="1">
      <alignment horizontal="center" vertical="center"/>
    </xf>
    <xf numFmtId="0" fontId="0" fillId="57" borderId="200" xfId="48" applyFont="1" applyFill="1" applyBorder="1">
      <alignment horizontal="center" vertical="center"/>
    </xf>
    <xf numFmtId="0" fontId="7" fillId="57" borderId="200" xfId="47" applyBorder="1">
      <alignment horizontal="center" vertical="center"/>
    </xf>
    <xf numFmtId="0" fontId="7" fillId="0" borderId="200" xfId="53" applyBorder="1">
      <alignment horizontal="center" vertical="center"/>
    </xf>
    <xf numFmtId="0" fontId="0" fillId="57" borderId="138" xfId="0" applyFill="1" applyBorder="1">
      <alignment horizontal="center" vertical="center"/>
    </xf>
    <xf numFmtId="49" fontId="0" fillId="57" borderId="138" xfId="0" applyNumberFormat="1" applyFill="1" applyBorder="1">
      <alignment horizontal="center" vertical="center"/>
    </xf>
    <xf numFmtId="0" fontId="7" fillId="53" borderId="200" xfId="43" applyBorder="1">
      <alignment horizontal="center" vertical="center"/>
    </xf>
    <xf numFmtId="0" fontId="0" fillId="53" borderId="200" xfId="0" applyFill="1" applyBorder="1">
      <alignment horizontal="center" vertical="center"/>
    </xf>
    <xf numFmtId="0" fontId="0" fillId="53" borderId="169" xfId="44" applyFont="1" applyFill="1" applyBorder="1">
      <alignment horizontal="center" vertical="center"/>
    </xf>
    <xf numFmtId="0" fontId="0" fillId="57" borderId="81" xfId="0" applyFill="1" applyBorder="1">
      <alignment horizontal="center" vertical="center"/>
    </xf>
    <xf numFmtId="49" fontId="0" fillId="57" borderId="92" xfId="0" applyNumberFormat="1" applyFill="1" applyBorder="1">
      <alignment horizontal="center" vertical="center"/>
    </xf>
    <xf numFmtId="0" fontId="0" fillId="57" borderId="223" xfId="0" applyFill="1" applyBorder="1">
      <alignment horizontal="center" vertical="center"/>
    </xf>
    <xf numFmtId="0" fontId="0" fillId="51" borderId="223" xfId="0" applyFill="1" applyBorder="1">
      <alignment horizontal="center" vertical="center"/>
    </xf>
    <xf numFmtId="0" fontId="0" fillId="51" borderId="81" xfId="43" applyFont="1" applyFill="1" applyBorder="1">
      <alignment horizontal="center" vertical="center"/>
    </xf>
    <xf numFmtId="49" fontId="0" fillId="51" borderId="224" xfId="0" applyNumberFormat="1" applyFill="1" applyBorder="1">
      <alignment horizontal="center" vertical="center"/>
    </xf>
    <xf numFmtId="0" fontId="7" fillId="52" borderId="224" xfId="48" applyBorder="1">
      <alignment horizontal="center" vertical="center"/>
    </xf>
    <xf numFmtId="49" fontId="0" fillId="51" borderId="194" xfId="0" applyNumberFormat="1" applyFill="1" applyBorder="1">
      <alignment horizontal="center" vertical="center"/>
    </xf>
    <xf numFmtId="49" fontId="0" fillId="55" borderId="194" xfId="0" applyNumberFormat="1" applyFill="1" applyBorder="1">
      <alignment horizontal="center" vertical="center"/>
    </xf>
    <xf numFmtId="0" fontId="7" fillId="55" borderId="194" xfId="45" applyBorder="1">
      <alignment horizontal="center" vertical="center"/>
    </xf>
    <xf numFmtId="0" fontId="19" fillId="0" borderId="192" xfId="0" applyFont="1" applyBorder="1" applyAlignment="1" applyProtection="1">
      <alignment horizontal="center"/>
      <protection locked="0"/>
    </xf>
    <xf numFmtId="0" fontId="0" fillId="0" borderId="192" xfId="0" applyBorder="1">
      <alignment horizontal="center" vertical="center"/>
    </xf>
    <xf numFmtId="49" fontId="0" fillId="51" borderId="192" xfId="0" applyNumberFormat="1" applyFill="1" applyBorder="1">
      <alignment horizontal="center" vertical="center"/>
    </xf>
    <xf numFmtId="0" fontId="0" fillId="51" borderId="225" xfId="0" applyFill="1" applyBorder="1">
      <alignment horizontal="center" vertical="center"/>
    </xf>
    <xf numFmtId="0" fontId="19" fillId="0" borderId="184" xfId="0" applyFont="1" applyBorder="1" applyAlignment="1" applyProtection="1">
      <alignment horizontal="center"/>
      <protection locked="0"/>
    </xf>
    <xf numFmtId="0" fontId="0" fillId="71" borderId="102" xfId="0" applyFill="1" applyBorder="1">
      <alignment horizontal="center" vertical="center"/>
    </xf>
    <xf numFmtId="0" fontId="0" fillId="0" borderId="164" xfId="0" applyBorder="1">
      <alignment horizontal="center" vertical="center"/>
    </xf>
    <xf numFmtId="0" fontId="0" fillId="0" borderId="154" xfId="0" applyBorder="1" applyAlignment="1">
      <alignment horizontal="left" vertical="center"/>
    </xf>
    <xf numFmtId="0" fontId="0" fillId="73" borderId="169" xfId="0" applyFill="1" applyBorder="1" applyAlignment="1"/>
    <xf numFmtId="0" fontId="61" fillId="51" borderId="169" xfId="0" applyFont="1" applyFill="1" applyBorder="1">
      <alignment horizontal="center" vertical="center"/>
    </xf>
    <xf numFmtId="0" fontId="0" fillId="0" borderId="178" xfId="0" applyBorder="1">
      <alignment horizontal="center" vertical="center"/>
    </xf>
    <xf numFmtId="1" fontId="0" fillId="51" borderId="169" xfId="32" applyNumberFormat="1" applyFont="1" applyFill="1" applyBorder="1" applyAlignment="1">
      <alignment horizontal="center" vertical="center"/>
    </xf>
    <xf numFmtId="1" fontId="0" fillId="51" borderId="185" xfId="32" applyNumberFormat="1" applyFont="1" applyFill="1" applyBorder="1" applyAlignment="1">
      <alignment horizontal="center" vertical="center"/>
    </xf>
    <xf numFmtId="0" fontId="0" fillId="51" borderId="185" xfId="43" applyFont="1" applyFill="1" applyBorder="1">
      <alignment horizontal="center" vertical="center"/>
    </xf>
    <xf numFmtId="0" fontId="0" fillId="51" borderId="226" xfId="0" applyFill="1" applyBorder="1">
      <alignment horizontal="center" vertical="center"/>
    </xf>
    <xf numFmtId="0" fontId="4" fillId="0" borderId="227" xfId="0" applyFont="1" applyBorder="1" applyAlignment="1" applyProtection="1">
      <alignment horizontal="center"/>
      <protection locked="0"/>
    </xf>
    <xf numFmtId="0" fontId="0" fillId="0" borderId="228" xfId="0" applyBorder="1" applyAlignment="1">
      <alignment horizontal="left" vertical="center"/>
    </xf>
    <xf numFmtId="0" fontId="0" fillId="52" borderId="127" xfId="43" applyFont="1" applyFill="1" applyBorder="1">
      <alignment horizontal="center" vertical="center"/>
    </xf>
    <xf numFmtId="0" fontId="21" fillId="51" borderId="229" xfId="0" applyFont="1" applyFill="1" applyBorder="1" applyAlignment="1">
      <alignment horizontal="left" vertical="center"/>
    </xf>
    <xf numFmtId="0" fontId="0" fillId="51" borderId="230" xfId="0" applyFill="1" applyBorder="1">
      <alignment horizontal="center" vertical="center"/>
    </xf>
    <xf numFmtId="0" fontId="0" fillId="0" borderId="186" xfId="0" applyBorder="1" applyAlignment="1"/>
    <xf numFmtId="0" fontId="0" fillId="73" borderId="186" xfId="0" applyFill="1" applyBorder="1" applyAlignment="1"/>
    <xf numFmtId="0" fontId="0" fillId="0" borderId="231" xfId="0" applyBorder="1" applyAlignment="1"/>
    <xf numFmtId="0" fontId="0" fillId="75" borderId="186" xfId="0" applyFill="1" applyBorder="1" applyAlignment="1"/>
    <xf numFmtId="0" fontId="0" fillId="73" borderId="139" xfId="0" applyFill="1" applyBorder="1" applyAlignment="1"/>
    <xf numFmtId="0" fontId="0" fillId="0" borderId="232" xfId="0" applyBorder="1">
      <alignment horizontal="center" vertical="center"/>
    </xf>
    <xf numFmtId="0" fontId="0" fillId="0" borderId="233" xfId="0" applyBorder="1">
      <alignment horizontal="center" vertical="center"/>
    </xf>
    <xf numFmtId="0" fontId="0" fillId="0" borderId="234" xfId="0" applyBorder="1">
      <alignment horizontal="center" vertical="center"/>
    </xf>
    <xf numFmtId="0" fontId="0" fillId="0" borderId="235" xfId="0" applyBorder="1">
      <alignment horizontal="center" vertical="center"/>
    </xf>
    <xf numFmtId="0" fontId="0" fillId="0" borderId="236" xfId="0" applyBorder="1">
      <alignment horizontal="center" vertical="center"/>
    </xf>
    <xf numFmtId="0" fontId="0" fillId="0" borderId="237" xfId="0" applyBorder="1" applyAlignment="1">
      <alignment horizontal="left" vertical="center"/>
    </xf>
    <xf numFmtId="0" fontId="0" fillId="0" borderId="238" xfId="0" applyBorder="1">
      <alignment horizontal="center" vertical="center"/>
    </xf>
    <xf numFmtId="0" fontId="0" fillId="0" borderId="239" xfId="0" applyBorder="1" applyAlignment="1">
      <alignment horizontal="left" vertical="center"/>
    </xf>
    <xf numFmtId="0" fontId="0" fillId="0" borderId="233" xfId="0" applyBorder="1" applyAlignment="1">
      <alignment horizontal="left" vertical="center"/>
    </xf>
    <xf numFmtId="0" fontId="0" fillId="0" borderId="240" xfId="0" applyBorder="1" applyAlignment="1">
      <alignment horizontal="left" vertical="center"/>
    </xf>
    <xf numFmtId="0" fontId="0" fillId="0" borderId="241" xfId="0" applyBorder="1">
      <alignment horizontal="center" vertical="center"/>
    </xf>
    <xf numFmtId="0" fontId="0" fillId="0" borderId="242" xfId="0" applyBorder="1">
      <alignment horizontal="center" vertical="center"/>
    </xf>
    <xf numFmtId="0" fontId="0" fillId="0" borderId="243" xfId="0" applyBorder="1">
      <alignment horizontal="center" vertical="center"/>
    </xf>
    <xf numFmtId="0" fontId="0" fillId="0" borderId="244" xfId="0" applyBorder="1">
      <alignment horizontal="center" vertical="center"/>
    </xf>
    <xf numFmtId="0" fontId="4" fillId="43" borderId="245" xfId="0" applyFont="1" applyFill="1" applyBorder="1" applyAlignment="1">
      <alignment horizontal="center"/>
    </xf>
    <xf numFmtId="0" fontId="0" fillId="0" borderId="245" xfId="0" applyBorder="1" applyAlignment="1">
      <alignment vertical="center"/>
    </xf>
    <xf numFmtId="0" fontId="0" fillId="51" borderId="245" xfId="48" applyFont="1" applyFill="1" applyBorder="1">
      <alignment horizontal="center" vertical="center"/>
    </xf>
    <xf numFmtId="0" fontId="0" fillId="51" borderId="245" xfId="20" applyNumberFormat="1" applyFont="1" applyFill="1" applyBorder="1" applyAlignment="1">
      <alignment horizontal="center" vertical="center"/>
    </xf>
    <xf numFmtId="49" fontId="0" fillId="57" borderId="246" xfId="0" applyNumberFormat="1" applyFill="1" applyBorder="1">
      <alignment horizontal="center" vertical="center"/>
    </xf>
    <xf numFmtId="0" fontId="0" fillId="52" borderId="139" xfId="0" applyFill="1" applyBorder="1">
      <alignment horizontal="center" vertical="center"/>
    </xf>
    <xf numFmtId="0" fontId="0" fillId="54" borderId="127" xfId="0" applyFill="1" applyBorder="1">
      <alignment horizontal="center" vertical="center"/>
    </xf>
    <xf numFmtId="0" fontId="4" fillId="0" borderId="232" xfId="0" applyFont="1" applyBorder="1" applyAlignment="1">
      <alignment horizontal="center"/>
    </xf>
    <xf numFmtId="0" fontId="4" fillId="0" borderId="244" xfId="0" applyFont="1" applyBorder="1" applyAlignment="1">
      <alignment horizontal="center"/>
    </xf>
    <xf numFmtId="0" fontId="4" fillId="0" borderId="247" xfId="0" applyFont="1" applyBorder="1" applyAlignment="1">
      <alignment horizontal="left"/>
    </xf>
    <xf numFmtId="0" fontId="6" fillId="0" borderId="244" xfId="0" applyFont="1" applyBorder="1" applyAlignment="1">
      <alignment horizontal="center"/>
    </xf>
    <xf numFmtId="0" fontId="0" fillId="0" borderId="244" xfId="0" applyBorder="1" applyAlignment="1">
      <alignment horizontal="center"/>
    </xf>
    <xf numFmtId="0" fontId="4" fillId="0" borderId="247" xfId="0" applyFont="1" applyBorder="1" applyAlignment="1">
      <alignment horizontal="center"/>
    </xf>
    <xf numFmtId="0" fontId="6" fillId="0" borderId="248" xfId="0" applyFont="1" applyBorder="1" applyAlignment="1">
      <alignment horizontal="center"/>
    </xf>
    <xf numFmtId="0" fontId="6" fillId="0" borderId="247" xfId="0" applyFont="1" applyBorder="1" applyAlignment="1">
      <alignment horizontal="center"/>
    </xf>
    <xf numFmtId="0" fontId="0" fillId="0" borderId="247" xfId="0" applyBorder="1" applyAlignment="1">
      <alignment horizontal="center"/>
    </xf>
    <xf numFmtId="0" fontId="7" fillId="0" borderId="248" xfId="0" applyFont="1" applyBorder="1" applyAlignment="1">
      <alignment horizontal="left" vertical="center"/>
    </xf>
    <xf numFmtId="0" fontId="6" fillId="0" borderId="248" xfId="0" applyFont="1" applyBorder="1">
      <alignment horizontal="center" vertical="center"/>
    </xf>
    <xf numFmtId="0" fontId="6" fillId="0" borderId="247" xfId="0" applyFont="1" applyBorder="1">
      <alignment horizontal="center" vertical="center"/>
    </xf>
    <xf numFmtId="0" fontId="6" fillId="0" borderId="240" xfId="0" applyFont="1" applyBorder="1">
      <alignment horizontal="center" vertical="center"/>
    </xf>
    <xf numFmtId="0" fontId="7" fillId="0" borderId="240" xfId="0" applyFont="1" applyBorder="1">
      <alignment horizontal="center" vertical="center"/>
    </xf>
    <xf numFmtId="0" fontId="7" fillId="0" borderId="235" xfId="0" applyFont="1" applyBorder="1">
      <alignment horizontal="center" vertical="center"/>
    </xf>
    <xf numFmtId="0" fontId="7" fillId="0" borderId="245" xfId="0" applyFont="1" applyBorder="1">
      <alignment horizontal="center" vertical="center"/>
    </xf>
    <xf numFmtId="0" fontId="7" fillId="0" borderId="245" xfId="0" applyFont="1" applyBorder="1" applyAlignment="1">
      <alignment horizontal="left" vertical="center"/>
    </xf>
    <xf numFmtId="0" fontId="0" fillId="52" borderId="245" xfId="0" applyFill="1" applyBorder="1">
      <alignment horizontal="center" vertical="center"/>
    </xf>
    <xf numFmtId="0" fontId="0" fillId="52" borderId="245" xfId="46" applyFont="1" applyFill="1" applyBorder="1">
      <alignment horizontal="center" vertical="center"/>
    </xf>
    <xf numFmtId="0" fontId="0" fillId="0" borderId="244" xfId="0" applyBorder="1" applyAlignment="1"/>
    <xf numFmtId="0" fontId="4" fillId="0" borderId="248" xfId="0" applyFont="1" applyBorder="1" applyAlignment="1">
      <alignment horizontal="left"/>
    </xf>
    <xf numFmtId="0" fontId="0" fillId="0" borderId="248" xfId="0" applyBorder="1" applyAlignment="1"/>
    <xf numFmtId="0" fontId="0" fillId="0" borderId="247" xfId="0" applyBorder="1" applyAlignment="1"/>
    <xf numFmtId="0" fontId="4" fillId="0" borderId="244" xfId="0" applyFont="1" applyBorder="1" applyAlignment="1">
      <alignment horizontal="left"/>
    </xf>
    <xf numFmtId="0" fontId="0" fillId="0" borderId="249" xfId="0" applyBorder="1" applyAlignment="1"/>
    <xf numFmtId="0" fontId="0" fillId="51" borderId="245" xfId="0" applyFill="1" applyBorder="1" applyAlignment="1">
      <alignment horizontal="left" vertical="center"/>
    </xf>
    <xf numFmtId="0" fontId="7" fillId="52" borderId="245" xfId="48" applyBorder="1">
      <alignment horizontal="center" vertical="center"/>
    </xf>
    <xf numFmtId="49" fontId="0" fillId="51" borderId="245" xfId="0" applyNumberFormat="1" applyFill="1" applyBorder="1">
      <alignment horizontal="center" vertical="center"/>
    </xf>
    <xf numFmtId="49" fontId="0" fillId="55" borderId="245" xfId="0" applyNumberFormat="1" applyFill="1" applyBorder="1">
      <alignment horizontal="center" vertical="center"/>
    </xf>
    <xf numFmtId="0" fontId="0" fillId="51" borderId="245" xfId="44" applyFont="1" applyFill="1" applyBorder="1">
      <alignment horizontal="center" vertical="center"/>
    </xf>
    <xf numFmtId="49" fontId="0" fillId="71" borderId="245" xfId="0" applyNumberFormat="1" applyFill="1" applyBorder="1">
      <alignment horizontal="center" vertical="center"/>
    </xf>
    <xf numFmtId="0" fontId="0" fillId="55" borderId="129" xfId="47" applyFont="1" applyFill="1" applyBorder="1">
      <alignment horizontal="center" vertical="center"/>
    </xf>
    <xf numFmtId="0" fontId="36" fillId="55" borderId="127" xfId="32" applyFill="1" applyBorder="1" applyAlignment="1">
      <alignment horizontal="center" vertical="center"/>
    </xf>
    <xf numFmtId="0" fontId="0" fillId="51" borderId="245" xfId="0" applyFill="1" applyBorder="1">
      <alignment horizontal="center" vertical="center"/>
    </xf>
    <xf numFmtId="0" fontId="0" fillId="55" borderId="129" xfId="0" applyFill="1" applyBorder="1">
      <alignment horizontal="center" vertical="center"/>
    </xf>
    <xf numFmtId="0" fontId="0" fillId="71" borderId="122" xfId="0" applyFill="1" applyBorder="1">
      <alignment horizontal="center" vertical="center"/>
    </xf>
    <xf numFmtId="0" fontId="0" fillId="0" borderId="171" xfId="0" applyBorder="1">
      <alignment horizontal="center" vertical="center"/>
    </xf>
    <xf numFmtId="0" fontId="4" fillId="43" borderId="231" xfId="0" applyFont="1" applyFill="1" applyBorder="1" applyAlignment="1">
      <alignment horizontal="center"/>
    </xf>
    <xf numFmtId="0" fontId="0" fillId="0" borderId="231" xfId="0" applyBorder="1" applyAlignment="1">
      <alignment vertical="center"/>
    </xf>
    <xf numFmtId="0" fontId="7" fillId="52" borderId="231" xfId="48" applyBorder="1">
      <alignment horizontal="center" vertical="center"/>
    </xf>
    <xf numFmtId="49" fontId="0" fillId="51" borderId="231" xfId="0" applyNumberFormat="1" applyFill="1" applyBorder="1">
      <alignment horizontal="center" vertical="center"/>
    </xf>
    <xf numFmtId="0" fontId="0" fillId="51" borderId="250" xfId="0" applyFill="1" applyBorder="1">
      <alignment horizontal="center" vertical="center"/>
    </xf>
    <xf numFmtId="0" fontId="0" fillId="76" borderId="121" xfId="0" applyFill="1" applyBorder="1">
      <alignment horizontal="center" vertical="center"/>
    </xf>
    <xf numFmtId="49" fontId="0" fillId="76" borderId="121" xfId="0" applyNumberFormat="1" applyFill="1" applyBorder="1">
      <alignment horizontal="center" vertical="center"/>
    </xf>
    <xf numFmtId="0" fontId="4" fillId="43" borderId="251" xfId="0" applyFont="1" applyFill="1" applyBorder="1" applyAlignment="1">
      <alignment horizontal="center"/>
    </xf>
    <xf numFmtId="0" fontId="0" fillId="0" borderId="251" xfId="0" applyBorder="1" applyAlignment="1">
      <alignment horizontal="left" vertical="center"/>
    </xf>
    <xf numFmtId="49" fontId="0" fillId="51" borderId="251" xfId="0" applyNumberFormat="1" applyFill="1" applyBorder="1">
      <alignment horizontal="center" vertical="center"/>
    </xf>
    <xf numFmtId="0" fontId="0" fillId="51" borderId="251" xfId="48" applyFont="1" applyFill="1" applyBorder="1">
      <alignment horizontal="center" vertical="center"/>
    </xf>
    <xf numFmtId="49" fontId="0" fillId="51" borderId="252" xfId="0" applyNumberFormat="1" applyFill="1" applyBorder="1">
      <alignment horizontal="center" vertical="center"/>
    </xf>
    <xf numFmtId="0" fontId="7" fillId="51" borderId="245" xfId="0" applyFont="1" applyFill="1" applyBorder="1" applyAlignment="1">
      <alignment vertical="center"/>
    </xf>
    <xf numFmtId="0" fontId="0" fillId="51" borderId="245" xfId="32" applyFont="1" applyFill="1" applyBorder="1" applyAlignment="1">
      <alignment horizontal="center" vertical="center"/>
    </xf>
    <xf numFmtId="0" fontId="4" fillId="0" borderId="253" xfId="0" applyFont="1" applyBorder="1" applyAlignment="1">
      <alignment horizontal="center"/>
    </xf>
    <xf numFmtId="49" fontId="7" fillId="0" borderId="254" xfId="0" applyNumberFormat="1" applyFont="1" applyBorder="1">
      <alignment horizontal="center" vertical="center"/>
    </xf>
    <xf numFmtId="0" fontId="0" fillId="0" borderId="255" xfId="0" applyBorder="1">
      <alignment horizontal="center" vertical="center"/>
    </xf>
    <xf numFmtId="0" fontId="0" fillId="0" borderId="256" xfId="0" applyBorder="1">
      <alignment horizontal="center" vertical="center"/>
    </xf>
    <xf numFmtId="0" fontId="4" fillId="0" borderId="256" xfId="0" applyFont="1" applyBorder="1" applyAlignment="1">
      <alignment horizontal="left"/>
    </xf>
    <xf numFmtId="0" fontId="0" fillId="0" borderId="257" xfId="0" applyBorder="1">
      <alignment horizontal="center" vertical="center"/>
    </xf>
    <xf numFmtId="0" fontId="3" fillId="0" borderId="258" xfId="0" applyFont="1" applyBorder="1" applyAlignment="1">
      <alignment horizontal="left" vertical="center"/>
    </xf>
    <xf numFmtId="0" fontId="3" fillId="0" borderId="258" xfId="0" applyFont="1" applyBorder="1">
      <alignment horizontal="center" vertical="center"/>
    </xf>
    <xf numFmtId="0" fontId="7" fillId="0" borderId="258" xfId="0" applyFont="1" applyBorder="1">
      <alignment horizontal="center" vertical="center"/>
    </xf>
    <xf numFmtId="0" fontId="9" fillId="0" borderId="258" xfId="0" applyFont="1" applyBorder="1">
      <alignment horizontal="center" vertical="center"/>
    </xf>
    <xf numFmtId="49" fontId="7" fillId="0" borderId="258" xfId="0" applyNumberFormat="1" applyFont="1" applyBorder="1">
      <alignment horizontal="center" vertical="center"/>
    </xf>
    <xf numFmtId="0" fontId="0" fillId="51" borderId="231" xfId="0" applyFill="1" applyBorder="1" applyAlignment="1">
      <alignment horizontal="left" vertical="center" wrapText="1"/>
    </xf>
    <xf numFmtId="49" fontId="0" fillId="55" borderId="169" xfId="0" applyNumberFormat="1" applyFill="1" applyBorder="1">
      <alignment horizontal="center" vertical="center"/>
    </xf>
    <xf numFmtId="0" fontId="0" fillId="56" borderId="169" xfId="0" applyFill="1" applyBorder="1">
      <alignment horizontal="center" vertical="center"/>
    </xf>
    <xf numFmtId="0" fontId="0" fillId="54" borderId="169" xfId="0" applyFill="1" applyBorder="1">
      <alignment horizontal="center" vertical="center"/>
    </xf>
    <xf numFmtId="49" fontId="0" fillId="71" borderId="169" xfId="0" applyNumberFormat="1" applyFill="1" applyBorder="1">
      <alignment horizontal="center" vertical="center"/>
    </xf>
    <xf numFmtId="0" fontId="0" fillId="51" borderId="178" xfId="50" applyFont="1" applyFill="1" applyBorder="1">
      <alignment horizontal="center" vertical="center"/>
    </xf>
    <xf numFmtId="49" fontId="0" fillId="54" borderId="169" xfId="0" applyNumberFormat="1" applyFill="1" applyBorder="1">
      <alignment horizontal="center" vertical="center"/>
    </xf>
    <xf numFmtId="0" fontId="4" fillId="0" borderId="244" xfId="0" applyFont="1" applyBorder="1" applyAlignment="1">
      <alignment horizontal="left" vertical="center"/>
    </xf>
    <xf numFmtId="0" fontId="0" fillId="0" borderId="247" xfId="0" applyBorder="1" applyAlignment="1">
      <alignment horizontal="left" vertical="center"/>
    </xf>
    <xf numFmtId="0" fontId="4" fillId="0" borderId="248" xfId="0" applyFont="1" applyBorder="1" applyAlignment="1">
      <alignment horizontal="left" vertical="center"/>
    </xf>
    <xf numFmtId="0" fontId="4" fillId="0" borderId="259" xfId="0" applyFont="1" applyBorder="1" applyAlignment="1">
      <alignment horizontal="left"/>
    </xf>
    <xf numFmtId="0" fontId="0" fillId="0" borderId="260" xfId="0" applyBorder="1" applyAlignment="1">
      <alignment horizontal="left" vertical="center"/>
    </xf>
    <xf numFmtId="49" fontId="0" fillId="0" borderId="261" xfId="0" applyNumberFormat="1" applyBorder="1" applyAlignment="1">
      <alignment horizontal="left"/>
    </xf>
    <xf numFmtId="49" fontId="0" fillId="0" borderId="261" xfId="0" applyNumberFormat="1" applyBorder="1" applyAlignment="1">
      <alignment horizontal="left" vertical="center"/>
    </xf>
    <xf numFmtId="0" fontId="0" fillId="0" borderId="262" xfId="0" applyBorder="1" applyAlignment="1">
      <alignment horizontal="left" vertical="center"/>
    </xf>
    <xf numFmtId="49" fontId="0" fillId="0" borderId="263" xfId="0" applyNumberFormat="1" applyBorder="1" applyAlignment="1">
      <alignment horizontal="left"/>
    </xf>
    <xf numFmtId="0" fontId="4" fillId="0" borderId="231" xfId="0" applyFont="1" applyBorder="1" applyAlignment="1" applyProtection="1">
      <alignment horizontal="center"/>
      <protection locked="0"/>
    </xf>
    <xf numFmtId="0" fontId="0" fillId="0" borderId="231" xfId="0" applyBorder="1" applyAlignment="1">
      <alignment horizontal="left"/>
    </xf>
    <xf numFmtId="0" fontId="4" fillId="0" borderId="169" xfId="0" applyFont="1" applyBorder="1" applyAlignment="1" applyProtection="1">
      <alignment horizontal="center"/>
      <protection locked="0"/>
    </xf>
    <xf numFmtId="0" fontId="4" fillId="0" borderId="169" xfId="0" applyFont="1" applyBorder="1" applyAlignment="1">
      <alignment horizontal="left"/>
    </xf>
    <xf numFmtId="0" fontId="0" fillId="0" borderId="169" xfId="0" applyBorder="1" applyAlignment="1" applyProtection="1">
      <alignment horizontal="center"/>
      <protection locked="0"/>
    </xf>
    <xf numFmtId="0" fontId="0" fillId="0" borderId="169" xfId="0" applyBorder="1" applyAlignment="1">
      <alignment horizontal="left"/>
    </xf>
    <xf numFmtId="0" fontId="4" fillId="0" borderId="169" xfId="0" applyFont="1" applyBorder="1" applyAlignment="1">
      <alignment vertical="center"/>
    </xf>
    <xf numFmtId="0" fontId="7" fillId="54" borderId="169" xfId="50" applyBorder="1">
      <alignment horizontal="center" vertical="center"/>
    </xf>
    <xf numFmtId="0" fontId="3" fillId="0" borderId="169" xfId="0" applyFont="1" applyBorder="1" applyAlignment="1" applyProtection="1">
      <alignment horizontal="center"/>
      <protection locked="0"/>
    </xf>
    <xf numFmtId="0" fontId="0" fillId="51" borderId="169" xfId="46" applyFont="1" applyFill="1" applyBorder="1">
      <alignment horizontal="center" vertical="center"/>
    </xf>
    <xf numFmtId="0" fontId="4" fillId="0" borderId="264" xfId="0" applyFont="1" applyBorder="1">
      <alignment horizontal="center" vertical="center"/>
    </xf>
    <xf numFmtId="0" fontId="4" fillId="0" borderId="265" xfId="0" applyFont="1" applyBorder="1" applyAlignment="1">
      <alignment horizontal="center"/>
    </xf>
    <xf numFmtId="0" fontId="4" fillId="0" borderId="266" xfId="0" applyFont="1" applyBorder="1" applyAlignment="1">
      <alignment horizontal="center"/>
    </xf>
    <xf numFmtId="0" fontId="3" fillId="0" borderId="259" xfId="0" applyFont="1" applyBorder="1" applyAlignment="1">
      <alignment horizontal="left"/>
    </xf>
    <xf numFmtId="0" fontId="4" fillId="0" borderId="267" xfId="0" applyFont="1" applyBorder="1" applyAlignment="1">
      <alignment horizontal="center"/>
    </xf>
    <xf numFmtId="0" fontId="3" fillId="0" borderId="268" xfId="0" applyFont="1" applyBorder="1" applyAlignment="1">
      <alignment horizontal="center"/>
    </xf>
    <xf numFmtId="0" fontId="0" fillId="0" borderId="245" xfId="0" applyBorder="1" applyAlignment="1" applyProtection="1">
      <alignment horizontal="center"/>
      <protection locked="0"/>
    </xf>
    <xf numFmtId="0" fontId="0" fillId="0" borderId="269" xfId="0" applyBorder="1" applyAlignment="1" applyProtection="1">
      <alignment horizontal="center"/>
      <protection locked="0"/>
    </xf>
    <xf numFmtId="0" fontId="0" fillId="43" borderId="269" xfId="0" applyFill="1" applyBorder="1" applyAlignment="1">
      <alignment horizontal="center"/>
    </xf>
    <xf numFmtId="0" fontId="47" fillId="0" borderId="269" xfId="0" applyFont="1" applyBorder="1" applyAlignment="1">
      <alignment horizontal="left" vertical="center"/>
    </xf>
    <xf numFmtId="0" fontId="0" fillId="24" borderId="269" xfId="0" applyFill="1" applyBorder="1" applyAlignment="1" applyProtection="1">
      <alignment horizontal="center"/>
      <protection locked="0"/>
    </xf>
    <xf numFmtId="0" fontId="4" fillId="24" borderId="269" xfId="0" applyFont="1" applyFill="1" applyBorder="1">
      <alignment horizontal="center" vertical="center"/>
    </xf>
    <xf numFmtId="0" fontId="0" fillId="51" borderId="270" xfId="44" applyFont="1" applyFill="1" applyBorder="1">
      <alignment horizontal="center" vertical="center"/>
    </xf>
    <xf numFmtId="0" fontId="0" fillId="0" borderId="271" xfId="0" applyBorder="1" applyAlignment="1" applyProtection="1">
      <alignment horizontal="center"/>
      <protection locked="0"/>
    </xf>
    <xf numFmtId="49" fontId="0" fillId="58" borderId="271" xfId="0" applyNumberFormat="1" applyFill="1" applyBorder="1">
      <alignment horizontal="center" vertical="center"/>
    </xf>
    <xf numFmtId="49" fontId="0" fillId="0" borderId="261" xfId="0" applyNumberFormat="1" applyBorder="1" applyAlignment="1"/>
    <xf numFmtId="0" fontId="0" fillId="0" borderId="231" xfId="0" applyBorder="1" applyAlignment="1" applyProtection="1">
      <alignment horizontal="center"/>
      <protection locked="0"/>
    </xf>
    <xf numFmtId="0" fontId="52" fillId="56" borderId="231" xfId="46" applyBorder="1">
      <alignment horizontal="center" vertical="center"/>
    </xf>
    <xf numFmtId="49" fontId="0" fillId="51" borderId="272" xfId="0" applyNumberFormat="1" applyFill="1" applyBorder="1">
      <alignment horizontal="center" vertical="center"/>
    </xf>
    <xf numFmtId="49" fontId="0" fillId="51" borderId="273" xfId="0" applyNumberFormat="1" applyFill="1" applyBorder="1">
      <alignment horizontal="center" vertical="center"/>
    </xf>
    <xf numFmtId="49" fontId="0" fillId="51" borderId="274" xfId="0" applyNumberFormat="1" applyFill="1" applyBorder="1">
      <alignment horizontal="center" vertical="center"/>
    </xf>
    <xf numFmtId="0" fontId="0" fillId="51" borderId="274" xfId="0" applyFill="1" applyBorder="1">
      <alignment horizontal="center" vertical="center"/>
    </xf>
    <xf numFmtId="49" fontId="0" fillId="51" borderId="275" xfId="0" applyNumberFormat="1" applyFill="1" applyBorder="1">
      <alignment horizontal="center" vertical="center"/>
    </xf>
    <xf numFmtId="0" fontId="6" fillId="44" borderId="261" xfId="0" applyFont="1" applyFill="1" applyBorder="1" applyAlignment="1">
      <alignment horizontal="left"/>
    </xf>
    <xf numFmtId="0" fontId="6" fillId="25" borderId="261" xfId="0" applyFont="1" applyFill="1" applyBorder="1">
      <alignment horizontal="center" vertical="center"/>
    </xf>
    <xf numFmtId="0" fontId="7" fillId="25" borderId="259" xfId="0" applyFont="1" applyFill="1" applyBorder="1">
      <alignment horizontal="center" vertical="center"/>
    </xf>
    <xf numFmtId="0" fontId="6" fillId="29" borderId="261" xfId="0" applyFont="1" applyFill="1" applyBorder="1" applyAlignment="1">
      <alignment horizontal="left"/>
    </xf>
    <xf numFmtId="0" fontId="6" fillId="29" borderId="259" xfId="0" applyFont="1" applyFill="1" applyBorder="1" applyAlignment="1">
      <alignment horizontal="left"/>
    </xf>
    <xf numFmtId="0" fontId="7" fillId="29" borderId="259" xfId="0" applyFont="1" applyFill="1" applyBorder="1">
      <alignment horizontal="center" vertical="center"/>
    </xf>
    <xf numFmtId="0" fontId="7" fillId="29" borderId="260" xfId="0" applyFont="1" applyFill="1" applyBorder="1">
      <alignment horizontal="center" vertical="center"/>
    </xf>
    <xf numFmtId="0" fontId="6" fillId="37" borderId="261" xfId="0" applyFont="1" applyFill="1" applyBorder="1" applyAlignment="1">
      <alignment horizontal="left"/>
    </xf>
    <xf numFmtId="0" fontId="6" fillId="37" borderId="259" xfId="0" applyFont="1" applyFill="1" applyBorder="1" applyAlignment="1">
      <alignment horizontal="left"/>
    </xf>
    <xf numFmtId="0" fontId="0" fillId="37" borderId="259" xfId="0" applyFill="1" applyBorder="1">
      <alignment horizontal="center" vertical="center"/>
    </xf>
    <xf numFmtId="0" fontId="6" fillId="45" borderId="261" xfId="0" applyFont="1" applyFill="1" applyBorder="1" applyAlignment="1">
      <alignment horizontal="left"/>
    </xf>
    <xf numFmtId="0" fontId="0" fillId="45" borderId="259" xfId="0" applyFill="1" applyBorder="1">
      <alignment horizontal="center" vertical="center"/>
    </xf>
    <xf numFmtId="0" fontId="7" fillId="45" borderId="259" xfId="0" applyFont="1" applyFill="1" applyBorder="1">
      <alignment horizontal="center" vertical="center"/>
    </xf>
    <xf numFmtId="0" fontId="7" fillId="45" borderId="260" xfId="0" applyFont="1" applyFill="1" applyBorder="1">
      <alignment horizontal="center" vertical="center"/>
    </xf>
    <xf numFmtId="0" fontId="6" fillId="24" borderId="261" xfId="0" applyFont="1" applyFill="1" applyBorder="1">
      <alignment horizontal="center" vertical="center"/>
    </xf>
    <xf numFmtId="0" fontId="0" fillId="24" borderId="259" xfId="0" applyFill="1" applyBorder="1">
      <alignment horizontal="center" vertical="center"/>
    </xf>
    <xf numFmtId="0" fontId="7" fillId="24" borderId="259" xfId="0" applyFont="1" applyFill="1" applyBorder="1">
      <alignment horizontal="center" vertical="center"/>
    </xf>
    <xf numFmtId="0" fontId="6" fillId="40" borderId="261" xfId="0" applyFont="1" applyFill="1" applyBorder="1" applyAlignment="1">
      <alignment horizontal="left"/>
    </xf>
    <xf numFmtId="0" fontId="7" fillId="40" borderId="259" xfId="0" applyFont="1" applyFill="1" applyBorder="1">
      <alignment horizontal="center" vertical="center"/>
    </xf>
    <xf numFmtId="0" fontId="0" fillId="40" borderId="260" xfId="0" applyFill="1" applyBorder="1">
      <alignment horizontal="center" vertical="center"/>
    </xf>
    <xf numFmtId="0" fontId="0" fillId="46" borderId="276" xfId="0" applyFill="1" applyBorder="1">
      <alignment horizontal="center" vertical="center"/>
    </xf>
    <xf numFmtId="0" fontId="7" fillId="46" borderId="276" xfId="0" applyFont="1" applyFill="1" applyBorder="1">
      <alignment horizontal="center" vertical="center"/>
    </xf>
    <xf numFmtId="0" fontId="7" fillId="46" borderId="277" xfId="0" applyFont="1" applyFill="1" applyBorder="1">
      <alignment horizontal="center" vertical="center"/>
    </xf>
    <xf numFmtId="0" fontId="6" fillId="0" borderId="278" xfId="0" applyFont="1" applyBorder="1" applyAlignment="1">
      <alignment horizontal="left" vertical="center"/>
    </xf>
    <xf numFmtId="0" fontId="7" fillId="0" borderId="276" xfId="0" applyFont="1" applyBorder="1">
      <alignment horizontal="center" vertical="center"/>
    </xf>
    <xf numFmtId="0" fontId="7" fillId="0" borderId="277" xfId="0" applyFont="1" applyBorder="1">
      <alignment horizontal="center" vertical="center"/>
    </xf>
    <xf numFmtId="0" fontId="6" fillId="39" borderId="269" xfId="0" applyFont="1" applyFill="1" applyBorder="1" applyAlignment="1">
      <alignment horizontal="left"/>
    </xf>
    <xf numFmtId="0" fontId="6" fillId="47" borderId="261" xfId="0" applyFont="1" applyFill="1" applyBorder="1">
      <alignment horizontal="center" vertical="center"/>
    </xf>
    <xf numFmtId="0" fontId="7" fillId="47" borderId="259" xfId="0" applyFont="1" applyFill="1" applyBorder="1">
      <alignment horizontal="center" vertical="center"/>
    </xf>
    <xf numFmtId="0" fontId="7" fillId="0" borderId="261" xfId="0" applyFont="1" applyBorder="1" applyAlignment="1">
      <alignment horizontal="left"/>
    </xf>
    <xf numFmtId="0" fontId="0" fillId="0" borderId="259" xfId="0" applyBorder="1">
      <alignment horizontal="center" vertical="center"/>
    </xf>
    <xf numFmtId="0" fontId="7" fillId="0" borderId="259" xfId="0" applyFont="1" applyBorder="1" applyAlignment="1">
      <alignment horizontal="left"/>
    </xf>
    <xf numFmtId="0" fontId="7" fillId="0" borderId="259" xfId="0" applyFont="1" applyBorder="1">
      <alignment horizontal="center" vertical="center"/>
    </xf>
    <xf numFmtId="0" fontId="7" fillId="0" borderId="260" xfId="0" applyFont="1" applyBorder="1">
      <alignment horizontal="center" vertical="center"/>
    </xf>
    <xf numFmtId="0" fontId="7" fillId="48" borderId="261" xfId="0" applyFont="1" applyFill="1" applyBorder="1" applyAlignment="1">
      <alignment horizontal="left" vertical="center"/>
    </xf>
    <xf numFmtId="0" fontId="7" fillId="48" borderId="259" xfId="0" applyFont="1" applyFill="1" applyBorder="1">
      <alignment horizontal="center" vertical="center"/>
    </xf>
    <xf numFmtId="0" fontId="7" fillId="48" borderId="260" xfId="0" applyFont="1" applyFill="1" applyBorder="1">
      <alignment horizontal="center" vertical="center"/>
    </xf>
    <xf numFmtId="0" fontId="4" fillId="0" borderId="261" xfId="0" applyFont="1" applyBorder="1" applyAlignment="1">
      <alignment horizontal="left" vertical="center"/>
    </xf>
    <xf numFmtId="0" fontId="0" fillId="0" borderId="260" xfId="0" applyBorder="1">
      <alignment horizontal="center" vertical="center"/>
    </xf>
    <xf numFmtId="0" fontId="0" fillId="0" borderId="279" xfId="0" applyBorder="1">
      <alignment horizontal="center" vertical="center"/>
    </xf>
    <xf numFmtId="0" fontId="4" fillId="0" borderId="259" xfId="0" applyFont="1" applyBorder="1" applyAlignment="1">
      <alignment horizontal="left" vertical="center"/>
    </xf>
    <xf numFmtId="0" fontId="0" fillId="0" borderId="280" xfId="0" applyBorder="1">
      <alignment horizontal="center" vertical="center"/>
    </xf>
    <xf numFmtId="0" fontId="14" fillId="0" borderId="278" xfId="0" applyFont="1" applyBorder="1">
      <alignment horizontal="center" vertical="center"/>
    </xf>
    <xf numFmtId="0" fontId="0" fillId="0" borderId="276" xfId="0" applyBorder="1">
      <alignment horizontal="center" vertical="center"/>
    </xf>
    <xf numFmtId="0" fontId="0" fillId="0" borderId="277" xfId="0" applyBorder="1">
      <alignment horizontal="center" vertical="center"/>
    </xf>
    <xf numFmtId="0" fontId="4" fillId="0" borderId="261" xfId="0" applyFont="1" applyBorder="1">
      <alignment horizontal="center" vertical="center"/>
    </xf>
    <xf numFmtId="0" fontId="0" fillId="0" borderId="281" xfId="0" applyBorder="1" applyAlignment="1" applyProtection="1">
      <alignment horizontal="center"/>
      <protection locked="0"/>
    </xf>
    <xf numFmtId="0" fontId="6" fillId="51" borderId="281" xfId="0" applyFont="1" applyFill="1" applyBorder="1">
      <alignment horizontal="center" vertical="center"/>
    </xf>
    <xf numFmtId="0" fontId="0" fillId="72" borderId="281" xfId="0" applyFill="1" applyBorder="1">
      <alignment horizontal="center" vertical="center"/>
    </xf>
    <xf numFmtId="0" fontId="0" fillId="0" borderId="281" xfId="0" applyBorder="1">
      <alignment horizontal="center" vertical="center"/>
    </xf>
    <xf numFmtId="0" fontId="0" fillId="0" borderId="282" xfId="0" applyBorder="1">
      <alignment horizontal="center" vertical="center"/>
    </xf>
    <xf numFmtId="0" fontId="0" fillId="51" borderId="245" xfId="0" applyFill="1" applyBorder="1" applyProtection="1">
      <alignment horizontal="center" vertical="center"/>
      <protection locked="0"/>
    </xf>
    <xf numFmtId="0" fontId="0" fillId="0" borderId="245" xfId="0" applyBorder="1" applyAlignment="1">
      <alignment horizontal="left" vertical="center"/>
    </xf>
    <xf numFmtId="0" fontId="7" fillId="59" borderId="245" xfId="49" applyBorder="1">
      <alignment horizontal="center" vertical="center"/>
    </xf>
    <xf numFmtId="0" fontId="0" fillId="51" borderId="245" xfId="43" applyFont="1" applyFill="1" applyBorder="1">
      <alignment horizontal="center" vertical="center"/>
    </xf>
    <xf numFmtId="0" fontId="0" fillId="51" borderId="269" xfId="43" applyFont="1" applyFill="1" applyBorder="1">
      <alignment horizontal="center" vertical="center"/>
    </xf>
    <xf numFmtId="0" fontId="0" fillId="51" borderId="283" xfId="0" applyFill="1" applyBorder="1">
      <alignment horizontal="center" vertical="center"/>
    </xf>
    <xf numFmtId="0" fontId="4" fillId="24" borderId="269" xfId="0" applyFont="1" applyFill="1" applyBorder="1" applyAlignment="1">
      <alignment horizontal="left" vertical="center"/>
    </xf>
    <xf numFmtId="0" fontId="0" fillId="24" borderId="269" xfId="0" applyFill="1" applyBorder="1">
      <alignment horizontal="center" vertical="center"/>
    </xf>
    <xf numFmtId="0" fontId="0" fillId="24" borderId="270" xfId="0" applyFill="1" applyBorder="1">
      <alignment horizontal="center" vertical="center"/>
    </xf>
    <xf numFmtId="0" fontId="0" fillId="43" borderId="269" xfId="0" applyFill="1" applyBorder="1" applyAlignment="1" applyProtection="1">
      <alignment horizontal="center"/>
      <protection locked="0"/>
    </xf>
    <xf numFmtId="0" fontId="0" fillId="0" borderId="269" xfId="0" applyBorder="1" applyAlignment="1">
      <alignment horizontal="left" vertical="center"/>
    </xf>
    <xf numFmtId="1" fontId="0" fillId="51" borderId="269" xfId="0" applyNumberFormat="1" applyFill="1" applyBorder="1">
      <alignment horizontal="center" vertical="center"/>
    </xf>
    <xf numFmtId="1" fontId="0" fillId="51" borderId="269" xfId="32" applyNumberFormat="1" applyFont="1" applyFill="1" applyBorder="1" applyAlignment="1">
      <alignment horizontal="center" vertical="center"/>
    </xf>
    <xf numFmtId="0" fontId="0" fillId="51" borderId="269" xfId="0" applyFill="1" applyBorder="1">
      <alignment horizontal="center" vertical="center"/>
    </xf>
    <xf numFmtId="0" fontId="0" fillId="51" borderId="269" xfId="44" applyFont="1" applyFill="1" applyBorder="1">
      <alignment horizontal="center" vertical="center"/>
    </xf>
    <xf numFmtId="0" fontId="0" fillId="51" borderId="269" xfId="46" applyFont="1" applyFill="1" applyBorder="1">
      <alignment horizontal="center" vertical="center"/>
    </xf>
    <xf numFmtId="1" fontId="0" fillId="51" borderId="270" xfId="0" applyNumberFormat="1" applyFill="1" applyBorder="1">
      <alignment horizontal="center" vertical="center"/>
    </xf>
    <xf numFmtId="0" fontId="7" fillId="52" borderId="269" xfId="48" applyBorder="1">
      <alignment horizontal="center" vertical="center"/>
    </xf>
    <xf numFmtId="0" fontId="6" fillId="53" borderId="269" xfId="0" applyFont="1" applyFill="1" applyBorder="1" applyAlignment="1">
      <alignment horizontal="left" vertical="center"/>
    </xf>
    <xf numFmtId="0" fontId="0" fillId="53" borderId="269" xfId="44" applyFont="1" applyFill="1" applyBorder="1">
      <alignment horizontal="center" vertical="center"/>
    </xf>
    <xf numFmtId="1" fontId="0" fillId="53" borderId="269" xfId="0" applyNumberFormat="1" applyFill="1" applyBorder="1">
      <alignment horizontal="center" vertical="center"/>
    </xf>
    <xf numFmtId="0" fontId="0" fillId="53" borderId="269" xfId="43" applyFont="1" applyBorder="1">
      <alignment horizontal="center" vertical="center"/>
    </xf>
    <xf numFmtId="1" fontId="0" fillId="53" borderId="269" xfId="32" applyNumberFormat="1" applyFont="1" applyFill="1" applyBorder="1" applyAlignment="1">
      <alignment horizontal="center" vertical="center"/>
    </xf>
    <xf numFmtId="1" fontId="0" fillId="53" borderId="270" xfId="0" applyNumberFormat="1" applyFill="1" applyBorder="1">
      <alignment horizontal="center" vertical="center"/>
    </xf>
    <xf numFmtId="0" fontId="0" fillId="55" borderId="246" xfId="43" applyFont="1" applyFill="1" applyBorder="1">
      <alignment horizontal="center" vertical="center"/>
    </xf>
    <xf numFmtId="1" fontId="0" fillId="52" borderId="269" xfId="0" applyNumberFormat="1" applyFill="1" applyBorder="1">
      <alignment horizontal="center" vertical="center"/>
    </xf>
    <xf numFmtId="0" fontId="7" fillId="52" borderId="270" xfId="48" applyBorder="1">
      <alignment horizontal="center" vertical="center"/>
    </xf>
    <xf numFmtId="0" fontId="6" fillId="0" borderId="269" xfId="0" applyFont="1" applyBorder="1" applyAlignment="1">
      <alignment horizontal="left" vertical="center"/>
    </xf>
    <xf numFmtId="0" fontId="0" fillId="51" borderId="269" xfId="48" applyFont="1" applyFill="1" applyBorder="1">
      <alignment horizontal="center" vertical="center"/>
    </xf>
    <xf numFmtId="1" fontId="0" fillId="51" borderId="269" xfId="44" applyNumberFormat="1" applyFont="1" applyFill="1" applyBorder="1">
      <alignment horizontal="center" vertical="center"/>
    </xf>
    <xf numFmtId="0" fontId="4" fillId="24" borderId="271" xfId="0" applyFont="1" applyFill="1" applyBorder="1" applyAlignment="1" applyProtection="1">
      <alignment horizontal="left"/>
      <protection locked="0"/>
    </xf>
    <xf numFmtId="0" fontId="4" fillId="24" borderId="271" xfId="0" applyFont="1" applyFill="1" applyBorder="1">
      <alignment horizontal="center" vertical="center"/>
    </xf>
    <xf numFmtId="1" fontId="0" fillId="24" borderId="271" xfId="0" applyNumberFormat="1" applyFill="1" applyBorder="1">
      <alignment horizontal="center" vertical="center"/>
    </xf>
    <xf numFmtId="0" fontId="0" fillId="24" borderId="284" xfId="0" applyFill="1" applyBorder="1">
      <alignment horizontal="center" vertical="center"/>
    </xf>
    <xf numFmtId="0" fontId="0" fillId="43" borderId="246" xfId="0" applyFill="1" applyBorder="1" applyAlignment="1" applyProtection="1">
      <alignment horizontal="center"/>
      <protection locked="0"/>
    </xf>
    <xf numFmtId="0" fontId="0" fillId="0" borderId="246" xfId="0" applyBorder="1" applyAlignment="1">
      <alignment horizontal="left" vertical="center"/>
    </xf>
    <xf numFmtId="0" fontId="0" fillId="51" borderId="246" xfId="43" applyFont="1" applyFill="1" applyBorder="1">
      <alignment horizontal="center" vertical="center"/>
    </xf>
    <xf numFmtId="0" fontId="7" fillId="0" borderId="246" xfId="53" applyBorder="1">
      <alignment horizontal="center" vertical="center"/>
    </xf>
    <xf numFmtId="0" fontId="0" fillId="51" borderId="246" xfId="32" applyFont="1" applyFill="1" applyBorder="1" applyAlignment="1">
      <alignment horizontal="center" vertical="center"/>
    </xf>
    <xf numFmtId="0" fontId="0" fillId="51" borderId="246" xfId="0" applyFill="1" applyBorder="1">
      <alignment horizontal="center" vertical="center"/>
    </xf>
    <xf numFmtId="0" fontId="0" fillId="0" borderId="246" xfId="0" applyBorder="1">
      <alignment horizontal="center" vertical="center"/>
    </xf>
    <xf numFmtId="0" fontId="7" fillId="53" borderId="169" xfId="0" applyFont="1" applyFill="1" applyBorder="1">
      <alignment horizontal="center" vertical="center"/>
    </xf>
    <xf numFmtId="0" fontId="0" fillId="53" borderId="178" xfId="0" applyFill="1" applyBorder="1">
      <alignment horizontal="center" vertical="center"/>
    </xf>
    <xf numFmtId="49" fontId="0" fillId="51" borderId="184" xfId="0" applyNumberFormat="1" applyFill="1" applyBorder="1">
      <alignment horizontal="center" vertical="center"/>
    </xf>
    <xf numFmtId="0" fontId="0" fillId="51" borderId="271" xfId="0" applyFill="1" applyBorder="1">
      <alignment horizontal="center" vertical="center"/>
    </xf>
    <xf numFmtId="49" fontId="0" fillId="51" borderId="269" xfId="0" applyNumberFormat="1" applyFill="1" applyBorder="1">
      <alignment horizontal="center" vertical="center"/>
    </xf>
    <xf numFmtId="0" fontId="4" fillId="0" borderId="232" xfId="0" applyFont="1" applyBorder="1" applyAlignment="1">
      <alignment horizontal="left" vertical="center"/>
    </xf>
    <xf numFmtId="0" fontId="0" fillId="0" borderId="240" xfId="0" applyBorder="1" applyAlignment="1">
      <alignment horizontal="left"/>
    </xf>
    <xf numFmtId="0" fontId="4" fillId="0" borderId="244" xfId="0" applyFont="1" applyBorder="1" applyAlignment="1">
      <alignment vertical="center"/>
    </xf>
    <xf numFmtId="0" fontId="0" fillId="0" borderId="240" xfId="0" applyBorder="1">
      <alignment horizontal="center" vertical="center"/>
    </xf>
    <xf numFmtId="0" fontId="4" fillId="0" borderId="233" xfId="0" applyFont="1" applyBorder="1" applyAlignment="1">
      <alignment horizontal="left" vertical="center"/>
    </xf>
    <xf numFmtId="0" fontId="4" fillId="0" borderId="233" xfId="0" applyFont="1" applyBorder="1" applyAlignment="1">
      <alignment horizontal="left"/>
    </xf>
    <xf numFmtId="0" fontId="4" fillId="0" borderId="248" xfId="0" applyFont="1" applyBorder="1" applyAlignment="1">
      <alignment vertical="center"/>
    </xf>
    <xf numFmtId="0" fontId="0" fillId="0" borderId="248" xfId="0" applyBorder="1">
      <alignment horizontal="center" vertical="center"/>
    </xf>
    <xf numFmtId="0" fontId="0" fillId="0" borderId="249" xfId="0" applyBorder="1">
      <alignment horizontal="center" vertical="center"/>
    </xf>
    <xf numFmtId="0" fontId="4" fillId="0" borderId="285" xfId="0" applyFont="1" applyBorder="1" applyAlignment="1">
      <alignment horizontal="left" vertical="center"/>
    </xf>
    <xf numFmtId="0" fontId="4" fillId="0" borderId="261" xfId="0" applyFont="1" applyBorder="1" applyAlignment="1">
      <alignment vertical="center"/>
    </xf>
    <xf numFmtId="0" fontId="14" fillId="0" borderId="259" xfId="0" applyFont="1" applyBorder="1">
      <alignment horizontal="center" vertical="center"/>
    </xf>
    <xf numFmtId="0" fontId="4" fillId="0" borderId="278" xfId="0" applyFont="1" applyBorder="1" applyAlignment="1">
      <alignment horizontal="left" vertical="center"/>
    </xf>
    <xf numFmtId="0" fontId="14" fillId="0" borderId="276" xfId="0" applyFont="1" applyBorder="1">
      <alignment horizontal="center" vertical="center"/>
    </xf>
    <xf numFmtId="0" fontId="4" fillId="0" borderId="276" xfId="0" applyFont="1" applyBorder="1">
      <alignment horizontal="center" vertical="center"/>
    </xf>
    <xf numFmtId="0" fontId="4" fillId="0" borderId="266" xfId="0" applyFont="1" applyBorder="1" applyAlignment="1">
      <alignment horizontal="left" vertical="center"/>
    </xf>
    <xf numFmtId="0" fontId="0" fillId="0" borderId="261" xfId="0" applyBorder="1" applyAlignment="1">
      <alignment vertical="center"/>
    </xf>
    <xf numFmtId="0" fontId="0" fillId="0" borderId="259" xfId="0" applyBorder="1" applyAlignment="1">
      <alignment horizontal="left" vertical="center"/>
    </xf>
    <xf numFmtId="0" fontId="0" fillId="0" borderId="286" xfId="0" applyBorder="1">
      <alignment horizontal="center" vertical="center"/>
    </xf>
    <xf numFmtId="0" fontId="4" fillId="0" borderId="267" xfId="0" applyFont="1" applyBorder="1" applyAlignment="1">
      <alignment horizontal="left" vertical="center"/>
    </xf>
    <xf numFmtId="0" fontId="0" fillId="0" borderId="268" xfId="0" applyBorder="1">
      <alignment horizontal="center" vertical="center"/>
    </xf>
    <xf numFmtId="0" fontId="0" fillId="0" borderId="263" xfId="0" applyBorder="1" applyAlignment="1">
      <alignment vertical="center"/>
    </xf>
    <xf numFmtId="0" fontId="0" fillId="0" borderId="287" xfId="0" applyBorder="1">
      <alignment horizontal="center" vertical="center"/>
    </xf>
    <xf numFmtId="0" fontId="4" fillId="0" borderId="263" xfId="0" applyFont="1" applyBorder="1">
      <alignment horizontal="center" vertical="center"/>
    </xf>
    <xf numFmtId="0" fontId="0" fillId="0" borderId="268" xfId="0" applyBorder="1" applyAlignment="1">
      <alignment horizontal="left" vertical="center"/>
    </xf>
    <xf numFmtId="0" fontId="14" fillId="0" borderId="268" xfId="0" applyFont="1" applyBorder="1">
      <alignment horizontal="center" vertical="center"/>
    </xf>
    <xf numFmtId="0" fontId="4" fillId="0" borderId="268" xfId="0" applyFont="1" applyBorder="1" applyAlignment="1">
      <alignment horizontal="left" vertical="center"/>
    </xf>
    <xf numFmtId="0" fontId="0" fillId="0" borderId="288" xfId="0" applyBorder="1">
      <alignment horizontal="center" vertical="center"/>
    </xf>
    <xf numFmtId="0" fontId="0" fillId="0" borderId="264" xfId="0" applyBorder="1" applyAlignment="1" applyProtection="1">
      <alignment horizontal="center"/>
      <protection locked="0"/>
    </xf>
    <xf numFmtId="0" fontId="6" fillId="0" borderId="264" xfId="0" applyFont="1" applyBorder="1" applyAlignment="1">
      <alignment horizontal="center"/>
    </xf>
    <xf numFmtId="0" fontId="0" fillId="72" borderId="271" xfId="0" applyFill="1" applyBorder="1">
      <alignment horizontal="center" vertical="center"/>
    </xf>
    <xf numFmtId="0" fontId="0" fillId="0" borderId="271" xfId="0" applyBorder="1">
      <alignment horizontal="center" vertical="center"/>
    </xf>
    <xf numFmtId="0" fontId="0" fillId="0" borderId="284" xfId="0" applyBorder="1">
      <alignment horizontal="center" vertical="center"/>
    </xf>
    <xf numFmtId="0" fontId="0" fillId="24" borderId="265" xfId="0" applyFill="1" applyBorder="1" applyAlignment="1" applyProtection="1">
      <alignment horizontal="center"/>
      <protection locked="0"/>
    </xf>
    <xf numFmtId="49" fontId="0" fillId="51" borderId="283" xfId="0" applyNumberFormat="1" applyFill="1" applyBorder="1">
      <alignment horizontal="center" vertical="center"/>
    </xf>
    <xf numFmtId="0" fontId="0" fillId="43" borderId="289" xfId="0" applyFill="1" applyBorder="1" applyAlignment="1" applyProtection="1">
      <alignment horizontal="center"/>
      <protection locked="0"/>
    </xf>
    <xf numFmtId="0" fontId="7" fillId="55" borderId="269" xfId="45" applyBorder="1">
      <alignment horizontal="center" vertical="center"/>
    </xf>
    <xf numFmtId="0" fontId="0" fillId="0" borderId="269" xfId="0" applyBorder="1">
      <alignment horizontal="center" vertical="center"/>
    </xf>
    <xf numFmtId="0" fontId="0" fillId="51" borderId="270" xfId="0" applyFill="1" applyBorder="1">
      <alignment horizontal="center" vertical="center"/>
    </xf>
    <xf numFmtId="0" fontId="0" fillId="43" borderId="290" xfId="0" applyFill="1" applyBorder="1" applyAlignment="1" applyProtection="1">
      <alignment horizontal="center"/>
      <protection locked="0"/>
    </xf>
    <xf numFmtId="0" fontId="0" fillId="0" borderId="271" xfId="0" applyBorder="1" applyAlignment="1">
      <alignment horizontal="left" vertical="center"/>
    </xf>
    <xf numFmtId="49" fontId="0" fillId="51" borderId="271" xfId="0" applyNumberFormat="1" applyFill="1" applyBorder="1">
      <alignment horizontal="center" vertical="center"/>
    </xf>
    <xf numFmtId="0" fontId="7" fillId="52" borderId="271" xfId="48" applyBorder="1">
      <alignment horizontal="center" vertical="center"/>
    </xf>
    <xf numFmtId="49" fontId="0" fillId="51" borderId="284" xfId="0" applyNumberFormat="1" applyFill="1" applyBorder="1">
      <alignment horizontal="center" vertical="center"/>
    </xf>
    <xf numFmtId="0" fontId="7" fillId="0" borderId="245" xfId="53" applyBorder="1">
      <alignment horizontal="center" vertical="center"/>
    </xf>
    <xf numFmtId="49" fontId="0" fillId="51" borderId="270" xfId="0" applyNumberFormat="1" applyFill="1" applyBorder="1">
      <alignment horizontal="center" vertical="center"/>
    </xf>
    <xf numFmtId="0" fontId="0" fillId="51" borderId="271" xfId="0" applyFill="1" applyBorder="1" applyAlignment="1">
      <alignment horizontal="left" vertical="center"/>
    </xf>
    <xf numFmtId="0" fontId="0" fillId="52" borderId="271" xfId="48" applyFont="1" applyBorder="1">
      <alignment horizontal="center" vertical="center"/>
    </xf>
    <xf numFmtId="0" fontId="0" fillId="51" borderId="271" xfId="48" applyFont="1" applyFill="1" applyBorder="1">
      <alignment horizontal="center" vertical="center"/>
    </xf>
    <xf numFmtId="0" fontId="0" fillId="55" borderId="245" xfId="0" applyFill="1" applyBorder="1">
      <alignment horizontal="center" vertical="center"/>
    </xf>
    <xf numFmtId="0" fontId="0" fillId="51" borderId="284" xfId="53" applyFont="1" applyFill="1" applyBorder="1">
      <alignment horizontal="center" vertical="center"/>
    </xf>
    <xf numFmtId="0" fontId="0" fillId="51" borderId="245" xfId="0" applyFill="1" applyBorder="1" applyAlignment="1">
      <alignment horizontal="left" vertical="center" wrapText="1"/>
    </xf>
    <xf numFmtId="0" fontId="7" fillId="53" borderId="245" xfId="43" applyBorder="1">
      <alignment horizontal="center" vertical="center"/>
    </xf>
    <xf numFmtId="0" fontId="7" fillId="53" borderId="245" xfId="48" applyFill="1" applyBorder="1">
      <alignment horizontal="center" vertical="center"/>
    </xf>
    <xf numFmtId="49" fontId="0" fillId="53" borderId="245" xfId="0" applyNumberFormat="1" applyFill="1" applyBorder="1">
      <alignment horizontal="center" vertical="center"/>
    </xf>
    <xf numFmtId="0" fontId="0" fillId="53" borderId="245" xfId="44" applyFont="1" applyFill="1" applyBorder="1">
      <alignment horizontal="center" vertical="center"/>
    </xf>
    <xf numFmtId="0" fontId="0" fillId="53" borderId="245" xfId="0" applyFill="1" applyBorder="1">
      <alignment horizontal="center" vertical="center"/>
    </xf>
    <xf numFmtId="0" fontId="7" fillId="53" borderId="283" xfId="48" applyFill="1" applyBorder="1">
      <alignment horizontal="center" vertical="center"/>
    </xf>
    <xf numFmtId="0" fontId="0" fillId="51" borderId="271" xfId="44" applyFont="1" applyFill="1" applyBorder="1">
      <alignment horizontal="center" vertical="center"/>
    </xf>
    <xf numFmtId="49" fontId="0" fillId="51" borderId="228" xfId="0" applyNumberFormat="1" applyFill="1" applyBorder="1">
      <alignment horizontal="center" vertical="center"/>
    </xf>
    <xf numFmtId="0" fontId="0" fillId="51" borderId="228" xfId="44" applyFont="1" applyFill="1" applyBorder="1">
      <alignment horizontal="center" vertical="center"/>
    </xf>
    <xf numFmtId="0" fontId="0" fillId="51" borderId="228" xfId="0" applyFill="1" applyBorder="1">
      <alignment horizontal="center" vertical="center"/>
    </xf>
    <xf numFmtId="1" fontId="0" fillId="51" borderId="228" xfId="32" applyNumberFormat="1" applyFont="1" applyFill="1" applyBorder="1" applyAlignment="1">
      <alignment horizontal="center" vertical="center"/>
    </xf>
    <xf numFmtId="49" fontId="0" fillId="51" borderId="291" xfId="0" applyNumberFormat="1" applyFill="1" applyBorder="1">
      <alignment horizontal="center" vertical="center"/>
    </xf>
    <xf numFmtId="0" fontId="0" fillId="0" borderId="261" xfId="0" applyBorder="1" applyAlignment="1">
      <alignment horizontal="left" vertical="center"/>
    </xf>
    <xf numFmtId="0" fontId="0" fillId="51" borderId="245" xfId="46" applyFont="1" applyFill="1" applyBorder="1">
      <alignment horizontal="center" vertical="center"/>
    </xf>
    <xf numFmtId="0" fontId="0" fillId="51" borderId="284" xfId="44" applyFont="1" applyFill="1" applyBorder="1">
      <alignment horizontal="center" vertical="center"/>
    </xf>
    <xf numFmtId="0" fontId="4" fillId="0" borderId="269" xfId="0" applyFont="1" applyBorder="1" applyAlignment="1">
      <alignment horizontal="center"/>
    </xf>
    <xf numFmtId="0" fontId="7" fillId="0" borderId="269" xfId="0" applyFont="1" applyBorder="1">
      <alignment horizontal="center" vertical="center"/>
    </xf>
    <xf numFmtId="0" fontId="0" fillId="0" borderId="264" xfId="0" applyBorder="1">
      <alignment horizontal="center" vertical="center"/>
    </xf>
    <xf numFmtId="0" fontId="4" fillId="0" borderId="264" xfId="0" applyFont="1" applyBorder="1" applyAlignment="1">
      <alignment horizontal="center"/>
    </xf>
    <xf numFmtId="0" fontId="6" fillId="0" borderId="269" xfId="0" applyFont="1" applyBorder="1" applyAlignment="1">
      <alignment horizontal="left"/>
    </xf>
    <xf numFmtId="0" fontId="7" fillId="0" borderId="261" xfId="0" applyFont="1" applyBorder="1">
      <alignment horizontal="center" vertical="center"/>
    </xf>
    <xf numFmtId="0" fontId="0" fillId="0" borderId="269" xfId="0" applyBorder="1" applyAlignment="1">
      <alignment horizontal="center"/>
    </xf>
    <xf numFmtId="0" fontId="0" fillId="43" borderId="261" xfId="0" applyFill="1" applyBorder="1" applyAlignment="1" applyProtection="1">
      <alignment horizontal="center"/>
      <protection locked="0"/>
    </xf>
    <xf numFmtId="0" fontId="0" fillId="0" borderId="261" xfId="0" applyBorder="1" applyAlignment="1">
      <alignment horizontal="left"/>
    </xf>
    <xf numFmtId="0" fontId="0" fillId="0" borderId="259" xfId="0" applyBorder="1" applyAlignment="1">
      <alignment horizontal="left"/>
    </xf>
    <xf numFmtId="0" fontId="0" fillId="0" borderId="278" xfId="0" applyBorder="1" applyAlignment="1">
      <alignment horizontal="left"/>
    </xf>
    <xf numFmtId="0" fontId="0" fillId="0" borderId="276" xfId="0" applyBorder="1" applyAlignment="1">
      <alignment horizontal="left"/>
    </xf>
    <xf numFmtId="0" fontId="7" fillId="0" borderId="277" xfId="0" applyFont="1" applyBorder="1" applyAlignment="1">
      <alignment horizontal="left"/>
    </xf>
    <xf numFmtId="0" fontId="7" fillId="0" borderId="276" xfId="0" applyFont="1" applyBorder="1" applyAlignment="1">
      <alignment horizontal="left"/>
    </xf>
    <xf numFmtId="0" fontId="7" fillId="0" borderId="260" xfId="0" applyFont="1" applyBorder="1" applyAlignment="1">
      <alignment horizontal="left"/>
    </xf>
    <xf numFmtId="0" fontId="6" fillId="0" borderId="261" xfId="0" applyFont="1" applyBorder="1" applyAlignment="1">
      <alignment horizontal="left"/>
    </xf>
    <xf numFmtId="0" fontId="22" fillId="0" borderId="269" xfId="0" applyFont="1" applyBorder="1" applyAlignment="1" applyProtection="1">
      <alignment horizontal="center"/>
      <protection locked="0"/>
    </xf>
    <xf numFmtId="0" fontId="0" fillId="0" borderId="292" xfId="0" applyBorder="1" applyAlignment="1">
      <alignment horizontal="left"/>
    </xf>
    <xf numFmtId="0" fontId="0" fillId="0" borderId="258" xfId="0" applyBorder="1" applyAlignment="1">
      <alignment horizontal="left"/>
    </xf>
    <xf numFmtId="0" fontId="7" fillId="0" borderId="293" xfId="0" applyFont="1" applyBorder="1" applyAlignment="1">
      <alignment horizontal="left"/>
    </xf>
    <xf numFmtId="0" fontId="4" fillId="0" borderId="271" xfId="0" applyFont="1" applyBorder="1" applyAlignment="1" applyProtection="1">
      <alignment horizontal="center"/>
      <protection locked="0"/>
    </xf>
    <xf numFmtId="0" fontId="6" fillId="0" borderId="271" xfId="0" applyFont="1" applyBorder="1" applyAlignment="1">
      <alignment horizontal="center"/>
    </xf>
    <xf numFmtId="0" fontId="0" fillId="0" borderId="246" xfId="0" applyBorder="1" applyAlignment="1">
      <alignment vertical="center"/>
    </xf>
    <xf numFmtId="0" fontId="0" fillId="51" borderId="294" xfId="0" applyFill="1" applyBorder="1" applyAlignment="1" applyProtection="1">
      <alignment horizontal="left" vertical="center"/>
      <protection locked="0"/>
    </xf>
    <xf numFmtId="0" fontId="0" fillId="0" borderId="186" xfId="0" applyBorder="1" applyAlignment="1">
      <alignment horizontal="left" vertical="center"/>
    </xf>
    <xf numFmtId="0" fontId="0" fillId="55" borderId="295" xfId="0" applyFill="1" applyBorder="1">
      <alignment horizontal="center" vertical="center"/>
    </xf>
    <xf numFmtId="0" fontId="0" fillId="55" borderId="269" xfId="0" applyFill="1" applyBorder="1">
      <alignment horizontal="center" vertical="center"/>
    </xf>
    <xf numFmtId="0" fontId="0" fillId="55" borderId="269" xfId="43" applyFont="1" applyFill="1" applyBorder="1">
      <alignment horizontal="center" vertical="center"/>
    </xf>
    <xf numFmtId="0" fontId="0" fillId="51" borderId="270" xfId="43" applyFont="1" applyFill="1" applyBorder="1">
      <alignment horizontal="center" vertical="center"/>
    </xf>
    <xf numFmtId="0" fontId="0" fillId="76" borderId="269" xfId="43" applyFont="1" applyFill="1" applyBorder="1">
      <alignment horizontal="center" vertical="center"/>
    </xf>
    <xf numFmtId="0" fontId="0" fillId="51" borderId="186" xfId="0" applyFill="1" applyBorder="1" applyAlignment="1">
      <alignment horizontal="left" vertical="center"/>
    </xf>
    <xf numFmtId="0" fontId="7" fillId="51" borderId="269" xfId="48" applyFill="1" applyBorder="1">
      <alignment horizontal="center" vertical="center"/>
    </xf>
    <xf numFmtId="0" fontId="7" fillId="55" borderId="269" xfId="48" applyFill="1" applyBorder="1">
      <alignment horizontal="center" vertical="center"/>
    </xf>
    <xf numFmtId="0" fontId="7" fillId="53" borderId="269" xfId="43" applyBorder="1">
      <alignment horizontal="center" vertical="center"/>
    </xf>
    <xf numFmtId="0" fontId="7" fillId="53" borderId="270" xfId="43" applyBorder="1">
      <alignment horizontal="center" vertical="center"/>
    </xf>
    <xf numFmtId="0" fontId="0" fillId="52" borderId="269" xfId="0" applyFill="1" applyBorder="1">
      <alignment horizontal="center" vertical="center"/>
    </xf>
    <xf numFmtId="0" fontId="0" fillId="0" borderId="270" xfId="0" applyBorder="1">
      <alignment horizontal="center" vertical="center"/>
    </xf>
    <xf numFmtId="0" fontId="0" fillId="51" borderId="269" xfId="51" applyFont="1" applyFill="1" applyBorder="1">
      <alignment horizontal="center" vertical="center"/>
    </xf>
    <xf numFmtId="0" fontId="60" fillId="0" borderId="186" xfId="0" applyFont="1" applyBorder="1" applyAlignment="1">
      <alignment horizontal="left" vertical="center"/>
    </xf>
    <xf numFmtId="0" fontId="7" fillId="55" borderId="271" xfId="45" applyBorder="1">
      <alignment horizontal="center" vertical="center"/>
    </xf>
    <xf numFmtId="0" fontId="0" fillId="51" borderId="269" xfId="32" applyFont="1" applyFill="1" applyBorder="1" applyAlignment="1">
      <alignment horizontal="center" vertical="center"/>
    </xf>
    <xf numFmtId="49" fontId="0" fillId="52" borderId="271" xfId="0" applyNumberFormat="1" applyFill="1" applyBorder="1">
      <alignment horizontal="center" vertical="center"/>
    </xf>
    <xf numFmtId="0" fontId="0" fillId="57" borderId="269" xfId="32" applyFont="1" applyFill="1" applyBorder="1" applyAlignment="1">
      <alignment horizontal="center" vertical="center"/>
    </xf>
    <xf numFmtId="0" fontId="0" fillId="0" borderId="186" xfId="0" applyBorder="1" applyAlignment="1">
      <alignment vertical="center"/>
    </xf>
    <xf numFmtId="0" fontId="7" fillId="52" borderId="264" xfId="48" applyBorder="1">
      <alignment horizontal="center" vertical="center"/>
    </xf>
    <xf numFmtId="0" fontId="0" fillId="52" borderId="269" xfId="43" applyFont="1" applyFill="1" applyBorder="1">
      <alignment horizontal="center" vertical="center"/>
    </xf>
    <xf numFmtId="0" fontId="0" fillId="52" borderId="261" xfId="32" applyFont="1" applyFill="1" applyBorder="1" applyAlignment="1">
      <alignment horizontal="center" vertical="center"/>
    </xf>
    <xf numFmtId="0" fontId="0" fillId="51" borderId="260" xfId="0" applyFill="1" applyBorder="1">
      <alignment horizontal="center" vertical="center"/>
    </xf>
    <xf numFmtId="0" fontId="7" fillId="0" borderId="270" xfId="53" applyBorder="1">
      <alignment horizontal="center" vertical="center"/>
    </xf>
    <xf numFmtId="0" fontId="7" fillId="51" borderId="269" xfId="43" applyFill="1" applyBorder="1">
      <alignment horizontal="center" vertical="center"/>
    </xf>
    <xf numFmtId="0" fontId="0" fillId="51" borderId="264" xfId="0" applyFill="1" applyBorder="1">
      <alignment horizontal="center" vertical="center"/>
    </xf>
    <xf numFmtId="0" fontId="0" fillId="0" borderId="278" xfId="0" applyBorder="1" applyAlignment="1">
      <alignment horizontal="left" vertical="center"/>
    </xf>
    <xf numFmtId="0" fontId="7" fillId="53" borderId="261" xfId="43" applyBorder="1">
      <alignment horizontal="center" vertical="center"/>
    </xf>
    <xf numFmtId="0" fontId="0" fillId="51" borderId="260" xfId="43" applyFont="1" applyFill="1" applyBorder="1">
      <alignment horizontal="center" vertical="center"/>
    </xf>
    <xf numFmtId="49" fontId="0" fillId="52" borderId="269" xfId="0" applyNumberFormat="1" applyFill="1" applyBorder="1">
      <alignment horizontal="center" vertical="center"/>
    </xf>
    <xf numFmtId="0" fontId="0" fillId="0" borderId="292" xfId="0" applyBorder="1" applyAlignment="1">
      <alignment horizontal="left" vertical="center"/>
    </xf>
    <xf numFmtId="0" fontId="60" fillId="0" borderId="278" xfId="0" applyFont="1" applyBorder="1" applyAlignment="1">
      <alignment horizontal="left" vertical="center"/>
    </xf>
    <xf numFmtId="0" fontId="0" fillId="51" borderId="295" xfId="0" applyFill="1" applyBorder="1">
      <alignment horizontal="center" vertical="center"/>
    </xf>
    <xf numFmtId="0" fontId="19" fillId="0" borderId="295" xfId="0" applyFont="1" applyBorder="1" applyAlignment="1" applyProtection="1">
      <alignment horizontal="center"/>
      <protection locked="0"/>
    </xf>
    <xf numFmtId="0" fontId="0" fillId="51" borderId="264" xfId="43" applyFont="1" applyFill="1" applyBorder="1">
      <alignment horizontal="center" vertical="center"/>
    </xf>
    <xf numFmtId="0" fontId="0" fillId="51" borderId="264" xfId="32" applyFont="1" applyFill="1" applyBorder="1" applyAlignment="1">
      <alignment horizontal="center" vertical="center"/>
    </xf>
    <xf numFmtId="0" fontId="7" fillId="51" borderId="264" xfId="48" applyFill="1" applyBorder="1">
      <alignment horizontal="center" vertical="center"/>
    </xf>
    <xf numFmtId="0" fontId="0" fillId="57" borderId="264" xfId="0" applyFill="1" applyBorder="1">
      <alignment horizontal="center" vertical="center"/>
    </xf>
    <xf numFmtId="0" fontId="7" fillId="55" borderId="264" xfId="45" applyBorder="1">
      <alignment horizontal="center" vertical="center"/>
    </xf>
    <xf numFmtId="0" fontId="0" fillId="51" borderId="296" xfId="0" applyFill="1" applyBorder="1">
      <alignment horizontal="center" vertical="center"/>
    </xf>
    <xf numFmtId="49" fontId="0" fillId="51" borderId="295" xfId="0" applyNumberFormat="1" applyFill="1" applyBorder="1">
      <alignment horizontal="center" vertical="center"/>
    </xf>
    <xf numFmtId="0" fontId="7" fillId="51" borderId="295" xfId="44" applyFill="1" applyBorder="1">
      <alignment horizontal="center" vertical="center"/>
    </xf>
    <xf numFmtId="0" fontId="0" fillId="51" borderId="295" xfId="32" applyFont="1" applyFill="1" applyBorder="1" applyAlignment="1">
      <alignment horizontal="center" vertical="center"/>
    </xf>
    <xf numFmtId="0" fontId="7" fillId="52" borderId="297" xfId="48" applyBorder="1">
      <alignment horizontal="center" vertical="center"/>
    </xf>
    <xf numFmtId="0" fontId="7" fillId="51" borderId="169" xfId="32" applyFont="1" applyFill="1" applyBorder="1" applyAlignment="1">
      <alignment horizontal="center" vertical="center"/>
    </xf>
    <xf numFmtId="0" fontId="7" fillId="51" borderId="169" xfId="44" applyFill="1" applyBorder="1">
      <alignment horizontal="center" vertical="center"/>
    </xf>
    <xf numFmtId="1" fontId="7" fillId="51" borderId="169" xfId="32" applyNumberFormat="1" applyFont="1" applyFill="1" applyBorder="1" applyAlignment="1">
      <alignment horizontal="center" vertical="center"/>
    </xf>
    <xf numFmtId="0" fontId="0" fillId="52" borderId="270" xfId="48" applyFont="1" applyBorder="1">
      <alignment horizontal="center" vertical="center"/>
    </xf>
    <xf numFmtId="0" fontId="4" fillId="0" borderId="269" xfId="0" applyFont="1" applyBorder="1" applyAlignment="1" applyProtection="1">
      <alignment horizontal="center"/>
      <protection locked="0"/>
    </xf>
    <xf numFmtId="0" fontId="21" fillId="51" borderId="245" xfId="0" applyFont="1" applyFill="1" applyBorder="1" applyAlignment="1">
      <alignment horizontal="left" vertical="center"/>
    </xf>
    <xf numFmtId="1" fontId="0" fillId="51" borderId="245" xfId="32" applyNumberFormat="1" applyFont="1" applyFill="1" applyBorder="1" applyAlignment="1">
      <alignment horizontal="center" vertical="center"/>
    </xf>
    <xf numFmtId="0" fontId="0" fillId="51" borderId="269" xfId="47" applyFont="1" applyFill="1" applyBorder="1">
      <alignment horizontal="center" vertical="center"/>
    </xf>
    <xf numFmtId="0" fontId="0" fillId="51" borderId="270" xfId="47" applyFont="1" applyFill="1" applyBorder="1">
      <alignment horizontal="center" vertical="center"/>
    </xf>
    <xf numFmtId="0" fontId="0" fillId="51" borderId="271" xfId="47" applyFont="1" applyFill="1" applyBorder="1">
      <alignment horizontal="center" vertical="center"/>
    </xf>
    <xf numFmtId="0" fontId="0" fillId="51" borderId="284" xfId="0" applyFill="1" applyBorder="1">
      <alignment horizontal="center" vertical="center"/>
    </xf>
    <xf numFmtId="0" fontId="59" fillId="0" borderId="295" xfId="0" applyFont="1" applyBorder="1" applyAlignment="1"/>
    <xf numFmtId="0" fontId="0" fillId="72" borderId="264" xfId="0" applyFill="1" applyBorder="1">
      <alignment horizontal="center" vertical="center"/>
    </xf>
    <xf numFmtId="0" fontId="0" fillId="0" borderId="296" xfId="0" applyBorder="1">
      <alignment horizontal="center" vertical="center"/>
    </xf>
    <xf numFmtId="0" fontId="0" fillId="51" borderId="294" xfId="0" applyFill="1" applyBorder="1">
      <alignment horizontal="center" vertical="center"/>
    </xf>
    <xf numFmtId="49" fontId="0" fillId="51" borderId="250" xfId="0" applyNumberFormat="1" applyFill="1" applyBorder="1">
      <alignment horizontal="center" vertical="center"/>
    </xf>
    <xf numFmtId="0" fontId="0" fillId="51" borderId="231" xfId="44" applyFont="1" applyFill="1" applyBorder="1">
      <alignment horizontal="center" vertical="center"/>
    </xf>
    <xf numFmtId="49" fontId="0" fillId="51" borderId="246" xfId="0" applyNumberFormat="1" applyFill="1" applyBorder="1">
      <alignment horizontal="center" vertical="center"/>
    </xf>
    <xf numFmtId="49" fontId="0" fillId="52" borderId="231" xfId="0" applyNumberFormat="1" applyFill="1" applyBorder="1">
      <alignment horizontal="center" vertical="center"/>
    </xf>
    <xf numFmtId="0" fontId="0" fillId="52" borderId="231" xfId="44" applyFont="1" applyFill="1" applyBorder="1">
      <alignment horizontal="center" vertical="center"/>
    </xf>
    <xf numFmtId="0" fontId="0" fillId="52" borderId="178" xfId="48" applyFont="1" applyBorder="1">
      <alignment horizontal="center" vertical="center"/>
    </xf>
    <xf numFmtId="0" fontId="0" fillId="0" borderId="295" xfId="0" applyBorder="1" applyAlignment="1"/>
    <xf numFmtId="0" fontId="0" fillId="0" borderId="254" xfId="0" applyBorder="1" applyAlignment="1"/>
    <xf numFmtId="0" fontId="0" fillId="72" borderId="273" xfId="0" applyFill="1" applyBorder="1">
      <alignment horizontal="center" vertical="center"/>
    </xf>
    <xf numFmtId="0" fontId="0" fillId="72" borderId="274" xfId="0" applyFill="1" applyBorder="1">
      <alignment horizontal="center" vertical="center"/>
    </xf>
    <xf numFmtId="0" fontId="0" fillId="0" borderId="274" xfId="0" applyBorder="1">
      <alignment horizontal="center" vertical="center"/>
    </xf>
    <xf numFmtId="0" fontId="0" fillId="0" borderId="275" xfId="0" applyBorder="1">
      <alignment horizontal="center" vertical="center"/>
    </xf>
    <xf numFmtId="0" fontId="0" fillId="75" borderId="231" xfId="0" applyFill="1" applyBorder="1" applyAlignment="1"/>
    <xf numFmtId="0" fontId="0" fillId="0" borderId="298" xfId="0" applyBorder="1">
      <alignment horizontal="center" vertical="center"/>
    </xf>
    <xf numFmtId="0" fontId="0" fillId="0" borderId="244" xfId="0" applyBorder="1" applyAlignment="1">
      <alignment horizontal="left" vertical="center"/>
    </xf>
    <xf numFmtId="0" fontId="0" fillId="0" borderId="247" xfId="0" applyBorder="1">
      <alignment horizontal="center" vertical="center"/>
    </xf>
    <xf numFmtId="0" fontId="0" fillId="0" borderId="248" xfId="0" applyBorder="1" applyAlignment="1">
      <alignment horizontal="left" vertical="center"/>
    </xf>
    <xf numFmtId="0" fontId="0" fillId="0" borderId="294" xfId="0" applyBorder="1">
      <alignment horizontal="center" vertical="center"/>
    </xf>
    <xf numFmtId="0" fontId="0" fillId="0" borderId="299" xfId="0" applyBorder="1">
      <alignment horizontal="center" vertical="center"/>
    </xf>
    <xf numFmtId="0" fontId="0" fillId="0" borderId="300" xfId="0" applyBorder="1">
      <alignment horizontal="center" vertical="center"/>
    </xf>
    <xf numFmtId="0" fontId="0" fillId="0" borderId="301" xfId="0" applyBorder="1">
      <alignment horizontal="center" vertical="center"/>
    </xf>
    <xf numFmtId="0" fontId="0" fillId="0" borderId="266" xfId="0" applyBorder="1">
      <alignment horizontal="center" vertical="center"/>
    </xf>
    <xf numFmtId="0" fontId="0" fillId="0" borderId="261" xfId="0" applyBorder="1">
      <alignment horizontal="center" vertical="center"/>
    </xf>
    <xf numFmtId="0" fontId="0" fillId="0" borderId="302" xfId="0" applyBorder="1" applyAlignment="1">
      <alignment horizontal="left" vertical="center"/>
    </xf>
    <xf numFmtId="0" fontId="0" fillId="0" borderId="267" xfId="0" applyBorder="1">
      <alignment horizontal="center" vertical="center"/>
    </xf>
    <xf numFmtId="0" fontId="0" fillId="0" borderId="263" xfId="0" applyBorder="1" applyAlignment="1">
      <alignment horizontal="left" vertical="center"/>
    </xf>
    <xf numFmtId="0" fontId="0" fillId="0" borderId="262" xfId="0" applyBorder="1">
      <alignment horizontal="center" vertical="center"/>
    </xf>
    <xf numFmtId="0" fontId="0" fillId="0" borderId="303" xfId="0" applyBorder="1">
      <alignment horizontal="center" vertical="center"/>
    </xf>
    <xf numFmtId="0" fontId="0" fillId="0" borderId="263" xfId="0" applyBorder="1">
      <alignment horizontal="center" vertical="center"/>
    </xf>
    <xf numFmtId="0" fontId="4" fillId="43" borderId="304" xfId="0" applyFont="1" applyFill="1" applyBorder="1" applyAlignment="1">
      <alignment horizontal="center"/>
    </xf>
    <xf numFmtId="0" fontId="0" fillId="0" borderId="304" xfId="0" applyBorder="1" applyAlignment="1">
      <alignment vertical="center"/>
    </xf>
    <xf numFmtId="0" fontId="0" fillId="51" borderId="304" xfId="20" applyNumberFormat="1" applyFont="1" applyFill="1" applyBorder="1" applyAlignment="1">
      <alignment horizontal="center" vertical="center"/>
    </xf>
    <xf numFmtId="0" fontId="4" fillId="43" borderId="269" xfId="0" applyFont="1" applyFill="1" applyBorder="1" applyAlignment="1">
      <alignment horizontal="center"/>
    </xf>
    <xf numFmtId="0" fontId="0" fillId="0" borderId="269" xfId="0" applyBorder="1" applyAlignment="1">
      <alignment vertical="center"/>
    </xf>
    <xf numFmtId="0" fontId="0" fillId="51" borderId="269" xfId="20" applyNumberFormat="1" applyFont="1" applyFill="1" applyBorder="1" applyAlignment="1">
      <alignment horizontal="center" vertical="center"/>
    </xf>
    <xf numFmtId="0" fontId="0" fillId="51" borderId="270" xfId="48" applyFont="1" applyFill="1" applyBorder="1">
      <alignment horizontal="center" vertical="center"/>
    </xf>
    <xf numFmtId="0" fontId="0" fillId="52" borderId="304" xfId="43" applyFont="1" applyFill="1" applyBorder="1">
      <alignment horizontal="center" vertical="center"/>
    </xf>
    <xf numFmtId="0" fontId="0" fillId="76" borderId="304" xfId="43" applyFont="1" applyFill="1" applyBorder="1">
      <alignment horizontal="center" vertical="center"/>
    </xf>
    <xf numFmtId="0" fontId="4" fillId="43" borderId="271" xfId="0" applyFont="1" applyFill="1" applyBorder="1" applyAlignment="1">
      <alignment horizontal="center"/>
    </xf>
    <xf numFmtId="0" fontId="0" fillId="0" borderId="271" xfId="0" applyBorder="1" applyAlignment="1">
      <alignment vertical="center"/>
    </xf>
    <xf numFmtId="0" fontId="0" fillId="51" borderId="271" xfId="51" applyFont="1" applyFill="1" applyBorder="1">
      <alignment horizontal="center" vertical="center"/>
    </xf>
    <xf numFmtId="0" fontId="0" fillId="51" borderId="284" xfId="51" applyFont="1" applyFill="1" applyBorder="1">
      <alignment horizontal="center" vertical="center"/>
    </xf>
    <xf numFmtId="0" fontId="4" fillId="0" borderId="301" xfId="0" applyFont="1" applyBorder="1" applyAlignment="1">
      <alignment horizontal="center"/>
    </xf>
    <xf numFmtId="0" fontId="4" fillId="0" borderId="305" xfId="0" applyFont="1" applyBorder="1" applyAlignment="1">
      <alignment horizontal="left"/>
    </xf>
    <xf numFmtId="0" fontId="6" fillId="0" borderId="301" xfId="0" applyFont="1" applyBorder="1" applyAlignment="1">
      <alignment horizontal="center"/>
    </xf>
    <xf numFmtId="0" fontId="0" fillId="0" borderId="301" xfId="0" applyBorder="1" applyAlignment="1">
      <alignment horizontal="center"/>
    </xf>
    <xf numFmtId="0" fontId="4" fillId="0" borderId="305" xfId="0" applyFont="1" applyBorder="1" applyAlignment="1">
      <alignment horizontal="center"/>
    </xf>
    <xf numFmtId="0" fontId="6" fillId="0" borderId="306" xfId="0" applyFont="1" applyBorder="1" applyAlignment="1">
      <alignment horizontal="center"/>
    </xf>
    <xf numFmtId="0" fontId="6" fillId="0" borderId="305" xfId="0" applyFont="1" applyBorder="1" applyAlignment="1">
      <alignment horizontal="center"/>
    </xf>
    <xf numFmtId="0" fontId="0" fillId="0" borderId="305" xfId="0" applyBorder="1" applyAlignment="1">
      <alignment horizontal="center"/>
    </xf>
    <xf numFmtId="0" fontId="7" fillId="0" borderId="306" xfId="0" applyFont="1" applyBorder="1" applyAlignment="1">
      <alignment horizontal="left" vertical="center"/>
    </xf>
    <xf numFmtId="0" fontId="6" fillId="0" borderId="306" xfId="0" applyFont="1" applyBorder="1">
      <alignment horizontal="center" vertical="center"/>
    </xf>
    <xf numFmtId="0" fontId="6" fillId="0" borderId="305" xfId="0" applyFont="1" applyBorder="1">
      <alignment horizontal="center" vertical="center"/>
    </xf>
    <xf numFmtId="0" fontId="4" fillId="0" borderId="289" xfId="0" applyFont="1" applyBorder="1" applyAlignment="1">
      <alignment horizontal="center"/>
    </xf>
    <xf numFmtId="0" fontId="7" fillId="0" borderId="261" xfId="0" applyFont="1" applyBorder="1" applyAlignment="1">
      <alignment horizontal="left" vertical="center"/>
    </xf>
    <xf numFmtId="0" fontId="7" fillId="0" borderId="259" xfId="0" applyFont="1" applyBorder="1" applyAlignment="1">
      <alignment horizontal="left" vertical="center"/>
    </xf>
    <xf numFmtId="0" fontId="7" fillId="0" borderId="279" xfId="0" applyFont="1" applyBorder="1" applyAlignment="1">
      <alignment horizontal="left" vertical="center"/>
    </xf>
    <xf numFmtId="0" fontId="4" fillId="0" borderId="264" xfId="0" applyFont="1" applyBorder="1" applyAlignment="1" applyProtection="1">
      <alignment horizontal="center"/>
      <protection locked="0"/>
    </xf>
    <xf numFmtId="0" fontId="7" fillId="0" borderId="304" xfId="0" applyFont="1" applyBorder="1">
      <alignment horizontal="center" vertical="center"/>
    </xf>
    <xf numFmtId="0" fontId="7" fillId="0" borderId="304" xfId="0" applyFont="1" applyBorder="1" applyAlignment="1">
      <alignment horizontal="left" vertical="center"/>
    </xf>
    <xf numFmtId="0" fontId="52" fillId="56" borderId="304" xfId="46" applyBorder="1">
      <alignment horizontal="center" vertical="center"/>
    </xf>
    <xf numFmtId="0" fontId="0" fillId="0" borderId="301" xfId="0" applyBorder="1" applyAlignment="1"/>
    <xf numFmtId="0" fontId="4" fillId="0" borderId="306" xfId="0" applyFont="1" applyBorder="1" applyAlignment="1">
      <alignment horizontal="left"/>
    </xf>
    <xf numFmtId="0" fontId="0" fillId="0" borderId="306" xfId="0" applyBorder="1" applyAlignment="1"/>
    <xf numFmtId="0" fontId="0" fillId="0" borderId="305" xfId="0" applyBorder="1" applyAlignment="1"/>
    <xf numFmtId="0" fontId="4" fillId="0" borderId="301" xfId="0" applyFont="1" applyBorder="1" applyAlignment="1">
      <alignment horizontal="left"/>
    </xf>
    <xf numFmtId="0" fontId="0" fillId="0" borderId="307" xfId="0" applyBorder="1" applyAlignment="1"/>
    <xf numFmtId="0" fontId="0" fillId="0" borderId="266" xfId="0" applyBorder="1" applyAlignment="1">
      <alignment horizontal="center"/>
    </xf>
    <xf numFmtId="0" fontId="4" fillId="0" borderId="261" xfId="0" applyFont="1" applyBorder="1" applyAlignment="1">
      <alignment horizontal="left"/>
    </xf>
    <xf numFmtId="0" fontId="0" fillId="0" borderId="259" xfId="0" applyBorder="1" applyAlignment="1"/>
    <xf numFmtId="0" fontId="0" fillId="0" borderId="260" xfId="0" applyBorder="1" applyAlignment="1">
      <alignment horizontal="left"/>
    </xf>
    <xf numFmtId="0" fontId="4" fillId="0" borderId="259" xfId="0" applyFont="1" applyBorder="1" applyAlignment="1"/>
    <xf numFmtId="0" fontId="4" fillId="0" borderId="260" xfId="0" applyFont="1" applyBorder="1" applyAlignment="1">
      <alignment horizontal="left"/>
    </xf>
    <xf numFmtId="0" fontId="0" fillId="0" borderId="261" xfId="0" applyBorder="1" applyAlignment="1">
      <alignment horizontal="center"/>
    </xf>
    <xf numFmtId="0" fontId="0" fillId="0" borderId="279" xfId="0" applyBorder="1" applyAlignment="1"/>
    <xf numFmtId="0" fontId="4" fillId="0" borderId="278" xfId="0" applyFont="1" applyBorder="1" applyAlignment="1">
      <alignment horizontal="left"/>
    </xf>
    <xf numFmtId="0" fontId="0" fillId="0" borderId="276" xfId="0" applyBorder="1" applyAlignment="1"/>
    <xf numFmtId="0" fontId="0" fillId="0" borderId="277" xfId="0" applyBorder="1" applyAlignment="1">
      <alignment horizontal="left"/>
    </xf>
    <xf numFmtId="0" fontId="9" fillId="0" borderId="278" xfId="0" applyFont="1" applyBorder="1" applyAlignment="1">
      <alignment horizontal="center"/>
    </xf>
    <xf numFmtId="0" fontId="0" fillId="0" borderId="286" xfId="0" applyBorder="1" applyAlignment="1"/>
    <xf numFmtId="0" fontId="0" fillId="0" borderId="267" xfId="0" applyBorder="1" applyAlignment="1">
      <alignment horizontal="center"/>
    </xf>
    <xf numFmtId="0" fontId="4" fillId="0" borderId="263" xfId="0" applyFont="1" applyBorder="1" applyAlignment="1">
      <alignment horizontal="left"/>
    </xf>
    <xf numFmtId="0" fontId="7" fillId="0" borderId="268" xfId="0" applyFont="1" applyBorder="1" applyAlignment="1">
      <alignment horizontal="left" vertical="center"/>
    </xf>
    <xf numFmtId="0" fontId="7" fillId="0" borderId="268" xfId="0" applyFont="1" applyBorder="1">
      <alignment horizontal="center" vertical="center"/>
    </xf>
    <xf numFmtId="0" fontId="7" fillId="0" borderId="287" xfId="0" applyFont="1" applyBorder="1">
      <alignment horizontal="center" vertical="center"/>
    </xf>
    <xf numFmtId="0" fontId="7" fillId="0" borderId="263" xfId="0" applyFont="1" applyBorder="1" applyAlignment="1">
      <alignment horizontal="left" vertical="center"/>
    </xf>
    <xf numFmtId="0" fontId="7" fillId="0" borderId="268" xfId="0" applyFont="1" applyBorder="1" applyAlignment="1">
      <alignment horizontal="left"/>
    </xf>
    <xf numFmtId="0" fontId="7" fillId="0" borderId="287" xfId="0" applyFont="1" applyBorder="1" applyAlignment="1">
      <alignment horizontal="left" vertical="center"/>
    </xf>
    <xf numFmtId="0" fontId="0" fillId="0" borderId="268" xfId="0" applyBorder="1" applyAlignment="1">
      <alignment horizontal="left"/>
    </xf>
    <xf numFmtId="0" fontId="0" fillId="0" borderId="288" xfId="0" applyBorder="1" applyAlignment="1"/>
    <xf numFmtId="0" fontId="0" fillId="51" borderId="304" xfId="0" applyFill="1" applyBorder="1" applyAlignment="1">
      <alignment horizontal="left" vertical="center"/>
    </xf>
    <xf numFmtId="49" fontId="0" fillId="76" borderId="304" xfId="0" applyNumberFormat="1" applyFill="1" applyBorder="1">
      <alignment horizontal="center" vertical="center"/>
    </xf>
    <xf numFmtId="0" fontId="7" fillId="58" borderId="304" xfId="33" applyBorder="1">
      <alignment horizontal="center" vertical="center"/>
    </xf>
    <xf numFmtId="0" fontId="0" fillId="51" borderId="269" xfId="0" applyFill="1" applyBorder="1" applyAlignment="1">
      <alignment horizontal="left" vertical="center"/>
    </xf>
    <xf numFmtId="0" fontId="0" fillId="52" borderId="269" xfId="44" applyFont="1" applyFill="1" applyBorder="1">
      <alignment horizontal="center" vertical="center"/>
    </xf>
    <xf numFmtId="0" fontId="0" fillId="52" borderId="269" xfId="48" applyFont="1" applyBorder="1">
      <alignment horizontal="center" vertical="center"/>
    </xf>
    <xf numFmtId="0" fontId="0" fillId="53" borderId="269" xfId="51" applyFont="1" applyFill="1" applyBorder="1">
      <alignment horizontal="center" vertical="center"/>
    </xf>
    <xf numFmtId="0" fontId="0" fillId="51" borderId="270" xfId="51" applyFont="1" applyFill="1" applyBorder="1">
      <alignment horizontal="center" vertical="center"/>
    </xf>
    <xf numFmtId="0" fontId="0" fillId="55" borderId="271" xfId="47" applyFont="1" applyFill="1" applyBorder="1">
      <alignment horizontal="center" vertical="center"/>
    </xf>
    <xf numFmtId="0" fontId="7" fillId="69" borderId="271" xfId="44" applyBorder="1">
      <alignment horizontal="center" vertical="center"/>
    </xf>
    <xf numFmtId="0" fontId="7" fillId="51" borderId="271" xfId="45" applyFill="1" applyBorder="1">
      <alignment horizontal="center" vertical="center"/>
    </xf>
    <xf numFmtId="0" fontId="0" fillId="51" borderId="271" xfId="32" applyFont="1" applyFill="1" applyBorder="1" applyAlignment="1">
      <alignment horizontal="center" vertical="center"/>
    </xf>
    <xf numFmtId="0" fontId="7" fillId="52" borderId="284" xfId="48" applyBorder="1">
      <alignment horizontal="center" vertical="center"/>
    </xf>
    <xf numFmtId="0" fontId="0" fillId="0" borderId="263" xfId="0" applyBorder="1" applyAlignment="1">
      <alignment horizontal="left"/>
    </xf>
    <xf numFmtId="0" fontId="0" fillId="0" borderId="268" xfId="0" applyBorder="1" applyAlignment="1"/>
    <xf numFmtId="0" fontId="0" fillId="0" borderId="287" xfId="0" applyBorder="1" applyAlignment="1">
      <alignment horizontal="left"/>
    </xf>
    <xf numFmtId="0" fontId="0" fillId="0" borderId="263" xfId="0" applyBorder="1" applyAlignment="1">
      <alignment horizontal="center"/>
    </xf>
    <xf numFmtId="0" fontId="0" fillId="51" borderId="231" xfId="0" applyFill="1" applyBorder="1">
      <alignment horizontal="center" vertical="center"/>
    </xf>
    <xf numFmtId="0" fontId="4" fillId="43" borderId="308" xfId="0" applyFont="1" applyFill="1" applyBorder="1" applyAlignment="1">
      <alignment horizontal="center"/>
    </xf>
    <xf numFmtId="0" fontId="0" fillId="51" borderId="308" xfId="44" applyFont="1" applyFill="1" applyBorder="1">
      <alignment horizontal="center" vertical="center"/>
    </xf>
    <xf numFmtId="0" fontId="7" fillId="69" borderId="309" xfId="44" applyBorder="1">
      <alignment horizontal="center" vertical="center"/>
    </xf>
    <xf numFmtId="0" fontId="7" fillId="52" borderId="308" xfId="48" applyBorder="1">
      <alignment horizontal="center" vertical="center"/>
    </xf>
    <xf numFmtId="0" fontId="0" fillId="51" borderId="308" xfId="48" applyFont="1" applyFill="1" applyBorder="1">
      <alignment horizontal="center" vertical="center"/>
    </xf>
    <xf numFmtId="49" fontId="0" fillId="51" borderId="309" xfId="0" applyNumberFormat="1" applyFill="1" applyBorder="1">
      <alignment horizontal="center" vertical="center"/>
    </xf>
    <xf numFmtId="0" fontId="4" fillId="43" borderId="310" xfId="0" applyFont="1" applyFill="1" applyBorder="1" applyAlignment="1">
      <alignment horizontal="center"/>
    </xf>
    <xf numFmtId="49" fontId="0" fillId="51" borderId="310" xfId="0" applyNumberFormat="1" applyFill="1" applyBorder="1">
      <alignment horizontal="center" vertical="center"/>
    </xf>
    <xf numFmtId="0" fontId="0" fillId="51" borderId="310" xfId="48" applyFont="1" applyFill="1" applyBorder="1">
      <alignment horizontal="center" vertical="center"/>
    </xf>
    <xf numFmtId="0" fontId="7" fillId="52" borderId="310" xfId="48" applyBorder="1">
      <alignment horizontal="center" vertical="center"/>
    </xf>
    <xf numFmtId="0" fontId="7" fillId="52" borderId="311" xfId="48" applyBorder="1">
      <alignment horizontal="center" vertical="center"/>
    </xf>
    <xf numFmtId="0" fontId="3" fillId="0" borderId="261" xfId="0" applyFont="1" applyBorder="1" applyAlignment="1">
      <alignment horizontal="left"/>
    </xf>
    <xf numFmtId="0" fontId="4" fillId="0" borderId="259" xfId="0" applyFont="1" applyBorder="1">
      <alignment horizontal="center" vertical="center"/>
    </xf>
    <xf numFmtId="167" fontId="9" fillId="0" borderId="263" xfId="0" applyNumberFormat="1" applyFont="1" applyBorder="1" applyAlignment="1">
      <alignment horizontal="center"/>
    </xf>
    <xf numFmtId="0" fontId="7" fillId="51" borderId="304" xfId="0" applyFont="1" applyFill="1" applyBorder="1" applyAlignment="1">
      <alignment vertical="center"/>
    </xf>
    <xf numFmtId="0" fontId="7" fillId="51" borderId="269" xfId="0" applyFont="1" applyFill="1" applyBorder="1" applyAlignment="1">
      <alignment vertical="center"/>
    </xf>
    <xf numFmtId="0" fontId="0" fillId="51" borderId="269" xfId="0" applyFill="1" applyBorder="1" applyAlignment="1">
      <alignment vertical="center"/>
    </xf>
    <xf numFmtId="0" fontId="7" fillId="0" borderId="269" xfId="53" applyBorder="1">
      <alignment horizontal="center" vertical="center"/>
    </xf>
    <xf numFmtId="0" fontId="15" fillId="0" borderId="258" xfId="0" applyFont="1" applyBorder="1">
      <alignment horizontal="center" vertical="center"/>
    </xf>
    <xf numFmtId="49" fontId="0" fillId="52" borderId="178" xfId="0" applyNumberFormat="1" applyFill="1" applyBorder="1">
      <alignment horizontal="center" vertical="center"/>
    </xf>
    <xf numFmtId="0" fontId="4" fillId="0" borderId="301" xfId="0" applyFont="1" applyBorder="1" applyAlignment="1">
      <alignment horizontal="left" vertical="center"/>
    </xf>
    <xf numFmtId="0" fontId="0" fillId="0" borderId="305" xfId="0" applyBorder="1" applyAlignment="1">
      <alignment horizontal="left" vertical="center"/>
    </xf>
    <xf numFmtId="0" fontId="4" fillId="0" borderId="306" xfId="0" applyFont="1" applyBorder="1" applyAlignment="1">
      <alignment horizontal="left" vertical="center"/>
    </xf>
    <xf numFmtId="0" fontId="4" fillId="0" borderId="312" xfId="0" applyFont="1" applyBorder="1" applyAlignment="1">
      <alignment horizontal="center"/>
    </xf>
    <xf numFmtId="0" fontId="0" fillId="0" borderId="304" xfId="0" applyBorder="1" applyAlignment="1" applyProtection="1">
      <alignment horizontal="center"/>
      <protection locked="0"/>
    </xf>
    <xf numFmtId="0" fontId="0" fillId="51" borderId="284" xfId="48" applyFont="1" applyFill="1" applyBorder="1">
      <alignment horizontal="center" vertical="center"/>
    </xf>
    <xf numFmtId="0" fontId="0" fillId="0" borderId="231" xfId="0" applyBorder="1" applyAlignment="1">
      <alignment horizontal="left" vertical="center"/>
    </xf>
    <xf numFmtId="0" fontId="0" fillId="51" borderId="272" xfId="0" applyFill="1" applyBorder="1">
      <alignment horizontal="center" vertical="center"/>
    </xf>
    <xf numFmtId="0" fontId="0" fillId="51" borderId="281" xfId="0" applyFill="1" applyBorder="1">
      <alignment horizontal="center" vertical="center"/>
    </xf>
    <xf numFmtId="0" fontId="0" fillId="51" borderId="282" xfId="0" applyFill="1" applyBorder="1">
      <alignment horizontal="center" vertical="center"/>
    </xf>
    <xf numFmtId="0" fontId="0" fillId="51" borderId="304" xfId="0" applyFill="1" applyBorder="1" applyProtection="1">
      <alignment horizontal="center" vertical="center"/>
      <protection locked="0"/>
    </xf>
    <xf numFmtId="0" fontId="0" fillId="0" borderId="304" xfId="0" applyBorder="1" applyAlignment="1">
      <alignment horizontal="left" vertical="center"/>
    </xf>
    <xf numFmtId="0" fontId="0" fillId="51" borderId="304" xfId="43" applyFont="1" applyFill="1" applyBorder="1">
      <alignment horizontal="center" vertical="center"/>
    </xf>
    <xf numFmtId="0" fontId="7" fillId="55" borderId="304" xfId="45" applyBorder="1">
      <alignment horizontal="center" vertical="center"/>
    </xf>
    <xf numFmtId="0" fontId="0" fillId="51" borderId="304" xfId="0" applyFill="1" applyBorder="1">
      <alignment horizontal="center" vertical="center"/>
    </xf>
    <xf numFmtId="49" fontId="0" fillId="55" borderId="269" xfId="0" applyNumberFormat="1" applyFill="1" applyBorder="1">
      <alignment horizontal="center" vertical="center"/>
    </xf>
    <xf numFmtId="0" fontId="0" fillId="55" borderId="304" xfId="43" applyFont="1" applyFill="1" applyBorder="1">
      <alignment horizontal="center" vertical="center"/>
    </xf>
    <xf numFmtId="0" fontId="0" fillId="51" borderId="313" xfId="43" applyFont="1" applyFill="1" applyBorder="1">
      <alignment horizontal="center" vertical="center"/>
    </xf>
    <xf numFmtId="0" fontId="7" fillId="0" borderId="269" xfId="45" applyFill="1" applyBorder="1">
      <alignment horizontal="center" vertical="center"/>
    </xf>
    <xf numFmtId="0" fontId="0" fillId="16" borderId="314" xfId="20" applyFont="1" applyBorder="1" applyAlignment="1">
      <alignment horizontal="center" vertical="center"/>
    </xf>
    <xf numFmtId="1" fontId="0" fillId="55" borderId="269" xfId="0" applyNumberFormat="1" applyFill="1" applyBorder="1">
      <alignment horizontal="center" vertical="center"/>
    </xf>
    <xf numFmtId="0" fontId="0" fillId="51" borderId="269" xfId="49" applyFont="1" applyFill="1" applyBorder="1">
      <alignment horizontal="center" vertical="center"/>
    </xf>
    <xf numFmtId="0" fontId="0" fillId="51" borderId="270" xfId="49" applyFont="1" applyFill="1" applyBorder="1">
      <alignment horizontal="center" vertical="center"/>
    </xf>
    <xf numFmtId="1" fontId="0" fillId="69" borderId="269" xfId="0" applyNumberFormat="1" applyFill="1" applyBorder="1">
      <alignment horizontal="center" vertical="center"/>
    </xf>
    <xf numFmtId="1" fontId="0" fillId="56" borderId="269" xfId="0" applyNumberFormat="1" applyFill="1" applyBorder="1">
      <alignment horizontal="center" vertical="center"/>
    </xf>
    <xf numFmtId="0" fontId="0" fillId="43" borderId="315" xfId="0" applyFill="1" applyBorder="1" applyAlignment="1" applyProtection="1">
      <alignment horizontal="center"/>
      <protection locked="0"/>
    </xf>
    <xf numFmtId="0" fontId="0" fillId="0" borderId="315" xfId="0" applyBorder="1" applyAlignment="1">
      <alignment horizontal="left" vertical="center"/>
    </xf>
    <xf numFmtId="0" fontId="0" fillId="0" borderId="315" xfId="0" applyBorder="1">
      <alignment horizontal="center" vertical="center"/>
    </xf>
    <xf numFmtId="0" fontId="0" fillId="51" borderId="315" xfId="43" applyFont="1" applyFill="1" applyBorder="1">
      <alignment horizontal="center" vertical="center"/>
    </xf>
    <xf numFmtId="0" fontId="0" fillId="51" borderId="315" xfId="0" applyFill="1" applyBorder="1">
      <alignment horizontal="center" vertical="center"/>
    </xf>
    <xf numFmtId="0" fontId="0" fillId="54" borderId="315" xfId="0" applyFill="1" applyBorder="1">
      <alignment horizontal="center" vertical="center"/>
    </xf>
    <xf numFmtId="0" fontId="0" fillId="54" borderId="315" xfId="43" applyFont="1" applyFill="1" applyBorder="1">
      <alignment horizontal="center" vertical="center"/>
    </xf>
    <xf numFmtId="0" fontId="0" fillId="52" borderId="315" xfId="43" applyFont="1" applyFill="1" applyBorder="1">
      <alignment horizontal="center" vertical="center"/>
    </xf>
    <xf numFmtId="0" fontId="0" fillId="52" borderId="315" xfId="0" applyFill="1" applyBorder="1">
      <alignment horizontal="center" vertical="center"/>
    </xf>
    <xf numFmtId="0" fontId="0" fillId="52" borderId="316" xfId="43" applyFont="1" applyFill="1" applyBorder="1">
      <alignment horizontal="center" vertical="center"/>
    </xf>
    <xf numFmtId="0" fontId="0" fillId="0" borderId="169" xfId="43" applyFont="1" applyFill="1" applyBorder="1">
      <alignment horizontal="center" vertical="center"/>
    </xf>
    <xf numFmtId="0" fontId="36" fillId="16" borderId="314" xfId="20" applyFont="1" applyBorder="1" applyAlignment="1">
      <alignment horizontal="center" vertical="center"/>
    </xf>
    <xf numFmtId="0" fontId="4" fillId="0" borderId="301" xfId="0" applyFont="1" applyBorder="1" applyAlignment="1">
      <alignment vertical="center"/>
    </xf>
    <xf numFmtId="0" fontId="4" fillId="0" borderId="306" xfId="0" applyFont="1" applyBorder="1" applyAlignment="1">
      <alignment vertical="center"/>
    </xf>
    <xf numFmtId="0" fontId="0" fillId="0" borderId="306" xfId="0" applyBorder="1">
      <alignment horizontal="center" vertical="center"/>
    </xf>
    <xf numFmtId="0" fontId="0" fillId="0" borderId="307" xfId="0" applyBorder="1">
      <alignment horizontal="center" vertical="center"/>
    </xf>
    <xf numFmtId="0" fontId="0" fillId="24" borderId="312" xfId="0" applyFill="1" applyBorder="1" applyAlignment="1" applyProtection="1">
      <alignment horizontal="center"/>
      <protection locked="0"/>
    </xf>
    <xf numFmtId="49" fontId="0" fillId="51" borderId="304" xfId="0" applyNumberFormat="1" applyFill="1" applyBorder="1">
      <alignment horizontal="center" vertical="center"/>
    </xf>
    <xf numFmtId="0" fontId="0" fillId="51" borderId="304" xfId="44" applyFont="1" applyFill="1" applyBorder="1">
      <alignment horizontal="center" vertical="center"/>
    </xf>
    <xf numFmtId="49" fontId="0" fillId="53" borderId="304" xfId="0" applyNumberFormat="1" applyFill="1" applyBorder="1">
      <alignment horizontal="center" vertical="center"/>
    </xf>
    <xf numFmtId="0" fontId="0" fillId="53" borderId="304" xfId="44" applyFont="1" applyFill="1" applyBorder="1">
      <alignment horizontal="center" vertical="center"/>
    </xf>
    <xf numFmtId="0" fontId="7" fillId="0" borderId="304" xfId="53" applyBorder="1">
      <alignment horizontal="center" vertical="center"/>
    </xf>
    <xf numFmtId="49" fontId="0" fillId="55" borderId="304" xfId="0" applyNumberFormat="1" applyFill="1" applyBorder="1">
      <alignment horizontal="center" vertical="center"/>
    </xf>
    <xf numFmtId="0" fontId="0" fillId="51" borderId="271" xfId="43" applyFont="1" applyFill="1" applyBorder="1">
      <alignment horizontal="center" vertical="center"/>
    </xf>
    <xf numFmtId="0" fontId="0" fillId="51" borderId="304" xfId="48" applyFont="1" applyFill="1" applyBorder="1">
      <alignment horizontal="center" vertical="center"/>
    </xf>
    <xf numFmtId="0" fontId="0" fillId="56" borderId="304" xfId="48" applyFont="1" applyFill="1" applyBorder="1">
      <alignment horizontal="center" vertical="center"/>
    </xf>
    <xf numFmtId="49" fontId="0" fillId="56" borderId="304" xfId="0" applyNumberFormat="1" applyFill="1" applyBorder="1">
      <alignment horizontal="center" vertical="center"/>
    </xf>
    <xf numFmtId="0" fontId="7" fillId="52" borderId="304" xfId="48" applyBorder="1">
      <alignment horizontal="center" vertical="center"/>
    </xf>
    <xf numFmtId="49" fontId="0" fillId="51" borderId="313" xfId="0" applyNumberFormat="1" applyFill="1" applyBorder="1">
      <alignment horizontal="center" vertical="center"/>
    </xf>
    <xf numFmtId="0" fontId="0" fillId="51" borderId="269" xfId="45" applyFont="1" applyFill="1" applyBorder="1">
      <alignment horizontal="center" vertical="center"/>
    </xf>
    <xf numFmtId="0" fontId="0" fillId="51" borderId="304" xfId="0" applyFill="1" applyBorder="1" applyAlignment="1">
      <alignment horizontal="left" vertical="center" wrapText="1"/>
    </xf>
    <xf numFmtId="0" fontId="7" fillId="53" borderId="304" xfId="48" applyFill="1" applyBorder="1">
      <alignment horizontal="center" vertical="center"/>
    </xf>
    <xf numFmtId="0" fontId="0" fillId="53" borderId="304" xfId="0" applyFill="1" applyBorder="1">
      <alignment horizontal="center" vertical="center"/>
    </xf>
    <xf numFmtId="1" fontId="0" fillId="53" borderId="304" xfId="32" applyNumberFormat="1" applyFont="1" applyFill="1" applyBorder="1" applyAlignment="1">
      <alignment horizontal="center" vertical="center"/>
    </xf>
    <xf numFmtId="49" fontId="0" fillId="53" borderId="313" xfId="0" applyNumberFormat="1" applyFill="1" applyBorder="1">
      <alignment horizontal="center" vertical="center"/>
    </xf>
    <xf numFmtId="0" fontId="0" fillId="55" borderId="304" xfId="0" applyFill="1" applyBorder="1">
      <alignment horizontal="center" vertical="center"/>
    </xf>
    <xf numFmtId="0" fontId="7" fillId="52" borderId="313" xfId="48" applyBorder="1">
      <alignment horizontal="center" vertical="center"/>
    </xf>
    <xf numFmtId="0" fontId="0" fillId="51" borderId="304" xfId="46" applyFont="1" applyFill="1" applyBorder="1">
      <alignment horizontal="center" vertical="center"/>
    </xf>
    <xf numFmtId="0" fontId="0" fillId="51" borderId="313" xfId="0" applyFill="1" applyBorder="1">
      <alignment horizontal="center" vertical="center"/>
    </xf>
    <xf numFmtId="0" fontId="0" fillId="53" borderId="271" xfId="48" applyFont="1" applyFill="1" applyBorder="1">
      <alignment horizontal="center" vertical="center"/>
    </xf>
    <xf numFmtId="0" fontId="0" fillId="55" borderId="271" xfId="0" applyFill="1" applyBorder="1">
      <alignment horizontal="center" vertical="center"/>
    </xf>
    <xf numFmtId="0" fontId="0" fillId="0" borderId="315" xfId="0" applyBorder="1" applyAlignment="1">
      <alignment vertical="center"/>
    </xf>
    <xf numFmtId="0" fontId="0" fillId="51" borderId="315" xfId="0" applyFill="1" applyBorder="1" applyAlignment="1" applyProtection="1">
      <alignment horizontal="left" vertical="center"/>
      <protection locked="0"/>
    </xf>
    <xf numFmtId="0" fontId="7" fillId="69" borderId="315" xfId="44" applyBorder="1">
      <alignment horizontal="center" vertical="center"/>
    </xf>
    <xf numFmtId="0" fontId="0" fillId="55" borderId="270" xfId="43" applyFont="1" applyFill="1" applyBorder="1">
      <alignment horizontal="center" vertical="center"/>
    </xf>
    <xf numFmtId="0" fontId="7" fillId="55" borderId="315" xfId="45" applyBorder="1">
      <alignment horizontal="center" vertical="center"/>
    </xf>
    <xf numFmtId="0" fontId="0" fillId="51" borderId="308" xfId="0" applyFill="1" applyBorder="1">
      <alignment horizontal="center" vertical="center"/>
    </xf>
    <xf numFmtId="0" fontId="0" fillId="51" borderId="308" xfId="43" applyFont="1" applyFill="1" applyBorder="1">
      <alignment horizontal="center" vertical="center"/>
    </xf>
    <xf numFmtId="0" fontId="0" fillId="51" borderId="308" xfId="0" applyFill="1" applyBorder="1" applyAlignment="1">
      <alignment horizontal="left" vertical="center"/>
    </xf>
    <xf numFmtId="0" fontId="0" fillId="55" borderId="308" xfId="0" applyFill="1" applyBorder="1">
      <alignment horizontal="center" vertical="center"/>
    </xf>
    <xf numFmtId="0" fontId="0" fillId="69" borderId="169" xfId="43" applyFont="1" applyFill="1" applyBorder="1">
      <alignment horizontal="center" vertical="center"/>
    </xf>
    <xf numFmtId="0" fontId="0" fillId="69" borderId="169" xfId="0" applyFill="1" applyBorder="1">
      <alignment horizontal="center" vertical="center"/>
    </xf>
    <xf numFmtId="0" fontId="0" fillId="55" borderId="269" xfId="45" applyFont="1" applyBorder="1">
      <alignment horizontal="center" vertical="center"/>
    </xf>
    <xf numFmtId="49" fontId="0" fillId="52" borderId="284" xfId="0" applyNumberFormat="1" applyFill="1" applyBorder="1">
      <alignment horizontal="center" vertical="center"/>
    </xf>
    <xf numFmtId="0" fontId="0" fillId="53" borderId="270" xfId="0" applyFill="1" applyBorder="1">
      <alignment horizontal="center" vertical="center"/>
    </xf>
    <xf numFmtId="0" fontId="0" fillId="0" borderId="270" xfId="53" applyFont="1" applyBorder="1">
      <alignment horizontal="center" vertical="center"/>
    </xf>
    <xf numFmtId="0" fontId="0" fillId="0" borderId="264" xfId="0" applyBorder="1" applyAlignment="1">
      <alignment horizontal="left" vertical="center"/>
    </xf>
    <xf numFmtId="0" fontId="7" fillId="58" borderId="269" xfId="33" applyBorder="1">
      <alignment horizontal="center" vertical="center"/>
    </xf>
    <xf numFmtId="0" fontId="0" fillId="55" borderId="271" xfId="44" applyFont="1" applyFill="1" applyBorder="1">
      <alignment horizontal="center" vertical="center"/>
    </xf>
    <xf numFmtId="49" fontId="0" fillId="55" borderId="271" xfId="0" applyNumberFormat="1" applyFill="1" applyBorder="1">
      <alignment horizontal="center" vertical="center"/>
    </xf>
    <xf numFmtId="0" fontId="60" fillId="0" borderId="264" xfId="0" applyFont="1" applyBorder="1" applyAlignment="1">
      <alignment horizontal="left" vertical="center"/>
    </xf>
    <xf numFmtId="0" fontId="0" fillId="55" borderId="270" xfId="53" applyFont="1" applyFill="1" applyBorder="1">
      <alignment horizontal="center" vertical="center"/>
    </xf>
    <xf numFmtId="0" fontId="0" fillId="52" borderId="270" xfId="53" applyFont="1" applyFill="1" applyBorder="1">
      <alignment horizontal="center" vertical="center"/>
    </xf>
    <xf numFmtId="0" fontId="60" fillId="0" borderId="308" xfId="0" applyFont="1" applyBorder="1" applyAlignment="1">
      <alignment horizontal="left" vertical="center"/>
    </xf>
    <xf numFmtId="0" fontId="0" fillId="52" borderId="308" xfId="43" applyFont="1" applyFill="1" applyBorder="1">
      <alignment horizontal="center" vertical="center"/>
    </xf>
    <xf numFmtId="0" fontId="0" fillId="52" borderId="308" xfId="0" applyFill="1" applyBorder="1">
      <alignment horizontal="center" vertical="center"/>
    </xf>
    <xf numFmtId="0" fontId="7" fillId="52" borderId="308" xfId="53" applyFill="1" applyBorder="1">
      <alignment horizontal="center" vertical="center"/>
    </xf>
    <xf numFmtId="49" fontId="0" fillId="51" borderId="308" xfId="0" applyNumberFormat="1" applyFill="1" applyBorder="1">
      <alignment horizontal="center" vertical="center"/>
    </xf>
    <xf numFmtId="1" fontId="0" fillId="51" borderId="308" xfId="32" applyNumberFormat="1" applyFont="1" applyFill="1" applyBorder="1" applyAlignment="1">
      <alignment horizontal="center" vertical="center"/>
    </xf>
    <xf numFmtId="0" fontId="7" fillId="76" borderId="308" xfId="53" applyFill="1" applyBorder="1">
      <alignment horizontal="center" vertical="center"/>
    </xf>
    <xf numFmtId="0" fontId="7" fillId="0" borderId="178" xfId="53" applyBorder="1">
      <alignment horizontal="center" vertical="center"/>
    </xf>
    <xf numFmtId="0" fontId="0" fillId="0" borderId="169" xfId="53" applyFont="1" applyBorder="1">
      <alignment horizontal="center" vertical="center"/>
    </xf>
    <xf numFmtId="0" fontId="7" fillId="52" borderId="295" xfId="48" applyBorder="1">
      <alignment horizontal="center" vertical="center"/>
    </xf>
    <xf numFmtId="0" fontId="0" fillId="55" borderId="295" xfId="53" applyFont="1" applyFill="1" applyBorder="1">
      <alignment horizontal="center" vertical="center"/>
    </xf>
    <xf numFmtId="0" fontId="0" fillId="57" borderId="295" xfId="53" applyFont="1" applyFill="1" applyBorder="1">
      <alignment horizontal="center" vertical="center"/>
    </xf>
    <xf numFmtId="0" fontId="7" fillId="57" borderId="169" xfId="53" applyFill="1" applyBorder="1">
      <alignment horizontal="center" vertical="center"/>
    </xf>
    <xf numFmtId="0" fontId="0" fillId="57" borderId="269" xfId="0" applyFill="1" applyBorder="1">
      <alignment horizontal="center" vertical="center"/>
    </xf>
    <xf numFmtId="0" fontId="0" fillId="57" borderId="269" xfId="48" applyFont="1" applyFill="1" applyBorder="1">
      <alignment horizontal="center" vertical="center"/>
    </xf>
    <xf numFmtId="0" fontId="7" fillId="57" borderId="269" xfId="47" applyBorder="1">
      <alignment horizontal="center" vertical="center"/>
    </xf>
    <xf numFmtId="0" fontId="7" fillId="57" borderId="271" xfId="47" applyBorder="1">
      <alignment horizontal="center" vertical="center"/>
    </xf>
    <xf numFmtId="0" fontId="0" fillId="0" borderId="271" xfId="48" applyFont="1" applyFill="1" applyBorder="1">
      <alignment horizontal="center" vertical="center"/>
    </xf>
    <xf numFmtId="49" fontId="0" fillId="53" borderId="269" xfId="0" applyNumberFormat="1" applyFill="1" applyBorder="1">
      <alignment horizontal="center" vertical="center"/>
    </xf>
    <xf numFmtId="0" fontId="0" fillId="53" borderId="269" xfId="0" applyFill="1" applyBorder="1">
      <alignment horizontal="center" vertical="center"/>
    </xf>
    <xf numFmtId="0" fontId="52" fillId="53" borderId="269" xfId="46" applyFill="1" applyBorder="1">
      <alignment horizontal="center" vertical="center"/>
    </xf>
    <xf numFmtId="49" fontId="0" fillId="53" borderId="271" xfId="0" applyNumberFormat="1" applyFill="1" applyBorder="1">
      <alignment horizontal="center" vertical="center"/>
    </xf>
    <xf numFmtId="0" fontId="0" fillId="51" borderId="169" xfId="53" applyFont="1" applyFill="1" applyBorder="1">
      <alignment horizontal="center" vertical="center"/>
    </xf>
    <xf numFmtId="0" fontId="7" fillId="0" borderId="272" xfId="53" applyBorder="1">
      <alignment horizontal="center" vertical="center"/>
    </xf>
    <xf numFmtId="0" fontId="0" fillId="51" borderId="317" xfId="43" applyFont="1" applyFill="1" applyBorder="1">
      <alignment horizontal="center" vertical="center"/>
    </xf>
    <xf numFmtId="0" fontId="0" fillId="51" borderId="272" xfId="43" applyFont="1" applyFill="1" applyBorder="1">
      <alignment horizontal="center" vertical="center"/>
    </xf>
    <xf numFmtId="0" fontId="0" fillId="51" borderId="317" xfId="0" applyFill="1" applyBorder="1">
      <alignment horizontal="center" vertical="center"/>
    </xf>
    <xf numFmtId="0" fontId="0" fillId="0" borderId="281" xfId="0" applyBorder="1" applyAlignment="1">
      <alignment horizontal="left" vertical="center"/>
    </xf>
    <xf numFmtId="0" fontId="21" fillId="51" borderId="304" xfId="0" applyFont="1" applyFill="1" applyBorder="1" applyAlignment="1">
      <alignment horizontal="left" vertical="center"/>
    </xf>
    <xf numFmtId="1" fontId="0" fillId="51" borderId="304" xfId="32" applyNumberFormat="1" applyFont="1" applyFill="1" applyBorder="1" applyAlignment="1">
      <alignment horizontal="center" vertical="center"/>
    </xf>
    <xf numFmtId="0" fontId="0" fillId="55" borderId="231" xfId="0" applyFill="1" applyBorder="1">
      <alignment horizontal="center" vertical="center"/>
    </xf>
    <xf numFmtId="0" fontId="7" fillId="0" borderId="231" xfId="53" applyBorder="1">
      <alignment horizontal="center" vertical="center"/>
    </xf>
    <xf numFmtId="1" fontId="0" fillId="52" borderId="169" xfId="32" applyNumberFormat="1" applyFont="1" applyFill="1" applyBorder="1" applyAlignment="1">
      <alignment horizontal="center" vertical="center"/>
    </xf>
    <xf numFmtId="0" fontId="7" fillId="55" borderId="231" xfId="53" applyFill="1" applyBorder="1">
      <alignment horizontal="center" vertical="center"/>
    </xf>
    <xf numFmtId="0" fontId="0" fillId="0" borderId="295" xfId="0" applyBorder="1">
      <alignment horizontal="center" vertical="center"/>
    </xf>
    <xf numFmtId="173" fontId="0" fillId="0" borderId="295" xfId="0" applyNumberFormat="1" applyBorder="1">
      <alignment horizontal="center" vertical="center"/>
    </xf>
    <xf numFmtId="0" fontId="0" fillId="51" borderId="318" xfId="0" applyFill="1" applyBorder="1">
      <alignment horizontal="center" vertical="center"/>
    </xf>
    <xf numFmtId="0" fontId="0" fillId="72" borderId="318" xfId="0" applyFill="1" applyBorder="1">
      <alignment horizontal="center" vertical="center"/>
    </xf>
    <xf numFmtId="0" fontId="0" fillId="75" borderId="140" xfId="0" applyFill="1" applyBorder="1" applyAlignment="1"/>
    <xf numFmtId="0" fontId="0" fillId="0" borderId="319" xfId="0" applyBorder="1">
      <alignment horizontal="center" vertical="center"/>
    </xf>
    <xf numFmtId="0" fontId="0" fillId="0" borderId="301" xfId="0" applyBorder="1" applyAlignment="1">
      <alignment horizontal="left" vertical="center"/>
    </xf>
    <xf numFmtId="0" fontId="0" fillId="0" borderId="305" xfId="0" applyBorder="1">
      <alignment horizontal="center" vertical="center"/>
    </xf>
    <xf numFmtId="0" fontId="0" fillId="0" borderId="306" xfId="0" applyBorder="1" applyAlignment="1">
      <alignment horizontal="left" vertical="center"/>
    </xf>
    <xf numFmtId="0" fontId="0" fillId="0" borderId="320" xfId="0" applyBorder="1">
      <alignment horizontal="center" vertical="center"/>
    </xf>
    <xf numFmtId="0" fontId="0" fillId="0" borderId="321" xfId="0" applyBorder="1">
      <alignment horizontal="center" vertical="center"/>
    </xf>
    <xf numFmtId="0" fontId="0" fillId="0" borderId="322" xfId="0" applyBorder="1">
      <alignment horizontal="center" vertical="center"/>
    </xf>
    <xf numFmtId="0" fontId="0" fillId="0" borderId="323" xfId="0" applyBorder="1">
      <alignment horizontal="center" vertical="center"/>
    </xf>
    <xf numFmtId="0" fontId="4" fillId="43" borderId="324" xfId="0" applyFont="1" applyFill="1" applyBorder="1" applyAlignment="1">
      <alignment horizontal="center"/>
    </xf>
    <xf numFmtId="0" fontId="0" fillId="0" borderId="324" xfId="0" applyBorder="1" applyAlignment="1">
      <alignment vertical="center"/>
    </xf>
    <xf numFmtId="0" fontId="0" fillId="51" borderId="324" xfId="20" applyNumberFormat="1" applyFont="1" applyFill="1" applyBorder="1" applyAlignment="1">
      <alignment horizontal="center" vertical="center"/>
    </xf>
    <xf numFmtId="0" fontId="0" fillId="55" borderId="269" xfId="48" applyFont="1" applyFill="1" applyBorder="1">
      <alignment horizontal="center" vertical="center"/>
    </xf>
    <xf numFmtId="0" fontId="4" fillId="0" borderId="323" xfId="0" applyFont="1" applyBorder="1" applyAlignment="1">
      <alignment horizontal="center"/>
    </xf>
    <xf numFmtId="0" fontId="4" fillId="0" borderId="325" xfId="0" applyFont="1" applyBorder="1" applyAlignment="1">
      <alignment horizontal="left"/>
    </xf>
    <xf numFmtId="0" fontId="6" fillId="0" borderId="323" xfId="0" applyFont="1" applyBorder="1" applyAlignment="1">
      <alignment horizontal="center"/>
    </xf>
    <xf numFmtId="0" fontId="0" fillId="0" borderId="323" xfId="0" applyBorder="1" applyAlignment="1">
      <alignment horizontal="center"/>
    </xf>
    <xf numFmtId="0" fontId="4" fillId="0" borderId="325" xfId="0" applyFont="1" applyBorder="1" applyAlignment="1">
      <alignment horizontal="center"/>
    </xf>
    <xf numFmtId="0" fontId="6" fillId="0" borderId="326" xfId="0" applyFont="1" applyBorder="1" applyAlignment="1">
      <alignment horizontal="center"/>
    </xf>
    <xf numFmtId="0" fontId="6" fillId="0" borderId="325" xfId="0" applyFont="1" applyBorder="1" applyAlignment="1">
      <alignment horizontal="center"/>
    </xf>
    <xf numFmtId="0" fontId="0" fillId="0" borderId="325" xfId="0" applyBorder="1" applyAlignment="1">
      <alignment horizontal="center"/>
    </xf>
    <xf numFmtId="0" fontId="7" fillId="0" borderId="326" xfId="0" applyFont="1" applyBorder="1" applyAlignment="1">
      <alignment horizontal="left" vertical="center"/>
    </xf>
    <xf numFmtId="0" fontId="6" fillId="0" borderId="326" xfId="0" applyFont="1" applyBorder="1">
      <alignment horizontal="center" vertical="center"/>
    </xf>
    <xf numFmtId="0" fontId="6" fillId="0" borderId="325" xfId="0" applyFont="1" applyBorder="1">
      <alignment horizontal="center" vertical="center"/>
    </xf>
    <xf numFmtId="0" fontId="7" fillId="0" borderId="324" xfId="0" applyFont="1" applyBorder="1">
      <alignment horizontal="center" vertical="center"/>
    </xf>
    <xf numFmtId="0" fontId="7" fillId="0" borderId="324" xfId="0" applyFont="1" applyBorder="1" applyAlignment="1">
      <alignment horizontal="left" vertical="center"/>
    </xf>
    <xf numFmtId="0" fontId="7" fillId="53" borderId="324" xfId="43" applyBorder="1">
      <alignment horizontal="center" vertical="center"/>
    </xf>
    <xf numFmtId="0" fontId="0" fillId="0" borderId="323" xfId="0" applyBorder="1" applyAlignment="1"/>
    <xf numFmtId="0" fontId="4" fillId="0" borderId="326" xfId="0" applyFont="1" applyBorder="1" applyAlignment="1">
      <alignment horizontal="left"/>
    </xf>
    <xf numFmtId="0" fontId="0" fillId="0" borderId="326" xfId="0" applyBorder="1" applyAlignment="1"/>
    <xf numFmtId="0" fontId="0" fillId="0" borderId="325" xfId="0" applyBorder="1" applyAlignment="1"/>
    <xf numFmtId="0" fontId="4" fillId="0" borderId="323" xfId="0" applyFont="1" applyBorder="1" applyAlignment="1">
      <alignment horizontal="left"/>
    </xf>
    <xf numFmtId="0" fontId="0" fillId="0" borderId="327" xfId="0" applyBorder="1" applyAlignment="1"/>
    <xf numFmtId="0" fontId="0" fillId="51" borderId="324" xfId="0" applyFill="1" applyBorder="1" applyAlignment="1">
      <alignment horizontal="left" vertical="center"/>
    </xf>
    <xf numFmtId="0" fontId="7" fillId="58" borderId="324" xfId="33" applyBorder="1">
      <alignment horizontal="center" vertical="center"/>
    </xf>
    <xf numFmtId="49" fontId="0" fillId="78" borderId="324" xfId="0" applyNumberFormat="1" applyFill="1" applyBorder="1">
      <alignment horizontal="center" vertical="center"/>
    </xf>
    <xf numFmtId="0" fontId="0" fillId="78" borderId="324" xfId="44" applyFont="1" applyFill="1" applyBorder="1">
      <alignment horizontal="center" vertical="center"/>
    </xf>
    <xf numFmtId="49" fontId="0" fillId="78" borderId="328" xfId="0" applyNumberFormat="1" applyFill="1" applyBorder="1">
      <alignment horizontal="center" vertical="center"/>
    </xf>
    <xf numFmtId="0" fontId="7" fillId="69" borderId="269" xfId="44" applyBorder="1">
      <alignment horizontal="center" vertical="center"/>
    </xf>
    <xf numFmtId="0" fontId="0" fillId="55" borderId="269" xfId="47" applyFont="1" applyFill="1" applyBorder="1">
      <alignment horizontal="center" vertical="center"/>
    </xf>
    <xf numFmtId="0" fontId="7" fillId="0" borderId="308" xfId="53" applyBorder="1">
      <alignment horizontal="center" vertical="center"/>
    </xf>
    <xf numFmtId="0" fontId="7" fillId="52" borderId="309" xfId="48" applyBorder="1">
      <alignment horizontal="center" vertical="center"/>
    </xf>
    <xf numFmtId="0" fontId="0" fillId="51" borderId="308" xfId="46" applyFont="1" applyFill="1" applyBorder="1">
      <alignment horizontal="center" vertical="center"/>
    </xf>
    <xf numFmtId="0" fontId="0" fillId="51" borderId="309" xfId="0" applyFill="1" applyBorder="1">
      <alignment horizontal="center" vertical="center"/>
    </xf>
    <xf numFmtId="49" fontId="0" fillId="57" borderId="269" xfId="0" applyNumberFormat="1" applyFill="1" applyBorder="1">
      <alignment horizontal="center" vertical="center"/>
    </xf>
    <xf numFmtId="0" fontId="52" fillId="56" borderId="269" xfId="46" applyBorder="1">
      <alignment horizontal="center" vertical="center"/>
    </xf>
    <xf numFmtId="49" fontId="0" fillId="51" borderId="311" xfId="0" applyNumberFormat="1" applyFill="1" applyBorder="1">
      <alignment horizontal="center" vertical="center"/>
    </xf>
    <xf numFmtId="0" fontId="7" fillId="51" borderId="324" xfId="0" applyFont="1" applyFill="1" applyBorder="1" applyAlignment="1">
      <alignment vertical="center"/>
    </xf>
    <xf numFmtId="0" fontId="0" fillId="51" borderId="324" xfId="32" applyFont="1" applyFill="1" applyBorder="1" applyAlignment="1">
      <alignment horizontal="center" vertical="center"/>
    </xf>
    <xf numFmtId="0" fontId="4" fillId="0" borderId="59" xfId="0" applyFont="1" applyBorder="1" applyAlignment="1">
      <alignment horizontal="left" vertical="center"/>
    </xf>
    <xf numFmtId="0" fontId="0" fillId="0" borderId="61" xfId="0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0" fillId="81" borderId="169" xfId="43" applyFont="1" applyFill="1" applyBorder="1">
      <alignment horizontal="center" vertical="center"/>
    </xf>
    <xf numFmtId="0" fontId="4" fillId="0" borderId="64" xfId="0" applyFont="1" applyBorder="1" applyAlignment="1">
      <alignment horizontal="center"/>
    </xf>
    <xf numFmtId="0" fontId="0" fillId="0" borderId="60" xfId="0" applyBorder="1" applyAlignment="1" applyProtection="1">
      <alignment horizontal="center"/>
      <protection locked="0"/>
    </xf>
    <xf numFmtId="0" fontId="0" fillId="52" borderId="60" xfId="43" applyFont="1" applyFill="1" applyBorder="1">
      <alignment horizontal="center" vertical="center"/>
    </xf>
    <xf numFmtId="0" fontId="0" fillId="52" borderId="60" xfId="32" applyFont="1" applyFill="1" applyBorder="1" applyAlignment="1">
      <alignment horizontal="center" vertical="center"/>
    </xf>
    <xf numFmtId="0" fontId="0" fillId="52" borderId="70" xfId="43" applyFont="1" applyFill="1" applyBorder="1">
      <alignment horizontal="center" vertical="center"/>
    </xf>
    <xf numFmtId="0" fontId="0" fillId="52" borderId="70" xfId="0" applyFill="1" applyBorder="1">
      <alignment horizontal="center" vertical="center"/>
    </xf>
    <xf numFmtId="0" fontId="0" fillId="51" borderId="71" xfId="0" applyFill="1" applyBorder="1">
      <alignment horizontal="center" vertical="center"/>
    </xf>
    <xf numFmtId="1" fontId="0" fillId="51" borderId="178" xfId="0" applyNumberFormat="1" applyFill="1" applyBorder="1">
      <alignment horizontal="center" vertical="center"/>
    </xf>
    <xf numFmtId="0" fontId="6" fillId="0" borderId="259" xfId="0" applyFont="1" applyBorder="1">
      <alignment horizontal="center" vertical="center"/>
    </xf>
    <xf numFmtId="0" fontId="0" fillId="54" borderId="70" xfId="0" applyFill="1" applyBorder="1">
      <alignment horizontal="center" vertical="center"/>
    </xf>
    <xf numFmtId="0" fontId="7" fillId="55" borderId="60" xfId="45" applyBorder="1">
      <alignment horizontal="center" vertical="center"/>
    </xf>
    <xf numFmtId="49" fontId="0" fillId="56" borderId="269" xfId="0" applyNumberFormat="1" applyFill="1" applyBorder="1">
      <alignment horizontal="center" vertical="center"/>
    </xf>
    <xf numFmtId="0" fontId="0" fillId="55" borderId="60" xfId="0" applyFill="1" applyBorder="1">
      <alignment horizontal="center" vertical="center"/>
    </xf>
    <xf numFmtId="49" fontId="0" fillId="76" borderId="271" xfId="0" applyNumberFormat="1" applyFill="1" applyBorder="1">
      <alignment horizontal="center" vertical="center"/>
    </xf>
    <xf numFmtId="0" fontId="0" fillId="76" borderId="271" xfId="44" applyFont="1" applyFill="1" applyBorder="1">
      <alignment horizontal="center" vertical="center"/>
    </xf>
    <xf numFmtId="49" fontId="0" fillId="54" borderId="271" xfId="0" applyNumberFormat="1" applyFill="1" applyBorder="1">
      <alignment horizontal="center" vertical="center"/>
    </xf>
    <xf numFmtId="0" fontId="0" fillId="54" borderId="271" xfId="0" applyFill="1" applyBorder="1">
      <alignment horizontal="center" vertical="center"/>
    </xf>
    <xf numFmtId="0" fontId="0" fillId="69" borderId="271" xfId="44" applyFont="1" applyBorder="1">
      <alignment horizontal="center" vertical="center"/>
    </xf>
    <xf numFmtId="0" fontId="0" fillId="82" borderId="70" xfId="0" applyFill="1" applyBorder="1">
      <alignment horizontal="center" vertical="center"/>
    </xf>
    <xf numFmtId="0" fontId="0" fillId="76" borderId="60" xfId="0" applyFill="1" applyBorder="1">
      <alignment horizontal="center" vertical="center"/>
    </xf>
    <xf numFmtId="0" fontId="7" fillId="53" borderId="271" xfId="43" applyBorder="1">
      <alignment horizontal="center" vertical="center"/>
    </xf>
    <xf numFmtId="0" fontId="7" fillId="0" borderId="271" xfId="53" applyBorder="1">
      <alignment horizontal="center" vertical="center"/>
    </xf>
    <xf numFmtId="0" fontId="7" fillId="55" borderId="169" xfId="53" applyFill="1" applyBorder="1">
      <alignment horizontal="center" vertical="center"/>
    </xf>
    <xf numFmtId="0" fontId="0" fillId="55" borderId="169" xfId="47" applyFont="1" applyFill="1" applyBorder="1">
      <alignment horizontal="center" vertical="center"/>
    </xf>
    <xf numFmtId="0" fontId="0" fillId="51" borderId="169" xfId="47" applyFont="1" applyFill="1" applyBorder="1">
      <alignment horizontal="center" vertical="center"/>
    </xf>
    <xf numFmtId="0" fontId="7" fillId="51" borderId="269" xfId="47" applyFill="1" applyBorder="1">
      <alignment horizontal="center" vertical="center"/>
    </xf>
    <xf numFmtId="0" fontId="0" fillId="55" borderId="314" xfId="20" applyFont="1" applyFill="1" applyBorder="1" applyAlignment="1">
      <alignment horizontal="center" vertical="center"/>
    </xf>
    <xf numFmtId="0" fontId="64" fillId="53" borderId="169" xfId="44" applyFont="1" applyFill="1" applyBorder="1">
      <alignment horizontal="center" vertical="center"/>
    </xf>
    <xf numFmtId="0" fontId="0" fillId="76" borderId="169" xfId="0" applyFill="1" applyBorder="1">
      <alignment horizontal="center" vertical="center"/>
    </xf>
    <xf numFmtId="0" fontId="7" fillId="52" borderId="169" xfId="53" applyFill="1" applyBorder="1">
      <alignment horizontal="center" vertical="center"/>
    </xf>
    <xf numFmtId="0" fontId="7" fillId="0" borderId="60" xfId="53" applyBorder="1">
      <alignment horizontal="center" vertical="center"/>
    </xf>
    <xf numFmtId="0" fontId="7" fillId="53" borderId="169" xfId="53" applyFill="1" applyBorder="1">
      <alignment horizontal="center" vertical="center"/>
    </xf>
    <xf numFmtId="49" fontId="0" fillId="53" borderId="169" xfId="0" applyNumberFormat="1" applyFill="1" applyBorder="1">
      <alignment horizontal="center" vertical="center"/>
    </xf>
    <xf numFmtId="0" fontId="0" fillId="57" borderId="60" xfId="44" applyFont="1" applyFill="1" applyBorder="1">
      <alignment horizontal="center" vertical="center"/>
    </xf>
    <xf numFmtId="49" fontId="0" fillId="57" borderId="60" xfId="0" applyNumberFormat="1" applyFill="1" applyBorder="1">
      <alignment horizontal="center" vertical="center"/>
    </xf>
    <xf numFmtId="0" fontId="7" fillId="51" borderId="60" xfId="47" applyFill="1" applyBorder="1">
      <alignment horizontal="center" vertical="center"/>
    </xf>
    <xf numFmtId="0" fontId="7" fillId="52" borderId="60" xfId="47" applyFill="1" applyBorder="1">
      <alignment horizontal="center" vertical="center"/>
    </xf>
    <xf numFmtId="0" fontId="0" fillId="57" borderId="169" xfId="53" applyFont="1" applyFill="1" applyBorder="1">
      <alignment horizontal="center" vertical="center"/>
    </xf>
    <xf numFmtId="0" fontId="0" fillId="57" borderId="140" xfId="43" applyFont="1" applyFill="1" applyBorder="1">
      <alignment horizontal="center" vertical="center"/>
    </xf>
    <xf numFmtId="0" fontId="0" fillId="57" borderId="140" xfId="0" applyFill="1" applyBorder="1">
      <alignment horizontal="center" vertical="center"/>
    </xf>
    <xf numFmtId="0" fontId="0" fillId="57" borderId="60" xfId="46" applyFont="1" applyFill="1" applyBorder="1">
      <alignment horizontal="center" vertical="center"/>
    </xf>
    <xf numFmtId="0" fontId="0" fillId="0" borderId="317" xfId="0" applyBorder="1">
      <alignment horizontal="center" vertical="center"/>
    </xf>
    <xf numFmtId="0" fontId="0" fillId="0" borderId="67" xfId="0" applyBorder="1" applyAlignment="1">
      <alignment horizontal="left" vertical="center"/>
    </xf>
    <xf numFmtId="0" fontId="4" fillId="0" borderId="329" xfId="0" applyFont="1" applyBorder="1" applyAlignment="1" applyProtection="1">
      <alignment horizontal="center"/>
      <protection locked="0"/>
    </xf>
    <xf numFmtId="0" fontId="0" fillId="57" borderId="269" xfId="51" applyFont="1" applyFill="1" applyBorder="1">
      <alignment horizontal="center" vertical="center"/>
    </xf>
    <xf numFmtId="0" fontId="0" fillId="57" borderId="308" xfId="32" applyFont="1" applyFill="1" applyBorder="1" applyAlignment="1">
      <alignment horizontal="center" vertical="center"/>
    </xf>
    <xf numFmtId="0" fontId="0" fillId="0" borderId="330" xfId="0" applyBorder="1">
      <alignment horizontal="center" vertical="center"/>
    </xf>
    <xf numFmtId="173" fontId="0" fillId="0" borderId="330" xfId="0" applyNumberFormat="1" applyBorder="1">
      <alignment horizontal="center" vertical="center"/>
    </xf>
    <xf numFmtId="0" fontId="0" fillId="0" borderId="185" xfId="0" applyBorder="1" applyAlignment="1"/>
    <xf numFmtId="49" fontId="0" fillId="51" borderId="331" xfId="0" applyNumberFormat="1" applyFill="1" applyBorder="1">
      <alignment horizontal="center" vertical="center"/>
    </xf>
    <xf numFmtId="0" fontId="0" fillId="73" borderId="295" xfId="0" applyFill="1" applyBorder="1" applyAlignment="1"/>
    <xf numFmtId="0" fontId="0" fillId="0" borderId="332" xfId="0" applyBorder="1">
      <alignment horizontal="center" vertical="center"/>
    </xf>
    <xf numFmtId="0" fontId="0" fillId="0" borderId="333" xfId="0" applyBorder="1">
      <alignment horizontal="center" vertical="center"/>
    </xf>
    <xf numFmtId="0" fontId="0" fillId="0" borderId="334" xfId="0" applyBorder="1">
      <alignment horizontal="center" vertical="center"/>
    </xf>
    <xf numFmtId="0" fontId="0" fillId="0" borderId="335" xfId="0" applyBorder="1">
      <alignment horizontal="center" vertical="center"/>
    </xf>
    <xf numFmtId="0" fontId="0" fillId="0" borderId="336" xfId="0" applyBorder="1">
      <alignment horizontal="center" vertical="center"/>
    </xf>
    <xf numFmtId="0" fontId="0" fillId="0" borderId="337" xfId="0" applyBorder="1" applyAlignment="1">
      <alignment horizontal="left" vertical="center"/>
    </xf>
    <xf numFmtId="0" fontId="4" fillId="43" borderId="338" xfId="0" applyFont="1" applyFill="1" applyBorder="1" applyAlignment="1">
      <alignment horizontal="center"/>
    </xf>
    <xf numFmtId="0" fontId="0" fillId="0" borderId="338" xfId="0" applyBorder="1" applyAlignment="1">
      <alignment vertical="center"/>
    </xf>
    <xf numFmtId="0" fontId="0" fillId="51" borderId="338" xfId="20" applyNumberFormat="1" applyFont="1" applyFill="1" applyBorder="1" applyAlignment="1">
      <alignment horizontal="center" vertical="center"/>
    </xf>
    <xf numFmtId="0" fontId="0" fillId="76" borderId="269" xfId="20" applyNumberFormat="1" applyFont="1" applyFill="1" applyBorder="1" applyAlignment="1">
      <alignment horizontal="center" vertical="center"/>
    </xf>
    <xf numFmtId="0" fontId="4" fillId="0" borderId="335" xfId="0" applyFont="1" applyBorder="1" applyAlignment="1">
      <alignment horizontal="center"/>
    </xf>
    <xf numFmtId="0" fontId="4" fillId="0" borderId="339" xfId="0" applyFont="1" applyBorder="1" applyAlignment="1">
      <alignment horizontal="left"/>
    </xf>
    <xf numFmtId="0" fontId="6" fillId="0" borderId="335" xfId="0" applyFont="1" applyBorder="1" applyAlignment="1">
      <alignment horizontal="center"/>
    </xf>
    <xf numFmtId="0" fontId="0" fillId="0" borderId="335" xfId="0" applyBorder="1" applyAlignment="1">
      <alignment horizontal="center"/>
    </xf>
    <xf numFmtId="0" fontId="4" fillId="0" borderId="339" xfId="0" applyFont="1" applyBorder="1" applyAlignment="1">
      <alignment horizontal="center"/>
    </xf>
    <xf numFmtId="0" fontId="6" fillId="0" borderId="340" xfId="0" applyFont="1" applyBorder="1" applyAlignment="1">
      <alignment horizontal="center"/>
    </xf>
    <xf numFmtId="0" fontId="6" fillId="0" borderId="339" xfId="0" applyFont="1" applyBorder="1" applyAlignment="1">
      <alignment horizontal="center"/>
    </xf>
    <xf numFmtId="0" fontId="0" fillId="0" borderId="339" xfId="0" applyBorder="1" applyAlignment="1">
      <alignment horizontal="center"/>
    </xf>
    <xf numFmtId="0" fontId="7" fillId="0" borderId="340" xfId="0" applyFont="1" applyBorder="1" applyAlignment="1">
      <alignment horizontal="left" vertical="center"/>
    </xf>
    <xf numFmtId="0" fontId="6" fillId="0" borderId="340" xfId="0" applyFont="1" applyBorder="1">
      <alignment horizontal="center" vertical="center"/>
    </xf>
    <xf numFmtId="0" fontId="6" fillId="0" borderId="339" xfId="0" applyFont="1" applyBorder="1">
      <alignment horizontal="center" vertical="center"/>
    </xf>
    <xf numFmtId="0" fontId="7" fillId="0" borderId="338" xfId="0" applyFont="1" applyBorder="1">
      <alignment horizontal="center" vertical="center"/>
    </xf>
    <xf numFmtId="0" fontId="7" fillId="0" borderId="338" xfId="0" applyFont="1" applyBorder="1" applyAlignment="1">
      <alignment horizontal="left" vertical="center"/>
    </xf>
    <xf numFmtId="0" fontId="0" fillId="0" borderId="335" xfId="0" applyBorder="1" applyAlignment="1"/>
    <xf numFmtId="0" fontId="4" fillId="0" borderId="340" xfId="0" applyFont="1" applyBorder="1" applyAlignment="1">
      <alignment horizontal="left"/>
    </xf>
    <xf numFmtId="0" fontId="0" fillId="0" borderId="340" xfId="0" applyBorder="1" applyAlignment="1"/>
    <xf numFmtId="0" fontId="0" fillId="0" borderId="339" xfId="0" applyBorder="1" applyAlignment="1"/>
    <xf numFmtId="0" fontId="4" fillId="0" borderId="335" xfId="0" applyFont="1" applyBorder="1" applyAlignment="1">
      <alignment horizontal="left"/>
    </xf>
    <xf numFmtId="0" fontId="0" fillId="0" borderId="341" xfId="0" applyBorder="1" applyAlignment="1"/>
    <xf numFmtId="0" fontId="0" fillId="51" borderId="338" xfId="0" applyFill="1" applyBorder="1" applyAlignment="1">
      <alignment horizontal="left" vertical="center"/>
    </xf>
    <xf numFmtId="0" fontId="7" fillId="53" borderId="338" xfId="43" applyBorder="1">
      <alignment horizontal="center" vertical="center"/>
    </xf>
    <xf numFmtId="0" fontId="0" fillId="76" borderId="338" xfId="44" applyFont="1" applyFill="1" applyBorder="1">
      <alignment horizontal="center" vertical="center"/>
    </xf>
    <xf numFmtId="0" fontId="0" fillId="76" borderId="269" xfId="48" applyFont="1" applyFill="1" applyBorder="1">
      <alignment horizontal="center" vertical="center"/>
    </xf>
    <xf numFmtId="0" fontId="0" fillId="55" borderId="269" xfId="51" applyFont="1" applyFill="1" applyBorder="1">
      <alignment horizontal="center" vertical="center"/>
    </xf>
    <xf numFmtId="0" fontId="0" fillId="0" borderId="337" xfId="0" applyBorder="1" applyAlignment="1"/>
    <xf numFmtId="0" fontId="0" fillId="0" borderId="342" xfId="0" applyBorder="1" applyAlignment="1"/>
    <xf numFmtId="0" fontId="7" fillId="53" borderId="308" xfId="43" applyBorder="1">
      <alignment horizontal="center" vertical="center"/>
    </xf>
    <xf numFmtId="0" fontId="0" fillId="0" borderId="310" xfId="0" applyBorder="1" applyAlignment="1">
      <alignment horizontal="left" vertical="center"/>
    </xf>
    <xf numFmtId="0" fontId="0" fillId="51" borderId="310" xfId="0" applyFill="1" applyBorder="1">
      <alignment horizontal="center" vertical="center"/>
    </xf>
    <xf numFmtId="0" fontId="0" fillId="51" borderId="310" xfId="43" applyFont="1" applyFill="1" applyBorder="1">
      <alignment horizontal="center" vertical="center"/>
    </xf>
    <xf numFmtId="0" fontId="0" fillId="51" borderId="310" xfId="44" applyFont="1" applyFill="1" applyBorder="1">
      <alignment horizontal="center" vertical="center"/>
    </xf>
    <xf numFmtId="0" fontId="0" fillId="76" borderId="269" xfId="0" applyFill="1" applyBorder="1">
      <alignment horizontal="center" vertical="center"/>
    </xf>
    <xf numFmtId="0" fontId="3" fillId="0" borderId="343" xfId="0" applyFont="1" applyBorder="1" applyAlignment="1">
      <alignment horizontal="left" vertical="center"/>
    </xf>
    <xf numFmtId="0" fontId="3" fillId="0" borderId="343" xfId="0" applyFont="1" applyBorder="1">
      <alignment horizontal="center" vertical="center"/>
    </xf>
    <xf numFmtId="0" fontId="7" fillId="0" borderId="343" xfId="0" applyFont="1" applyBorder="1">
      <alignment horizontal="center" vertical="center"/>
    </xf>
    <xf numFmtId="0" fontId="9" fillId="0" borderId="343" xfId="0" applyFont="1" applyBorder="1">
      <alignment horizontal="center" vertical="center"/>
    </xf>
    <xf numFmtId="49" fontId="7" fillId="0" borderId="343" xfId="0" applyNumberFormat="1" applyFont="1" applyBorder="1">
      <alignment horizontal="center" vertical="center"/>
    </xf>
    <xf numFmtId="0" fontId="7" fillId="52" borderId="250" xfId="48" applyBorder="1">
      <alignment horizontal="center" vertical="center"/>
    </xf>
    <xf numFmtId="0" fontId="7" fillId="51" borderId="178" xfId="43" applyFill="1" applyBorder="1">
      <alignment horizontal="center" vertical="center"/>
    </xf>
    <xf numFmtId="0" fontId="4" fillId="0" borderId="335" xfId="0" applyFont="1" applyBorder="1" applyAlignment="1">
      <alignment horizontal="left" vertical="center"/>
    </xf>
    <xf numFmtId="0" fontId="0" fillId="0" borderId="339" xfId="0" applyBorder="1" applyAlignment="1">
      <alignment horizontal="left" vertical="center"/>
    </xf>
    <xf numFmtId="0" fontId="4" fillId="0" borderId="340" xfId="0" applyFont="1" applyBorder="1" applyAlignment="1">
      <alignment horizontal="left" vertical="center"/>
    </xf>
    <xf numFmtId="0" fontId="0" fillId="0" borderId="344" xfId="0" applyBorder="1" applyAlignment="1">
      <alignment horizontal="left" vertical="center"/>
    </xf>
    <xf numFmtId="0" fontId="0" fillId="0" borderId="345" xfId="0" applyBorder="1" applyAlignment="1">
      <alignment horizontal="left"/>
    </xf>
    <xf numFmtId="0" fontId="0" fillId="0" borderId="336" xfId="0" applyBorder="1" applyAlignment="1">
      <alignment horizontal="left"/>
    </xf>
    <xf numFmtId="0" fontId="0" fillId="0" borderId="337" xfId="0" applyBorder="1" applyAlignment="1">
      <alignment horizontal="left"/>
    </xf>
    <xf numFmtId="0" fontId="0" fillId="0" borderId="342" xfId="0" applyBorder="1">
      <alignment horizontal="center" vertical="center"/>
    </xf>
    <xf numFmtId="49" fontId="0" fillId="0" borderId="337" xfId="0" applyNumberFormat="1" applyBorder="1" applyAlignment="1">
      <alignment horizontal="left" vertical="center"/>
    </xf>
    <xf numFmtId="49" fontId="0" fillId="0" borderId="344" xfId="0" applyNumberFormat="1" applyBorder="1" applyAlignment="1">
      <alignment horizontal="left" vertical="center"/>
    </xf>
    <xf numFmtId="0" fontId="4" fillId="0" borderId="337" xfId="0" applyFont="1" applyBorder="1" applyAlignment="1">
      <alignment horizontal="left"/>
    </xf>
    <xf numFmtId="0" fontId="0" fillId="0" borderId="345" xfId="0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0" fontId="4" fillId="0" borderId="336" xfId="0" applyFont="1" applyBorder="1" applyAlignment="1">
      <alignment horizontal="left"/>
    </xf>
    <xf numFmtId="0" fontId="0" fillId="82" borderId="169" xfId="43" applyFont="1" applyFill="1" applyBorder="1">
      <alignment horizontal="center" vertical="center"/>
    </xf>
    <xf numFmtId="0" fontId="66" fillId="56" borderId="169" xfId="43" applyFont="1" applyFill="1" applyBorder="1">
      <alignment horizontal="center" vertical="center"/>
    </xf>
    <xf numFmtId="0" fontId="4" fillId="0" borderId="346" xfId="0" applyFont="1" applyBorder="1" applyAlignment="1">
      <alignment horizontal="center"/>
    </xf>
    <xf numFmtId="0" fontId="4" fillId="0" borderId="347" xfId="0" applyFont="1" applyBorder="1" applyAlignment="1">
      <alignment horizontal="center"/>
    </xf>
    <xf numFmtId="0" fontId="3" fillId="0" borderId="336" xfId="0" applyFont="1" applyBorder="1" applyAlignment="1">
      <alignment horizontal="left" vertical="center"/>
    </xf>
    <xf numFmtId="0" fontId="3" fillId="0" borderId="337" xfId="0" applyFont="1" applyBorder="1" applyAlignment="1">
      <alignment horizontal="left" vertical="center"/>
    </xf>
    <xf numFmtId="0" fontId="3" fillId="0" borderId="345" xfId="0" applyFont="1" applyBorder="1" applyAlignment="1">
      <alignment horizontal="left" vertical="center"/>
    </xf>
    <xf numFmtId="17" fontId="4" fillId="0" borderId="337" xfId="0" applyNumberFormat="1" applyFont="1" applyBorder="1" applyAlignment="1">
      <alignment horizontal="left"/>
    </xf>
    <xf numFmtId="17" fontId="3" fillId="0" borderId="336" xfId="0" applyNumberFormat="1" applyFont="1" applyBorder="1" applyAlignment="1">
      <alignment horizontal="left" vertical="center"/>
    </xf>
    <xf numFmtId="0" fontId="4" fillId="0" borderId="329" xfId="0" applyFont="1" applyBorder="1" applyAlignment="1" applyProtection="1">
      <alignment horizontal="left"/>
      <protection locked="0"/>
    </xf>
    <xf numFmtId="0" fontId="0" fillId="0" borderId="338" xfId="0" applyBorder="1" applyAlignment="1" applyProtection="1">
      <alignment horizontal="center"/>
      <protection locked="0"/>
    </xf>
    <xf numFmtId="49" fontId="0" fillId="51" borderId="264" xfId="0" applyNumberFormat="1" applyFill="1" applyBorder="1">
      <alignment horizontal="center" vertical="center"/>
    </xf>
    <xf numFmtId="0" fontId="0" fillId="51" borderId="263" xfId="48" applyFont="1" applyFill="1" applyBorder="1">
      <alignment horizontal="center" vertical="center"/>
    </xf>
    <xf numFmtId="49" fontId="0" fillId="51" borderId="287" xfId="0" applyNumberFormat="1" applyFill="1" applyBorder="1">
      <alignment horizontal="center" vertical="center"/>
    </xf>
    <xf numFmtId="0" fontId="0" fillId="0" borderId="345" xfId="0" applyBorder="1">
      <alignment horizontal="center" vertical="center"/>
    </xf>
    <xf numFmtId="0" fontId="0" fillId="0" borderId="331" xfId="0" applyBorder="1">
      <alignment horizontal="center" vertical="center"/>
    </xf>
    <xf numFmtId="49" fontId="0" fillId="51" borderId="329" xfId="0" applyNumberFormat="1" applyFill="1" applyBorder="1">
      <alignment horizontal="center" vertical="center"/>
    </xf>
    <xf numFmtId="0" fontId="0" fillId="51" borderId="329" xfId="0" applyFill="1" applyBorder="1">
      <alignment horizontal="center" vertical="center"/>
    </xf>
    <xf numFmtId="49" fontId="0" fillId="51" borderId="348" xfId="0" applyNumberFormat="1" applyFill="1" applyBorder="1">
      <alignment horizontal="center" vertical="center"/>
    </xf>
    <xf numFmtId="0" fontId="6" fillId="47" borderId="261" xfId="0" applyFont="1" applyFill="1" applyBorder="1" applyAlignment="1">
      <alignment horizontal="left" vertical="center"/>
    </xf>
    <xf numFmtId="0" fontId="7" fillId="47" borderId="337" xfId="0" applyFont="1" applyFill="1" applyBorder="1">
      <alignment horizontal="center" vertical="center"/>
    </xf>
    <xf numFmtId="0" fontId="7" fillId="47" borderId="345" xfId="0" applyFont="1" applyFill="1" applyBorder="1">
      <alignment horizontal="center" vertical="center"/>
    </xf>
    <xf numFmtId="0" fontId="6" fillId="0" borderId="336" xfId="0" applyFont="1" applyBorder="1" applyAlignment="1">
      <alignment horizontal="left" vertical="center"/>
    </xf>
    <xf numFmtId="0" fontId="7" fillId="0" borderId="337" xfId="0" applyFont="1" applyBorder="1">
      <alignment horizontal="center" vertical="center"/>
    </xf>
    <xf numFmtId="0" fontId="7" fillId="0" borderId="337" xfId="0" applyFont="1" applyBorder="1" applyAlignment="1">
      <alignment horizontal="left"/>
    </xf>
    <xf numFmtId="0" fontId="0" fillId="0" borderId="337" xfId="0" applyBorder="1">
      <alignment horizontal="center" vertical="center"/>
    </xf>
    <xf numFmtId="0" fontId="6" fillId="26" borderId="329" xfId="0" applyFont="1" applyFill="1" applyBorder="1" applyAlignment="1">
      <alignment horizontal="left"/>
    </xf>
    <xf numFmtId="0" fontId="6" fillId="26" borderId="337" xfId="0" applyFont="1" applyFill="1" applyBorder="1">
      <alignment horizontal="center" vertical="center"/>
    </xf>
    <xf numFmtId="0" fontId="0" fillId="26" borderId="337" xfId="0" applyFill="1" applyBorder="1">
      <alignment horizontal="center" vertical="center"/>
    </xf>
    <xf numFmtId="0" fontId="7" fillId="26" borderId="337" xfId="0" applyFont="1" applyFill="1" applyBorder="1">
      <alignment horizontal="center" vertical="center"/>
    </xf>
    <xf numFmtId="0" fontId="7" fillId="26" borderId="345" xfId="0" applyFont="1" applyFill="1" applyBorder="1">
      <alignment horizontal="center" vertical="center"/>
    </xf>
    <xf numFmtId="0" fontId="7" fillId="0" borderId="264" xfId="0" applyFont="1" applyBorder="1">
      <alignment horizontal="center" vertical="center"/>
    </xf>
    <xf numFmtId="0" fontId="4" fillId="0" borderId="292" xfId="0" applyFont="1" applyBorder="1" applyAlignment="1">
      <alignment horizontal="left" vertical="center"/>
    </xf>
    <xf numFmtId="0" fontId="0" fillId="0" borderId="292" xfId="0" applyBorder="1">
      <alignment horizontal="center" vertical="center"/>
    </xf>
    <xf numFmtId="0" fontId="60" fillId="0" borderId="309" xfId="0" applyFont="1" applyBorder="1" applyAlignment="1">
      <alignment horizontal="left" vertical="center"/>
    </xf>
    <xf numFmtId="0" fontId="4" fillId="0" borderId="258" xfId="0" applyFont="1" applyBorder="1" applyAlignment="1">
      <alignment horizontal="left" vertical="center"/>
    </xf>
    <xf numFmtId="0" fontId="0" fillId="0" borderId="293" xfId="0" applyBorder="1">
      <alignment horizontal="center" vertical="center"/>
    </xf>
    <xf numFmtId="0" fontId="60" fillId="0" borderId="349" xfId="0" applyFont="1" applyBorder="1" applyAlignment="1">
      <alignment horizontal="left" vertical="center"/>
    </xf>
    <xf numFmtId="0" fontId="0" fillId="0" borderId="258" xfId="0" applyBorder="1">
      <alignment horizontal="center" vertical="center"/>
    </xf>
    <xf numFmtId="0" fontId="14" fillId="0" borderId="258" xfId="0" applyFont="1" applyBorder="1">
      <alignment horizontal="center" vertical="center"/>
    </xf>
    <xf numFmtId="0" fontId="4" fillId="0" borderId="258" xfId="0" applyFont="1" applyBorder="1">
      <alignment horizontal="center" vertical="center"/>
    </xf>
    <xf numFmtId="0" fontId="60" fillId="0" borderId="292" xfId="0" applyFont="1" applyBorder="1" applyAlignment="1">
      <alignment horizontal="left" vertical="center"/>
    </xf>
    <xf numFmtId="0" fontId="0" fillId="0" borderId="258" xfId="0" applyBorder="1" applyAlignment="1">
      <alignment horizontal="left" vertical="center"/>
    </xf>
    <xf numFmtId="0" fontId="0" fillId="0" borderId="293" xfId="0" applyBorder="1" applyAlignment="1">
      <alignment horizontal="left" vertical="center"/>
    </xf>
    <xf numFmtId="0" fontId="6" fillId="0" borderId="308" xfId="0" applyFont="1" applyBorder="1">
      <alignment horizontal="center" vertical="center"/>
    </xf>
    <xf numFmtId="0" fontId="0" fillId="51" borderId="338" xfId="0" applyFill="1" applyBorder="1" applyProtection="1">
      <alignment horizontal="center" vertical="center"/>
      <protection locked="0"/>
    </xf>
    <xf numFmtId="0" fontId="0" fillId="0" borderId="338" xfId="0" applyBorder="1" applyAlignment="1">
      <alignment horizontal="left" vertical="center"/>
    </xf>
    <xf numFmtId="0" fontId="0" fillId="51" borderId="338" xfId="0" applyFill="1" applyBorder="1">
      <alignment horizontal="center" vertical="center"/>
    </xf>
    <xf numFmtId="0" fontId="0" fillId="51" borderId="338" xfId="43" applyFont="1" applyFill="1" applyBorder="1">
      <alignment horizontal="center" vertical="center"/>
    </xf>
    <xf numFmtId="0" fontId="0" fillId="51" borderId="338" xfId="32" applyFont="1" applyFill="1" applyBorder="1" applyAlignment="1">
      <alignment horizontal="center" vertical="center"/>
    </xf>
    <xf numFmtId="0" fontId="7" fillId="52" borderId="338" xfId="48" applyBorder="1">
      <alignment horizontal="center" vertical="center"/>
    </xf>
    <xf numFmtId="0" fontId="0" fillId="51" borderId="350" xfId="43" applyFont="1" applyFill="1" applyBorder="1">
      <alignment horizontal="center" vertical="center"/>
    </xf>
    <xf numFmtId="0" fontId="0" fillId="16" borderId="269" xfId="20" applyFont="1" applyBorder="1" applyAlignment="1">
      <alignment horizontal="center" vertical="center"/>
    </xf>
    <xf numFmtId="0" fontId="0" fillId="43" borderId="264" xfId="0" applyFill="1" applyBorder="1" applyAlignment="1" applyProtection="1">
      <alignment horizontal="center"/>
      <protection locked="0"/>
    </xf>
    <xf numFmtId="1" fontId="0" fillId="60" borderId="269" xfId="0" applyNumberFormat="1" applyFill="1" applyBorder="1">
      <alignment horizontal="center" vertical="center"/>
    </xf>
    <xf numFmtId="0" fontId="0" fillId="60" borderId="269" xfId="43" applyFont="1" applyFill="1" applyBorder="1">
      <alignment horizontal="center" vertical="center"/>
    </xf>
    <xf numFmtId="1" fontId="0" fillId="60" borderId="264" xfId="0" applyNumberFormat="1" applyFill="1" applyBorder="1">
      <alignment horizontal="center" vertical="center"/>
    </xf>
    <xf numFmtId="1" fontId="0" fillId="60" borderId="264" xfId="32" applyNumberFormat="1" applyFont="1" applyFill="1" applyBorder="1" applyAlignment="1">
      <alignment horizontal="center" vertical="center"/>
    </xf>
    <xf numFmtId="0" fontId="0" fillId="60" borderId="264" xfId="0" applyFill="1" applyBorder="1">
      <alignment horizontal="center" vertical="center"/>
    </xf>
    <xf numFmtId="0" fontId="0" fillId="60" borderId="264" xfId="43" applyFont="1" applyFill="1" applyBorder="1">
      <alignment horizontal="center" vertical="center"/>
    </xf>
    <xf numFmtId="0" fontId="0" fillId="51" borderId="264" xfId="44" applyFont="1" applyFill="1" applyBorder="1">
      <alignment horizontal="center" vertical="center"/>
    </xf>
    <xf numFmtId="1" fontId="0" fillId="51" borderId="264" xfId="0" applyNumberFormat="1" applyFill="1" applyBorder="1">
      <alignment horizontal="center" vertical="center"/>
    </xf>
    <xf numFmtId="0" fontId="0" fillId="51" borderId="264" xfId="46" applyFont="1" applyFill="1" applyBorder="1">
      <alignment horizontal="center" vertical="center"/>
    </xf>
    <xf numFmtId="0" fontId="4" fillId="24" borderId="67" xfId="0" applyFont="1" applyFill="1" applyBorder="1" applyAlignment="1" applyProtection="1">
      <alignment horizontal="left"/>
      <protection locked="0"/>
    </xf>
    <xf numFmtId="0" fontId="4" fillId="24" borderId="67" xfId="0" applyFont="1" applyFill="1" applyBorder="1">
      <alignment horizontal="center" vertical="center"/>
    </xf>
    <xf numFmtId="1" fontId="0" fillId="24" borderId="67" xfId="0" applyNumberFormat="1" applyFill="1" applyBorder="1">
      <alignment horizontal="center" vertical="center"/>
    </xf>
    <xf numFmtId="0" fontId="0" fillId="24" borderId="68" xfId="0" applyFill="1" applyBorder="1">
      <alignment horizontal="center" vertical="center"/>
    </xf>
    <xf numFmtId="0" fontId="0" fillId="43" borderId="329" xfId="0" applyFill="1" applyBorder="1" applyAlignment="1" applyProtection="1">
      <alignment horizontal="center"/>
      <protection locked="0"/>
    </xf>
    <xf numFmtId="0" fontId="0" fillId="0" borderId="329" xfId="0" applyBorder="1" applyAlignment="1">
      <alignment horizontal="left" vertical="center"/>
    </xf>
    <xf numFmtId="0" fontId="0" fillId="51" borderId="329" xfId="43" applyFont="1" applyFill="1" applyBorder="1">
      <alignment horizontal="center" vertical="center"/>
    </xf>
    <xf numFmtId="0" fontId="0" fillId="51" borderId="329" xfId="32" applyFont="1" applyFill="1" applyBorder="1" applyAlignment="1">
      <alignment horizontal="center" vertical="center"/>
    </xf>
    <xf numFmtId="0" fontId="0" fillId="52" borderId="329" xfId="43" applyFont="1" applyFill="1" applyBorder="1">
      <alignment horizontal="center" vertical="center"/>
    </xf>
    <xf numFmtId="0" fontId="0" fillId="51" borderId="348" xfId="43" applyFont="1" applyFill="1" applyBorder="1">
      <alignment horizontal="center" vertical="center"/>
    </xf>
    <xf numFmtId="0" fontId="0" fillId="0" borderId="308" xfId="0" applyBorder="1">
      <alignment horizontal="center" vertical="center"/>
    </xf>
    <xf numFmtId="173" fontId="0" fillId="0" borderId="308" xfId="0" applyNumberFormat="1" applyBorder="1">
      <alignment horizontal="center" vertical="center"/>
    </xf>
    <xf numFmtId="0" fontId="7" fillId="0" borderId="269" xfId="0" applyFont="1" applyBorder="1" applyAlignment="1">
      <alignment horizontal="left" vertical="center"/>
    </xf>
    <xf numFmtId="0" fontId="0" fillId="53" borderId="269" xfId="20" applyFont="1" applyFill="1" applyBorder="1" applyAlignment="1">
      <alignment horizontal="center" vertical="center"/>
    </xf>
    <xf numFmtId="0" fontId="7" fillId="53" borderId="264" xfId="48" applyFill="1" applyBorder="1">
      <alignment horizontal="center" vertical="center"/>
    </xf>
    <xf numFmtId="0" fontId="0" fillId="16" borderId="270" xfId="20" applyFont="1" applyBorder="1" applyAlignment="1">
      <alignment horizontal="center" vertical="center"/>
    </xf>
    <xf numFmtId="0" fontId="0" fillId="0" borderId="351" xfId="0" applyBorder="1">
      <alignment horizontal="center" vertical="center"/>
    </xf>
    <xf numFmtId="0" fontId="0" fillId="51" borderId="351" xfId="0" applyFill="1" applyBorder="1">
      <alignment horizontal="center" vertical="center"/>
    </xf>
    <xf numFmtId="0" fontId="0" fillId="51" borderId="351" xfId="43" applyFont="1" applyFill="1" applyBorder="1">
      <alignment horizontal="center" vertical="center"/>
    </xf>
    <xf numFmtId="0" fontId="0" fillId="51" borderId="351" xfId="32" applyFont="1" applyFill="1" applyBorder="1" applyAlignment="1">
      <alignment horizontal="center" vertical="center"/>
    </xf>
    <xf numFmtId="0" fontId="0" fillId="0" borderId="352" xfId="0" applyBorder="1">
      <alignment horizontal="center" vertical="center"/>
    </xf>
    <xf numFmtId="0" fontId="4" fillId="0" borderId="335" xfId="0" applyFont="1" applyBorder="1" applyAlignment="1">
      <alignment vertical="center"/>
    </xf>
    <xf numFmtId="0" fontId="4" fillId="0" borderId="340" xfId="0" applyFont="1" applyBorder="1" applyAlignment="1">
      <alignment vertical="center"/>
    </xf>
    <xf numFmtId="0" fontId="0" fillId="0" borderId="340" xfId="0" applyBorder="1">
      <alignment horizontal="center" vertical="center"/>
    </xf>
    <xf numFmtId="0" fontId="0" fillId="0" borderId="341" xfId="0" applyBorder="1">
      <alignment horizontal="center" vertical="center"/>
    </xf>
    <xf numFmtId="0" fontId="0" fillId="24" borderId="346" xfId="0" applyFill="1" applyBorder="1" applyAlignment="1" applyProtection="1">
      <alignment horizontal="center"/>
      <protection locked="0"/>
    </xf>
    <xf numFmtId="49" fontId="0" fillId="51" borderId="338" xfId="0" applyNumberFormat="1" applyFill="1" applyBorder="1">
      <alignment horizontal="center" vertical="center"/>
    </xf>
    <xf numFmtId="0" fontId="7" fillId="69" borderId="338" xfId="44" applyBorder="1">
      <alignment horizontal="center" vertical="center"/>
    </xf>
    <xf numFmtId="0" fontId="7" fillId="53" borderId="350" xfId="43" applyBorder="1">
      <alignment horizontal="center" vertical="center"/>
    </xf>
    <xf numFmtId="0" fontId="0" fillId="55" borderId="169" xfId="32" applyFont="1" applyFill="1" applyBorder="1" applyAlignment="1">
      <alignment horizontal="center" vertical="center"/>
    </xf>
    <xf numFmtId="0" fontId="0" fillId="51" borderId="338" xfId="48" applyFont="1" applyFill="1" applyBorder="1">
      <alignment horizontal="center" vertical="center"/>
    </xf>
    <xf numFmtId="0" fontId="0" fillId="51" borderId="338" xfId="44" applyFont="1" applyFill="1" applyBorder="1">
      <alignment horizontal="center" vertical="center"/>
    </xf>
    <xf numFmtId="0" fontId="52" fillId="56" borderId="270" xfId="46" applyBorder="1">
      <alignment horizontal="center" vertical="center"/>
    </xf>
    <xf numFmtId="0" fontId="0" fillId="51" borderId="338" xfId="0" applyFill="1" applyBorder="1" applyAlignment="1">
      <alignment horizontal="left" vertical="center" wrapText="1"/>
    </xf>
    <xf numFmtId="0" fontId="7" fillId="51" borderId="338" xfId="48" applyFill="1" applyBorder="1">
      <alignment horizontal="center" vertical="center"/>
    </xf>
    <xf numFmtId="49" fontId="0" fillId="51" borderId="350" xfId="0" applyNumberFormat="1" applyFill="1" applyBorder="1">
      <alignment horizontal="center" vertical="center"/>
    </xf>
    <xf numFmtId="0" fontId="0" fillId="0" borderId="338" xfId="0" applyBorder="1">
      <alignment horizontal="center" vertical="center"/>
    </xf>
    <xf numFmtId="0" fontId="7" fillId="51" borderId="271" xfId="43" applyFill="1" applyBorder="1">
      <alignment horizontal="center" vertical="center"/>
    </xf>
    <xf numFmtId="49" fontId="0" fillId="76" borderId="338" xfId="0" applyNumberFormat="1" applyFill="1" applyBorder="1">
      <alignment horizontal="center" vertical="center"/>
    </xf>
    <xf numFmtId="0" fontId="0" fillId="76" borderId="338" xfId="46" applyFont="1" applyFill="1" applyBorder="1">
      <alignment horizontal="center" vertical="center"/>
    </xf>
    <xf numFmtId="0" fontId="0" fillId="76" borderId="338" xfId="0" applyFill="1" applyBorder="1">
      <alignment horizontal="center" vertical="center"/>
    </xf>
    <xf numFmtId="0" fontId="0" fillId="51" borderId="338" xfId="46" applyFont="1" applyFill="1" applyBorder="1">
      <alignment horizontal="center" vertical="center"/>
    </xf>
    <xf numFmtId="0" fontId="7" fillId="69" borderId="270" xfId="44" applyBorder="1">
      <alignment horizontal="center" vertical="center"/>
    </xf>
    <xf numFmtId="0" fontId="0" fillId="54" borderId="271" xfId="48" applyFont="1" applyFill="1" applyBorder="1">
      <alignment horizontal="center" vertical="center"/>
    </xf>
    <xf numFmtId="0" fontId="0" fillId="0" borderId="353" xfId="0" applyBorder="1" applyAlignment="1">
      <alignment vertical="center"/>
    </xf>
    <xf numFmtId="0" fontId="0" fillId="51" borderId="353" xfId="0" applyFill="1" applyBorder="1" applyAlignment="1" applyProtection="1">
      <alignment horizontal="left" vertical="center"/>
      <protection locked="0"/>
    </xf>
    <xf numFmtId="0" fontId="0" fillId="53" borderId="353" xfId="0" applyFill="1" applyBorder="1">
      <alignment horizontal="center" vertical="center"/>
    </xf>
    <xf numFmtId="0" fontId="0" fillId="76" borderId="169" xfId="48" applyFont="1" applyFill="1" applyBorder="1">
      <alignment horizontal="center" vertical="center"/>
    </xf>
    <xf numFmtId="0" fontId="0" fillId="76" borderId="353" xfId="48" applyFont="1" applyFill="1" applyBorder="1">
      <alignment horizontal="center" vertical="center"/>
    </xf>
    <xf numFmtId="0" fontId="0" fillId="51" borderId="353" xfId="48" applyFont="1" applyFill="1" applyBorder="1">
      <alignment horizontal="center" vertical="center"/>
    </xf>
    <xf numFmtId="0" fontId="0" fillId="51" borderId="353" xfId="0" applyFill="1" applyBorder="1">
      <alignment horizontal="center" vertical="center"/>
    </xf>
    <xf numFmtId="0" fontId="0" fillId="52" borderId="353" xfId="48" applyFont="1" applyBorder="1">
      <alignment horizontal="center" vertical="center"/>
    </xf>
    <xf numFmtId="0" fontId="0" fillId="51" borderId="353" xfId="43" applyFont="1" applyFill="1" applyBorder="1">
      <alignment horizontal="center" vertical="center"/>
    </xf>
    <xf numFmtId="0" fontId="0" fillId="55" borderId="178" xfId="48" applyFont="1" applyFill="1" applyBorder="1">
      <alignment horizontal="center" vertical="center"/>
    </xf>
    <xf numFmtId="0" fontId="0" fillId="53" borderId="271" xfId="44" applyFont="1" applyFill="1" applyBorder="1">
      <alignment horizontal="center" vertical="center"/>
    </xf>
    <xf numFmtId="0" fontId="0" fillId="53" borderId="169" xfId="48" applyFont="1" applyFill="1" applyBorder="1">
      <alignment horizontal="center" vertical="center"/>
    </xf>
    <xf numFmtId="1" fontId="0" fillId="51" borderId="264" xfId="32" applyNumberFormat="1" applyFont="1" applyFill="1" applyBorder="1" applyAlignment="1">
      <alignment horizontal="center" vertical="center"/>
    </xf>
    <xf numFmtId="1" fontId="0" fillId="55" borderId="264" xfId="0" applyNumberFormat="1" applyFill="1" applyBorder="1">
      <alignment horizontal="center" vertical="center"/>
    </xf>
    <xf numFmtId="0" fontId="0" fillId="52" borderId="269" xfId="20" applyFont="1" applyFill="1" applyBorder="1" applyAlignment="1">
      <alignment horizontal="center" vertical="center"/>
    </xf>
    <xf numFmtId="0" fontId="0" fillId="51" borderId="331" xfId="0" applyFill="1" applyBorder="1" applyAlignment="1">
      <alignment horizontal="left" vertical="center"/>
    </xf>
    <xf numFmtId="0" fontId="7" fillId="53" borderId="231" xfId="43" applyBorder="1">
      <alignment horizontal="center" vertical="center"/>
    </xf>
    <xf numFmtId="0" fontId="7" fillId="53" borderId="354" xfId="43" applyBorder="1">
      <alignment horizontal="center" vertical="center"/>
    </xf>
    <xf numFmtId="0" fontId="0" fillId="55" borderId="271" xfId="48" applyFont="1" applyFill="1" applyBorder="1">
      <alignment horizontal="center" vertical="center"/>
    </xf>
    <xf numFmtId="0" fontId="0" fillId="53" borderId="178" xfId="48" applyFont="1" applyFill="1" applyBorder="1">
      <alignment horizontal="center" vertical="center"/>
    </xf>
    <xf numFmtId="0" fontId="0" fillId="57" borderId="269" xfId="47" applyFont="1" applyBorder="1">
      <alignment horizontal="center" vertical="center"/>
    </xf>
    <xf numFmtId="0" fontId="0" fillId="51" borderId="355" xfId="0" applyFill="1" applyBorder="1">
      <alignment horizontal="center" vertical="center"/>
    </xf>
    <xf numFmtId="0" fontId="19" fillId="0" borderId="331" xfId="0" applyFont="1" applyBorder="1" applyAlignment="1" applyProtection="1">
      <alignment horizontal="center"/>
      <protection locked="0"/>
    </xf>
    <xf numFmtId="0" fontId="0" fillId="55" borderId="331" xfId="48" applyFont="1" applyFill="1" applyBorder="1">
      <alignment horizontal="center" vertical="center"/>
    </xf>
    <xf numFmtId="0" fontId="0" fillId="51" borderId="331" xfId="48" applyFont="1" applyFill="1" applyBorder="1">
      <alignment horizontal="center" vertical="center"/>
    </xf>
    <xf numFmtId="0" fontId="0" fillId="51" borderId="331" xfId="0" applyFill="1" applyBorder="1">
      <alignment horizontal="center" vertical="center"/>
    </xf>
    <xf numFmtId="0" fontId="0" fillId="51" borderId="356" xfId="48" applyFont="1" applyFill="1" applyBorder="1">
      <alignment horizontal="center" vertical="center"/>
    </xf>
    <xf numFmtId="0" fontId="21" fillId="0" borderId="355" xfId="0" applyFont="1" applyBorder="1" applyAlignment="1">
      <alignment vertical="center"/>
    </xf>
    <xf numFmtId="0" fontId="0" fillId="72" borderId="355" xfId="0" applyFill="1" applyBorder="1">
      <alignment horizontal="center" vertical="center"/>
    </xf>
    <xf numFmtId="0" fontId="0" fillId="51" borderId="357" xfId="0" applyFill="1" applyBorder="1">
      <alignment horizontal="center" vertical="center"/>
    </xf>
    <xf numFmtId="0" fontId="0" fillId="51" borderId="231" xfId="43" applyFont="1" applyFill="1" applyBorder="1">
      <alignment horizontal="center" vertical="center"/>
    </xf>
    <xf numFmtId="0" fontId="0" fillId="57" borderId="269" xfId="43" applyFont="1" applyFill="1" applyBorder="1">
      <alignment horizontal="center" vertical="center"/>
    </xf>
    <xf numFmtId="0" fontId="0" fillId="57" borderId="358" xfId="44" applyFont="1" applyFill="1" applyBorder="1">
      <alignment horizontal="center" vertical="center"/>
    </xf>
    <xf numFmtId="49" fontId="0" fillId="57" borderId="358" xfId="0" applyNumberFormat="1" applyFill="1" applyBorder="1">
      <alignment horizontal="center" vertical="center"/>
    </xf>
    <xf numFmtId="0" fontId="0" fillId="57" borderId="358" xfId="0" applyFill="1" applyBorder="1">
      <alignment horizontal="center" vertical="center"/>
    </xf>
    <xf numFmtId="1" fontId="0" fillId="57" borderId="358" xfId="32" applyNumberFormat="1" applyFont="1" applyFill="1" applyBorder="1" applyAlignment="1">
      <alignment horizontal="center" vertical="center"/>
    </xf>
    <xf numFmtId="0" fontId="7" fillId="57" borderId="358" xfId="47" applyBorder="1">
      <alignment horizontal="center" vertical="center"/>
    </xf>
    <xf numFmtId="0" fontId="4" fillId="0" borderId="359" xfId="0" applyFont="1" applyBorder="1" applyAlignment="1" applyProtection="1">
      <alignment horizontal="center"/>
      <protection locked="0"/>
    </xf>
    <xf numFmtId="1" fontId="0" fillId="51" borderId="358" xfId="32" applyNumberFormat="1" applyFont="1" applyFill="1" applyBorder="1" applyAlignment="1">
      <alignment horizontal="center" vertical="center"/>
    </xf>
    <xf numFmtId="0" fontId="0" fillId="51" borderId="360" xfId="0" applyFill="1" applyBorder="1">
      <alignment horizontal="center" vertical="center"/>
    </xf>
    <xf numFmtId="0" fontId="0" fillId="0" borderId="355" xfId="0" applyBorder="1" applyAlignment="1"/>
    <xf numFmtId="0" fontId="0" fillId="51" borderId="275" xfId="0" applyFill="1" applyBorder="1">
      <alignment horizontal="center" vertical="center"/>
    </xf>
    <xf numFmtId="49" fontId="0" fillId="51" borderId="361" xfId="0" applyNumberFormat="1" applyFill="1" applyBorder="1">
      <alignment horizontal="center" vertical="center"/>
    </xf>
    <xf numFmtId="0" fontId="0" fillId="75" borderId="362" xfId="0" applyFill="1" applyBorder="1" applyAlignment="1"/>
    <xf numFmtId="0" fontId="0" fillId="0" borderId="363" xfId="0" applyBorder="1">
      <alignment horizontal="center" vertical="center"/>
    </xf>
    <xf numFmtId="0" fontId="0" fillId="0" borderId="364" xfId="0" applyBorder="1">
      <alignment horizontal="center" vertical="center"/>
    </xf>
    <xf numFmtId="0" fontId="0" fillId="0" borderId="365" xfId="0" applyBorder="1">
      <alignment horizontal="center" vertical="center"/>
    </xf>
    <xf numFmtId="0" fontId="0" fillId="0" borderId="366" xfId="0" applyBorder="1">
      <alignment horizontal="center" vertical="center"/>
    </xf>
    <xf numFmtId="0" fontId="0" fillId="0" borderId="367" xfId="0" applyBorder="1">
      <alignment horizontal="center" vertical="center"/>
    </xf>
    <xf numFmtId="0" fontId="0" fillId="0" borderId="368" xfId="0" applyBorder="1" applyAlignment="1">
      <alignment horizontal="left" vertical="center"/>
    </xf>
    <xf numFmtId="0" fontId="0" fillId="0" borderId="369" xfId="0" applyBorder="1">
      <alignment horizontal="center" vertical="center"/>
    </xf>
    <xf numFmtId="0" fontId="0" fillId="0" borderId="370" xfId="0" applyBorder="1" applyAlignment="1">
      <alignment horizontal="left" vertical="center"/>
    </xf>
    <xf numFmtId="0" fontId="0" fillId="0" borderId="364" xfId="0" applyBorder="1" applyAlignment="1">
      <alignment horizontal="left" vertical="center"/>
    </xf>
    <xf numFmtId="0" fontId="0" fillId="0" borderId="371" xfId="0" applyBorder="1" applyAlignment="1">
      <alignment horizontal="left" vertical="center"/>
    </xf>
    <xf numFmtId="0" fontId="0" fillId="0" borderId="372" xfId="0" applyBorder="1">
      <alignment horizontal="center" vertical="center"/>
    </xf>
    <xf numFmtId="0" fontId="0" fillId="0" borderId="373" xfId="0" applyBorder="1">
      <alignment horizontal="center" vertical="center"/>
    </xf>
    <xf numFmtId="0" fontId="0" fillId="0" borderId="374" xfId="0" applyBorder="1">
      <alignment horizontal="center" vertical="center"/>
    </xf>
    <xf numFmtId="0" fontId="0" fillId="0" borderId="375" xfId="0" applyBorder="1">
      <alignment horizontal="center" vertical="center"/>
    </xf>
    <xf numFmtId="0" fontId="4" fillId="43" borderId="376" xfId="0" applyFont="1" applyFill="1" applyBorder="1" applyAlignment="1">
      <alignment horizontal="center"/>
    </xf>
    <xf numFmtId="0" fontId="0" fillId="0" borderId="376" xfId="0" applyBorder="1" applyAlignment="1">
      <alignment vertical="center"/>
    </xf>
    <xf numFmtId="0" fontId="0" fillId="51" borderId="376" xfId="0" applyFill="1" applyBorder="1">
      <alignment horizontal="center" vertical="center"/>
    </xf>
    <xf numFmtId="0" fontId="0" fillId="51" borderId="376" xfId="20" applyNumberFormat="1" applyFont="1" applyFill="1" applyBorder="1" applyAlignment="1">
      <alignment horizontal="center" vertical="center"/>
    </xf>
    <xf numFmtId="0" fontId="0" fillId="51" borderId="376" xfId="48" applyFont="1" applyFill="1" applyBorder="1">
      <alignment horizontal="center" vertical="center"/>
    </xf>
    <xf numFmtId="0" fontId="0" fillId="51" borderId="377" xfId="0" applyFill="1" applyBorder="1">
      <alignment horizontal="center" vertical="center"/>
    </xf>
    <xf numFmtId="0" fontId="4" fillId="0" borderId="363" xfId="0" applyFont="1" applyBorder="1" applyAlignment="1">
      <alignment horizontal="center"/>
    </xf>
    <xf numFmtId="0" fontId="4" fillId="0" borderId="375" xfId="0" applyFont="1" applyBorder="1" applyAlignment="1">
      <alignment horizontal="center"/>
    </xf>
    <xf numFmtId="0" fontId="4" fillId="0" borderId="378" xfId="0" applyFont="1" applyBorder="1" applyAlignment="1">
      <alignment horizontal="left"/>
    </xf>
    <xf numFmtId="0" fontId="6" fillId="0" borderId="375" xfId="0" applyFont="1" applyBorder="1" applyAlignment="1">
      <alignment horizontal="center"/>
    </xf>
    <xf numFmtId="0" fontId="0" fillId="0" borderId="375" xfId="0" applyBorder="1" applyAlignment="1">
      <alignment horizontal="center"/>
    </xf>
    <xf numFmtId="0" fontId="4" fillId="0" borderId="378" xfId="0" applyFont="1" applyBorder="1" applyAlignment="1">
      <alignment horizontal="center"/>
    </xf>
    <xf numFmtId="0" fontId="6" fillId="0" borderId="379" xfId="0" applyFont="1" applyBorder="1" applyAlignment="1">
      <alignment horizontal="center"/>
    </xf>
    <xf numFmtId="0" fontId="6" fillId="0" borderId="378" xfId="0" applyFont="1" applyBorder="1" applyAlignment="1">
      <alignment horizontal="center"/>
    </xf>
    <xf numFmtId="0" fontId="0" fillId="0" borderId="378" xfId="0" applyBorder="1" applyAlignment="1">
      <alignment horizontal="center"/>
    </xf>
    <xf numFmtId="0" fontId="7" fillId="0" borderId="379" xfId="0" applyFont="1" applyBorder="1" applyAlignment="1">
      <alignment horizontal="left" vertical="center"/>
    </xf>
    <xf numFmtId="0" fontId="6" fillId="0" borderId="379" xfId="0" applyFont="1" applyBorder="1">
      <alignment horizontal="center" vertical="center"/>
    </xf>
    <xf numFmtId="0" fontId="6" fillId="0" borderId="378" xfId="0" applyFont="1" applyBorder="1">
      <alignment horizontal="center" vertical="center"/>
    </xf>
    <xf numFmtId="0" fontId="6" fillId="0" borderId="371" xfId="0" applyFont="1" applyBorder="1">
      <alignment horizontal="center" vertical="center"/>
    </xf>
    <xf numFmtId="0" fontId="7" fillId="0" borderId="371" xfId="0" applyFont="1" applyBorder="1">
      <alignment horizontal="center" vertical="center"/>
    </xf>
    <xf numFmtId="0" fontId="7" fillId="0" borderId="366" xfId="0" applyFont="1" applyBorder="1">
      <alignment horizontal="center" vertical="center"/>
    </xf>
    <xf numFmtId="0" fontId="7" fillId="0" borderId="376" xfId="0" applyFont="1" applyBorder="1">
      <alignment horizontal="center" vertical="center"/>
    </xf>
    <xf numFmtId="0" fontId="7" fillId="0" borderId="376" xfId="0" applyFont="1" applyBorder="1" applyAlignment="1">
      <alignment horizontal="left" vertical="center"/>
    </xf>
    <xf numFmtId="0" fontId="0" fillId="55" borderId="376" xfId="0" applyFill="1" applyBorder="1">
      <alignment horizontal="center" vertical="center"/>
    </xf>
    <xf numFmtId="0" fontId="7" fillId="0" borderId="376" xfId="43" applyFill="1" applyBorder="1">
      <alignment horizontal="center" vertical="center"/>
    </xf>
    <xf numFmtId="0" fontId="7" fillId="52" borderId="376" xfId="48" applyBorder="1">
      <alignment horizontal="center" vertical="center"/>
    </xf>
    <xf numFmtId="0" fontId="0" fillId="0" borderId="375" xfId="0" applyBorder="1" applyAlignment="1"/>
    <xf numFmtId="0" fontId="4" fillId="0" borderId="379" xfId="0" applyFont="1" applyBorder="1" applyAlignment="1">
      <alignment horizontal="left"/>
    </xf>
    <xf numFmtId="0" fontId="0" fillId="0" borderId="379" xfId="0" applyBorder="1" applyAlignment="1"/>
    <xf numFmtId="0" fontId="0" fillId="0" borderId="378" xfId="0" applyBorder="1" applyAlignment="1"/>
    <xf numFmtId="0" fontId="4" fillId="0" borderId="375" xfId="0" applyFont="1" applyBorder="1" applyAlignment="1">
      <alignment horizontal="left"/>
    </xf>
    <xf numFmtId="0" fontId="0" fillId="0" borderId="380" xfId="0" applyBorder="1" applyAlignment="1"/>
    <xf numFmtId="0" fontId="0" fillId="51" borderId="376" xfId="0" applyFill="1" applyBorder="1" applyAlignment="1">
      <alignment horizontal="left" vertical="center"/>
    </xf>
    <xf numFmtId="49" fontId="0" fillId="51" borderId="376" xfId="0" applyNumberFormat="1" applyFill="1" applyBorder="1">
      <alignment horizontal="center" vertical="center"/>
    </xf>
    <xf numFmtId="0" fontId="0" fillId="51" borderId="376" xfId="44" applyFont="1" applyFill="1" applyBorder="1">
      <alignment horizontal="center" vertical="center"/>
    </xf>
    <xf numFmtId="0" fontId="0" fillId="84" borderId="376" xfId="0" applyFill="1" applyBorder="1">
      <alignment horizontal="center" vertical="center"/>
    </xf>
    <xf numFmtId="49" fontId="0" fillId="52" borderId="376" xfId="0" applyNumberFormat="1" applyFill="1" applyBorder="1">
      <alignment horizontal="center" vertical="center"/>
    </xf>
    <xf numFmtId="49" fontId="0" fillId="51" borderId="377" xfId="0" applyNumberFormat="1" applyFill="1" applyBorder="1">
      <alignment horizontal="center" vertical="center"/>
    </xf>
    <xf numFmtId="0" fontId="0" fillId="55" borderId="269" xfId="44" applyFont="1" applyFill="1" applyBorder="1">
      <alignment horizontal="center" vertical="center"/>
    </xf>
    <xf numFmtId="0" fontId="0" fillId="55" borderId="271" xfId="45" applyFont="1" applyBorder="1">
      <alignment horizontal="center" vertical="center"/>
    </xf>
    <xf numFmtId="49" fontId="0" fillId="76" borderId="269" xfId="0" applyNumberFormat="1" applyFill="1" applyBorder="1">
      <alignment horizontal="center" vertical="center"/>
    </xf>
    <xf numFmtId="0" fontId="7" fillId="55" borderId="270" xfId="45" applyBorder="1">
      <alignment horizontal="center" vertical="center"/>
    </xf>
    <xf numFmtId="0" fontId="4" fillId="43" borderId="362" xfId="0" applyFont="1" applyFill="1" applyBorder="1" applyAlignment="1">
      <alignment horizontal="center"/>
    </xf>
    <xf numFmtId="0" fontId="0" fillId="0" borderId="362" xfId="0" applyBorder="1" applyAlignment="1">
      <alignment vertical="center"/>
    </xf>
    <xf numFmtId="0" fontId="0" fillId="51" borderId="381" xfId="0" applyFill="1" applyBorder="1">
      <alignment horizontal="center" vertical="center"/>
    </xf>
    <xf numFmtId="0" fontId="60" fillId="0" borderId="361" xfId="0" applyFont="1" applyBorder="1" applyAlignment="1">
      <alignment horizontal="left" vertical="center"/>
    </xf>
    <xf numFmtId="0" fontId="7" fillId="51" borderId="376" xfId="0" applyFont="1" applyFill="1" applyBorder="1" applyAlignment="1">
      <alignment vertical="center"/>
    </xf>
    <xf numFmtId="0" fontId="0" fillId="51" borderId="376" xfId="32" applyFont="1" applyFill="1" applyBorder="1" applyAlignment="1">
      <alignment horizontal="center" vertical="center"/>
    </xf>
    <xf numFmtId="0" fontId="4" fillId="0" borderId="382" xfId="0" applyFont="1" applyBorder="1" applyAlignment="1">
      <alignment horizontal="center"/>
    </xf>
    <xf numFmtId="49" fontId="7" fillId="0" borderId="383" xfId="0" applyNumberFormat="1" applyFont="1" applyBorder="1">
      <alignment horizontal="center" vertical="center"/>
    </xf>
    <xf numFmtId="0" fontId="0" fillId="0" borderId="384" xfId="0" applyBorder="1">
      <alignment horizontal="center" vertical="center"/>
    </xf>
    <xf numFmtId="0" fontId="0" fillId="0" borderId="385" xfId="0" applyBorder="1">
      <alignment horizontal="center" vertical="center"/>
    </xf>
    <xf numFmtId="0" fontId="4" fillId="0" borderId="385" xfId="0" applyFont="1" applyBorder="1" applyAlignment="1">
      <alignment horizontal="left"/>
    </xf>
    <xf numFmtId="0" fontId="0" fillId="0" borderId="386" xfId="0" applyBorder="1">
      <alignment horizontal="center" vertical="center"/>
    </xf>
    <xf numFmtId="0" fontId="0" fillId="51" borderId="387" xfId="0" applyFill="1" applyBorder="1" applyAlignment="1">
      <alignment horizontal="left" vertical="center" wrapText="1"/>
    </xf>
    <xf numFmtId="49" fontId="0" fillId="51" borderId="388" xfId="0" applyNumberFormat="1" applyFill="1" applyBorder="1">
      <alignment horizontal="center" vertical="center"/>
    </xf>
    <xf numFmtId="0" fontId="7" fillId="0" borderId="169" xfId="43" applyFill="1" applyBorder="1">
      <alignment horizontal="center" vertical="center"/>
    </xf>
    <xf numFmtId="0" fontId="4" fillId="0" borderId="389" xfId="0" applyFont="1" applyBorder="1" applyAlignment="1">
      <alignment horizontal="left" vertical="center"/>
    </xf>
    <xf numFmtId="0" fontId="0" fillId="0" borderId="390" xfId="0" applyBorder="1" applyAlignment="1">
      <alignment horizontal="left" vertical="center"/>
    </xf>
    <xf numFmtId="0" fontId="4" fillId="0" borderId="391" xfId="0" applyFont="1" applyBorder="1" applyAlignment="1">
      <alignment horizontal="left" vertical="center"/>
    </xf>
    <xf numFmtId="0" fontId="0" fillId="0" borderId="392" xfId="0" applyBorder="1" applyAlignment="1">
      <alignment horizontal="left" vertical="center"/>
    </xf>
    <xf numFmtId="49" fontId="0" fillId="0" borderId="392" xfId="0" applyNumberFormat="1" applyBorder="1" applyAlignment="1">
      <alignment horizontal="left" vertical="center"/>
    </xf>
    <xf numFmtId="0" fontId="0" fillId="0" borderId="387" xfId="0" applyBorder="1" applyAlignment="1">
      <alignment horizontal="left"/>
    </xf>
    <xf numFmtId="0" fontId="0" fillId="83" borderId="169" xfId="0" applyFill="1" applyBorder="1">
      <alignment horizontal="center" vertical="center"/>
    </xf>
    <xf numFmtId="0" fontId="0" fillId="83" borderId="169" xfId="43" applyFont="1" applyFill="1" applyBorder="1">
      <alignment horizontal="center" vertical="center"/>
    </xf>
    <xf numFmtId="0" fontId="0" fillId="83" borderId="169" xfId="32" applyFont="1" applyFill="1" applyBorder="1" applyAlignment="1">
      <alignment horizontal="center" vertical="center"/>
    </xf>
    <xf numFmtId="0" fontId="0" fillId="0" borderId="169" xfId="32" applyFont="1" applyFill="1" applyBorder="1" applyAlignment="1">
      <alignment horizontal="center" vertical="center"/>
    </xf>
    <xf numFmtId="0" fontId="0" fillId="84" borderId="169" xfId="0" applyFill="1" applyBorder="1">
      <alignment horizontal="center" vertical="center"/>
    </xf>
    <xf numFmtId="0" fontId="0" fillId="71" borderId="169" xfId="32" applyFont="1" applyFill="1" applyBorder="1" applyAlignment="1">
      <alignment horizontal="center" vertical="center"/>
    </xf>
    <xf numFmtId="0" fontId="0" fillId="54" borderId="169" xfId="43" applyFont="1" applyFill="1" applyBorder="1">
      <alignment horizontal="center" vertical="center"/>
    </xf>
    <xf numFmtId="0" fontId="0" fillId="54" borderId="169" xfId="32" applyFont="1" applyFill="1" applyBorder="1" applyAlignment="1">
      <alignment horizontal="center" vertical="center"/>
    </xf>
    <xf numFmtId="0" fontId="4" fillId="0" borderId="393" xfId="0" applyFont="1" applyBorder="1" applyAlignment="1">
      <alignment horizontal="center"/>
    </xf>
    <xf numFmtId="0" fontId="4" fillId="0" borderId="359" xfId="0" applyFont="1" applyBorder="1" applyAlignment="1" applyProtection="1">
      <alignment horizontal="left"/>
      <protection locked="0"/>
    </xf>
    <xf numFmtId="0" fontId="0" fillId="0" borderId="358" xfId="0" applyBorder="1" applyAlignment="1" applyProtection="1">
      <alignment horizontal="center"/>
      <protection locked="0"/>
    </xf>
    <xf numFmtId="0" fontId="7" fillId="58" borderId="271" xfId="33" applyBorder="1">
      <alignment horizontal="center" vertical="center"/>
    </xf>
    <xf numFmtId="0" fontId="0" fillId="0" borderId="362" xfId="0" applyBorder="1" applyAlignment="1" applyProtection="1">
      <alignment horizontal="center"/>
      <protection locked="0"/>
    </xf>
    <xf numFmtId="49" fontId="0" fillId="51" borderId="359" xfId="0" applyNumberFormat="1" applyFill="1" applyBorder="1">
      <alignment horizontal="center" vertical="center"/>
    </xf>
    <xf numFmtId="49" fontId="0" fillId="51" borderId="394" xfId="0" applyNumberFormat="1" applyFill="1" applyBorder="1">
      <alignment horizontal="center" vertical="center"/>
    </xf>
    <xf numFmtId="0" fontId="6" fillId="26" borderId="359" xfId="0" applyFont="1" applyFill="1" applyBorder="1" applyAlignment="1">
      <alignment horizontal="left"/>
    </xf>
    <xf numFmtId="0" fontId="7" fillId="87" borderId="337" xfId="0" applyFont="1" applyFill="1" applyBorder="1">
      <alignment horizontal="center" vertical="center"/>
    </xf>
    <xf numFmtId="0" fontId="0" fillId="51" borderId="358" xfId="0" applyFill="1" applyBorder="1" applyProtection="1">
      <alignment horizontal="center" vertical="center"/>
      <protection locked="0"/>
    </xf>
    <xf numFmtId="0" fontId="0" fillId="0" borderId="358" xfId="0" applyBorder="1" applyAlignment="1">
      <alignment horizontal="left" vertical="center"/>
    </xf>
    <xf numFmtId="0" fontId="0" fillId="51" borderId="358" xfId="32" applyFont="1" applyFill="1" applyBorder="1" applyAlignment="1">
      <alignment horizontal="center" vertical="center"/>
    </xf>
    <xf numFmtId="0" fontId="0" fillId="55" borderId="308" xfId="48" applyFont="1" applyFill="1" applyBorder="1">
      <alignment horizontal="center" vertical="center"/>
    </xf>
    <xf numFmtId="0" fontId="0" fillId="51" borderId="358" xfId="43" applyFont="1" applyFill="1" applyBorder="1">
      <alignment horizontal="center" vertical="center"/>
    </xf>
    <xf numFmtId="0" fontId="0" fillId="51" borderId="358" xfId="0" applyFill="1" applyBorder="1">
      <alignment horizontal="center" vertical="center"/>
    </xf>
    <xf numFmtId="0" fontId="0" fillId="51" borderId="358" xfId="44" applyFont="1" applyFill="1" applyBorder="1">
      <alignment horizontal="center" vertical="center"/>
    </xf>
    <xf numFmtId="0" fontId="0" fillId="52" borderId="358" xfId="0" applyFill="1" applyBorder="1">
      <alignment horizontal="center" vertical="center"/>
    </xf>
    <xf numFmtId="0" fontId="0" fillId="52" borderId="358" xfId="43" applyFont="1" applyFill="1" applyBorder="1">
      <alignment horizontal="center" vertical="center"/>
    </xf>
    <xf numFmtId="0" fontId="7" fillId="52" borderId="358" xfId="48" applyBorder="1">
      <alignment horizontal="center" vertical="center"/>
    </xf>
    <xf numFmtId="0" fontId="0" fillId="51" borderId="350" xfId="0" applyFill="1" applyBorder="1">
      <alignment horizontal="center" vertical="center"/>
    </xf>
    <xf numFmtId="1" fontId="0" fillId="16" borderId="314" xfId="20" applyNumberFormat="1" applyFont="1" applyBorder="1" applyAlignment="1">
      <alignment horizontal="center" vertical="center"/>
    </xf>
    <xf numFmtId="49" fontId="0" fillId="55" borderId="358" xfId="0" applyNumberFormat="1" applyFill="1" applyBorder="1">
      <alignment horizontal="center" vertical="center"/>
    </xf>
    <xf numFmtId="0" fontId="7" fillId="0" borderId="269" xfId="43" applyFill="1" applyBorder="1">
      <alignment horizontal="center" vertical="center"/>
    </xf>
    <xf numFmtId="1" fontId="0" fillId="51" borderId="296" xfId="0" applyNumberFormat="1" applyFill="1" applyBorder="1">
      <alignment horizontal="center" vertical="center"/>
    </xf>
    <xf numFmtId="0" fontId="0" fillId="43" borderId="359" xfId="0" applyFill="1" applyBorder="1" applyAlignment="1" applyProtection="1">
      <alignment horizontal="center"/>
      <protection locked="0"/>
    </xf>
    <xf numFmtId="0" fontId="0" fillId="0" borderId="359" xfId="0" applyBorder="1" applyAlignment="1">
      <alignment horizontal="left" vertical="center"/>
    </xf>
    <xf numFmtId="0" fontId="0" fillId="51" borderId="359" xfId="32" applyFont="1" applyFill="1" applyBorder="1" applyAlignment="1">
      <alignment horizontal="center" vertical="center"/>
    </xf>
    <xf numFmtId="0" fontId="0" fillId="51" borderId="359" xfId="43" applyFont="1" applyFill="1" applyBorder="1">
      <alignment horizontal="center" vertical="center"/>
    </xf>
    <xf numFmtId="0" fontId="0" fillId="51" borderId="359" xfId="0" applyFill="1" applyBorder="1">
      <alignment horizontal="center" vertical="center"/>
    </xf>
    <xf numFmtId="0" fontId="0" fillId="53" borderId="359" xfId="32" applyFont="1" applyFill="1" applyBorder="1" applyAlignment="1">
      <alignment horizontal="center" vertical="center"/>
    </xf>
    <xf numFmtId="0" fontId="0" fillId="52" borderId="359" xfId="43" applyFont="1" applyFill="1" applyBorder="1">
      <alignment horizontal="center" vertical="center"/>
    </xf>
    <xf numFmtId="0" fontId="0" fillId="52" borderId="359" xfId="32" applyFont="1" applyFill="1" applyBorder="1" applyAlignment="1">
      <alignment horizontal="center" vertical="center"/>
    </xf>
    <xf numFmtId="0" fontId="7" fillId="51" borderId="359" xfId="45" applyFill="1" applyBorder="1">
      <alignment horizontal="center" vertical="center"/>
    </xf>
    <xf numFmtId="0" fontId="7" fillId="55" borderId="359" xfId="45" applyBorder="1">
      <alignment horizontal="center" vertical="center"/>
    </xf>
    <xf numFmtId="0" fontId="0" fillId="53" borderId="359" xfId="43" applyFont="1" applyBorder="1">
      <alignment horizontal="center" vertical="center"/>
    </xf>
    <xf numFmtId="0" fontId="0" fillId="51" borderId="394" xfId="0" applyFill="1" applyBorder="1">
      <alignment horizontal="center" vertical="center"/>
    </xf>
    <xf numFmtId="1" fontId="0" fillId="57" borderId="269" xfId="0" applyNumberFormat="1" applyFill="1" applyBorder="1">
      <alignment horizontal="center" vertical="center"/>
    </xf>
    <xf numFmtId="0" fontId="0" fillId="57" borderId="269" xfId="44" applyFont="1" applyFill="1" applyBorder="1">
      <alignment horizontal="center" vertical="center"/>
    </xf>
    <xf numFmtId="0" fontId="7" fillId="0" borderId="358" xfId="53" applyBorder="1">
      <alignment horizontal="center" vertical="center"/>
    </xf>
    <xf numFmtId="49" fontId="0" fillId="51" borderId="358" xfId="0" applyNumberFormat="1" applyFill="1" applyBorder="1">
      <alignment horizontal="center" vertical="center"/>
    </xf>
    <xf numFmtId="0" fontId="4" fillId="0" borderId="363" xfId="0" applyFont="1" applyBorder="1" applyAlignment="1">
      <alignment horizontal="left" vertical="center"/>
    </xf>
    <xf numFmtId="0" fontId="0" fillId="0" borderId="371" xfId="0" applyBorder="1" applyAlignment="1">
      <alignment horizontal="left"/>
    </xf>
    <xf numFmtId="0" fontId="4" fillId="0" borderId="368" xfId="0" applyFont="1" applyBorder="1" applyAlignment="1">
      <alignment vertical="center"/>
    </xf>
    <xf numFmtId="0" fontId="0" fillId="0" borderId="371" xfId="0" applyBorder="1">
      <alignment horizontal="center" vertical="center"/>
    </xf>
    <xf numFmtId="0" fontId="4" fillId="0" borderId="364" xfId="0" applyFont="1" applyBorder="1" applyAlignment="1">
      <alignment horizontal="left" vertical="center"/>
    </xf>
    <xf numFmtId="0" fontId="4" fillId="0" borderId="364" xfId="0" applyFont="1" applyBorder="1" applyAlignment="1">
      <alignment horizontal="left"/>
    </xf>
    <xf numFmtId="0" fontId="4" fillId="0" borderId="370" xfId="0" applyFont="1" applyBorder="1" applyAlignment="1">
      <alignment vertical="center"/>
    </xf>
    <xf numFmtId="0" fontId="0" fillId="0" borderId="370" xfId="0" applyBorder="1">
      <alignment horizontal="center" vertical="center"/>
    </xf>
    <xf numFmtId="0" fontId="0" fillId="0" borderId="395" xfId="0" applyBorder="1">
      <alignment horizontal="center" vertical="center"/>
    </xf>
    <xf numFmtId="49" fontId="0" fillId="53" borderId="358" xfId="0" applyNumberFormat="1" applyFill="1" applyBorder="1">
      <alignment horizontal="center" vertical="center"/>
    </xf>
    <xf numFmtId="0" fontId="0" fillId="53" borderId="358" xfId="0" applyFill="1" applyBorder="1">
      <alignment horizontal="center" vertical="center"/>
    </xf>
    <xf numFmtId="0" fontId="0" fillId="53" borderId="358" xfId="44" applyFont="1" applyFill="1" applyBorder="1">
      <alignment horizontal="center" vertical="center"/>
    </xf>
    <xf numFmtId="0" fontId="7" fillId="53" borderId="358" xfId="43" applyBorder="1">
      <alignment horizontal="center" vertical="center"/>
    </xf>
    <xf numFmtId="0" fontId="0" fillId="51" borderId="358" xfId="48" applyFont="1" applyFill="1" applyBorder="1">
      <alignment horizontal="center" vertical="center"/>
    </xf>
    <xf numFmtId="0" fontId="0" fillId="76" borderId="358" xfId="44" applyFont="1" applyFill="1" applyBorder="1">
      <alignment horizontal="center" vertical="center"/>
    </xf>
    <xf numFmtId="49" fontId="0" fillId="76" borderId="358" xfId="0" applyNumberFormat="1" applyFill="1" applyBorder="1">
      <alignment horizontal="center" vertical="center"/>
    </xf>
    <xf numFmtId="0" fontId="0" fillId="51" borderId="264" xfId="48" applyFont="1" applyFill="1" applyBorder="1">
      <alignment horizontal="center" vertical="center"/>
    </xf>
    <xf numFmtId="0" fontId="7" fillId="52" borderId="263" xfId="48" applyBorder="1">
      <alignment horizontal="center" vertical="center"/>
    </xf>
    <xf numFmtId="0" fontId="0" fillId="51" borderId="358" xfId="0" applyFill="1" applyBorder="1" applyAlignment="1">
      <alignment horizontal="left" vertical="center" wrapText="1"/>
    </xf>
    <xf numFmtId="0" fontId="0" fillId="51" borderId="359" xfId="44" applyFont="1" applyFill="1" applyBorder="1">
      <alignment horizontal="center" vertical="center"/>
    </xf>
    <xf numFmtId="0" fontId="0" fillId="76" borderId="358" xfId="0" applyFill="1" applyBorder="1">
      <alignment horizontal="center" vertical="center"/>
    </xf>
    <xf numFmtId="0" fontId="7" fillId="69" borderId="358" xfId="44" applyBorder="1">
      <alignment horizontal="center" vertical="center"/>
    </xf>
    <xf numFmtId="0" fontId="52" fillId="56" borderId="358" xfId="46" applyBorder="1">
      <alignment horizontal="center" vertical="center"/>
    </xf>
    <xf numFmtId="0" fontId="7" fillId="56" borderId="358" xfId="48" applyFill="1" applyBorder="1">
      <alignment horizontal="center" vertical="center"/>
    </xf>
    <xf numFmtId="49" fontId="0" fillId="56" borderId="271" xfId="0" applyNumberFormat="1" applyFill="1" applyBorder="1">
      <alignment horizontal="center" vertical="center"/>
    </xf>
    <xf numFmtId="0" fontId="0" fillId="52" borderId="271" xfId="0" applyFill="1" applyBorder="1">
      <alignment horizontal="center" vertical="center"/>
    </xf>
    <xf numFmtId="49" fontId="0" fillId="56" borderId="358" xfId="0" applyNumberFormat="1" applyFill="1" applyBorder="1">
      <alignment horizontal="center" vertical="center"/>
    </xf>
    <xf numFmtId="0" fontId="0" fillId="51" borderId="358" xfId="46" applyFont="1" applyFill="1" applyBorder="1">
      <alignment horizontal="center" vertical="center"/>
    </xf>
    <xf numFmtId="0" fontId="0" fillId="82" borderId="358" xfId="0" applyFill="1" applyBorder="1">
      <alignment horizontal="center" vertical="center"/>
    </xf>
    <xf numFmtId="49" fontId="0" fillId="82" borderId="358" xfId="0" applyNumberFormat="1" applyFill="1" applyBorder="1">
      <alignment horizontal="center" vertical="center"/>
    </xf>
    <xf numFmtId="0" fontId="0" fillId="0" borderId="396" xfId="0" applyBorder="1" applyAlignment="1">
      <alignment vertical="center"/>
    </xf>
    <xf numFmtId="0" fontId="0" fillId="51" borderId="396" xfId="0" applyFill="1" applyBorder="1" applyAlignment="1" applyProtection="1">
      <alignment horizontal="left" vertical="center"/>
      <protection locked="0"/>
    </xf>
    <xf numFmtId="0" fontId="0" fillId="51" borderId="396" xfId="48" applyFont="1" applyFill="1" applyBorder="1">
      <alignment horizontal="center" vertical="center"/>
    </xf>
    <xf numFmtId="0" fontId="0" fillId="51" borderId="396" xfId="0" applyFill="1" applyBorder="1">
      <alignment horizontal="center" vertical="center"/>
    </xf>
    <xf numFmtId="0" fontId="7" fillId="55" borderId="396" xfId="45" applyBorder="1">
      <alignment horizontal="center" vertical="center"/>
    </xf>
    <xf numFmtId="0" fontId="0" fillId="51" borderId="361" xfId="0" applyFill="1" applyBorder="1">
      <alignment horizontal="center" vertical="center"/>
    </xf>
    <xf numFmtId="0" fontId="7" fillId="52" borderId="396" xfId="48" applyBorder="1">
      <alignment horizontal="center" vertical="center"/>
    </xf>
    <xf numFmtId="0" fontId="0" fillId="51" borderId="397" xfId="48" applyFont="1" applyFill="1" applyBorder="1">
      <alignment horizontal="center" vertical="center"/>
    </xf>
    <xf numFmtId="0" fontId="0" fillId="55" borderId="396" xfId="0" applyFill="1" applyBorder="1">
      <alignment horizontal="center" vertical="center"/>
    </xf>
    <xf numFmtId="0" fontId="0" fillId="0" borderId="396" xfId="0" applyBorder="1">
      <alignment horizontal="center" vertical="center"/>
    </xf>
    <xf numFmtId="0" fontId="0" fillId="55" borderId="396" xfId="45" applyFont="1" applyBorder="1">
      <alignment horizontal="center" vertical="center"/>
    </xf>
    <xf numFmtId="0" fontId="7" fillId="51" borderId="271" xfId="48" applyFill="1" applyBorder="1">
      <alignment horizontal="center" vertical="center"/>
    </xf>
    <xf numFmtId="0" fontId="7" fillId="55" borderId="271" xfId="48" applyFill="1" applyBorder="1">
      <alignment horizontal="center" vertical="center"/>
    </xf>
    <xf numFmtId="0" fontId="7" fillId="51" borderId="263" xfId="48" applyFill="1" applyBorder="1">
      <alignment horizontal="center" vertical="center"/>
    </xf>
    <xf numFmtId="0" fontId="0" fillId="51" borderId="361" xfId="0" applyFill="1" applyBorder="1" applyAlignment="1">
      <alignment horizontal="left" vertical="center"/>
    </xf>
    <xf numFmtId="0" fontId="7" fillId="0" borderId="396" xfId="53" applyBorder="1">
      <alignment horizontal="center" vertical="center"/>
    </xf>
    <xf numFmtId="0" fontId="7" fillId="53" borderId="359" xfId="43" applyBorder="1">
      <alignment horizontal="center" vertical="center"/>
    </xf>
    <xf numFmtId="0" fontId="0" fillId="55" borderId="358" xfId="44" applyFont="1" applyFill="1" applyBorder="1">
      <alignment horizontal="center" vertical="center"/>
    </xf>
    <xf numFmtId="49" fontId="0" fillId="53" borderId="178" xfId="0" applyNumberFormat="1" applyFill="1" applyBorder="1">
      <alignment horizontal="center" vertical="center"/>
    </xf>
    <xf numFmtId="0" fontId="0" fillId="51" borderId="314" xfId="20" applyFont="1" applyFill="1" applyBorder="1" applyAlignment="1">
      <alignment horizontal="center" vertical="center"/>
    </xf>
    <xf numFmtId="0" fontId="0" fillId="51" borderId="264" xfId="0" applyFill="1" applyBorder="1" applyAlignment="1">
      <alignment horizontal="left" vertical="center"/>
    </xf>
    <xf numFmtId="0" fontId="0" fillId="51" borderId="398" xfId="0" applyFill="1" applyBorder="1">
      <alignment horizontal="center" vertical="center"/>
    </xf>
    <xf numFmtId="0" fontId="0" fillId="51" borderId="398" xfId="44" applyFont="1" applyFill="1" applyBorder="1">
      <alignment horizontal="center" vertical="center"/>
    </xf>
    <xf numFmtId="49" fontId="0" fillId="51" borderId="398" xfId="0" applyNumberFormat="1" applyFill="1" applyBorder="1">
      <alignment horizontal="center" vertical="center"/>
    </xf>
    <xf numFmtId="49" fontId="0" fillId="55" borderId="398" xfId="0" applyNumberFormat="1" applyFill="1" applyBorder="1">
      <alignment horizontal="center" vertical="center"/>
    </xf>
    <xf numFmtId="0" fontId="0" fillId="55" borderId="398" xfId="44" applyFont="1" applyFill="1" applyBorder="1">
      <alignment horizontal="center" vertical="center"/>
    </xf>
    <xf numFmtId="0" fontId="7" fillId="55" borderId="358" xfId="45" applyBorder="1">
      <alignment horizontal="center" vertical="center"/>
    </xf>
    <xf numFmtId="0" fontId="0" fillId="0" borderId="358" xfId="0" applyBorder="1">
      <alignment horizontal="center" vertical="center"/>
    </xf>
    <xf numFmtId="0" fontId="7" fillId="0" borderId="295" xfId="53" applyBorder="1">
      <alignment horizontal="center" vertical="center"/>
    </xf>
    <xf numFmtId="0" fontId="0" fillId="0" borderId="295" xfId="0" applyBorder="1" applyAlignment="1">
      <alignment horizontal="left" vertical="center"/>
    </xf>
    <xf numFmtId="0" fontId="0" fillId="51" borderId="295" xfId="44" applyFont="1" applyFill="1" applyBorder="1">
      <alignment horizontal="center" vertical="center"/>
    </xf>
    <xf numFmtId="1" fontId="0" fillId="51" borderId="295" xfId="32" applyNumberFormat="1" applyFont="1" applyFill="1" applyBorder="1" applyAlignment="1">
      <alignment horizontal="center" vertical="center"/>
    </xf>
    <xf numFmtId="0" fontId="19" fillId="0" borderId="361" xfId="0" applyFont="1" applyBorder="1" applyAlignment="1" applyProtection="1">
      <alignment horizontal="center"/>
      <protection locked="0"/>
    </xf>
    <xf numFmtId="0" fontId="0" fillId="51" borderId="361" xfId="48" applyFont="1" applyFill="1" applyBorder="1">
      <alignment horizontal="center" vertical="center"/>
    </xf>
    <xf numFmtId="49" fontId="0" fillId="51" borderId="399" xfId="0" applyNumberFormat="1" applyFill="1" applyBorder="1">
      <alignment horizontal="center" vertical="center"/>
    </xf>
    <xf numFmtId="0" fontId="7" fillId="57" borderId="186" xfId="47" applyBorder="1">
      <alignment horizontal="center" vertical="center"/>
    </xf>
    <xf numFmtId="0" fontId="1" fillId="0" borderId="169" xfId="54" applyFont="1" applyBorder="1"/>
    <xf numFmtId="0" fontId="0" fillId="51" borderId="186" xfId="43" applyFont="1" applyFill="1" applyBorder="1">
      <alignment horizontal="center" vertical="center"/>
    </xf>
    <xf numFmtId="0" fontId="0" fillId="51" borderId="361" xfId="43" applyFont="1" applyFill="1" applyBorder="1">
      <alignment horizontal="center" vertical="center"/>
    </xf>
    <xf numFmtId="0" fontId="0" fillId="51" borderId="185" xfId="0" applyFill="1" applyBorder="1">
      <alignment horizontal="center" vertical="center"/>
    </xf>
    <xf numFmtId="0" fontId="0" fillId="72" borderId="185" xfId="0" applyFill="1" applyBorder="1">
      <alignment horizontal="center" vertical="center"/>
    </xf>
    <xf numFmtId="0" fontId="0" fillId="51" borderId="400" xfId="0" applyFill="1" applyBorder="1">
      <alignment horizontal="center" vertical="center"/>
    </xf>
    <xf numFmtId="0" fontId="4" fillId="0" borderId="358" xfId="0" applyFont="1" applyBorder="1" applyAlignment="1" applyProtection="1">
      <alignment horizontal="center"/>
      <protection locked="0"/>
    </xf>
    <xf numFmtId="0" fontId="0" fillId="0" borderId="387" xfId="0" applyBorder="1" applyAlignment="1"/>
    <xf numFmtId="1" fontId="0" fillId="51" borderId="387" xfId="32" applyNumberFormat="1" applyFont="1" applyFill="1" applyBorder="1" applyAlignment="1">
      <alignment horizontal="center" vertical="center"/>
    </xf>
    <xf numFmtId="49" fontId="0" fillId="51" borderId="387" xfId="0" applyNumberFormat="1" applyFill="1" applyBorder="1">
      <alignment horizontal="center" vertical="center"/>
    </xf>
    <xf numFmtId="0" fontId="0" fillId="51" borderId="387" xfId="0" applyFill="1" applyBorder="1">
      <alignment horizontal="center" vertical="center"/>
    </xf>
    <xf numFmtId="0" fontId="7" fillId="55" borderId="184" xfId="45" applyBorder="1">
      <alignment horizontal="center" vertical="center"/>
    </xf>
    <xf numFmtId="0" fontId="7" fillId="0" borderId="387" xfId="53" applyBorder="1">
      <alignment horizontal="center" vertical="center"/>
    </xf>
    <xf numFmtId="0" fontId="7" fillId="55" borderId="387" xfId="45" applyBorder="1">
      <alignment horizontal="center" vertical="center"/>
    </xf>
    <xf numFmtId="49" fontId="0" fillId="55" borderId="361" xfId="0" applyNumberFormat="1" applyFill="1" applyBorder="1">
      <alignment horizontal="center" vertical="center"/>
    </xf>
    <xf numFmtId="0" fontId="0" fillId="75" borderId="387" xfId="0" applyFill="1" applyBorder="1" applyAlignment="1"/>
    <xf numFmtId="0" fontId="7" fillId="58" borderId="376" xfId="33" applyBorder="1">
      <alignment horizontal="center" vertical="center"/>
    </xf>
    <xf numFmtId="49" fontId="0" fillId="58" borderId="269" xfId="0" applyNumberFormat="1" applyFill="1" applyBorder="1">
      <alignment horizontal="center" vertical="center"/>
    </xf>
    <xf numFmtId="0" fontId="0" fillId="85" borderId="271" xfId="47" applyFont="1" applyFill="1" applyBorder="1">
      <alignment horizontal="center" vertical="center"/>
    </xf>
    <xf numFmtId="0" fontId="7" fillId="69" borderId="314" xfId="44" applyBorder="1">
      <alignment horizontal="center" vertical="center"/>
    </xf>
    <xf numFmtId="0" fontId="0" fillId="85" borderId="314" xfId="20" applyFont="1" applyFill="1" applyBorder="1" applyAlignment="1">
      <alignment horizontal="center" vertical="center"/>
    </xf>
    <xf numFmtId="0" fontId="0" fillId="86" borderId="269" xfId="51" applyFont="1" applyFill="1" applyBorder="1">
      <alignment horizontal="center" vertical="center"/>
    </xf>
    <xf numFmtId="0" fontId="9" fillId="51" borderId="314" xfId="20" applyFont="1" applyFill="1" applyBorder="1" applyAlignment="1">
      <alignment horizontal="center" vertical="center"/>
    </xf>
    <xf numFmtId="0" fontId="4" fillId="43" borderId="387" xfId="0" applyFont="1" applyFill="1" applyBorder="1" applyAlignment="1">
      <alignment horizontal="center"/>
    </xf>
    <xf numFmtId="0" fontId="0" fillId="0" borderId="387" xfId="0" applyBorder="1" applyAlignment="1">
      <alignment vertical="center"/>
    </xf>
    <xf numFmtId="0" fontId="0" fillId="51" borderId="387" xfId="44" applyFont="1" applyFill="1" applyBorder="1">
      <alignment horizontal="center" vertical="center"/>
    </xf>
    <xf numFmtId="0" fontId="7" fillId="52" borderId="387" xfId="48" applyBorder="1">
      <alignment horizontal="center" vertical="center"/>
    </xf>
    <xf numFmtId="0" fontId="0" fillId="51" borderId="388" xfId="0" applyFill="1" applyBorder="1">
      <alignment horizontal="center" vertical="center"/>
    </xf>
    <xf numFmtId="0" fontId="0" fillId="53" borderId="308" xfId="44" applyFont="1" applyFill="1" applyBorder="1">
      <alignment horizontal="center" vertical="center"/>
    </xf>
    <xf numFmtId="0" fontId="7" fillId="0" borderId="308" xfId="43" applyFill="1" applyBorder="1">
      <alignment horizontal="center" vertical="center"/>
    </xf>
    <xf numFmtId="0" fontId="7" fillId="51" borderId="401" xfId="0" applyFont="1" applyFill="1" applyBorder="1" applyAlignment="1">
      <alignment vertical="center"/>
    </xf>
    <xf numFmtId="0" fontId="4" fillId="0" borderId="402" xfId="0" applyFont="1" applyBorder="1" applyAlignment="1">
      <alignment horizontal="center"/>
    </xf>
    <xf numFmtId="49" fontId="7" fillId="0" borderId="403" xfId="0" applyNumberFormat="1" applyFont="1" applyBorder="1">
      <alignment horizontal="center" vertical="center"/>
    </xf>
    <xf numFmtId="0" fontId="0" fillId="0" borderId="404" xfId="0" applyBorder="1">
      <alignment horizontal="center" vertical="center"/>
    </xf>
    <xf numFmtId="0" fontId="0" fillId="0" borderId="405" xfId="0" applyBorder="1">
      <alignment horizontal="center" vertical="center"/>
    </xf>
    <xf numFmtId="0" fontId="4" fillId="0" borderId="405" xfId="0" applyFont="1" applyBorder="1" applyAlignment="1">
      <alignment horizontal="left"/>
    </xf>
    <xf numFmtId="0" fontId="0" fillId="0" borderId="406" xfId="0" applyBorder="1">
      <alignment horizontal="center" vertical="center"/>
    </xf>
    <xf numFmtId="0" fontId="0" fillId="51" borderId="407" xfId="0" applyFill="1" applyBorder="1" applyAlignment="1">
      <alignment horizontal="left" vertical="center" wrapText="1"/>
    </xf>
    <xf numFmtId="49" fontId="0" fillId="57" borderId="407" xfId="0" applyNumberFormat="1" applyFill="1" applyBorder="1">
      <alignment horizontal="center" vertical="center"/>
    </xf>
    <xf numFmtId="49" fontId="0" fillId="58" borderId="169" xfId="0" applyNumberFormat="1" applyFill="1" applyBorder="1">
      <alignment horizontal="center" vertical="center"/>
    </xf>
    <xf numFmtId="0" fontId="0" fillId="0" borderId="378" xfId="0" applyBorder="1" applyAlignment="1">
      <alignment horizontal="left" vertical="center"/>
    </xf>
    <xf numFmtId="0" fontId="4" fillId="0" borderId="379" xfId="0" applyFont="1" applyBorder="1" applyAlignment="1">
      <alignment horizontal="left" vertical="center"/>
    </xf>
    <xf numFmtId="0" fontId="4" fillId="0" borderId="407" xfId="0" applyFont="1" applyBorder="1" applyAlignment="1" applyProtection="1">
      <alignment horizontal="center"/>
      <protection locked="0"/>
    </xf>
    <xf numFmtId="0" fontId="0" fillId="0" borderId="407" xfId="0" applyBorder="1" applyAlignment="1">
      <alignment horizontal="left"/>
    </xf>
    <xf numFmtId="0" fontId="4" fillId="0" borderId="408" xfId="0" applyFont="1" applyBorder="1" applyAlignment="1">
      <alignment horizontal="center"/>
    </xf>
    <xf numFmtId="0" fontId="0" fillId="0" borderId="401" xfId="0" applyBorder="1" applyAlignment="1" applyProtection="1">
      <alignment horizontal="center"/>
      <protection locked="0"/>
    </xf>
    <xf numFmtId="0" fontId="0" fillId="0" borderId="189" xfId="0" applyBorder="1" applyAlignment="1">
      <alignment horizontal="left"/>
    </xf>
    <xf numFmtId="0" fontId="0" fillId="51" borderId="278" xfId="0" applyFill="1" applyBorder="1">
      <alignment horizontal="center" vertical="center"/>
    </xf>
    <xf numFmtId="0" fontId="7" fillId="51" borderId="189" xfId="48" applyFill="1" applyBorder="1">
      <alignment horizontal="center" vertical="center"/>
    </xf>
    <xf numFmtId="0" fontId="0" fillId="0" borderId="407" xfId="0" applyBorder="1" applyAlignment="1" applyProtection="1">
      <alignment horizontal="center"/>
      <protection locked="0"/>
    </xf>
    <xf numFmtId="0" fontId="0" fillId="0" borderId="407" xfId="0" applyBorder="1" applyAlignment="1">
      <alignment horizontal="left" vertical="center"/>
    </xf>
    <xf numFmtId="0" fontId="0" fillId="51" borderId="409" xfId="0" applyFill="1" applyBorder="1">
      <alignment horizontal="center" vertical="center"/>
    </xf>
    <xf numFmtId="0" fontId="0" fillId="51" borderId="189" xfId="0" applyFill="1" applyBorder="1" applyAlignment="1">
      <alignment horizontal="center" vertical="center" wrapText="1"/>
    </xf>
    <xf numFmtId="0" fontId="0" fillId="51" borderId="186" xfId="48" applyFont="1" applyFill="1" applyBorder="1">
      <alignment horizontal="center" vertical="center"/>
    </xf>
    <xf numFmtId="0" fontId="0" fillId="51" borderId="186" xfId="0" applyFill="1" applyBorder="1">
      <alignment horizontal="center" vertical="center"/>
    </xf>
    <xf numFmtId="49" fontId="0" fillId="51" borderId="186" xfId="0" applyNumberFormat="1" applyFill="1" applyBorder="1">
      <alignment horizontal="center" vertical="center"/>
    </xf>
    <xf numFmtId="0" fontId="0" fillId="0" borderId="410" xfId="0" applyBorder="1" applyAlignment="1" applyProtection="1">
      <alignment horizontal="center"/>
      <protection locked="0"/>
    </xf>
    <xf numFmtId="0" fontId="6" fillId="51" borderId="410" xfId="0" applyFont="1" applyFill="1" applyBorder="1">
      <alignment horizontal="center" vertical="center"/>
    </xf>
    <xf numFmtId="0" fontId="0" fillId="51" borderId="410" xfId="0" applyFill="1" applyBorder="1">
      <alignment horizontal="center" vertical="center"/>
    </xf>
    <xf numFmtId="0" fontId="0" fillId="72" borderId="410" xfId="0" applyFill="1" applyBorder="1">
      <alignment horizontal="center" vertical="center"/>
    </xf>
    <xf numFmtId="0" fontId="0" fillId="72" borderId="411" xfId="0" applyFill="1" applyBorder="1">
      <alignment horizontal="center" vertical="center"/>
    </xf>
    <xf numFmtId="0" fontId="0" fillId="51" borderId="401" xfId="0" applyFill="1" applyBorder="1" applyProtection="1">
      <alignment horizontal="center" vertical="center"/>
      <protection locked="0"/>
    </xf>
    <xf numFmtId="0" fontId="0" fillId="0" borderId="401" xfId="0" applyBorder="1" applyAlignment="1">
      <alignment horizontal="left" vertical="center"/>
    </xf>
    <xf numFmtId="0" fontId="0" fillId="51" borderId="401" xfId="43" applyFont="1" applyFill="1" applyBorder="1">
      <alignment horizontal="center" vertical="center"/>
    </xf>
    <xf numFmtId="0" fontId="0" fillId="51" borderId="401" xfId="0" applyFill="1" applyBorder="1">
      <alignment horizontal="center" vertical="center"/>
    </xf>
    <xf numFmtId="0" fontId="7" fillId="52" borderId="401" xfId="48" applyBorder="1">
      <alignment horizontal="center" vertical="center"/>
    </xf>
    <xf numFmtId="0" fontId="7" fillId="55" borderId="401" xfId="45" applyBorder="1">
      <alignment horizontal="center" vertical="center"/>
    </xf>
    <xf numFmtId="0" fontId="0" fillId="51" borderId="412" xfId="0" applyFill="1" applyBorder="1">
      <alignment horizontal="center" vertical="center"/>
    </xf>
    <xf numFmtId="0" fontId="0" fillId="55" borderId="169" xfId="53" applyFont="1" applyFill="1" applyBorder="1">
      <alignment horizontal="center" vertical="center"/>
    </xf>
    <xf numFmtId="0" fontId="7" fillId="55" borderId="269" xfId="43" applyFill="1" applyBorder="1">
      <alignment horizontal="center" vertical="center"/>
    </xf>
    <xf numFmtId="1" fontId="0" fillId="71" borderId="269" xfId="0" applyNumberFormat="1" applyFill="1" applyBorder="1">
      <alignment horizontal="center" vertical="center"/>
    </xf>
    <xf numFmtId="1" fontId="0" fillId="71" borderId="269" xfId="32" applyNumberFormat="1" applyFont="1" applyFill="1" applyBorder="1" applyAlignment="1">
      <alignment horizontal="center" vertical="center"/>
    </xf>
    <xf numFmtId="0" fontId="0" fillId="52" borderId="269" xfId="49" applyFont="1" applyFill="1" applyBorder="1">
      <alignment horizontal="center" vertical="center"/>
    </xf>
    <xf numFmtId="0" fontId="37" fillId="17" borderId="413" xfId="34" applyBorder="1" applyAlignment="1">
      <alignment horizontal="center" vertical="center"/>
    </xf>
    <xf numFmtId="0" fontId="7" fillId="69" borderId="413" xfId="44" applyBorder="1">
      <alignment horizontal="center" vertical="center"/>
    </xf>
    <xf numFmtId="0" fontId="4" fillId="24" borderId="410" xfId="0" applyFont="1" applyFill="1" applyBorder="1" applyAlignment="1" applyProtection="1">
      <alignment horizontal="left"/>
      <protection locked="0"/>
    </xf>
    <xf numFmtId="0" fontId="4" fillId="24" borderId="410" xfId="0" applyFont="1" applyFill="1" applyBorder="1">
      <alignment horizontal="center" vertical="center"/>
    </xf>
    <xf numFmtId="1" fontId="0" fillId="24" borderId="410" xfId="0" applyNumberFormat="1" applyFill="1" applyBorder="1">
      <alignment horizontal="center" vertical="center"/>
    </xf>
    <xf numFmtId="0" fontId="0" fillId="24" borderId="411" xfId="0" applyFill="1" applyBorder="1">
      <alignment horizontal="center" vertical="center"/>
    </xf>
    <xf numFmtId="0" fontId="0" fillId="55" borderId="359" xfId="43" applyFont="1" applyFill="1" applyBorder="1">
      <alignment horizontal="center" vertical="center"/>
    </xf>
    <xf numFmtId="0" fontId="0" fillId="51" borderId="102" xfId="43" applyFont="1" applyFill="1" applyBorder="1">
      <alignment horizontal="center" vertical="center"/>
    </xf>
    <xf numFmtId="0" fontId="0" fillId="55" borderId="102" xfId="43" applyFont="1" applyFill="1" applyBorder="1">
      <alignment horizontal="center" vertical="center"/>
    </xf>
    <xf numFmtId="0" fontId="0" fillId="55" borderId="394" xfId="0" applyFill="1" applyBorder="1">
      <alignment horizontal="center" vertical="center"/>
    </xf>
    <xf numFmtId="0" fontId="0" fillId="51" borderId="261" xfId="43" applyFont="1" applyFill="1" applyBorder="1">
      <alignment horizontal="center" vertical="center"/>
    </xf>
    <xf numFmtId="1" fontId="0" fillId="51" borderId="260" xfId="0" applyNumberFormat="1" applyFill="1" applyBorder="1">
      <alignment horizontal="center" vertical="center"/>
    </xf>
    <xf numFmtId="49" fontId="0" fillId="51" borderId="412" xfId="0" applyNumberFormat="1" applyFill="1" applyBorder="1">
      <alignment horizontal="center" vertical="center"/>
    </xf>
    <xf numFmtId="49" fontId="0" fillId="51" borderId="401" xfId="0" applyNumberFormat="1" applyFill="1" applyBorder="1">
      <alignment horizontal="center" vertical="center"/>
    </xf>
    <xf numFmtId="14" fontId="0" fillId="51" borderId="401" xfId="44" applyNumberFormat="1" applyFont="1" applyFill="1" applyBorder="1">
      <alignment horizontal="center" vertical="center"/>
    </xf>
    <xf numFmtId="0" fontId="7" fillId="51" borderId="269" xfId="45" applyFill="1" applyBorder="1">
      <alignment horizontal="center" vertical="center"/>
    </xf>
    <xf numFmtId="0" fontId="0" fillId="0" borderId="362" xfId="0" applyBorder="1">
      <alignment horizontal="center" vertical="center"/>
    </xf>
    <xf numFmtId="0" fontId="0" fillId="51" borderId="401" xfId="44" applyFont="1" applyFill="1" applyBorder="1">
      <alignment horizontal="center" vertical="center"/>
    </xf>
    <xf numFmtId="49" fontId="0" fillId="51" borderId="102" xfId="0" applyNumberFormat="1" applyFill="1" applyBorder="1">
      <alignment horizontal="center" vertical="center"/>
    </xf>
    <xf numFmtId="0" fontId="0" fillId="0" borderId="379" xfId="0" applyBorder="1">
      <alignment horizontal="center" vertical="center"/>
    </xf>
    <xf numFmtId="0" fontId="0" fillId="0" borderId="380" xfId="0" applyBorder="1">
      <alignment horizontal="center" vertical="center"/>
    </xf>
    <xf numFmtId="0" fontId="0" fillId="72" borderId="284" xfId="0" applyFill="1" applyBorder="1">
      <alignment horizontal="center" vertical="center"/>
    </xf>
    <xf numFmtId="0" fontId="0" fillId="24" borderId="408" xfId="0" applyFill="1" applyBorder="1" applyAlignment="1" applyProtection="1">
      <alignment horizontal="center"/>
      <protection locked="0"/>
    </xf>
    <xf numFmtId="49" fontId="0" fillId="53" borderId="401" xfId="0" applyNumberFormat="1" applyFill="1" applyBorder="1">
      <alignment horizontal="center" vertical="center"/>
    </xf>
    <xf numFmtId="0" fontId="52" fillId="56" borderId="401" xfId="46" applyBorder="1">
      <alignment horizontal="center" vertical="center"/>
    </xf>
    <xf numFmtId="0" fontId="7" fillId="53" borderId="401" xfId="43" applyBorder="1">
      <alignment horizontal="center" vertical="center"/>
    </xf>
    <xf numFmtId="0" fontId="7" fillId="53" borderId="412" xfId="43" applyBorder="1">
      <alignment horizontal="center" vertical="center"/>
    </xf>
    <xf numFmtId="0" fontId="0" fillId="0" borderId="362" xfId="45" applyFont="1" applyFill="1" applyBorder="1">
      <alignment horizontal="center" vertical="center"/>
    </xf>
    <xf numFmtId="49" fontId="0" fillId="55" borderId="401" xfId="0" applyNumberFormat="1" applyFill="1" applyBorder="1">
      <alignment horizontal="center" vertical="center"/>
    </xf>
    <xf numFmtId="0" fontId="0" fillId="76" borderId="401" xfId="48" applyFont="1" applyFill="1" applyBorder="1">
      <alignment horizontal="center" vertical="center"/>
    </xf>
    <xf numFmtId="0" fontId="0" fillId="51" borderId="401" xfId="48" applyFont="1" applyFill="1" applyBorder="1">
      <alignment horizontal="center" vertical="center"/>
    </xf>
    <xf numFmtId="0" fontId="0" fillId="51" borderId="401" xfId="0" applyFill="1" applyBorder="1" applyAlignment="1">
      <alignment horizontal="left" vertical="center" wrapText="1"/>
    </xf>
    <xf numFmtId="1" fontId="0" fillId="51" borderId="401" xfId="32" applyNumberFormat="1" applyFont="1" applyFill="1" applyBorder="1" applyAlignment="1">
      <alignment horizontal="center" vertical="center"/>
    </xf>
    <xf numFmtId="0" fontId="0" fillId="56" borderId="401" xfId="44" applyFont="1" applyFill="1" applyBorder="1">
      <alignment horizontal="center" vertical="center"/>
    </xf>
    <xf numFmtId="0" fontId="0" fillId="51" borderId="401" xfId="46" applyFont="1" applyFill="1" applyBorder="1">
      <alignment horizontal="center" vertical="center"/>
    </xf>
    <xf numFmtId="49" fontId="0" fillId="52" borderId="401" xfId="0" applyNumberFormat="1" applyFill="1" applyBorder="1">
      <alignment horizontal="center" vertical="center"/>
    </xf>
    <xf numFmtId="0" fontId="0" fillId="52" borderId="401" xfId="44" applyFont="1" applyFill="1" applyBorder="1">
      <alignment horizontal="center" vertical="center"/>
    </xf>
    <xf numFmtId="0" fontId="7" fillId="54" borderId="269" xfId="50" applyBorder="1">
      <alignment horizontal="center" vertical="center"/>
    </xf>
    <xf numFmtId="0" fontId="7" fillId="54" borderId="270" xfId="50" applyBorder="1">
      <alignment horizontal="center" vertical="center"/>
    </xf>
    <xf numFmtId="0" fontId="52" fillId="56" borderId="271" xfId="46" applyBorder="1">
      <alignment horizontal="center" vertical="center"/>
    </xf>
    <xf numFmtId="0" fontId="0" fillId="0" borderId="414" xfId="0" applyBorder="1" applyAlignment="1">
      <alignment vertical="center"/>
    </xf>
    <xf numFmtId="0" fontId="0" fillId="51" borderId="414" xfId="0" applyFill="1" applyBorder="1" applyAlignment="1" applyProtection="1">
      <alignment horizontal="left" vertical="center"/>
      <protection locked="0"/>
    </xf>
    <xf numFmtId="0" fontId="0" fillId="51" borderId="414" xfId="0" applyFill="1" applyBorder="1">
      <alignment horizontal="center" vertical="center"/>
    </xf>
    <xf numFmtId="0" fontId="0" fillId="51" borderId="414" xfId="48" applyFont="1" applyFill="1" applyBorder="1">
      <alignment horizontal="center" vertical="center"/>
    </xf>
    <xf numFmtId="0" fontId="7" fillId="0" borderId="414" xfId="53" applyBorder="1">
      <alignment horizontal="center" vertical="center"/>
    </xf>
    <xf numFmtId="0" fontId="7" fillId="52" borderId="414" xfId="48" applyBorder="1">
      <alignment horizontal="center" vertical="center"/>
    </xf>
    <xf numFmtId="0" fontId="0" fillId="51" borderId="415" xfId="48" applyFont="1" applyFill="1" applyBorder="1">
      <alignment horizontal="center" vertical="center"/>
    </xf>
    <xf numFmtId="0" fontId="0" fillId="52" borderId="169" xfId="47" applyFont="1" applyFill="1" applyBorder="1">
      <alignment horizontal="center" vertical="center"/>
    </xf>
    <xf numFmtId="0" fontId="7" fillId="51" borderId="269" xfId="50" applyFill="1" applyBorder="1">
      <alignment horizontal="center" vertical="center"/>
    </xf>
    <xf numFmtId="0" fontId="0" fillId="53" borderId="169" xfId="47" applyFont="1" applyFill="1" applyBorder="1">
      <alignment horizontal="center" vertical="center"/>
    </xf>
    <xf numFmtId="0" fontId="0" fillId="51" borderId="295" xfId="48" applyFont="1" applyFill="1" applyBorder="1">
      <alignment horizontal="center" vertical="center"/>
    </xf>
    <xf numFmtId="0" fontId="7" fillId="53" borderId="295" xfId="43" applyBorder="1">
      <alignment horizontal="center" vertical="center"/>
    </xf>
    <xf numFmtId="0" fontId="0" fillId="53" borderId="269" xfId="48" applyFont="1" applyFill="1" applyBorder="1">
      <alignment horizontal="center" vertical="center"/>
    </xf>
    <xf numFmtId="0" fontId="0" fillId="53" borderId="295" xfId="48" applyFont="1" applyFill="1" applyBorder="1">
      <alignment horizontal="center" vertical="center"/>
    </xf>
    <xf numFmtId="0" fontId="0" fillId="53" borderId="295" xfId="0" applyFill="1" applyBorder="1">
      <alignment horizontal="center" vertical="center"/>
    </xf>
    <xf numFmtId="0" fontId="60" fillId="0" borderId="295" xfId="0" applyFont="1" applyBorder="1" applyAlignment="1">
      <alignment horizontal="left" vertical="center"/>
    </xf>
    <xf numFmtId="0" fontId="0" fillId="57" borderId="407" xfId="0" applyFill="1" applyBorder="1">
      <alignment horizontal="center" vertical="center"/>
    </xf>
    <xf numFmtId="1" fontId="0" fillId="57" borderId="169" xfId="32" applyNumberFormat="1" applyFont="1" applyFill="1" applyBorder="1" applyAlignment="1">
      <alignment horizontal="center" vertical="center"/>
    </xf>
    <xf numFmtId="49" fontId="0" fillId="51" borderId="407" xfId="0" applyNumberFormat="1" applyFill="1" applyBorder="1">
      <alignment horizontal="center" vertical="center"/>
    </xf>
    <xf numFmtId="1" fontId="0" fillId="51" borderId="407" xfId="32" applyNumberFormat="1" applyFont="1" applyFill="1" applyBorder="1" applyAlignment="1">
      <alignment horizontal="center" vertical="center"/>
    </xf>
    <xf numFmtId="0" fontId="0" fillId="51" borderId="407" xfId="0" applyFill="1" applyBorder="1">
      <alignment horizontal="center" vertical="center"/>
    </xf>
    <xf numFmtId="0" fontId="19" fillId="0" borderId="416" xfId="0" applyFont="1" applyBorder="1" applyAlignment="1" applyProtection="1">
      <alignment horizontal="center"/>
      <protection locked="0"/>
    </xf>
    <xf numFmtId="0" fontId="0" fillId="55" borderId="361" xfId="0" applyFill="1" applyBorder="1">
      <alignment horizontal="center" vertical="center"/>
    </xf>
    <xf numFmtId="0" fontId="0" fillId="51" borderId="361" xfId="47" applyFont="1" applyFill="1" applyBorder="1">
      <alignment horizontal="center" vertical="center"/>
    </xf>
    <xf numFmtId="0" fontId="0" fillId="0" borderId="361" xfId="0" applyBorder="1">
      <alignment horizontal="center" vertical="center"/>
    </xf>
    <xf numFmtId="0" fontId="0" fillId="0" borderId="399" xfId="0" applyBorder="1">
      <alignment horizontal="center" vertical="center"/>
    </xf>
    <xf numFmtId="0" fontId="0" fillId="0" borderId="417" xfId="0" applyBorder="1">
      <alignment horizontal="center" vertical="center"/>
    </xf>
    <xf numFmtId="0" fontId="0" fillId="73" borderId="292" xfId="0" applyFill="1" applyBorder="1" applyAlignment="1"/>
    <xf numFmtId="0" fontId="21" fillId="0" borderId="418" xfId="0" applyFont="1" applyBorder="1" applyAlignment="1">
      <alignment vertical="center"/>
    </xf>
    <xf numFmtId="0" fontId="4" fillId="0" borderId="419" xfId="0" applyFont="1" applyBorder="1" applyAlignment="1" applyProtection="1">
      <alignment horizontal="center"/>
      <protection locked="0"/>
    </xf>
    <xf numFmtId="0" fontId="0" fillId="0" borderId="398" xfId="0" applyBorder="1" applyAlignment="1">
      <alignment horizontal="left" vertical="center"/>
    </xf>
    <xf numFmtId="0" fontId="7" fillId="53" borderId="269" xfId="48" applyFill="1" applyBorder="1">
      <alignment horizontal="center" vertical="center"/>
    </xf>
    <xf numFmtId="0" fontId="7" fillId="0" borderId="269" xfId="48" applyFill="1" applyBorder="1">
      <alignment horizontal="center" vertical="center"/>
    </xf>
    <xf numFmtId="0" fontId="7" fillId="51" borderId="270" xfId="50" applyFill="1" applyBorder="1">
      <alignment horizontal="center" vertical="center"/>
    </xf>
    <xf numFmtId="49" fontId="0" fillId="57" borderId="401" xfId="0" applyNumberFormat="1" applyFill="1" applyBorder="1">
      <alignment horizontal="center" vertical="center"/>
    </xf>
    <xf numFmtId="0" fontId="0" fillId="57" borderId="401" xfId="44" applyFont="1" applyFill="1" applyBorder="1">
      <alignment horizontal="center" vertical="center"/>
    </xf>
    <xf numFmtId="0" fontId="0" fillId="51" borderId="416" xfId="48" applyFont="1" applyFill="1" applyBorder="1">
      <alignment horizontal="center" vertical="center"/>
    </xf>
    <xf numFmtId="0" fontId="0" fillId="53" borderId="401" xfId="0" applyFill="1" applyBorder="1">
      <alignment horizontal="center" vertical="center"/>
    </xf>
    <xf numFmtId="0" fontId="0" fillId="72" borderId="296" xfId="0" applyFill="1" applyBorder="1">
      <alignment horizontal="center" vertical="center"/>
    </xf>
    <xf numFmtId="0" fontId="0" fillId="0" borderId="420" xfId="0" applyBorder="1" applyAlignment="1"/>
    <xf numFmtId="0" fontId="7" fillId="55" borderId="407" xfId="45" applyBorder="1">
      <alignment horizontal="center" vertical="center"/>
    </xf>
    <xf numFmtId="0" fontId="0" fillId="55" borderId="407" xfId="0" applyFill="1" applyBorder="1">
      <alignment horizontal="center" vertical="center"/>
    </xf>
    <xf numFmtId="0" fontId="0" fillId="55" borderId="407" xfId="44" applyFont="1" applyFill="1" applyBorder="1">
      <alignment horizontal="center" vertical="center"/>
    </xf>
    <xf numFmtId="0" fontId="0" fillId="0" borderId="403" xfId="0" applyBorder="1" applyAlignment="1"/>
    <xf numFmtId="0" fontId="0" fillId="51" borderId="421" xfId="0" applyFill="1" applyBorder="1">
      <alignment horizontal="center" vertical="center"/>
    </xf>
    <xf numFmtId="0" fontId="0" fillId="72" borderId="422" xfId="0" applyFill="1" applyBorder="1">
      <alignment horizontal="center" vertical="center"/>
    </xf>
    <xf numFmtId="0" fontId="7" fillId="53" borderId="361" xfId="43" applyBorder="1">
      <alignment horizontal="center" vertical="center"/>
    </xf>
    <xf numFmtId="0" fontId="7" fillId="51" borderId="361" xfId="43" applyFill="1" applyBorder="1">
      <alignment horizontal="center" vertical="center"/>
    </xf>
    <xf numFmtId="0" fontId="7" fillId="52" borderId="361" xfId="48" applyBorder="1">
      <alignment horizontal="center" vertical="center"/>
    </xf>
    <xf numFmtId="0" fontId="0" fillId="55" borderId="407" xfId="45" applyFont="1" applyBorder="1">
      <alignment horizontal="center" vertical="center"/>
    </xf>
    <xf numFmtId="0" fontId="0" fillId="0" borderId="418" xfId="0" applyBorder="1" applyAlignment="1"/>
    <xf numFmtId="0" fontId="0" fillId="75" borderId="407" xfId="0" applyFill="1" applyBorder="1" applyAlignment="1"/>
    <xf numFmtId="0" fontId="0" fillId="0" borderId="423" xfId="0" applyBorder="1">
      <alignment horizontal="center" vertical="center"/>
    </xf>
    <xf numFmtId="0" fontId="0" fillId="0" borderId="389" xfId="0" applyBorder="1" applyAlignment="1">
      <alignment horizontal="left" vertical="center"/>
    </xf>
    <xf numFmtId="0" fontId="0" fillId="0" borderId="378" xfId="0" applyBorder="1">
      <alignment horizontal="center" vertical="center"/>
    </xf>
    <xf numFmtId="0" fontId="0" fillId="0" borderId="379" xfId="0" applyBorder="1" applyAlignment="1">
      <alignment horizontal="left" vertical="center"/>
    </xf>
    <xf numFmtId="0" fontId="0" fillId="0" borderId="424" xfId="0" applyBorder="1">
      <alignment horizontal="center" vertical="center"/>
    </xf>
    <xf numFmtId="0" fontId="0" fillId="0" borderId="425" xfId="0" applyBorder="1">
      <alignment horizontal="center" vertical="center"/>
    </xf>
    <xf numFmtId="0" fontId="0" fillId="0" borderId="426" xfId="0" applyBorder="1">
      <alignment horizontal="center" vertical="center"/>
    </xf>
    <xf numFmtId="0" fontId="0" fillId="0" borderId="427" xfId="0" applyBorder="1">
      <alignment horizontal="center" vertical="center"/>
    </xf>
    <xf numFmtId="0" fontId="4" fillId="43" borderId="428" xfId="0" applyFont="1" applyFill="1" applyBorder="1" applyAlignment="1">
      <alignment horizontal="center"/>
    </xf>
    <xf numFmtId="0" fontId="0" fillId="0" borderId="428" xfId="0" applyBorder="1" applyAlignment="1">
      <alignment vertical="center"/>
    </xf>
    <xf numFmtId="0" fontId="0" fillId="51" borderId="428" xfId="20" applyNumberFormat="1" applyFont="1" applyFill="1" applyBorder="1" applyAlignment="1">
      <alignment horizontal="center" vertical="center"/>
    </xf>
    <xf numFmtId="0" fontId="0" fillId="51" borderId="429" xfId="20" applyNumberFormat="1" applyFont="1" applyFill="1" applyBorder="1" applyAlignment="1">
      <alignment horizontal="center" vertical="center"/>
    </xf>
    <xf numFmtId="0" fontId="4" fillId="0" borderId="427" xfId="0" applyFont="1" applyBorder="1" applyAlignment="1">
      <alignment horizontal="center"/>
    </xf>
    <xf numFmtId="0" fontId="4" fillId="0" borderId="430" xfId="0" applyFont="1" applyBorder="1" applyAlignment="1">
      <alignment horizontal="left"/>
    </xf>
    <xf numFmtId="0" fontId="6" fillId="0" borderId="427" xfId="0" applyFont="1" applyBorder="1" applyAlignment="1">
      <alignment horizontal="center"/>
    </xf>
    <xf numFmtId="0" fontId="0" fillId="0" borderId="427" xfId="0" applyBorder="1" applyAlignment="1">
      <alignment horizontal="center"/>
    </xf>
    <xf numFmtId="0" fontId="4" fillId="0" borderId="430" xfId="0" applyFont="1" applyBorder="1" applyAlignment="1">
      <alignment horizontal="center"/>
    </xf>
    <xf numFmtId="0" fontId="6" fillId="0" borderId="431" xfId="0" applyFont="1" applyBorder="1" applyAlignment="1">
      <alignment horizontal="center"/>
    </xf>
    <xf numFmtId="0" fontId="6" fillId="0" borderId="430" xfId="0" applyFont="1" applyBorder="1" applyAlignment="1">
      <alignment horizontal="center"/>
    </xf>
    <xf numFmtId="0" fontId="0" fillId="0" borderId="430" xfId="0" applyBorder="1" applyAlignment="1">
      <alignment horizontal="center"/>
    </xf>
    <xf numFmtId="0" fontId="7" fillId="0" borderId="431" xfId="0" applyFont="1" applyBorder="1" applyAlignment="1">
      <alignment horizontal="left" vertical="center"/>
    </xf>
    <xf numFmtId="0" fontId="6" fillId="0" borderId="431" xfId="0" applyFont="1" applyBorder="1">
      <alignment horizontal="center" vertical="center"/>
    </xf>
    <xf numFmtId="0" fontId="6" fillId="0" borderId="430" xfId="0" applyFont="1" applyBorder="1">
      <alignment horizontal="center" vertical="center"/>
    </xf>
    <xf numFmtId="0" fontId="7" fillId="0" borderId="428" xfId="0" applyFont="1" applyBorder="1">
      <alignment horizontal="center" vertical="center"/>
    </xf>
    <xf numFmtId="0" fontId="7" fillId="0" borderId="428" xfId="0" applyFont="1" applyBorder="1" applyAlignment="1">
      <alignment horizontal="left" vertical="center"/>
    </xf>
    <xf numFmtId="0" fontId="0" fillId="56" borderId="428" xfId="0" applyFill="1" applyBorder="1">
      <alignment horizontal="center" vertical="center"/>
    </xf>
    <xf numFmtId="0" fontId="0" fillId="55" borderId="428" xfId="0" applyFill="1" applyBorder="1">
      <alignment horizontal="center" vertical="center"/>
    </xf>
    <xf numFmtId="0" fontId="0" fillId="52" borderId="428" xfId="0" applyFill="1" applyBorder="1">
      <alignment horizontal="center" vertical="center"/>
    </xf>
    <xf numFmtId="0" fontId="0" fillId="0" borderId="427" xfId="0" applyBorder="1" applyAlignment="1"/>
    <xf numFmtId="0" fontId="4" fillId="0" borderId="431" xfId="0" applyFont="1" applyBorder="1" applyAlignment="1">
      <alignment horizontal="left"/>
    </xf>
    <xf numFmtId="0" fontId="0" fillId="0" borderId="431" xfId="0" applyBorder="1" applyAlignment="1"/>
    <xf numFmtId="0" fontId="0" fillId="0" borderId="430" xfId="0" applyBorder="1" applyAlignment="1"/>
    <xf numFmtId="0" fontId="4" fillId="0" borderId="427" xfId="0" applyFont="1" applyBorder="1" applyAlignment="1">
      <alignment horizontal="left"/>
    </xf>
    <xf numFmtId="0" fontId="0" fillId="0" borderId="432" xfId="0" applyBorder="1" applyAlignment="1"/>
    <xf numFmtId="0" fontId="0" fillId="51" borderId="428" xfId="0" applyFill="1" applyBorder="1" applyAlignment="1">
      <alignment horizontal="left" vertical="center"/>
    </xf>
    <xf numFmtId="0" fontId="7" fillId="58" borderId="428" xfId="33" applyBorder="1">
      <alignment horizontal="center" vertical="center"/>
    </xf>
    <xf numFmtId="0" fontId="0" fillId="53" borderId="428" xfId="44" applyFont="1" applyFill="1" applyBorder="1">
      <alignment horizontal="center" vertical="center"/>
    </xf>
    <xf numFmtId="49" fontId="0" fillId="71" borderId="428" xfId="0" applyNumberFormat="1" applyFill="1" applyBorder="1">
      <alignment horizontal="center" vertical="center"/>
    </xf>
    <xf numFmtId="49" fontId="37" fillId="17" borderId="413" xfId="34" applyNumberFormat="1" applyBorder="1" applyAlignment="1">
      <alignment horizontal="center" vertical="center"/>
    </xf>
    <xf numFmtId="0" fontId="0" fillId="71" borderId="269" xfId="51" applyFont="1" applyFill="1" applyBorder="1">
      <alignment horizontal="center" vertical="center"/>
    </xf>
    <xf numFmtId="0" fontId="0" fillId="76" borderId="269" xfId="51" applyFont="1" applyFill="1" applyBorder="1">
      <alignment horizontal="center" vertical="center"/>
    </xf>
    <xf numFmtId="0" fontId="7" fillId="54" borderId="271" xfId="50" applyBorder="1">
      <alignment horizontal="center" vertical="center"/>
    </xf>
    <xf numFmtId="0" fontId="0" fillId="82" borderId="362" xfId="0" applyFill="1" applyBorder="1">
      <alignment horizontal="center" vertical="center"/>
    </xf>
    <xf numFmtId="0" fontId="0" fillId="69" borderId="362" xfId="44" applyFont="1" applyBorder="1">
      <alignment horizontal="center" vertical="center"/>
    </xf>
    <xf numFmtId="0" fontId="7" fillId="69" borderId="362" xfId="44" applyBorder="1">
      <alignment horizontal="center" vertical="center"/>
    </xf>
    <xf numFmtId="0" fontId="0" fillId="51" borderId="362" xfId="44" applyFont="1" applyFill="1" applyBorder="1">
      <alignment horizontal="center" vertical="center"/>
    </xf>
    <xf numFmtId="0" fontId="0" fillId="53" borderId="362" xfId="0" applyFill="1" applyBorder="1">
      <alignment horizontal="center" vertical="center"/>
    </xf>
    <xf numFmtId="49" fontId="0" fillId="53" borderId="362" xfId="0" applyNumberFormat="1" applyFill="1" applyBorder="1">
      <alignment horizontal="center" vertical="center"/>
    </xf>
    <xf numFmtId="0" fontId="0" fillId="52" borderId="308" xfId="44" applyFont="1" applyFill="1" applyBorder="1">
      <alignment horizontal="center" vertical="center"/>
    </xf>
    <xf numFmtId="0" fontId="0" fillId="52" borderId="308" xfId="48" applyFont="1" applyBorder="1">
      <alignment horizontal="center" vertical="center"/>
    </xf>
    <xf numFmtId="0" fontId="7" fillId="55" borderId="308" xfId="45" applyBorder="1">
      <alignment horizontal="center" vertical="center"/>
    </xf>
    <xf numFmtId="0" fontId="0" fillId="55" borderId="308" xfId="44" applyFont="1" applyFill="1" applyBorder="1">
      <alignment horizontal="center" vertical="center"/>
    </xf>
    <xf numFmtId="0" fontId="7" fillId="51" borderId="428" xfId="0" applyFont="1" applyFill="1" applyBorder="1" applyAlignment="1">
      <alignment vertical="center"/>
    </xf>
    <xf numFmtId="0" fontId="0" fillId="51" borderId="428" xfId="32" applyFont="1" applyFill="1" applyBorder="1" applyAlignment="1">
      <alignment horizontal="center" vertical="center"/>
    </xf>
    <xf numFmtId="0" fontId="4" fillId="0" borderId="433" xfId="0" applyFont="1" applyBorder="1" applyAlignment="1">
      <alignment horizontal="center"/>
    </xf>
    <xf numFmtId="49" fontId="7" fillId="0" borderId="434" xfId="0" applyNumberFormat="1" applyFont="1" applyBorder="1">
      <alignment horizontal="center" vertical="center"/>
    </xf>
    <xf numFmtId="0" fontId="0" fillId="0" borderId="435" xfId="0" applyBorder="1">
      <alignment horizontal="center" vertical="center"/>
    </xf>
    <xf numFmtId="0" fontId="4" fillId="0" borderId="435" xfId="0" applyFont="1" applyBorder="1" applyAlignment="1">
      <alignment horizontal="left"/>
    </xf>
    <xf numFmtId="0" fontId="15" fillId="0" borderId="343" xfId="0" applyFont="1" applyBorder="1">
      <alignment horizontal="center" vertical="center"/>
    </xf>
    <xf numFmtId="0" fontId="0" fillId="51" borderId="362" xfId="0" applyFill="1" applyBorder="1" applyAlignment="1">
      <alignment horizontal="left" vertical="center" wrapText="1"/>
    </xf>
    <xf numFmtId="49" fontId="0" fillId="51" borderId="381" xfId="0" applyNumberFormat="1" applyFill="1" applyBorder="1">
      <alignment horizontal="center" vertical="center"/>
    </xf>
    <xf numFmtId="0" fontId="7" fillId="52" borderId="362" xfId="48" applyBorder="1">
      <alignment horizontal="center" vertical="center"/>
    </xf>
    <xf numFmtId="49" fontId="0" fillId="0" borderId="169" xfId="0" applyNumberFormat="1" applyBorder="1">
      <alignment horizontal="center" vertical="center"/>
    </xf>
    <xf numFmtId="0" fontId="4" fillId="0" borderId="427" xfId="0" applyFont="1" applyBorder="1" applyAlignment="1">
      <alignment horizontal="left" vertical="center"/>
    </xf>
    <xf numFmtId="0" fontId="0" fillId="0" borderId="430" xfId="0" applyBorder="1" applyAlignment="1">
      <alignment horizontal="left" vertical="center"/>
    </xf>
    <xf numFmtId="0" fontId="4" fillId="0" borderId="431" xfId="0" applyFont="1" applyBorder="1" applyAlignment="1">
      <alignment horizontal="left" vertical="center"/>
    </xf>
    <xf numFmtId="0" fontId="0" fillId="0" borderId="436" xfId="0" applyBorder="1" applyAlignment="1">
      <alignment horizontal="left" vertical="center"/>
    </xf>
    <xf numFmtId="0" fontId="4" fillId="0" borderId="437" xfId="0" applyFont="1" applyBorder="1" applyAlignment="1">
      <alignment horizontal="left"/>
    </xf>
    <xf numFmtId="0" fontId="0" fillId="0" borderId="438" xfId="0" applyBorder="1" applyAlignment="1">
      <alignment horizontal="left" vertical="center"/>
    </xf>
    <xf numFmtId="49" fontId="0" fillId="0" borderId="439" xfId="0" applyNumberFormat="1" applyBorder="1" applyAlignment="1">
      <alignment horizontal="left"/>
    </xf>
    <xf numFmtId="49" fontId="0" fillId="0" borderId="439" xfId="0" applyNumberFormat="1" applyBorder="1" applyAlignment="1">
      <alignment horizontal="left" vertical="center"/>
    </xf>
    <xf numFmtId="0" fontId="0" fillId="0" borderId="440" xfId="0" applyBorder="1" applyAlignment="1">
      <alignment horizontal="left" vertical="center"/>
    </xf>
    <xf numFmtId="49" fontId="0" fillId="0" borderId="441" xfId="0" applyNumberFormat="1" applyBorder="1" applyAlignment="1">
      <alignment horizontal="left"/>
    </xf>
    <xf numFmtId="0" fontId="4" fillId="0" borderId="362" xfId="0" applyFont="1" applyBorder="1" applyAlignment="1" applyProtection="1">
      <alignment horizontal="center"/>
      <protection locked="0"/>
    </xf>
    <xf numFmtId="0" fontId="0" fillId="0" borderId="362" xfId="0" applyBorder="1" applyAlignment="1">
      <alignment horizontal="left"/>
    </xf>
    <xf numFmtId="0" fontId="0" fillId="0" borderId="442" xfId="0" applyBorder="1">
      <alignment horizontal="center" vertical="center"/>
    </xf>
    <xf numFmtId="0" fontId="4" fillId="0" borderId="443" xfId="0" applyFont="1" applyBorder="1">
      <alignment horizontal="center" vertical="center"/>
    </xf>
    <xf numFmtId="0" fontId="4" fillId="0" borderId="444" xfId="0" applyFont="1" applyBorder="1" applyAlignment="1">
      <alignment horizontal="center"/>
    </xf>
    <xf numFmtId="0" fontId="4" fillId="0" borderId="445" xfId="0" applyFont="1" applyBorder="1" applyAlignment="1">
      <alignment horizontal="center"/>
    </xf>
    <xf numFmtId="0" fontId="3" fillId="0" borderId="437" xfId="0" applyFont="1" applyBorder="1" applyAlignment="1">
      <alignment horizontal="left"/>
    </xf>
    <xf numFmtId="0" fontId="4" fillId="0" borderId="446" xfId="0" applyFont="1" applyBorder="1" applyAlignment="1">
      <alignment horizontal="center"/>
    </xf>
    <xf numFmtId="0" fontId="3" fillId="0" borderId="447" xfId="0" applyFont="1" applyBorder="1" applyAlignment="1">
      <alignment horizontal="center"/>
    </xf>
    <xf numFmtId="0" fontId="0" fillId="0" borderId="428" xfId="0" applyBorder="1" applyAlignment="1" applyProtection="1">
      <alignment horizontal="center"/>
      <protection locked="0"/>
    </xf>
    <xf numFmtId="0" fontId="0" fillId="0" borderId="448" xfId="0" applyBorder="1" applyAlignment="1" applyProtection="1">
      <alignment horizontal="center"/>
      <protection locked="0"/>
    </xf>
    <xf numFmtId="0" fontId="0" fillId="43" borderId="448" xfId="0" applyFill="1" applyBorder="1" applyAlignment="1">
      <alignment horizontal="center"/>
    </xf>
    <xf numFmtId="0" fontId="47" fillId="0" borderId="448" xfId="0" applyFont="1" applyBorder="1" applyAlignment="1">
      <alignment horizontal="left" vertical="center"/>
    </xf>
    <xf numFmtId="0" fontId="0" fillId="24" borderId="448" xfId="0" applyFill="1" applyBorder="1" applyAlignment="1" applyProtection="1">
      <alignment horizontal="center"/>
      <protection locked="0"/>
    </xf>
    <xf numFmtId="0" fontId="4" fillId="24" borderId="448" xfId="0" applyFont="1" applyFill="1" applyBorder="1">
      <alignment horizontal="center" vertical="center"/>
    </xf>
    <xf numFmtId="49" fontId="0" fillId="53" borderId="448" xfId="0" applyNumberFormat="1" applyFill="1" applyBorder="1">
      <alignment horizontal="center" vertical="center"/>
    </xf>
    <xf numFmtId="0" fontId="0" fillId="51" borderId="449" xfId="44" applyFont="1" applyFill="1" applyBorder="1">
      <alignment horizontal="center" vertical="center"/>
    </xf>
    <xf numFmtId="0" fontId="0" fillId="0" borderId="450" xfId="0" applyBorder="1" applyAlignment="1" applyProtection="1">
      <alignment horizontal="center"/>
      <protection locked="0"/>
    </xf>
    <xf numFmtId="49" fontId="0" fillId="0" borderId="439" xfId="0" applyNumberFormat="1" applyBorder="1" applyAlignment="1"/>
    <xf numFmtId="0" fontId="0" fillId="0" borderId="362" xfId="0" applyBorder="1" applyAlignment="1">
      <alignment horizontal="left" vertical="center"/>
    </xf>
    <xf numFmtId="49" fontId="0" fillId="51" borderId="451" xfId="0" applyNumberFormat="1" applyFill="1" applyBorder="1">
      <alignment horizontal="center" vertical="center"/>
    </xf>
    <xf numFmtId="49" fontId="0" fillId="51" borderId="452" xfId="0" applyNumberFormat="1" applyFill="1" applyBorder="1">
      <alignment horizontal="center" vertical="center"/>
    </xf>
    <xf numFmtId="49" fontId="0" fillId="51" borderId="453" xfId="0" applyNumberFormat="1" applyFill="1" applyBorder="1">
      <alignment horizontal="center" vertical="center"/>
    </xf>
    <xf numFmtId="0" fontId="0" fillId="51" borderId="453" xfId="0" applyFill="1" applyBorder="1">
      <alignment horizontal="center" vertical="center"/>
    </xf>
    <xf numFmtId="49" fontId="0" fillId="51" borderId="454" xfId="0" applyNumberFormat="1" applyFill="1" applyBorder="1">
      <alignment horizontal="center" vertical="center"/>
    </xf>
    <xf numFmtId="0" fontId="6" fillId="44" borderId="439" xfId="0" applyFont="1" applyFill="1" applyBorder="1" applyAlignment="1">
      <alignment horizontal="left"/>
    </xf>
    <xf numFmtId="0" fontId="6" fillId="25" borderId="439" xfId="0" applyFont="1" applyFill="1" applyBorder="1">
      <alignment horizontal="center" vertical="center"/>
    </xf>
    <xf numFmtId="0" fontId="7" fillId="25" borderId="437" xfId="0" applyFont="1" applyFill="1" applyBorder="1">
      <alignment horizontal="center" vertical="center"/>
    </xf>
    <xf numFmtId="0" fontId="6" fillId="29" borderId="439" xfId="0" applyFont="1" applyFill="1" applyBorder="1" applyAlignment="1">
      <alignment horizontal="left"/>
    </xf>
    <xf numFmtId="0" fontId="6" fillId="29" borderId="437" xfId="0" applyFont="1" applyFill="1" applyBorder="1" applyAlignment="1">
      <alignment horizontal="left"/>
    </xf>
    <xf numFmtId="0" fontId="7" fillId="29" borderId="437" xfId="0" applyFont="1" applyFill="1" applyBorder="1">
      <alignment horizontal="center" vertical="center"/>
    </xf>
    <xf numFmtId="0" fontId="7" fillId="29" borderId="438" xfId="0" applyFont="1" applyFill="1" applyBorder="1">
      <alignment horizontal="center" vertical="center"/>
    </xf>
    <xf numFmtId="0" fontId="6" fillId="37" borderId="439" xfId="0" applyFont="1" applyFill="1" applyBorder="1" applyAlignment="1">
      <alignment horizontal="left"/>
    </xf>
    <xf numFmtId="0" fontId="6" fillId="37" borderId="437" xfId="0" applyFont="1" applyFill="1" applyBorder="1" applyAlignment="1">
      <alignment horizontal="left"/>
    </xf>
    <xf numFmtId="0" fontId="0" fillId="37" borderId="437" xfId="0" applyFill="1" applyBorder="1">
      <alignment horizontal="center" vertical="center"/>
    </xf>
    <xf numFmtId="0" fontId="6" fillId="45" borderId="439" xfId="0" applyFont="1" applyFill="1" applyBorder="1" applyAlignment="1">
      <alignment horizontal="left"/>
    </xf>
    <xf numFmtId="0" fontId="0" fillId="45" borderId="437" xfId="0" applyFill="1" applyBorder="1">
      <alignment horizontal="center" vertical="center"/>
    </xf>
    <xf numFmtId="0" fontId="7" fillId="45" borderId="437" xfId="0" applyFont="1" applyFill="1" applyBorder="1">
      <alignment horizontal="center" vertical="center"/>
    </xf>
    <xf numFmtId="0" fontId="7" fillId="45" borderId="438" xfId="0" applyFont="1" applyFill="1" applyBorder="1">
      <alignment horizontal="center" vertical="center"/>
    </xf>
    <xf numFmtId="0" fontId="6" fillId="24" borderId="439" xfId="0" applyFont="1" applyFill="1" applyBorder="1">
      <alignment horizontal="center" vertical="center"/>
    </xf>
    <xf numFmtId="0" fontId="0" fillId="24" borderId="437" xfId="0" applyFill="1" applyBorder="1">
      <alignment horizontal="center" vertical="center"/>
    </xf>
    <xf numFmtId="0" fontId="7" fillId="24" borderId="437" xfId="0" applyFont="1" applyFill="1" applyBorder="1">
      <alignment horizontal="center" vertical="center"/>
    </xf>
    <xf numFmtId="0" fontId="6" fillId="40" borderId="439" xfId="0" applyFont="1" applyFill="1" applyBorder="1" applyAlignment="1">
      <alignment horizontal="left"/>
    </xf>
    <xf numFmtId="0" fontId="7" fillId="40" borderId="437" xfId="0" applyFont="1" applyFill="1" applyBorder="1">
      <alignment horizontal="center" vertical="center"/>
    </xf>
    <xf numFmtId="0" fontId="0" fillId="40" borderId="438" xfId="0" applyFill="1" applyBorder="1">
      <alignment horizontal="center" vertical="center"/>
    </xf>
    <xf numFmtId="0" fontId="0" fillId="46" borderId="455" xfId="0" applyFill="1" applyBorder="1">
      <alignment horizontal="center" vertical="center"/>
    </xf>
    <xf numFmtId="0" fontId="7" fillId="46" borderId="455" xfId="0" applyFont="1" applyFill="1" applyBorder="1">
      <alignment horizontal="center" vertical="center"/>
    </xf>
    <xf numFmtId="0" fontId="7" fillId="46" borderId="456" xfId="0" applyFont="1" applyFill="1" applyBorder="1">
      <alignment horizontal="center" vertical="center"/>
    </xf>
    <xf numFmtId="0" fontId="6" fillId="0" borderId="457" xfId="0" applyFont="1" applyBorder="1" applyAlignment="1">
      <alignment horizontal="left" vertical="center"/>
    </xf>
    <xf numFmtId="0" fontId="7" fillId="0" borderId="455" xfId="0" applyFont="1" applyBorder="1">
      <alignment horizontal="center" vertical="center"/>
    </xf>
    <xf numFmtId="0" fontId="7" fillId="0" borderId="456" xfId="0" applyFont="1" applyBorder="1">
      <alignment horizontal="center" vertical="center"/>
    </xf>
    <xf numFmtId="0" fontId="6" fillId="39" borderId="448" xfId="0" applyFont="1" applyFill="1" applyBorder="1" applyAlignment="1">
      <alignment horizontal="left"/>
    </xf>
    <xf numFmtId="0" fontId="6" fillId="47" borderId="439" xfId="0" applyFont="1" applyFill="1" applyBorder="1">
      <alignment horizontal="center" vertical="center"/>
    </xf>
    <xf numFmtId="0" fontId="7" fillId="47" borderId="437" xfId="0" applyFont="1" applyFill="1" applyBorder="1">
      <alignment horizontal="center" vertical="center"/>
    </xf>
    <xf numFmtId="0" fontId="7" fillId="0" borderId="439" xfId="0" applyFont="1" applyBorder="1" applyAlignment="1">
      <alignment horizontal="left"/>
    </xf>
    <xf numFmtId="0" fontId="0" fillId="0" borderId="437" xfId="0" applyBorder="1">
      <alignment horizontal="center" vertical="center"/>
    </xf>
    <xf numFmtId="0" fontId="7" fillId="0" borderId="437" xfId="0" applyFont="1" applyBorder="1" applyAlignment="1">
      <alignment horizontal="left"/>
    </xf>
    <xf numFmtId="0" fontId="7" fillId="0" borderId="437" xfId="0" applyFont="1" applyBorder="1">
      <alignment horizontal="center" vertical="center"/>
    </xf>
    <xf numFmtId="0" fontId="7" fillId="0" borderId="438" xfId="0" applyFont="1" applyBorder="1">
      <alignment horizontal="center" vertical="center"/>
    </xf>
    <xf numFmtId="0" fontId="7" fillId="48" borderId="439" xfId="0" applyFont="1" applyFill="1" applyBorder="1" applyAlignment="1">
      <alignment horizontal="left" vertical="center"/>
    </xf>
    <xf numFmtId="0" fontId="7" fillId="48" borderId="437" xfId="0" applyFont="1" applyFill="1" applyBorder="1">
      <alignment horizontal="center" vertical="center"/>
    </xf>
    <xf numFmtId="0" fontId="7" fillId="48" borderId="438" xfId="0" applyFont="1" applyFill="1" applyBorder="1">
      <alignment horizontal="center" vertical="center"/>
    </xf>
    <xf numFmtId="0" fontId="0" fillId="0" borderId="443" xfId="0" applyBorder="1">
      <alignment horizontal="center" vertical="center"/>
    </xf>
    <xf numFmtId="0" fontId="4" fillId="0" borderId="443" xfId="0" applyFont="1" applyBorder="1" applyAlignment="1">
      <alignment horizontal="center"/>
    </xf>
    <xf numFmtId="0" fontId="7" fillId="0" borderId="443" xfId="0" applyFont="1" applyBorder="1">
      <alignment horizontal="center" vertical="center"/>
    </xf>
    <xf numFmtId="0" fontId="7" fillId="0" borderId="448" xfId="0" applyFont="1" applyBorder="1">
      <alignment horizontal="center" vertical="center"/>
    </xf>
    <xf numFmtId="0" fontId="0" fillId="0" borderId="448" xfId="0" applyBorder="1">
      <alignment horizontal="center" vertical="center"/>
    </xf>
    <xf numFmtId="0" fontId="4" fillId="0" borderId="448" xfId="0" applyFont="1" applyBorder="1" applyAlignment="1">
      <alignment horizontal="center"/>
    </xf>
    <xf numFmtId="0" fontId="4" fillId="0" borderId="186" xfId="0" applyFont="1" applyBorder="1" applyAlignment="1">
      <alignment horizontal="left" vertical="center"/>
    </xf>
    <xf numFmtId="0" fontId="60" fillId="0" borderId="178" xfId="0" applyFont="1" applyBorder="1" applyAlignment="1">
      <alignment horizontal="left" vertical="center"/>
    </xf>
    <xf numFmtId="0" fontId="4" fillId="0" borderId="343" xfId="0" applyFont="1" applyBorder="1" applyAlignment="1">
      <alignment horizontal="left" vertical="center"/>
    </xf>
    <xf numFmtId="0" fontId="0" fillId="0" borderId="170" xfId="0" applyBorder="1">
      <alignment horizontal="center" vertical="center"/>
    </xf>
    <xf numFmtId="0" fontId="60" fillId="0" borderId="187" xfId="0" applyFont="1" applyBorder="1" applyAlignment="1">
      <alignment horizontal="left" vertical="center"/>
    </xf>
    <xf numFmtId="0" fontId="0" fillId="0" borderId="343" xfId="0" applyBorder="1">
      <alignment horizontal="center" vertical="center"/>
    </xf>
    <xf numFmtId="0" fontId="14" fillId="0" borderId="343" xfId="0" applyFont="1" applyBorder="1">
      <alignment horizontal="center" vertical="center"/>
    </xf>
    <xf numFmtId="0" fontId="4" fillId="0" borderId="343" xfId="0" applyFont="1" applyBorder="1">
      <alignment horizontal="center" vertical="center"/>
    </xf>
    <xf numFmtId="0" fontId="0" fillId="0" borderId="343" xfId="0" applyBorder="1" applyAlignment="1">
      <alignment horizontal="left" vertical="center"/>
    </xf>
    <xf numFmtId="0" fontId="0" fillId="0" borderId="170" xfId="0" applyBorder="1" applyAlignment="1">
      <alignment horizontal="left" vertical="center"/>
    </xf>
    <xf numFmtId="0" fontId="0" fillId="51" borderId="411" xfId="0" applyFill="1" applyBorder="1">
      <alignment horizontal="center" vertical="center"/>
    </xf>
    <xf numFmtId="0" fontId="0" fillId="51" borderId="428" xfId="0" applyFill="1" applyBorder="1" applyProtection="1">
      <alignment horizontal="center" vertical="center"/>
      <protection locked="0"/>
    </xf>
    <xf numFmtId="0" fontId="0" fillId="0" borderId="428" xfId="0" applyBorder="1" applyAlignment="1">
      <alignment horizontal="left" vertical="center"/>
    </xf>
    <xf numFmtId="0" fontId="0" fillId="51" borderId="428" xfId="43" applyFont="1" applyFill="1" applyBorder="1">
      <alignment horizontal="center" vertical="center"/>
    </xf>
    <xf numFmtId="0" fontId="0" fillId="51" borderId="429" xfId="43" applyFont="1" applyFill="1" applyBorder="1">
      <alignment horizontal="center" vertical="center"/>
    </xf>
    <xf numFmtId="0" fontId="4" fillId="24" borderId="448" xfId="0" applyFont="1" applyFill="1" applyBorder="1" applyAlignment="1">
      <alignment horizontal="left" vertical="center"/>
    </xf>
    <xf numFmtId="0" fontId="0" fillId="24" borderId="448" xfId="0" applyFill="1" applyBorder="1">
      <alignment horizontal="center" vertical="center"/>
    </xf>
    <xf numFmtId="0" fontId="0" fillId="24" borderId="449" xfId="0" applyFill="1" applyBorder="1">
      <alignment horizontal="center" vertical="center"/>
    </xf>
    <xf numFmtId="0" fontId="0" fillId="43" borderId="448" xfId="0" applyFill="1" applyBorder="1" applyAlignment="1" applyProtection="1">
      <alignment horizontal="center"/>
      <protection locked="0"/>
    </xf>
    <xf numFmtId="0" fontId="0" fillId="0" borderId="448" xfId="0" applyBorder="1" applyAlignment="1">
      <alignment horizontal="left" vertical="center"/>
    </xf>
    <xf numFmtId="0" fontId="0" fillId="51" borderId="448" xfId="44" applyFont="1" applyFill="1" applyBorder="1">
      <alignment horizontal="center" vertical="center"/>
    </xf>
    <xf numFmtId="1" fontId="0" fillId="51" borderId="448" xfId="0" applyNumberFormat="1" applyFill="1" applyBorder="1">
      <alignment horizontal="center" vertical="center"/>
    </xf>
    <xf numFmtId="1" fontId="0" fillId="51" borderId="448" xfId="32" applyNumberFormat="1" applyFont="1" applyFill="1" applyBorder="1" applyAlignment="1">
      <alignment horizontal="center" vertical="center"/>
    </xf>
    <xf numFmtId="0" fontId="0" fillId="51" borderId="448" xfId="0" applyFill="1" applyBorder="1">
      <alignment horizontal="center" vertical="center"/>
    </xf>
    <xf numFmtId="0" fontId="0" fillId="16" borderId="458" xfId="20" applyFont="1" applyBorder="1" applyAlignment="1">
      <alignment horizontal="center" vertical="center"/>
    </xf>
    <xf numFmtId="0" fontId="0" fillId="51" borderId="448" xfId="43" applyFont="1" applyFill="1" applyBorder="1">
      <alignment horizontal="center" vertical="center"/>
    </xf>
    <xf numFmtId="0" fontId="6" fillId="0" borderId="448" xfId="0" applyFont="1" applyBorder="1" applyAlignment="1">
      <alignment horizontal="left" vertical="center"/>
    </xf>
    <xf numFmtId="1" fontId="0" fillId="51" borderId="448" xfId="44" applyNumberFormat="1" applyFont="1" applyFill="1" applyBorder="1">
      <alignment horizontal="center" vertical="center"/>
    </xf>
    <xf numFmtId="0" fontId="0" fillId="51" borderId="448" xfId="48" applyFont="1" applyFill="1" applyBorder="1">
      <alignment horizontal="center" vertical="center"/>
    </xf>
    <xf numFmtId="0" fontId="7" fillId="55" borderId="448" xfId="53" applyFill="1" applyBorder="1">
      <alignment horizontal="center" vertical="center"/>
    </xf>
    <xf numFmtId="0" fontId="7" fillId="0" borderId="448" xfId="53" applyBorder="1">
      <alignment horizontal="center" vertical="center"/>
    </xf>
    <xf numFmtId="0" fontId="0" fillId="51" borderId="448" xfId="49" applyFont="1" applyFill="1" applyBorder="1">
      <alignment horizontal="center" vertical="center"/>
    </xf>
    <xf numFmtId="0" fontId="0" fillId="43" borderId="443" xfId="0" applyFill="1" applyBorder="1" applyAlignment="1" applyProtection="1">
      <alignment horizontal="center"/>
      <protection locked="0"/>
    </xf>
    <xf numFmtId="0" fontId="0" fillId="0" borderId="443" xfId="0" applyBorder="1" applyAlignment="1">
      <alignment horizontal="left" vertical="center"/>
    </xf>
    <xf numFmtId="0" fontId="0" fillId="51" borderId="443" xfId="43" applyFont="1" applyFill="1" applyBorder="1">
      <alignment horizontal="center" vertical="center"/>
    </xf>
    <xf numFmtId="1" fontId="0" fillId="51" borderId="443" xfId="0" applyNumberFormat="1" applyFill="1" applyBorder="1">
      <alignment horizontal="center" vertical="center"/>
    </xf>
    <xf numFmtId="1" fontId="0" fillId="51" borderId="443" xfId="32" applyNumberFormat="1" applyFont="1" applyFill="1" applyBorder="1" applyAlignment="1">
      <alignment horizontal="center" vertical="center"/>
    </xf>
    <xf numFmtId="0" fontId="0" fillId="51" borderId="443" xfId="0" applyFill="1" applyBorder="1">
      <alignment horizontal="center" vertical="center"/>
    </xf>
    <xf numFmtId="0" fontId="0" fillId="51" borderId="443" xfId="44" applyFont="1" applyFill="1" applyBorder="1">
      <alignment horizontal="center" vertical="center"/>
    </xf>
    <xf numFmtId="0" fontId="0" fillId="51" borderId="443" xfId="46" applyFont="1" applyFill="1" applyBorder="1">
      <alignment horizontal="center" vertical="center"/>
    </xf>
    <xf numFmtId="0" fontId="7" fillId="52" borderId="443" xfId="48" applyBorder="1">
      <alignment horizontal="center" vertical="center"/>
    </xf>
    <xf numFmtId="0" fontId="0" fillId="51" borderId="394" xfId="43" applyFont="1" applyFill="1" applyBorder="1">
      <alignment horizontal="center" vertical="center"/>
    </xf>
    <xf numFmtId="0" fontId="0" fillId="0" borderId="459" xfId="0" applyBorder="1">
      <alignment horizontal="center" vertical="center"/>
    </xf>
    <xf numFmtId="0" fontId="0" fillId="0" borderId="459" xfId="0" applyBorder="1" applyAlignment="1">
      <alignment horizontal="left" vertical="center"/>
    </xf>
    <xf numFmtId="0" fontId="0" fillId="52" borderId="459" xfId="43" applyFont="1" applyFill="1" applyBorder="1">
      <alignment horizontal="center" vertical="center"/>
    </xf>
    <xf numFmtId="0" fontId="0" fillId="51" borderId="459" xfId="43" applyFont="1" applyFill="1" applyBorder="1">
      <alignment horizontal="center" vertical="center"/>
    </xf>
    <xf numFmtId="0" fontId="0" fillId="51" borderId="428" xfId="44" applyFont="1" applyFill="1" applyBorder="1">
      <alignment horizontal="center" vertical="center"/>
    </xf>
    <xf numFmtId="0" fontId="0" fillId="51" borderId="428" xfId="0" applyFill="1" applyBorder="1">
      <alignment horizontal="center" vertical="center"/>
    </xf>
    <xf numFmtId="49" fontId="0" fillId="51" borderId="428" xfId="0" applyNumberFormat="1" applyFill="1" applyBorder="1">
      <alignment horizontal="center" vertical="center"/>
    </xf>
    <xf numFmtId="0" fontId="0" fillId="51" borderId="460" xfId="43" applyFont="1" applyFill="1" applyBorder="1">
      <alignment horizontal="center" vertical="center"/>
    </xf>
    <xf numFmtId="0" fontId="0" fillId="0" borderId="461" xfId="0" applyBorder="1">
      <alignment horizontal="center" vertical="center"/>
    </xf>
    <xf numFmtId="173" fontId="0" fillId="0" borderId="461" xfId="0" applyNumberFormat="1" applyBorder="1">
      <alignment horizontal="center" vertical="center"/>
    </xf>
    <xf numFmtId="0" fontId="0" fillId="43" borderId="460" xfId="0" applyFill="1" applyBorder="1" applyAlignment="1" applyProtection="1">
      <alignment horizontal="center"/>
      <protection locked="0"/>
    </xf>
    <xf numFmtId="0" fontId="0" fillId="0" borderId="460" xfId="0" applyBorder="1" applyAlignment="1">
      <alignment vertical="center"/>
    </xf>
    <xf numFmtId="0" fontId="7" fillId="69" borderId="460" xfId="44" applyBorder="1">
      <alignment horizontal="center" vertical="center"/>
    </xf>
    <xf numFmtId="0" fontId="0" fillId="55" borderId="460" xfId="43" applyFont="1" applyFill="1" applyBorder="1">
      <alignment horizontal="center" vertical="center"/>
    </xf>
    <xf numFmtId="0" fontId="0" fillId="51" borderId="461" xfId="0" applyFill="1" applyBorder="1" applyAlignment="1">
      <alignment horizontal="left" vertical="center" wrapText="1"/>
    </xf>
    <xf numFmtId="0" fontId="7" fillId="53" borderId="460" xfId="43" applyBorder="1">
      <alignment horizontal="center" vertical="center"/>
    </xf>
    <xf numFmtId="0" fontId="0" fillId="51" borderId="362" xfId="0" applyFill="1" applyBorder="1">
      <alignment horizontal="center" vertical="center"/>
    </xf>
    <xf numFmtId="0" fontId="0" fillId="51" borderId="461" xfId="32" applyFont="1" applyFill="1" applyBorder="1" applyAlignment="1">
      <alignment horizontal="center" vertical="center"/>
    </xf>
    <xf numFmtId="0" fontId="4" fillId="0" borderId="427" xfId="0" applyFont="1" applyBorder="1" applyAlignment="1">
      <alignment vertical="center"/>
    </xf>
    <xf numFmtId="0" fontId="4" fillId="0" borderId="431" xfId="0" applyFont="1" applyBorder="1" applyAlignment="1">
      <alignment vertical="center"/>
    </xf>
    <xf numFmtId="0" fontId="0" fillId="0" borderId="431" xfId="0" applyBorder="1">
      <alignment horizontal="center" vertical="center"/>
    </xf>
    <xf numFmtId="0" fontId="0" fillId="0" borderId="432" xfId="0" applyBorder="1">
      <alignment horizontal="center" vertical="center"/>
    </xf>
    <xf numFmtId="0" fontId="4" fillId="0" borderId="462" xfId="0" applyFont="1" applyBorder="1" applyAlignment="1">
      <alignment horizontal="left" vertical="center"/>
    </xf>
    <xf numFmtId="0" fontId="0" fillId="0" borderId="455" xfId="0" applyBorder="1">
      <alignment horizontal="center" vertical="center"/>
    </xf>
    <xf numFmtId="0" fontId="4" fillId="0" borderId="439" xfId="0" applyFont="1" applyBorder="1" applyAlignment="1">
      <alignment vertical="center"/>
    </xf>
    <xf numFmtId="0" fontId="14" fillId="0" borderId="437" xfId="0" applyFont="1" applyBorder="1">
      <alignment horizontal="center" vertical="center"/>
    </xf>
    <xf numFmtId="0" fontId="0" fillId="0" borderId="438" xfId="0" applyBorder="1">
      <alignment horizontal="center" vertical="center"/>
    </xf>
    <xf numFmtId="0" fontId="4" fillId="0" borderId="457" xfId="0" applyFont="1" applyBorder="1" applyAlignment="1">
      <alignment horizontal="left" vertical="center"/>
    </xf>
    <xf numFmtId="0" fontId="14" fillId="0" borderId="455" xfId="0" applyFont="1" applyBorder="1">
      <alignment horizontal="center" vertical="center"/>
    </xf>
    <xf numFmtId="0" fontId="4" fillId="0" borderId="455" xfId="0" applyFont="1" applyBorder="1">
      <alignment horizontal="center" vertical="center"/>
    </xf>
    <xf numFmtId="0" fontId="4" fillId="0" borderId="445" xfId="0" applyFont="1" applyBorder="1" applyAlignment="1">
      <alignment horizontal="left" vertical="center"/>
    </xf>
    <xf numFmtId="0" fontId="0" fillId="0" borderId="439" xfId="0" applyBorder="1" applyAlignment="1">
      <alignment vertical="center"/>
    </xf>
    <xf numFmtId="0" fontId="4" fillId="0" borderId="439" xfId="0" applyFont="1" applyBorder="1">
      <alignment horizontal="center" vertical="center"/>
    </xf>
    <xf numFmtId="0" fontId="0" fillId="0" borderId="437" xfId="0" applyBorder="1" applyAlignment="1">
      <alignment horizontal="left" vertical="center"/>
    </xf>
    <xf numFmtId="0" fontId="0" fillId="0" borderId="463" xfId="0" applyBorder="1">
      <alignment horizontal="center" vertical="center"/>
    </xf>
    <xf numFmtId="0" fontId="4" fillId="0" borderId="446" xfId="0" applyFont="1" applyBorder="1" applyAlignment="1">
      <alignment horizontal="left" vertical="center"/>
    </xf>
    <xf numFmtId="0" fontId="0" fillId="0" borderId="447" xfId="0" applyBorder="1">
      <alignment horizontal="center" vertical="center"/>
    </xf>
    <xf numFmtId="0" fontId="0" fillId="0" borderId="441" xfId="0" applyBorder="1" applyAlignment="1">
      <alignment vertical="center"/>
    </xf>
    <xf numFmtId="0" fontId="0" fillId="0" borderId="464" xfId="0" applyBorder="1">
      <alignment horizontal="center" vertical="center"/>
    </xf>
    <xf numFmtId="0" fontId="4" fillId="0" borderId="441" xfId="0" applyFont="1" applyBorder="1">
      <alignment horizontal="center" vertical="center"/>
    </xf>
    <xf numFmtId="0" fontId="0" fillId="0" borderId="447" xfId="0" applyBorder="1" applyAlignment="1">
      <alignment horizontal="left" vertical="center"/>
    </xf>
    <xf numFmtId="0" fontId="14" fillId="0" borderId="447" xfId="0" applyFont="1" applyBorder="1">
      <alignment horizontal="center" vertical="center"/>
    </xf>
    <xf numFmtId="0" fontId="4" fillId="0" borderId="447" xfId="0" applyFont="1" applyBorder="1" applyAlignment="1">
      <alignment horizontal="left" vertical="center"/>
    </xf>
    <xf numFmtId="0" fontId="0" fillId="0" borderId="465" xfId="0" applyBorder="1">
      <alignment horizontal="center" vertical="center"/>
    </xf>
    <xf numFmtId="0" fontId="0" fillId="0" borderId="443" xfId="0" applyBorder="1" applyAlignment="1" applyProtection="1">
      <alignment horizontal="center"/>
      <protection locked="0"/>
    </xf>
    <xf numFmtId="0" fontId="6" fillId="0" borderId="443" xfId="0" applyFont="1" applyBorder="1" applyAlignment="1">
      <alignment horizontal="center"/>
    </xf>
    <xf numFmtId="0" fontId="0" fillId="72" borderId="450" xfId="0" applyFill="1" applyBorder="1">
      <alignment horizontal="center" vertical="center"/>
    </xf>
    <xf numFmtId="0" fontId="0" fillId="51" borderId="450" xfId="0" applyFill="1" applyBorder="1">
      <alignment horizontal="center" vertical="center"/>
    </xf>
    <xf numFmtId="0" fontId="0" fillId="51" borderId="466" xfId="0" applyFill="1" applyBorder="1">
      <alignment horizontal="center" vertical="center"/>
    </xf>
    <xf numFmtId="0" fontId="0" fillId="24" borderId="444" xfId="0" applyFill="1" applyBorder="1" applyAlignment="1" applyProtection="1">
      <alignment horizontal="center"/>
      <protection locked="0"/>
    </xf>
    <xf numFmtId="0" fontId="7" fillId="53" borderId="428" xfId="43" applyBorder="1">
      <alignment horizontal="center" vertical="center"/>
    </xf>
    <xf numFmtId="49" fontId="0" fillId="53" borderId="428" xfId="0" applyNumberFormat="1" applyFill="1" applyBorder="1">
      <alignment horizontal="center" vertical="center"/>
    </xf>
    <xf numFmtId="0" fontId="7" fillId="53" borderId="429" xfId="43" applyBorder="1">
      <alignment horizontal="center" vertical="center"/>
    </xf>
    <xf numFmtId="0" fontId="0" fillId="43" borderId="467" xfId="0" applyFill="1" applyBorder="1" applyAlignment="1" applyProtection="1">
      <alignment horizontal="center"/>
      <protection locked="0"/>
    </xf>
    <xf numFmtId="0" fontId="7" fillId="69" borderId="448" xfId="44" applyBorder="1">
      <alignment horizontal="center" vertical="center"/>
    </xf>
    <xf numFmtId="0" fontId="0" fillId="51" borderId="449" xfId="0" applyFill="1" applyBorder="1">
      <alignment horizontal="center" vertical="center"/>
    </xf>
    <xf numFmtId="0" fontId="0" fillId="43" borderId="468" xfId="0" applyFill="1" applyBorder="1" applyAlignment="1" applyProtection="1">
      <alignment horizontal="center"/>
      <protection locked="0"/>
    </xf>
    <xf numFmtId="49" fontId="0" fillId="51" borderId="450" xfId="0" applyNumberFormat="1" applyFill="1" applyBorder="1">
      <alignment horizontal="center" vertical="center"/>
    </xf>
    <xf numFmtId="0" fontId="7" fillId="52" borderId="450" xfId="48" applyBorder="1">
      <alignment horizontal="center" vertical="center"/>
    </xf>
    <xf numFmtId="49" fontId="0" fillId="51" borderId="466" xfId="0" applyNumberFormat="1" applyFill="1" applyBorder="1">
      <alignment horizontal="center" vertical="center"/>
    </xf>
    <xf numFmtId="0" fontId="0" fillId="51" borderId="428" xfId="48" applyFont="1" applyFill="1" applyBorder="1">
      <alignment horizontal="center" vertical="center"/>
    </xf>
    <xf numFmtId="49" fontId="0" fillId="51" borderId="429" xfId="0" applyNumberFormat="1" applyFill="1" applyBorder="1">
      <alignment horizontal="center" vertical="center"/>
    </xf>
    <xf numFmtId="49" fontId="0" fillId="51" borderId="448" xfId="0" applyNumberFormat="1" applyFill="1" applyBorder="1">
      <alignment horizontal="center" vertical="center"/>
    </xf>
    <xf numFmtId="0" fontId="0" fillId="51" borderId="448" xfId="46" applyFont="1" applyFill="1" applyBorder="1">
      <alignment horizontal="center" vertical="center"/>
    </xf>
    <xf numFmtId="0" fontId="0" fillId="51" borderId="448" xfId="45" applyFont="1" applyFill="1" applyBorder="1">
      <alignment horizontal="center" vertical="center"/>
    </xf>
    <xf numFmtId="49" fontId="0" fillId="51" borderId="449" xfId="0" applyNumberFormat="1" applyFill="1" applyBorder="1">
      <alignment horizontal="center" vertical="center"/>
    </xf>
    <xf numFmtId="0" fontId="0" fillId="51" borderId="450" xfId="0" applyFill="1" applyBorder="1" applyAlignment="1">
      <alignment horizontal="left" vertical="center"/>
    </xf>
    <xf numFmtId="0" fontId="0" fillId="51" borderId="450" xfId="48" applyFont="1" applyFill="1" applyBorder="1">
      <alignment horizontal="center" vertical="center"/>
    </xf>
    <xf numFmtId="0" fontId="7" fillId="76" borderId="450" xfId="53" applyFill="1" applyBorder="1">
      <alignment horizontal="center" vertical="center"/>
    </xf>
    <xf numFmtId="0" fontId="7" fillId="0" borderId="450" xfId="53" applyBorder="1">
      <alignment horizontal="center" vertical="center"/>
    </xf>
    <xf numFmtId="0" fontId="0" fillId="51" borderId="466" xfId="53" applyFont="1" applyFill="1" applyBorder="1">
      <alignment horizontal="center" vertical="center"/>
    </xf>
    <xf numFmtId="0" fontId="0" fillId="51" borderId="428" xfId="0" applyFill="1" applyBorder="1" applyAlignment="1">
      <alignment horizontal="left" vertical="center" wrapText="1"/>
    </xf>
    <xf numFmtId="1" fontId="0" fillId="51" borderId="428" xfId="32" applyNumberFormat="1" applyFont="1" applyFill="1" applyBorder="1" applyAlignment="1">
      <alignment horizontal="center" vertical="center"/>
    </xf>
    <xf numFmtId="0" fontId="0" fillId="76" borderId="448" xfId="48" applyFont="1" applyFill="1" applyBorder="1">
      <alignment horizontal="center" vertical="center"/>
    </xf>
    <xf numFmtId="0" fontId="0" fillId="0" borderId="450" xfId="0" applyBorder="1" applyAlignment="1">
      <alignment horizontal="left" vertical="center"/>
    </xf>
    <xf numFmtId="0" fontId="0" fillId="51" borderId="450" xfId="44" applyFont="1" applyFill="1" applyBorder="1">
      <alignment horizontal="center" vertical="center"/>
    </xf>
    <xf numFmtId="0" fontId="7" fillId="54" borderId="448" xfId="50" applyBorder="1">
      <alignment horizontal="center" vertical="center"/>
    </xf>
    <xf numFmtId="0" fontId="7" fillId="69" borderId="449" xfId="44" applyBorder="1">
      <alignment horizontal="center" vertical="center"/>
    </xf>
    <xf numFmtId="0" fontId="0" fillId="51" borderId="428" xfId="46" applyFont="1" applyFill="1" applyBorder="1">
      <alignment horizontal="center" vertical="center"/>
    </xf>
    <xf numFmtId="0" fontId="7" fillId="52" borderId="428" xfId="48" applyBorder="1">
      <alignment horizontal="center" vertical="center"/>
    </xf>
    <xf numFmtId="0" fontId="7" fillId="0" borderId="428" xfId="53" applyBorder="1">
      <alignment horizontal="center" vertical="center"/>
    </xf>
    <xf numFmtId="0" fontId="7" fillId="0" borderId="429" xfId="53" applyBorder="1">
      <alignment horizontal="center" vertical="center"/>
    </xf>
    <xf numFmtId="0" fontId="7" fillId="53" borderId="450" xfId="43" applyBorder="1">
      <alignment horizontal="center" vertical="center"/>
    </xf>
    <xf numFmtId="0" fontId="0" fillId="0" borderId="450" xfId="0" applyBorder="1">
      <alignment horizontal="center" vertical="center"/>
    </xf>
    <xf numFmtId="0" fontId="0" fillId="0" borderId="466" xfId="0" applyBorder="1">
      <alignment horizontal="center" vertical="center"/>
    </xf>
    <xf numFmtId="0" fontId="6" fillId="0" borderId="448" xfId="0" applyFont="1" applyBorder="1" applyAlignment="1">
      <alignment horizontal="left"/>
    </xf>
    <xf numFmtId="0" fontId="7" fillId="0" borderId="439" xfId="0" applyFont="1" applyBorder="1">
      <alignment horizontal="center" vertical="center"/>
    </xf>
    <xf numFmtId="0" fontId="0" fillId="0" borderId="448" xfId="0" applyBorder="1" applyAlignment="1">
      <alignment horizontal="center"/>
    </xf>
    <xf numFmtId="0" fontId="0" fillId="43" borderId="439" xfId="0" applyFill="1" applyBorder="1" applyAlignment="1" applyProtection="1">
      <alignment horizontal="center"/>
      <protection locked="0"/>
    </xf>
    <xf numFmtId="0" fontId="0" fillId="0" borderId="439" xfId="0" applyBorder="1" applyAlignment="1">
      <alignment horizontal="left"/>
    </xf>
    <xf numFmtId="0" fontId="0" fillId="0" borderId="437" xfId="0" applyBorder="1" applyAlignment="1">
      <alignment horizontal="left"/>
    </xf>
    <xf numFmtId="0" fontId="0" fillId="0" borderId="457" xfId="0" applyBorder="1" applyAlignment="1">
      <alignment horizontal="left"/>
    </xf>
    <xf numFmtId="0" fontId="0" fillId="0" borderId="455" xfId="0" applyBorder="1" applyAlignment="1">
      <alignment horizontal="left"/>
    </xf>
    <xf numFmtId="0" fontId="7" fillId="0" borderId="456" xfId="0" applyFont="1" applyBorder="1" applyAlignment="1">
      <alignment horizontal="left"/>
    </xf>
    <xf numFmtId="0" fontId="7" fillId="0" borderId="455" xfId="0" applyFont="1" applyBorder="1" applyAlignment="1">
      <alignment horizontal="left"/>
    </xf>
    <xf numFmtId="0" fontId="7" fillId="0" borderId="438" xfId="0" applyFont="1" applyBorder="1" applyAlignment="1">
      <alignment horizontal="left"/>
    </xf>
    <xf numFmtId="0" fontId="6" fillId="0" borderId="439" xfId="0" applyFont="1" applyBorder="1" applyAlignment="1">
      <alignment horizontal="left"/>
    </xf>
    <xf numFmtId="0" fontId="7" fillId="0" borderId="469" xfId="0" applyFont="1" applyBorder="1" applyAlignment="1">
      <alignment horizontal="left"/>
    </xf>
    <xf numFmtId="0" fontId="22" fillId="0" borderId="448" xfId="0" applyFont="1" applyBorder="1" applyAlignment="1" applyProtection="1">
      <alignment horizontal="center"/>
      <protection locked="0"/>
    </xf>
    <xf numFmtId="0" fontId="6" fillId="0" borderId="469" xfId="0" applyFont="1" applyBorder="1" applyAlignment="1">
      <alignment horizontal="left"/>
    </xf>
    <xf numFmtId="0" fontId="0" fillId="0" borderId="186" xfId="0" applyBorder="1" applyAlignment="1">
      <alignment horizontal="left"/>
    </xf>
    <xf numFmtId="0" fontId="0" fillId="0" borderId="343" xfId="0" applyBorder="1" applyAlignment="1">
      <alignment horizontal="left"/>
    </xf>
    <xf numFmtId="0" fontId="7" fillId="0" borderId="170" xfId="0" applyFont="1" applyBorder="1" applyAlignment="1">
      <alignment horizontal="left"/>
    </xf>
    <xf numFmtId="0" fontId="4" fillId="0" borderId="450" xfId="0" applyFont="1" applyBorder="1" applyAlignment="1" applyProtection="1">
      <alignment horizontal="center"/>
      <protection locked="0"/>
    </xf>
    <xf numFmtId="0" fontId="6" fillId="0" borderId="450" xfId="0" applyFont="1" applyBorder="1" applyAlignment="1">
      <alignment horizontal="center"/>
    </xf>
    <xf numFmtId="0" fontId="0" fillId="0" borderId="470" xfId="0" applyBorder="1" applyAlignment="1">
      <alignment vertical="center"/>
    </xf>
    <xf numFmtId="0" fontId="0" fillId="51" borderId="470" xfId="0" applyFill="1" applyBorder="1" applyAlignment="1" applyProtection="1">
      <alignment horizontal="left" vertical="center"/>
      <protection locked="0"/>
    </xf>
    <xf numFmtId="0" fontId="0" fillId="51" borderId="470" xfId="0" applyFill="1" applyBorder="1">
      <alignment horizontal="center" vertical="center"/>
    </xf>
    <xf numFmtId="0" fontId="0" fillId="76" borderId="470" xfId="0" applyFill="1" applyBorder="1">
      <alignment horizontal="center" vertical="center"/>
    </xf>
    <xf numFmtId="0" fontId="0" fillId="51" borderId="470" xfId="44" applyFont="1" applyFill="1" applyBorder="1">
      <alignment horizontal="center" vertical="center"/>
    </xf>
    <xf numFmtId="0" fontId="0" fillId="57" borderId="178" xfId="0" applyFill="1" applyBorder="1">
      <alignment horizontal="center" vertical="center"/>
    </xf>
    <xf numFmtId="0" fontId="7" fillId="0" borderId="178" xfId="43" applyFill="1" applyBorder="1">
      <alignment horizontal="center" vertical="center"/>
    </xf>
    <xf numFmtId="0" fontId="0" fillId="57" borderId="169" xfId="20" applyNumberFormat="1" applyFont="1" applyFill="1" applyBorder="1" applyAlignment="1">
      <alignment horizontal="center" vertical="center"/>
    </xf>
    <xf numFmtId="0" fontId="0" fillId="57" borderId="428" xfId="44" applyFont="1" applyFill="1" applyBorder="1">
      <alignment horizontal="center" vertical="center"/>
    </xf>
    <xf numFmtId="49" fontId="0" fillId="57" borderId="448" xfId="0" applyNumberFormat="1" applyFill="1" applyBorder="1">
      <alignment horizontal="center" vertical="center"/>
    </xf>
    <xf numFmtId="49" fontId="0" fillId="55" borderId="448" xfId="0" applyNumberFormat="1" applyFill="1" applyBorder="1">
      <alignment horizontal="center" vertical="center"/>
    </xf>
    <xf numFmtId="49" fontId="0" fillId="51" borderId="362" xfId="0" applyNumberFormat="1" applyFill="1" applyBorder="1">
      <alignment horizontal="center" vertical="center"/>
    </xf>
    <xf numFmtId="49" fontId="0" fillId="51" borderId="417" xfId="0" applyNumberFormat="1" applyFill="1" applyBorder="1">
      <alignment horizontal="center" vertical="center"/>
    </xf>
    <xf numFmtId="1" fontId="0" fillId="51" borderId="361" xfId="32" applyNumberFormat="1" applyFont="1" applyFill="1" applyBorder="1" applyAlignment="1">
      <alignment horizontal="center" vertical="center"/>
    </xf>
    <xf numFmtId="0" fontId="0" fillId="51" borderId="399" xfId="0" applyFill="1" applyBorder="1">
      <alignment horizontal="center" vertical="center"/>
    </xf>
    <xf numFmtId="0" fontId="0" fillId="51" borderId="471" xfId="0" applyFill="1" applyBorder="1">
      <alignment horizontal="center" vertical="center"/>
    </xf>
    <xf numFmtId="0" fontId="4" fillId="0" borderId="472" xfId="0" applyFont="1" applyBorder="1" applyAlignment="1" applyProtection="1">
      <alignment horizontal="center"/>
      <protection locked="0"/>
    </xf>
    <xf numFmtId="0" fontId="0" fillId="55" borderId="448" xfId="44" applyFont="1" applyFill="1" applyBorder="1">
      <alignment horizontal="center" vertical="center"/>
    </xf>
    <xf numFmtId="0" fontId="4" fillId="0" borderId="473" xfId="0" applyFont="1" applyBorder="1" applyAlignment="1" applyProtection="1">
      <alignment horizontal="center"/>
      <protection locked="0"/>
    </xf>
    <xf numFmtId="0" fontId="0" fillId="51" borderId="448" xfId="50" applyFont="1" applyFill="1" applyBorder="1">
      <alignment horizontal="center" vertical="center"/>
    </xf>
    <xf numFmtId="0" fontId="0" fillId="57" borderId="450" xfId="0" applyFill="1" applyBorder="1">
      <alignment horizontal="center" vertical="center"/>
    </xf>
    <xf numFmtId="0" fontId="0" fillId="57" borderId="460" xfId="43" applyFont="1" applyFill="1" applyBorder="1">
      <alignment horizontal="center" vertical="center"/>
    </xf>
    <xf numFmtId="0" fontId="0" fillId="57" borderId="460" xfId="48" applyFont="1" applyFill="1" applyBorder="1">
      <alignment horizontal="center" vertical="center"/>
    </xf>
    <xf numFmtId="0" fontId="4" fillId="0" borderId="448" xfId="0" applyFont="1" applyBorder="1" applyAlignment="1" applyProtection="1">
      <alignment horizontal="center"/>
      <protection locked="0"/>
    </xf>
    <xf numFmtId="0" fontId="6" fillId="0" borderId="474" xfId="0" applyFont="1" applyBorder="1" applyAlignment="1">
      <alignment horizontal="center"/>
    </xf>
    <xf numFmtId="0" fontId="0" fillId="51" borderId="475" xfId="0" applyFill="1" applyBorder="1">
      <alignment horizontal="center" vertical="center"/>
    </xf>
    <xf numFmtId="0" fontId="0" fillId="51" borderId="448" xfId="47" applyFont="1" applyFill="1" applyBorder="1">
      <alignment horizontal="center" vertical="center"/>
    </xf>
    <xf numFmtId="0" fontId="7" fillId="57" borderId="448" xfId="47" applyBorder="1">
      <alignment horizontal="center" vertical="center"/>
    </xf>
    <xf numFmtId="0" fontId="0" fillId="51" borderId="449" xfId="47" applyFont="1" applyFill="1" applyBorder="1">
      <alignment horizontal="center" vertical="center"/>
    </xf>
    <xf numFmtId="0" fontId="7" fillId="53" borderId="448" xfId="43" applyBorder="1">
      <alignment horizontal="center" vertical="center"/>
    </xf>
    <xf numFmtId="0" fontId="7" fillId="57" borderId="448" xfId="43" applyFill="1" applyBorder="1">
      <alignment horizontal="center" vertical="center"/>
    </xf>
    <xf numFmtId="0" fontId="0" fillId="51" borderId="450" xfId="47" applyFont="1" applyFill="1" applyBorder="1">
      <alignment horizontal="center" vertical="center"/>
    </xf>
    <xf numFmtId="0" fontId="59" fillId="0" borderId="476" xfId="0" applyFont="1" applyBorder="1" applyAlignment="1"/>
    <xf numFmtId="0" fontId="0" fillId="72" borderId="443" xfId="0" applyFill="1" applyBorder="1">
      <alignment horizontal="center" vertical="center"/>
    </xf>
    <xf numFmtId="0" fontId="0" fillId="51" borderId="477" xfId="0" applyFill="1" applyBorder="1">
      <alignment horizontal="center" vertical="center"/>
    </xf>
    <xf numFmtId="0" fontId="0" fillId="51" borderId="478" xfId="44" applyFont="1" applyFill="1" applyBorder="1">
      <alignment horizontal="center" vertical="center"/>
    </xf>
    <xf numFmtId="1" fontId="0" fillId="51" borderId="478" xfId="32" applyNumberFormat="1" applyFont="1" applyFill="1" applyBorder="1" applyAlignment="1">
      <alignment horizontal="center" vertical="center"/>
    </xf>
    <xf numFmtId="0" fontId="0" fillId="0" borderId="434" xfId="0" applyBorder="1" applyAlignment="1"/>
    <xf numFmtId="0" fontId="0" fillId="72" borderId="452" xfId="0" applyFill="1" applyBorder="1">
      <alignment horizontal="center" vertical="center"/>
    </xf>
    <xf numFmtId="0" fontId="0" fillId="72" borderId="453" xfId="0" applyFill="1" applyBorder="1">
      <alignment horizontal="center" vertical="center"/>
    </xf>
    <xf numFmtId="0" fontId="0" fillId="51" borderId="454" xfId="0" applyFill="1" applyBorder="1">
      <alignment horizontal="center" vertical="center"/>
    </xf>
    <xf numFmtId="0" fontId="60" fillId="0" borderId="457" xfId="0" applyFont="1" applyBorder="1" applyAlignment="1">
      <alignment horizontal="left" vertical="center"/>
    </xf>
    <xf numFmtId="49" fontId="0" fillId="51" borderId="479" xfId="0" applyNumberFormat="1" applyFill="1" applyBorder="1">
      <alignment horizontal="center" vertical="center"/>
    </xf>
    <xf numFmtId="0" fontId="0" fillId="55" borderId="479" xfId="0" applyFill="1" applyBorder="1">
      <alignment horizontal="center" vertical="center"/>
    </xf>
    <xf numFmtId="0" fontId="60" fillId="0" borderId="443" xfId="0" applyFont="1" applyBorder="1" applyAlignment="1">
      <alignment horizontal="left" vertical="center"/>
    </xf>
    <xf numFmtId="0" fontId="0" fillId="0" borderId="478" xfId="0" applyBorder="1" applyAlignment="1"/>
    <xf numFmtId="0" fontId="0" fillId="0" borderId="480" xfId="0" applyBorder="1">
      <alignment horizontal="center" vertical="center"/>
    </xf>
    <xf numFmtId="0" fontId="0" fillId="0" borderId="481" xfId="0" applyBorder="1">
      <alignment horizontal="center" vertical="center"/>
    </xf>
    <xf numFmtId="0" fontId="0" fillId="0" borderId="482" xfId="0" applyBorder="1">
      <alignment horizontal="center" vertical="center"/>
    </xf>
    <xf numFmtId="0" fontId="0" fillId="0" borderId="483" xfId="0" applyBorder="1">
      <alignment horizontal="center" vertical="center"/>
    </xf>
    <xf numFmtId="0" fontId="0" fillId="0" borderId="484" xfId="0" applyBorder="1">
      <alignment horizontal="center" vertical="center"/>
    </xf>
    <xf numFmtId="0" fontId="0" fillId="0" borderId="485" xfId="0" applyBorder="1" applyAlignment="1">
      <alignment horizontal="left" vertical="center"/>
    </xf>
    <xf numFmtId="0" fontId="0" fillId="0" borderId="486" xfId="0" applyBorder="1">
      <alignment horizontal="center" vertical="center"/>
    </xf>
    <xf numFmtId="0" fontId="0" fillId="0" borderId="487" xfId="0" applyBorder="1" applyAlignment="1">
      <alignment horizontal="left" vertical="center"/>
    </xf>
    <xf numFmtId="0" fontId="0" fillId="0" borderId="481" xfId="0" applyBorder="1" applyAlignment="1">
      <alignment horizontal="left" vertical="center"/>
    </xf>
    <xf numFmtId="0" fontId="0" fillId="0" borderId="488" xfId="0" applyBorder="1" applyAlignment="1">
      <alignment horizontal="left" vertical="center"/>
    </xf>
    <xf numFmtId="0" fontId="0" fillId="0" borderId="489" xfId="0" applyBorder="1">
      <alignment horizontal="center" vertical="center"/>
    </xf>
    <xf numFmtId="0" fontId="0" fillId="0" borderId="490" xfId="0" applyBorder="1">
      <alignment horizontal="center" vertical="center"/>
    </xf>
    <xf numFmtId="0" fontId="0" fillId="0" borderId="491" xfId="0" applyBorder="1">
      <alignment horizontal="center" vertical="center"/>
    </xf>
    <xf numFmtId="0" fontId="0" fillId="0" borderId="492" xfId="0" applyBorder="1">
      <alignment horizontal="center" vertical="center"/>
    </xf>
    <xf numFmtId="0" fontId="0" fillId="0" borderId="445" xfId="0" applyBorder="1">
      <alignment horizontal="center" vertical="center"/>
    </xf>
    <xf numFmtId="0" fontId="0" fillId="0" borderId="439" xfId="0" applyBorder="1" applyAlignment="1">
      <alignment horizontal="left" vertical="center"/>
    </xf>
    <xf numFmtId="0" fontId="0" fillId="0" borderId="439" xfId="0" applyBorder="1">
      <alignment horizontal="center" vertical="center"/>
    </xf>
    <xf numFmtId="0" fontId="0" fillId="0" borderId="493" xfId="0" applyBorder="1">
      <alignment horizontal="center" vertical="center"/>
    </xf>
    <xf numFmtId="0" fontId="0" fillId="0" borderId="494" xfId="0" applyBorder="1" applyAlignment="1">
      <alignment horizontal="left" vertical="center"/>
    </xf>
    <xf numFmtId="0" fontId="0" fillId="0" borderId="446" xfId="0" applyBorder="1">
      <alignment horizontal="center" vertical="center"/>
    </xf>
    <xf numFmtId="0" fontId="0" fillId="0" borderId="441" xfId="0" applyBorder="1" applyAlignment="1">
      <alignment horizontal="left" vertical="center"/>
    </xf>
    <xf numFmtId="0" fontId="0" fillId="0" borderId="440" xfId="0" applyBorder="1">
      <alignment horizontal="center" vertical="center"/>
    </xf>
    <xf numFmtId="0" fontId="0" fillId="0" borderId="495" xfId="0" applyBorder="1">
      <alignment horizontal="center" vertical="center"/>
    </xf>
    <xf numFmtId="0" fontId="0" fillId="0" borderId="441" xfId="0" applyBorder="1">
      <alignment horizontal="center" vertical="center"/>
    </xf>
    <xf numFmtId="0" fontId="4" fillId="43" borderId="496" xfId="0" applyFont="1" applyFill="1" applyBorder="1" applyAlignment="1">
      <alignment horizontal="center"/>
    </xf>
    <xf numFmtId="0" fontId="0" fillId="0" borderId="496" xfId="0" applyBorder="1" applyAlignment="1">
      <alignment vertical="center"/>
    </xf>
    <xf numFmtId="0" fontId="0" fillId="51" borderId="496" xfId="20" applyNumberFormat="1" applyFont="1" applyFill="1" applyBorder="1" applyAlignment="1">
      <alignment horizontal="center" vertical="center"/>
    </xf>
    <xf numFmtId="0" fontId="4" fillId="43" borderId="448" xfId="0" applyFont="1" applyFill="1" applyBorder="1" applyAlignment="1">
      <alignment horizontal="center"/>
    </xf>
    <xf numFmtId="0" fontId="0" fillId="0" borderId="448" xfId="0" applyBorder="1" applyAlignment="1">
      <alignment vertical="center"/>
    </xf>
    <xf numFmtId="0" fontId="0" fillId="51" borderId="448" xfId="20" applyNumberFormat="1" applyFont="1" applyFill="1" applyBorder="1" applyAlignment="1">
      <alignment horizontal="center" vertical="center"/>
    </xf>
    <xf numFmtId="0" fontId="4" fillId="43" borderId="450" xfId="0" applyFont="1" applyFill="1" applyBorder="1" applyAlignment="1">
      <alignment horizontal="center"/>
    </xf>
    <xf numFmtId="0" fontId="0" fillId="0" borderId="450" xfId="0" applyBorder="1" applyAlignment="1">
      <alignment vertical="center"/>
    </xf>
    <xf numFmtId="0" fontId="0" fillId="51" borderId="450" xfId="51" applyFont="1" applyFill="1" applyBorder="1">
      <alignment horizontal="center" vertical="center"/>
    </xf>
    <xf numFmtId="0" fontId="4" fillId="0" borderId="480" xfId="0" applyFont="1" applyBorder="1" applyAlignment="1">
      <alignment horizontal="center"/>
    </xf>
    <xf numFmtId="0" fontId="4" fillId="0" borderId="492" xfId="0" applyFont="1" applyBorder="1" applyAlignment="1">
      <alignment horizontal="center"/>
    </xf>
    <xf numFmtId="0" fontId="4" fillId="0" borderId="497" xfId="0" applyFont="1" applyBorder="1" applyAlignment="1">
      <alignment horizontal="left"/>
    </xf>
    <xf numFmtId="0" fontId="6" fillId="0" borderId="492" xfId="0" applyFont="1" applyBorder="1" applyAlignment="1">
      <alignment horizontal="center"/>
    </xf>
    <xf numFmtId="0" fontId="0" fillId="0" borderId="492" xfId="0" applyBorder="1" applyAlignment="1">
      <alignment horizontal="center"/>
    </xf>
    <xf numFmtId="0" fontId="4" fillId="0" borderId="497" xfId="0" applyFont="1" applyBorder="1" applyAlignment="1">
      <alignment horizontal="center"/>
    </xf>
    <xf numFmtId="0" fontId="6" fillId="0" borderId="498" xfId="0" applyFont="1" applyBorder="1" applyAlignment="1">
      <alignment horizontal="center"/>
    </xf>
    <xf numFmtId="0" fontId="6" fillId="0" borderId="497" xfId="0" applyFont="1" applyBorder="1" applyAlignment="1">
      <alignment horizontal="center"/>
    </xf>
    <xf numFmtId="0" fontId="0" fillId="0" borderId="497" xfId="0" applyBorder="1" applyAlignment="1">
      <alignment horizontal="center"/>
    </xf>
    <xf numFmtId="0" fontId="7" fillId="0" borderId="498" xfId="0" applyFont="1" applyBorder="1" applyAlignment="1">
      <alignment horizontal="left" vertical="center"/>
    </xf>
    <xf numFmtId="0" fontId="6" fillId="0" borderId="498" xfId="0" applyFont="1" applyBorder="1">
      <alignment horizontal="center" vertical="center"/>
    </xf>
    <xf numFmtId="0" fontId="6" fillId="0" borderId="497" xfId="0" applyFont="1" applyBorder="1">
      <alignment horizontal="center" vertical="center"/>
    </xf>
    <xf numFmtId="0" fontId="6" fillId="0" borderId="488" xfId="0" applyFont="1" applyBorder="1">
      <alignment horizontal="center" vertical="center"/>
    </xf>
    <xf numFmtId="0" fontId="7" fillId="0" borderId="488" xfId="0" applyFont="1" applyBorder="1">
      <alignment horizontal="center" vertical="center"/>
    </xf>
    <xf numFmtId="0" fontId="7" fillId="0" borderId="483" xfId="0" applyFont="1" applyBorder="1">
      <alignment horizontal="center" vertical="center"/>
    </xf>
    <xf numFmtId="0" fontId="4" fillId="0" borderId="467" xfId="0" applyFont="1" applyBorder="1" applyAlignment="1">
      <alignment horizontal="center"/>
    </xf>
    <xf numFmtId="0" fontId="7" fillId="0" borderId="439" xfId="0" applyFont="1" applyBorder="1" applyAlignment="1">
      <alignment horizontal="left" vertical="center"/>
    </xf>
    <xf numFmtId="0" fontId="7" fillId="0" borderId="437" xfId="0" applyFont="1" applyBorder="1" applyAlignment="1">
      <alignment horizontal="left" vertical="center"/>
    </xf>
    <xf numFmtId="0" fontId="7" fillId="0" borderId="493" xfId="0" applyFont="1" applyBorder="1" applyAlignment="1">
      <alignment horizontal="left" vertical="center"/>
    </xf>
    <xf numFmtId="0" fontId="4" fillId="0" borderId="443" xfId="0" applyFont="1" applyBorder="1" applyAlignment="1" applyProtection="1">
      <alignment horizontal="center"/>
      <protection locked="0"/>
    </xf>
    <xf numFmtId="0" fontId="7" fillId="0" borderId="496" xfId="0" applyFont="1" applyBorder="1">
      <alignment horizontal="center" vertical="center"/>
    </xf>
    <xf numFmtId="0" fontId="7" fillId="0" borderId="496" xfId="0" applyFont="1" applyBorder="1" applyAlignment="1">
      <alignment horizontal="left" vertical="center"/>
    </xf>
    <xf numFmtId="0" fontId="0" fillId="55" borderId="496" xfId="0" applyFill="1" applyBorder="1">
      <alignment horizontal="center" vertical="center"/>
    </xf>
    <xf numFmtId="0" fontId="0" fillId="0" borderId="492" xfId="0" applyBorder="1" applyAlignment="1"/>
    <xf numFmtId="0" fontId="4" fillId="0" borderId="498" xfId="0" applyFont="1" applyBorder="1" applyAlignment="1">
      <alignment horizontal="left"/>
    </xf>
    <xf numFmtId="0" fontId="0" fillId="0" borderId="498" xfId="0" applyBorder="1" applyAlignment="1"/>
    <xf numFmtId="0" fontId="0" fillId="0" borderId="497" xfId="0" applyBorder="1" applyAlignment="1"/>
    <xf numFmtId="0" fontId="4" fillId="0" borderId="492" xfId="0" applyFont="1" applyBorder="1" applyAlignment="1">
      <alignment horizontal="left"/>
    </xf>
    <xf numFmtId="0" fontId="0" fillId="0" borderId="499" xfId="0" applyBorder="1" applyAlignment="1"/>
    <xf numFmtId="0" fontId="0" fillId="0" borderId="445" xfId="0" applyBorder="1" applyAlignment="1">
      <alignment horizontal="center"/>
    </xf>
    <xf numFmtId="0" fontId="4" fillId="0" borderId="439" xfId="0" applyFont="1" applyBorder="1" applyAlignment="1">
      <alignment horizontal="left"/>
    </xf>
    <xf numFmtId="0" fontId="0" fillId="0" borderId="437" xfId="0" applyBorder="1" applyAlignment="1"/>
    <xf numFmtId="0" fontId="0" fillId="0" borderId="438" xfId="0" applyBorder="1" applyAlignment="1">
      <alignment horizontal="left"/>
    </xf>
    <xf numFmtId="0" fontId="4" fillId="0" borderId="437" xfId="0" applyFont="1" applyBorder="1" applyAlignment="1"/>
    <xf numFmtId="0" fontId="4" fillId="0" borderId="438" xfId="0" applyFont="1" applyBorder="1" applyAlignment="1">
      <alignment horizontal="left"/>
    </xf>
    <xf numFmtId="0" fontId="0" fillId="0" borderId="439" xfId="0" applyBorder="1" applyAlignment="1">
      <alignment horizontal="center"/>
    </xf>
    <xf numFmtId="0" fontId="0" fillId="0" borderId="493" xfId="0" applyBorder="1" applyAlignment="1"/>
    <xf numFmtId="0" fontId="4" fillId="0" borderId="457" xfId="0" applyFont="1" applyBorder="1" applyAlignment="1">
      <alignment horizontal="left"/>
    </xf>
    <xf numFmtId="0" fontId="0" fillId="0" borderId="455" xfId="0" applyBorder="1" applyAlignment="1"/>
    <xf numFmtId="0" fontId="0" fillId="0" borderId="456" xfId="0" applyBorder="1" applyAlignment="1">
      <alignment horizontal="left"/>
    </xf>
    <xf numFmtId="0" fontId="9" fillId="0" borderId="457" xfId="0" applyFont="1" applyBorder="1" applyAlignment="1">
      <alignment horizontal="center"/>
    </xf>
    <xf numFmtId="0" fontId="0" fillId="0" borderId="463" xfId="0" applyBorder="1" applyAlignment="1"/>
    <xf numFmtId="0" fontId="0" fillId="0" borderId="446" xfId="0" applyBorder="1" applyAlignment="1">
      <alignment horizontal="center"/>
    </xf>
    <xf numFmtId="0" fontId="4" fillId="0" borderId="441" xfId="0" applyFont="1" applyBorder="1" applyAlignment="1">
      <alignment horizontal="left"/>
    </xf>
    <xf numFmtId="0" fontId="7" fillId="0" borderId="447" xfId="0" applyFont="1" applyBorder="1" applyAlignment="1">
      <alignment horizontal="left" vertical="center"/>
    </xf>
    <xf numFmtId="0" fontId="7" fillId="0" borderId="447" xfId="0" applyFont="1" applyBorder="1">
      <alignment horizontal="center" vertical="center"/>
    </xf>
    <xf numFmtId="0" fontId="7" fillId="0" borderId="464" xfId="0" applyFont="1" applyBorder="1">
      <alignment horizontal="center" vertical="center"/>
    </xf>
    <xf numFmtId="0" fontId="7" fillId="0" borderId="441" xfId="0" applyFont="1" applyBorder="1" applyAlignment="1">
      <alignment horizontal="left" vertical="center"/>
    </xf>
    <xf numFmtId="0" fontId="7" fillId="0" borderId="447" xfId="0" applyFont="1" applyBorder="1" applyAlignment="1">
      <alignment horizontal="left"/>
    </xf>
    <xf numFmtId="0" fontId="7" fillId="0" borderId="464" xfId="0" applyFont="1" applyBorder="1" applyAlignment="1">
      <alignment horizontal="left" vertical="center"/>
    </xf>
    <xf numFmtId="0" fontId="0" fillId="0" borderId="447" xfId="0" applyBorder="1" applyAlignment="1">
      <alignment horizontal="left"/>
    </xf>
    <xf numFmtId="0" fontId="0" fillId="0" borderId="465" xfId="0" applyBorder="1" applyAlignment="1"/>
    <xf numFmtId="0" fontId="0" fillId="51" borderId="496" xfId="0" applyFill="1" applyBorder="1" applyAlignment="1">
      <alignment horizontal="left" vertical="center"/>
    </xf>
    <xf numFmtId="0" fontId="0" fillId="58" borderId="496" xfId="0" applyFill="1" applyBorder="1">
      <alignment horizontal="center" vertical="center"/>
    </xf>
    <xf numFmtId="0" fontId="0" fillId="51" borderId="448" xfId="0" applyFill="1" applyBorder="1" applyAlignment="1">
      <alignment horizontal="left" vertical="center"/>
    </xf>
    <xf numFmtId="0" fontId="0" fillId="51" borderId="449" xfId="48" applyFont="1" applyFill="1" applyBorder="1">
      <alignment horizontal="center" vertical="center"/>
    </xf>
    <xf numFmtId="0" fontId="7" fillId="52" borderId="448" xfId="48" applyBorder="1">
      <alignment horizontal="center" vertical="center"/>
    </xf>
    <xf numFmtId="0" fontId="0" fillId="51" borderId="448" xfId="51" applyFont="1" applyFill="1" applyBorder="1">
      <alignment horizontal="center" vertical="center"/>
    </xf>
    <xf numFmtId="0" fontId="7" fillId="55" borderId="448" xfId="45" applyBorder="1">
      <alignment horizontal="center" vertical="center"/>
    </xf>
    <xf numFmtId="0" fontId="0" fillId="53" borderId="449" xfId="51" applyFont="1" applyFill="1" applyBorder="1">
      <alignment horizontal="center" vertical="center"/>
    </xf>
    <xf numFmtId="0" fontId="0" fillId="55" borderId="450" xfId="0" applyFill="1" applyBorder="1">
      <alignment horizontal="center" vertical="center"/>
    </xf>
    <xf numFmtId="0" fontId="0" fillId="51" borderId="466" xfId="48" applyFont="1" applyFill="1" applyBorder="1">
      <alignment horizontal="center" vertical="center"/>
    </xf>
    <xf numFmtId="0" fontId="0" fillId="0" borderId="441" xfId="0" applyBorder="1" applyAlignment="1">
      <alignment horizontal="left"/>
    </xf>
    <xf numFmtId="0" fontId="0" fillId="0" borderId="447" xfId="0" applyBorder="1" applyAlignment="1"/>
    <xf numFmtId="0" fontId="0" fillId="0" borderId="464" xfId="0" applyBorder="1" applyAlignment="1">
      <alignment horizontal="left"/>
    </xf>
    <xf numFmtId="0" fontId="0" fillId="0" borderId="441" xfId="0" applyBorder="1" applyAlignment="1">
      <alignment horizontal="center"/>
    </xf>
    <xf numFmtId="0" fontId="4" fillId="43" borderId="478" xfId="0" applyFont="1" applyFill="1" applyBorder="1" applyAlignment="1">
      <alignment horizontal="center"/>
    </xf>
    <xf numFmtId="0" fontId="0" fillId="0" borderId="478" xfId="0" applyBorder="1" applyAlignment="1">
      <alignment vertical="center"/>
    </xf>
    <xf numFmtId="0" fontId="4" fillId="43" borderId="461" xfId="0" applyFont="1" applyFill="1" applyBorder="1" applyAlignment="1">
      <alignment horizontal="center"/>
    </xf>
    <xf numFmtId="0" fontId="0" fillId="76" borderId="461" xfId="0" applyFill="1" applyBorder="1">
      <alignment horizontal="center" vertical="center"/>
    </xf>
    <xf numFmtId="0" fontId="0" fillId="52" borderId="461" xfId="46" applyFont="1" applyFill="1" applyBorder="1">
      <alignment horizontal="center" vertical="center"/>
    </xf>
    <xf numFmtId="0" fontId="0" fillId="52" borderId="461" xfId="44" applyFont="1" applyFill="1" applyBorder="1">
      <alignment horizontal="center" vertical="center"/>
    </xf>
    <xf numFmtId="0" fontId="60" fillId="0" borderId="479" xfId="0" applyFont="1" applyBorder="1" applyAlignment="1">
      <alignment horizontal="left" vertical="center"/>
    </xf>
    <xf numFmtId="0" fontId="7" fillId="55" borderId="461" xfId="45" applyBorder="1">
      <alignment horizontal="center" vertical="center"/>
    </xf>
    <xf numFmtId="0" fontId="4" fillId="43" borderId="460" xfId="0" applyFont="1" applyFill="1" applyBorder="1" applyAlignment="1">
      <alignment horizontal="center"/>
    </xf>
    <xf numFmtId="0" fontId="0" fillId="55" borderId="461" xfId="0" applyFill="1" applyBorder="1">
      <alignment horizontal="center" vertical="center"/>
    </xf>
    <xf numFmtId="0" fontId="0" fillId="51" borderId="460" xfId="48" applyFont="1" applyFill="1" applyBorder="1">
      <alignment horizontal="center" vertical="center"/>
    </xf>
    <xf numFmtId="0" fontId="0" fillId="55" borderId="460" xfId="0" applyFill="1" applyBorder="1">
      <alignment horizontal="center" vertical="center"/>
    </xf>
    <xf numFmtId="49" fontId="0" fillId="51" borderId="500" xfId="0" applyNumberFormat="1" applyFill="1" applyBorder="1">
      <alignment horizontal="center" vertical="center"/>
    </xf>
    <xf numFmtId="0" fontId="3" fillId="0" borderId="439" xfId="0" applyFont="1" applyBorder="1" applyAlignment="1">
      <alignment horizontal="left"/>
    </xf>
    <xf numFmtId="0" fontId="4" fillId="0" borderId="437" xfId="0" applyFont="1" applyBorder="1">
      <alignment horizontal="center" vertical="center"/>
    </xf>
    <xf numFmtId="167" fontId="9" fillId="0" borderId="441" xfId="0" applyNumberFormat="1" applyFont="1" applyBorder="1" applyAlignment="1">
      <alignment horizontal="center"/>
    </xf>
    <xf numFmtId="0" fontId="7" fillId="51" borderId="496" xfId="0" applyFont="1" applyFill="1" applyBorder="1" applyAlignment="1">
      <alignment vertical="center"/>
    </xf>
    <xf numFmtId="0" fontId="0" fillId="51" borderId="496" xfId="32" applyFont="1" applyFill="1" applyBorder="1" applyAlignment="1">
      <alignment horizontal="center" vertical="center"/>
    </xf>
    <xf numFmtId="0" fontId="7" fillId="51" borderId="448" xfId="0" applyFont="1" applyFill="1" applyBorder="1" applyAlignment="1">
      <alignment vertical="center"/>
    </xf>
    <xf numFmtId="0" fontId="7" fillId="53" borderId="449" xfId="43" applyBorder="1">
      <alignment horizontal="center" vertical="center"/>
    </xf>
    <xf numFmtId="0" fontId="0" fillId="51" borderId="448" xfId="0" applyFill="1" applyBorder="1" applyAlignment="1">
      <alignment vertical="center"/>
    </xf>
    <xf numFmtId="0" fontId="0" fillId="55" borderId="448" xfId="43" applyFont="1" applyFill="1" applyBorder="1">
      <alignment horizontal="center" vertical="center"/>
    </xf>
    <xf numFmtId="0" fontId="4" fillId="0" borderId="501" xfId="0" applyFont="1" applyBorder="1" applyAlignment="1">
      <alignment horizontal="center"/>
    </xf>
    <xf numFmtId="0" fontId="4" fillId="0" borderId="502" xfId="0" applyFont="1" applyBorder="1" applyAlignment="1">
      <alignment horizontal="left" vertical="center"/>
    </xf>
    <xf numFmtId="0" fontId="0" fillId="0" borderId="503" xfId="0" applyBorder="1" applyAlignment="1">
      <alignment horizontal="left" vertical="center"/>
    </xf>
    <xf numFmtId="0" fontId="4" fillId="0" borderId="504" xfId="0" applyFont="1" applyBorder="1" applyAlignment="1">
      <alignment horizontal="left" vertical="center"/>
    </xf>
    <xf numFmtId="0" fontId="0" fillId="0" borderId="505" xfId="0" applyBorder="1" applyAlignment="1">
      <alignment horizontal="left" vertical="center"/>
    </xf>
    <xf numFmtId="49" fontId="0" fillId="0" borderId="505" xfId="0" applyNumberFormat="1" applyBorder="1" applyAlignment="1">
      <alignment horizontal="left" vertical="center"/>
    </xf>
    <xf numFmtId="0" fontId="4" fillId="0" borderId="506" xfId="0" applyFont="1" applyBorder="1" applyAlignment="1" applyProtection="1">
      <alignment horizontal="center"/>
      <protection locked="0"/>
    </xf>
    <xf numFmtId="0" fontId="0" fillId="0" borderId="506" xfId="0" applyBorder="1" applyAlignment="1">
      <alignment horizontal="left"/>
    </xf>
    <xf numFmtId="0" fontId="0" fillId="76" borderId="169" xfId="44" applyFont="1" applyFill="1" applyBorder="1">
      <alignment horizontal="center" vertical="center"/>
    </xf>
    <xf numFmtId="0" fontId="0" fillId="76" borderId="169" xfId="32" applyFont="1" applyFill="1" applyBorder="1" applyAlignment="1">
      <alignment horizontal="center" vertical="center"/>
    </xf>
    <xf numFmtId="0" fontId="4" fillId="0" borderId="507" xfId="0" applyFont="1" applyBorder="1" applyAlignment="1">
      <alignment horizontal="center"/>
    </xf>
    <xf numFmtId="0" fontId="4" fillId="0" borderId="508" xfId="0" applyFont="1" applyBorder="1" applyAlignment="1">
      <alignment horizontal="center"/>
    </xf>
    <xf numFmtId="0" fontId="4" fillId="0" borderId="473" xfId="0" applyFont="1" applyBorder="1" applyAlignment="1" applyProtection="1">
      <alignment horizontal="left"/>
      <protection locked="0"/>
    </xf>
    <xf numFmtId="0" fontId="0" fillId="0" borderId="509" xfId="0" applyBorder="1" applyAlignment="1" applyProtection="1">
      <alignment horizontal="center"/>
      <protection locked="0"/>
    </xf>
    <xf numFmtId="0" fontId="0" fillId="0" borderId="506" xfId="0" applyBorder="1" applyAlignment="1" applyProtection="1">
      <alignment horizontal="center"/>
      <protection locked="0"/>
    </xf>
    <xf numFmtId="0" fontId="0" fillId="0" borderId="506" xfId="0" applyBorder="1" applyAlignment="1">
      <alignment horizontal="left" vertical="center"/>
    </xf>
    <xf numFmtId="0" fontId="0" fillId="51" borderId="178" xfId="46" applyFont="1" applyFill="1" applyBorder="1">
      <alignment horizontal="center" vertical="center"/>
    </xf>
    <xf numFmtId="0" fontId="0" fillId="51" borderId="417" xfId="0" applyFill="1" applyBorder="1">
      <alignment horizontal="center" vertical="center"/>
    </xf>
    <xf numFmtId="0" fontId="0" fillId="0" borderId="479" xfId="0" applyBorder="1">
      <alignment horizontal="center" vertical="center"/>
    </xf>
    <xf numFmtId="49" fontId="0" fillId="51" borderId="473" xfId="0" applyNumberFormat="1" applyFill="1" applyBorder="1">
      <alignment horizontal="center" vertical="center"/>
    </xf>
    <xf numFmtId="0" fontId="0" fillId="51" borderId="473" xfId="0" applyFill="1" applyBorder="1">
      <alignment horizontal="center" vertical="center"/>
    </xf>
    <xf numFmtId="49" fontId="0" fillId="51" borderId="510" xfId="0" applyNumberFormat="1" applyFill="1" applyBorder="1">
      <alignment horizontal="center" vertical="center"/>
    </xf>
    <xf numFmtId="0" fontId="7" fillId="90" borderId="437" xfId="0" applyFont="1" applyFill="1" applyBorder="1">
      <alignment horizontal="center" vertical="center"/>
    </xf>
    <xf numFmtId="0" fontId="6" fillId="79" borderId="439" xfId="0" applyFont="1" applyFill="1" applyBorder="1" applyAlignment="1">
      <alignment horizontal="left"/>
    </xf>
    <xf numFmtId="0" fontId="7" fillId="79" borderId="437" xfId="0" applyFont="1" applyFill="1" applyBorder="1">
      <alignment horizontal="center" vertical="center"/>
    </xf>
    <xf numFmtId="0" fontId="6" fillId="26" borderId="473" xfId="0" applyFont="1" applyFill="1" applyBorder="1" applyAlignment="1">
      <alignment horizontal="left"/>
    </xf>
    <xf numFmtId="0" fontId="7" fillId="91" borderId="345" xfId="0" applyFont="1" applyFill="1" applyBorder="1">
      <alignment horizontal="center" vertical="center"/>
    </xf>
    <xf numFmtId="0" fontId="4" fillId="0" borderId="511" xfId="0" applyFont="1" applyBorder="1" applyAlignment="1">
      <alignment horizontal="left" vertical="center"/>
    </xf>
    <xf numFmtId="0" fontId="0" fillId="0" borderId="511" xfId="0" applyBorder="1">
      <alignment horizontal="center" vertical="center"/>
    </xf>
    <xf numFmtId="0" fontId="60" fillId="0" borderId="512" xfId="0" applyFont="1" applyBorder="1" applyAlignment="1">
      <alignment horizontal="left" vertical="center"/>
    </xf>
    <xf numFmtId="0" fontId="0" fillId="0" borderId="513" xfId="0" applyBorder="1">
      <alignment horizontal="center" vertical="center"/>
    </xf>
    <xf numFmtId="0" fontId="60" fillId="0" borderId="514" xfId="0" applyFont="1" applyBorder="1" applyAlignment="1">
      <alignment horizontal="left" vertical="center"/>
    </xf>
    <xf numFmtId="0" fontId="60" fillId="0" borderId="511" xfId="0" applyFont="1" applyBorder="1" applyAlignment="1">
      <alignment horizontal="left" vertical="center"/>
    </xf>
    <xf numFmtId="0" fontId="0" fillId="0" borderId="513" xfId="0" applyBorder="1" applyAlignment="1">
      <alignment horizontal="left" vertical="center"/>
    </xf>
    <xf numFmtId="0" fontId="6" fillId="0" borderId="461" xfId="0" applyFont="1" applyBorder="1">
      <alignment horizontal="center" vertical="center"/>
    </xf>
    <xf numFmtId="0" fontId="0" fillId="0" borderId="515" xfId="0" applyBorder="1" applyAlignment="1" applyProtection="1">
      <alignment horizontal="center"/>
      <protection locked="0"/>
    </xf>
    <xf numFmtId="0" fontId="6" fillId="51" borderId="515" xfId="0" applyFont="1" applyFill="1" applyBorder="1">
      <alignment horizontal="center" vertical="center"/>
    </xf>
    <xf numFmtId="0" fontId="0" fillId="51" borderId="515" xfId="0" applyFill="1" applyBorder="1">
      <alignment horizontal="center" vertical="center"/>
    </xf>
    <xf numFmtId="0" fontId="0" fillId="72" borderId="515" xfId="0" applyFill="1" applyBorder="1">
      <alignment horizontal="center" vertical="center"/>
    </xf>
    <xf numFmtId="0" fontId="0" fillId="51" borderId="516" xfId="0" applyFill="1" applyBorder="1">
      <alignment horizontal="center" vertical="center"/>
    </xf>
    <xf numFmtId="0" fontId="0" fillId="51" borderId="509" xfId="0" applyFill="1" applyBorder="1" applyProtection="1">
      <alignment horizontal="center" vertical="center"/>
      <protection locked="0"/>
    </xf>
    <xf numFmtId="0" fontId="0" fillId="0" borderId="509" xfId="0" applyBorder="1" applyAlignment="1">
      <alignment horizontal="left" vertical="center"/>
    </xf>
    <xf numFmtId="0" fontId="0" fillId="55" borderId="509" xfId="43" applyFont="1" applyFill="1" applyBorder="1">
      <alignment horizontal="center" vertical="center"/>
    </xf>
    <xf numFmtId="0" fontId="0" fillId="51" borderId="509" xfId="43" applyFont="1" applyFill="1" applyBorder="1">
      <alignment horizontal="center" vertical="center"/>
    </xf>
    <xf numFmtId="0" fontId="0" fillId="51" borderId="509" xfId="0" applyFill="1" applyBorder="1">
      <alignment horizontal="center" vertical="center"/>
    </xf>
    <xf numFmtId="0" fontId="0" fillId="51" borderId="509" xfId="32" applyFont="1" applyFill="1" applyBorder="1" applyAlignment="1">
      <alignment horizontal="center" vertical="center"/>
    </xf>
    <xf numFmtId="0" fontId="0" fillId="51" borderId="509" xfId="44" applyFont="1" applyFill="1" applyBorder="1">
      <alignment horizontal="center" vertical="center"/>
    </xf>
    <xf numFmtId="0" fontId="0" fillId="51" borderId="517" xfId="0" applyFill="1" applyBorder="1">
      <alignment horizontal="center" vertical="center"/>
    </xf>
    <xf numFmtId="1" fontId="0" fillId="51" borderId="449" xfId="0" applyNumberFormat="1" applyFill="1" applyBorder="1">
      <alignment horizontal="center" vertical="center"/>
    </xf>
    <xf numFmtId="0" fontId="0" fillId="55" borderId="448" xfId="0" applyFill="1" applyBorder="1">
      <alignment horizontal="center" vertical="center"/>
    </xf>
    <xf numFmtId="0" fontId="0" fillId="77" borderId="448" xfId="0" applyFill="1" applyBorder="1">
      <alignment horizontal="center" vertical="center"/>
    </xf>
    <xf numFmtId="0" fontId="0" fillId="0" borderId="449" xfId="0" applyBorder="1">
      <alignment horizontal="center" vertical="center"/>
    </xf>
    <xf numFmtId="0" fontId="0" fillId="77" borderId="458" xfId="20" applyFont="1" applyFill="1" applyBorder="1" applyAlignment="1">
      <alignment horizontal="center" vertical="center"/>
    </xf>
    <xf numFmtId="1" fontId="0" fillId="77" borderId="458" xfId="20" applyNumberFormat="1" applyFont="1" applyFill="1" applyBorder="1" applyAlignment="1">
      <alignment horizontal="center" vertical="center"/>
    </xf>
    <xf numFmtId="0" fontId="0" fillId="51" borderId="459" xfId="0" applyFill="1" applyBorder="1">
      <alignment horizontal="center" vertical="center"/>
    </xf>
    <xf numFmtId="0" fontId="7" fillId="55" borderId="443" xfId="45" applyBorder="1">
      <alignment horizontal="center" vertical="center"/>
    </xf>
    <xf numFmtId="1" fontId="0" fillId="51" borderId="477" xfId="0" applyNumberFormat="1" applyFill="1" applyBorder="1">
      <alignment horizontal="center" vertical="center"/>
    </xf>
    <xf numFmtId="0" fontId="4" fillId="24" borderId="515" xfId="0" applyFont="1" applyFill="1" applyBorder="1" applyAlignment="1" applyProtection="1">
      <alignment horizontal="left"/>
      <protection locked="0"/>
    </xf>
    <xf numFmtId="0" fontId="4" fillId="24" borderId="515" xfId="0" applyFont="1" applyFill="1" applyBorder="1">
      <alignment horizontal="center" vertical="center"/>
    </xf>
    <xf numFmtId="1" fontId="0" fillId="24" borderId="515" xfId="0" applyNumberFormat="1" applyFill="1" applyBorder="1">
      <alignment horizontal="center" vertical="center"/>
    </xf>
    <xf numFmtId="0" fontId="0" fillId="24" borderId="516" xfId="0" applyFill="1" applyBorder="1">
      <alignment horizontal="center" vertical="center"/>
    </xf>
    <xf numFmtId="0" fontId="0" fillId="43" borderId="473" xfId="0" applyFill="1" applyBorder="1" applyAlignment="1" applyProtection="1">
      <alignment horizontal="center"/>
      <protection locked="0"/>
    </xf>
    <xf numFmtId="0" fontId="0" fillId="0" borderId="473" xfId="0" applyBorder="1" applyAlignment="1">
      <alignment horizontal="left" vertical="center"/>
    </xf>
    <xf numFmtId="0" fontId="0" fillId="51" borderId="473" xfId="43" applyFont="1" applyFill="1" applyBorder="1">
      <alignment horizontal="center" vertical="center"/>
    </xf>
    <xf numFmtId="0" fontId="0" fillId="51" borderId="473" xfId="32" applyFont="1" applyFill="1" applyBorder="1" applyAlignment="1">
      <alignment horizontal="center" vertical="center"/>
    </xf>
    <xf numFmtId="0" fontId="0" fillId="51" borderId="461" xfId="0" applyFill="1" applyBorder="1">
      <alignment horizontal="center" vertical="center"/>
    </xf>
    <xf numFmtId="0" fontId="0" fillId="51" borderId="473" xfId="44" applyFont="1" applyFill="1" applyBorder="1">
      <alignment horizontal="center" vertical="center"/>
    </xf>
    <xf numFmtId="0" fontId="0" fillId="51" borderId="510" xfId="0" applyFill="1" applyBorder="1">
      <alignment horizontal="center" vertical="center"/>
    </xf>
    <xf numFmtId="0" fontId="7" fillId="0" borderId="448" xfId="45" applyFill="1" applyBorder="1">
      <alignment horizontal="center" vertical="center"/>
    </xf>
    <xf numFmtId="0" fontId="0" fillId="51" borderId="459" xfId="32" applyFont="1" applyFill="1" applyBorder="1" applyAlignment="1">
      <alignment horizontal="center" vertical="center"/>
    </xf>
    <xf numFmtId="0" fontId="0" fillId="0" borderId="461" xfId="53" applyFont="1" applyBorder="1">
      <alignment horizontal="center" vertical="center"/>
    </xf>
    <xf numFmtId="0" fontId="0" fillId="77" borderId="459" xfId="0" applyFill="1" applyBorder="1">
      <alignment horizontal="center" vertical="center"/>
    </xf>
    <xf numFmtId="0" fontId="0" fillId="51" borderId="459" xfId="44" applyFont="1" applyFill="1" applyBorder="1">
      <alignment horizontal="center" vertical="center"/>
    </xf>
    <xf numFmtId="0" fontId="0" fillId="0" borderId="518" xfId="0" applyBorder="1">
      <alignment horizontal="center" vertical="center"/>
    </xf>
    <xf numFmtId="0" fontId="0" fillId="51" borderId="519" xfId="0" applyFill="1" applyBorder="1">
      <alignment horizontal="center" vertical="center"/>
    </xf>
    <xf numFmtId="0" fontId="4" fillId="0" borderId="520" xfId="0" applyFont="1" applyBorder="1" applyAlignment="1">
      <alignment horizontal="left" vertical="center"/>
    </xf>
    <xf numFmtId="0" fontId="0" fillId="0" borderId="521" xfId="0" applyBorder="1">
      <alignment horizontal="center" vertical="center"/>
    </xf>
    <xf numFmtId="0" fontId="0" fillId="0" borderId="504" xfId="0" applyBorder="1">
      <alignment horizontal="center" vertical="center"/>
    </xf>
    <xf numFmtId="0" fontId="0" fillId="0" borderId="523" xfId="0" applyBorder="1">
      <alignment horizontal="center" vertical="center"/>
    </xf>
    <xf numFmtId="0" fontId="0" fillId="24" borderId="507" xfId="0" applyFill="1" applyBorder="1" applyAlignment="1" applyProtection="1">
      <alignment horizontal="center"/>
      <protection locked="0"/>
    </xf>
    <xf numFmtId="0" fontId="7" fillId="53" borderId="509" xfId="43" applyBorder="1">
      <alignment horizontal="center" vertical="center"/>
    </xf>
    <xf numFmtId="49" fontId="0" fillId="51" borderId="509" xfId="0" applyNumberFormat="1" applyFill="1" applyBorder="1">
      <alignment horizontal="center" vertical="center"/>
    </xf>
    <xf numFmtId="49" fontId="0" fillId="51" borderId="517" xfId="0" applyNumberFormat="1" applyFill="1" applyBorder="1">
      <alignment horizontal="center" vertical="center"/>
    </xf>
    <xf numFmtId="0" fontId="0" fillId="53" borderId="448" xfId="43" applyFont="1" applyBorder="1">
      <alignment horizontal="center" vertical="center"/>
    </xf>
    <xf numFmtId="0" fontId="0" fillId="51" borderId="450" xfId="43" applyFont="1" applyFill="1" applyBorder="1">
      <alignment horizontal="center" vertical="center"/>
    </xf>
    <xf numFmtId="49" fontId="0" fillId="76" borderId="450" xfId="0" applyNumberFormat="1" applyFill="1" applyBorder="1">
      <alignment horizontal="center" vertical="center"/>
    </xf>
    <xf numFmtId="0" fontId="0" fillId="51" borderId="509" xfId="48" applyFont="1" applyFill="1" applyBorder="1">
      <alignment horizontal="center" vertical="center"/>
    </xf>
    <xf numFmtId="49" fontId="0" fillId="76" borderId="509" xfId="0" applyNumberFormat="1" applyFill="1" applyBorder="1">
      <alignment horizontal="center" vertical="center"/>
    </xf>
    <xf numFmtId="0" fontId="0" fillId="55" borderId="450" xfId="48" applyFont="1" applyFill="1" applyBorder="1">
      <alignment horizontal="center" vertical="center"/>
    </xf>
    <xf numFmtId="0" fontId="0" fillId="51" borderId="509" xfId="0" applyFill="1" applyBorder="1" applyAlignment="1">
      <alignment horizontal="left" vertical="center" wrapText="1"/>
    </xf>
    <xf numFmtId="0" fontId="0" fillId="55" borderId="509" xfId="0" applyFill="1" applyBorder="1">
      <alignment horizontal="center" vertical="center"/>
    </xf>
    <xf numFmtId="0" fontId="0" fillId="55" borderId="509" xfId="44" applyFont="1" applyFill="1" applyBorder="1">
      <alignment horizontal="center" vertical="center"/>
    </xf>
    <xf numFmtId="1" fontId="0" fillId="51" borderId="509" xfId="32" applyNumberFormat="1" applyFont="1" applyFill="1" applyBorder="1" applyAlignment="1">
      <alignment horizontal="center" vertical="center"/>
    </xf>
    <xf numFmtId="0" fontId="0" fillId="0" borderId="509" xfId="0" applyBorder="1">
      <alignment horizontal="center" vertical="center"/>
    </xf>
    <xf numFmtId="0" fontId="7" fillId="54" borderId="509" xfId="50" applyBorder="1">
      <alignment horizontal="center" vertical="center"/>
    </xf>
    <xf numFmtId="0" fontId="7" fillId="0" borderId="509" xfId="53" applyBorder="1">
      <alignment horizontal="center" vertical="center"/>
    </xf>
    <xf numFmtId="0" fontId="0" fillId="51" borderId="509" xfId="46" applyFont="1" applyFill="1" applyBorder="1">
      <alignment horizontal="center" vertical="center"/>
    </xf>
    <xf numFmtId="0" fontId="52" fillId="56" borderId="509" xfId="46" applyBorder="1">
      <alignment horizontal="center" vertical="center"/>
    </xf>
    <xf numFmtId="0" fontId="7" fillId="52" borderId="509" xfId="48" applyBorder="1">
      <alignment horizontal="center" vertical="center"/>
    </xf>
    <xf numFmtId="49" fontId="0" fillId="56" borderId="450" xfId="0" applyNumberFormat="1" applyFill="1" applyBorder="1">
      <alignment horizontal="center" vertical="center"/>
    </xf>
    <xf numFmtId="0" fontId="0" fillId="51" borderId="466" xfId="44" applyFont="1" applyFill="1" applyBorder="1">
      <alignment horizontal="center" vertical="center"/>
    </xf>
    <xf numFmtId="0" fontId="0" fillId="0" borderId="511" xfId="0" applyBorder="1" applyAlignment="1">
      <alignment horizontal="left"/>
    </xf>
    <xf numFmtId="0" fontId="7" fillId="0" borderId="513" xfId="0" applyFont="1" applyBorder="1" applyAlignment="1">
      <alignment horizontal="left"/>
    </xf>
    <xf numFmtId="0" fontId="0" fillId="0" borderId="519" xfId="0" applyBorder="1" applyAlignment="1">
      <alignment vertical="center"/>
    </xf>
    <xf numFmtId="0" fontId="0" fillId="51" borderId="519" xfId="0" applyFill="1" applyBorder="1" applyAlignment="1" applyProtection="1">
      <alignment horizontal="left" vertical="center"/>
      <protection locked="0"/>
    </xf>
    <xf numFmtId="0" fontId="0" fillId="51" borderId="519" xfId="48" applyFont="1" applyFill="1" applyBorder="1">
      <alignment horizontal="center" vertical="center"/>
    </xf>
    <xf numFmtId="0" fontId="0" fillId="76" borderId="519" xfId="48" applyFont="1" applyFill="1" applyBorder="1">
      <alignment horizontal="center" vertical="center"/>
    </xf>
    <xf numFmtId="0" fontId="0" fillId="51" borderId="512" xfId="0" applyFill="1" applyBorder="1">
      <alignment horizontal="center" vertical="center"/>
    </xf>
    <xf numFmtId="0" fontId="0" fillId="51" borderId="524" xfId="48" applyFont="1" applyFill="1" applyBorder="1">
      <alignment horizontal="center" vertical="center"/>
    </xf>
    <xf numFmtId="0" fontId="0" fillId="0" borderId="461" xfId="0" applyBorder="1" applyAlignment="1">
      <alignment horizontal="left" vertical="center"/>
    </xf>
    <xf numFmtId="0" fontId="0" fillId="55" borderId="519" xfId="0" applyFill="1" applyBorder="1">
      <alignment horizontal="center" vertical="center"/>
    </xf>
    <xf numFmtId="0" fontId="0" fillId="52" borderId="461" xfId="48" applyFont="1" applyBorder="1">
      <alignment horizontal="center" vertical="center"/>
    </xf>
    <xf numFmtId="49" fontId="0" fillId="51" borderId="506" xfId="0" applyNumberFormat="1" applyFill="1" applyBorder="1">
      <alignment horizontal="center" vertical="center"/>
    </xf>
    <xf numFmtId="0" fontId="0" fillId="51" borderId="512" xfId="48" applyFont="1" applyFill="1" applyBorder="1">
      <alignment horizontal="center" vertical="center"/>
    </xf>
    <xf numFmtId="0" fontId="0" fillId="51" borderId="461" xfId="0" applyFill="1" applyBorder="1" applyAlignment="1">
      <alignment horizontal="left" vertical="center"/>
    </xf>
    <xf numFmtId="0" fontId="0" fillId="51" borderId="461" xfId="44" applyFont="1" applyFill="1" applyBorder="1">
      <alignment horizontal="center" vertical="center"/>
    </xf>
    <xf numFmtId="49" fontId="0" fillId="51" borderId="461" xfId="0" applyNumberFormat="1" applyFill="1" applyBorder="1">
      <alignment horizontal="center" vertical="center"/>
    </xf>
    <xf numFmtId="49" fontId="0" fillId="57" borderId="461" xfId="0" applyNumberFormat="1" applyFill="1" applyBorder="1">
      <alignment horizontal="center" vertical="center"/>
    </xf>
    <xf numFmtId="0" fontId="0" fillId="53" borderId="461" xfId="0" applyFill="1" applyBorder="1">
      <alignment horizontal="center" vertical="center"/>
    </xf>
    <xf numFmtId="0" fontId="0" fillId="51" borderId="461" xfId="20" applyFont="1" applyFill="1" applyBorder="1" applyAlignment="1">
      <alignment horizontal="center" vertical="center"/>
    </xf>
    <xf numFmtId="0" fontId="0" fillId="51" borderId="461" xfId="51" applyFont="1" applyFill="1" applyBorder="1">
      <alignment horizontal="center" vertical="center"/>
    </xf>
    <xf numFmtId="0" fontId="7" fillId="52" borderId="461" xfId="48" applyBorder="1">
      <alignment horizontal="center" vertical="center"/>
    </xf>
    <xf numFmtId="0" fontId="0" fillId="51" borderId="461" xfId="48" applyFont="1" applyFill="1" applyBorder="1">
      <alignment horizontal="center" vertical="center"/>
    </xf>
    <xf numFmtId="0" fontId="60" fillId="0" borderId="461" xfId="0" applyFont="1" applyBorder="1" applyAlignment="1">
      <alignment horizontal="left" vertical="center"/>
    </xf>
    <xf numFmtId="0" fontId="0" fillId="57" borderId="461" xfId="48" applyFont="1" applyFill="1" applyBorder="1">
      <alignment horizontal="center" vertical="center"/>
    </xf>
    <xf numFmtId="0" fontId="0" fillId="57" borderId="512" xfId="0" applyFill="1" applyBorder="1">
      <alignment horizontal="center" vertical="center"/>
    </xf>
    <xf numFmtId="0" fontId="7" fillId="69" borderId="461" xfId="44" applyBorder="1">
      <alignment horizontal="center" vertical="center"/>
    </xf>
    <xf numFmtId="0" fontId="0" fillId="0" borderId="461" xfId="43" applyFont="1" applyFill="1" applyBorder="1">
      <alignment horizontal="center" vertical="center"/>
    </xf>
    <xf numFmtId="0" fontId="0" fillId="55" borderId="461" xfId="43" applyFont="1" applyFill="1" applyBorder="1">
      <alignment horizontal="center" vertical="center"/>
    </xf>
    <xf numFmtId="0" fontId="0" fillId="51" borderId="461" xfId="43" applyFont="1" applyFill="1" applyBorder="1">
      <alignment horizontal="center" vertical="center"/>
    </xf>
    <xf numFmtId="0" fontId="0" fillId="51" borderId="479" xfId="0" applyFill="1" applyBorder="1" applyAlignment="1">
      <alignment horizontal="left" vertical="center"/>
    </xf>
    <xf numFmtId="0" fontId="7" fillId="53" borderId="461" xfId="43" applyBorder="1">
      <alignment horizontal="center" vertical="center"/>
    </xf>
    <xf numFmtId="0" fontId="0" fillId="57" borderId="461" xfId="0" applyFill="1" applyBorder="1">
      <alignment horizontal="center" vertical="center"/>
    </xf>
    <xf numFmtId="0" fontId="0" fillId="58" borderId="461" xfId="0" applyFill="1" applyBorder="1">
      <alignment horizontal="center" vertical="center"/>
    </xf>
    <xf numFmtId="49" fontId="0" fillId="51" borderId="512" xfId="0" applyNumberFormat="1" applyFill="1" applyBorder="1">
      <alignment horizontal="center" vertical="center"/>
    </xf>
    <xf numFmtId="0" fontId="0" fillId="76" borderId="519" xfId="0" applyFill="1" applyBorder="1">
      <alignment horizontal="center" vertical="center"/>
    </xf>
    <xf numFmtId="0" fontId="19" fillId="0" borderId="461" xfId="0" applyFont="1" applyBorder="1" applyAlignment="1" applyProtection="1">
      <alignment horizontal="center"/>
      <protection locked="0"/>
    </xf>
    <xf numFmtId="0" fontId="0" fillId="0" borderId="461" xfId="0" applyBorder="1" applyAlignment="1">
      <alignment vertical="center"/>
    </xf>
    <xf numFmtId="0" fontId="0" fillId="51" borderId="461" xfId="20" applyNumberFormat="1" applyFont="1" applyFill="1" applyBorder="1" applyAlignment="1">
      <alignment horizontal="center" vertical="center"/>
    </xf>
    <xf numFmtId="0" fontId="0" fillId="76" borderId="461" xfId="20" applyNumberFormat="1" applyFont="1" applyFill="1" applyBorder="1" applyAlignment="1">
      <alignment horizontal="center" vertical="center"/>
    </xf>
    <xf numFmtId="0" fontId="0" fillId="51" borderId="479" xfId="48" applyFont="1" applyFill="1" applyBorder="1">
      <alignment horizontal="center" vertical="center"/>
    </xf>
    <xf numFmtId="0" fontId="0" fillId="51" borderId="479" xfId="0" applyFill="1" applyBorder="1">
      <alignment horizontal="center" vertical="center"/>
    </xf>
    <xf numFmtId="0" fontId="0" fillId="0" borderId="525" xfId="0" applyBorder="1">
      <alignment horizontal="center" vertical="center"/>
    </xf>
    <xf numFmtId="0" fontId="0" fillId="0" borderId="512" xfId="0" applyBorder="1">
      <alignment horizontal="center" vertical="center"/>
    </xf>
    <xf numFmtId="0" fontId="0" fillId="57" borderId="448" xfId="43" applyFont="1" applyFill="1" applyBorder="1">
      <alignment horizontal="center" vertical="center"/>
    </xf>
    <xf numFmtId="0" fontId="0" fillId="57" borderId="461" xfId="20" applyFont="1" applyFill="1" applyBorder="1" applyAlignment="1">
      <alignment horizontal="center" vertical="center"/>
    </xf>
    <xf numFmtId="0" fontId="0" fillId="57" borderId="448" xfId="51" applyFont="1" applyFill="1" applyBorder="1">
      <alignment horizontal="center" vertical="center"/>
    </xf>
    <xf numFmtId="49" fontId="0" fillId="57" borderId="479" xfId="0" applyNumberFormat="1" applyFill="1" applyBorder="1">
      <alignment horizontal="center" vertical="center"/>
    </xf>
    <xf numFmtId="1" fontId="0" fillId="51" borderId="461" xfId="32" applyNumberFormat="1" applyFont="1" applyFill="1" applyBorder="1" applyAlignment="1">
      <alignment horizontal="center" vertical="center"/>
    </xf>
    <xf numFmtId="0" fontId="19" fillId="0" borderId="479" xfId="0" applyFont="1" applyBorder="1" applyAlignment="1" applyProtection="1">
      <alignment horizontal="center"/>
      <protection locked="0"/>
    </xf>
    <xf numFmtId="0" fontId="0" fillId="73" borderId="461" xfId="0" applyFill="1" applyBorder="1" applyAlignment="1"/>
    <xf numFmtId="0" fontId="19" fillId="0" borderId="511" xfId="0" applyFont="1" applyBorder="1" applyAlignment="1" applyProtection="1">
      <alignment horizontal="center"/>
      <protection locked="0"/>
    </xf>
    <xf numFmtId="0" fontId="0" fillId="0" borderId="479" xfId="0" applyBorder="1" applyAlignment="1">
      <alignment horizontal="left" vertical="center"/>
    </xf>
    <xf numFmtId="1" fontId="0" fillId="51" borderId="479" xfId="32" applyNumberFormat="1" applyFont="1" applyFill="1" applyBorder="1" applyAlignment="1">
      <alignment horizontal="center" vertical="center"/>
    </xf>
    <xf numFmtId="0" fontId="0" fillId="51" borderId="479" xfId="43" applyFont="1" applyFill="1" applyBorder="1">
      <alignment horizontal="center" vertical="center"/>
    </xf>
    <xf numFmtId="0" fontId="0" fillId="51" borderId="525" xfId="0" applyFill="1" applyBorder="1">
      <alignment horizontal="center" vertical="center"/>
    </xf>
    <xf numFmtId="0" fontId="4" fillId="0" borderId="506" xfId="0" applyFont="1" applyBorder="1" applyAlignment="1">
      <alignment horizontal="left"/>
    </xf>
    <xf numFmtId="0" fontId="21" fillId="0" borderId="506" xfId="0" applyFont="1" applyBorder="1" applyAlignment="1">
      <alignment vertical="center"/>
    </xf>
    <xf numFmtId="0" fontId="0" fillId="51" borderId="506" xfId="0" applyFill="1" applyBorder="1">
      <alignment horizontal="center" vertical="center"/>
    </xf>
    <xf numFmtId="0" fontId="0" fillId="72" borderId="506" xfId="0" applyFill="1" applyBorder="1">
      <alignment horizontal="center" vertical="center"/>
    </xf>
    <xf numFmtId="0" fontId="0" fillId="51" borderId="526" xfId="0" applyFill="1" applyBorder="1">
      <alignment horizontal="center" vertical="center"/>
    </xf>
    <xf numFmtId="0" fontId="4" fillId="0" borderId="461" xfId="0" applyFont="1" applyBorder="1" applyAlignment="1" applyProtection="1">
      <alignment horizontal="center"/>
      <protection locked="0"/>
    </xf>
    <xf numFmtId="49" fontId="0" fillId="16" borderId="458" xfId="20" applyNumberFormat="1" applyFont="1" applyBorder="1" applyAlignment="1">
      <alignment horizontal="center" vertical="center"/>
    </xf>
    <xf numFmtId="0" fontId="4" fillId="0" borderId="527" xfId="0" applyFont="1" applyBorder="1" applyAlignment="1" applyProtection="1">
      <alignment horizontal="center"/>
      <protection locked="0"/>
    </xf>
    <xf numFmtId="0" fontId="0" fillId="51" borderId="506" xfId="44" applyFont="1" applyFill="1" applyBorder="1">
      <alignment horizontal="center" vertical="center"/>
    </xf>
    <xf numFmtId="1" fontId="0" fillId="51" borderId="506" xfId="32" applyNumberFormat="1" applyFont="1" applyFill="1" applyBorder="1" applyAlignment="1">
      <alignment horizontal="center" vertical="center"/>
    </xf>
    <xf numFmtId="49" fontId="0" fillId="51" borderId="526" xfId="0" applyNumberFormat="1" applyFill="1" applyBorder="1">
      <alignment horizontal="center" vertical="center"/>
    </xf>
    <xf numFmtId="173" fontId="0" fillId="0" borderId="476" xfId="0" applyNumberFormat="1" applyBorder="1">
      <alignment horizontal="center" vertical="center"/>
    </xf>
    <xf numFmtId="0" fontId="0" fillId="0" borderId="476" xfId="0" applyBorder="1" applyAlignment="1"/>
    <xf numFmtId="0" fontId="0" fillId="51" borderId="476" xfId="0" applyFill="1" applyBorder="1">
      <alignment horizontal="center" vertical="center"/>
    </xf>
    <xf numFmtId="49" fontId="0" fillId="51" borderId="476" xfId="0" applyNumberFormat="1" applyFill="1" applyBorder="1">
      <alignment horizontal="center" vertical="center"/>
    </xf>
    <xf numFmtId="0" fontId="0" fillId="0" borderId="528" xfId="0" applyBorder="1">
      <alignment horizontal="center" vertical="center"/>
    </xf>
    <xf numFmtId="173" fontId="0" fillId="0" borderId="528" xfId="0" applyNumberFormat="1" applyBorder="1">
      <alignment horizontal="center" vertical="center"/>
    </xf>
    <xf numFmtId="0" fontId="0" fillId="51" borderId="529" xfId="0" applyFill="1" applyBorder="1">
      <alignment horizontal="center" vertical="center"/>
    </xf>
    <xf numFmtId="0" fontId="0" fillId="72" borderId="529" xfId="0" applyFill="1" applyBorder="1">
      <alignment horizontal="center" vertical="center"/>
    </xf>
    <xf numFmtId="0" fontId="0" fillId="51" borderId="530" xfId="0" applyFill="1" applyBorder="1">
      <alignment horizontal="center" vertical="center"/>
    </xf>
    <xf numFmtId="0" fontId="0" fillId="51" borderId="456" xfId="0" applyFill="1" applyBorder="1">
      <alignment horizontal="center" vertical="center"/>
    </xf>
    <xf numFmtId="0" fontId="67" fillId="0" borderId="457" xfId="0" applyFont="1" applyBorder="1" applyAlignment="1">
      <alignment horizontal="left" vertical="center"/>
    </xf>
    <xf numFmtId="49" fontId="0" fillId="51" borderId="531" xfId="0" applyNumberFormat="1" applyFill="1" applyBorder="1">
      <alignment horizontal="center" vertical="center"/>
    </xf>
    <xf numFmtId="49" fontId="0" fillId="52" borderId="531" xfId="0" applyNumberFormat="1" applyFill="1" applyBorder="1">
      <alignment horizontal="center" vertical="center"/>
    </xf>
    <xf numFmtId="0" fontId="0" fillId="52" borderId="531" xfId="0" applyFill="1" applyBorder="1">
      <alignment horizontal="center" vertical="center"/>
    </xf>
    <xf numFmtId="0" fontId="67" fillId="0" borderId="443" xfId="0" applyFont="1" applyBorder="1" applyAlignment="1">
      <alignment horizontal="left" vertical="center"/>
    </xf>
    <xf numFmtId="0" fontId="0" fillId="0" borderId="532" xfId="0" applyBorder="1" applyAlignment="1"/>
    <xf numFmtId="0" fontId="0" fillId="75" borderId="506" xfId="0" applyFill="1" applyBorder="1" applyAlignment="1"/>
    <xf numFmtId="0" fontId="0" fillId="55" borderId="506" xfId="0" applyFill="1" applyBorder="1">
      <alignment horizontal="center" vertical="center"/>
    </xf>
    <xf numFmtId="0" fontId="7" fillId="55" borderId="506" xfId="45" applyBorder="1">
      <alignment horizontal="center" vertical="center"/>
    </xf>
    <xf numFmtId="49" fontId="0" fillId="53" borderId="506" xfId="0" applyNumberFormat="1" applyFill="1" applyBorder="1">
      <alignment horizontal="center" vertical="center"/>
    </xf>
    <xf numFmtId="0" fontId="0" fillId="0" borderId="461" xfId="0" applyBorder="1" applyAlignment="1"/>
    <xf numFmtId="0" fontId="0" fillId="73" borderId="460" xfId="0" applyFill="1" applyBorder="1" applyAlignment="1"/>
    <xf numFmtId="0" fontId="0" fillId="0" borderId="520" xfId="0" applyBorder="1">
      <alignment horizontal="center" vertical="center"/>
    </xf>
    <xf numFmtId="0" fontId="0" fillId="0" borderId="522" xfId="0" applyBorder="1">
      <alignment horizontal="center" vertical="center"/>
    </xf>
    <xf numFmtId="0" fontId="0" fillId="0" borderId="533" xfId="0" applyBorder="1">
      <alignment horizontal="center" vertical="center"/>
    </xf>
    <xf numFmtId="0" fontId="0" fillId="0" borderId="534" xfId="0" applyBorder="1">
      <alignment horizontal="center" vertical="center"/>
    </xf>
    <xf numFmtId="0" fontId="0" fillId="0" borderId="535" xfId="0" applyBorder="1">
      <alignment horizontal="center" vertical="center"/>
    </xf>
    <xf numFmtId="0" fontId="0" fillId="0" borderId="502" xfId="0" applyBorder="1" applyAlignment="1">
      <alignment horizontal="left" vertical="center"/>
    </xf>
    <xf numFmtId="0" fontId="0" fillId="0" borderId="503" xfId="0" applyBorder="1">
      <alignment horizontal="center" vertical="center"/>
    </xf>
    <xf numFmtId="0" fontId="0" fillId="0" borderId="504" xfId="0" applyBorder="1" applyAlignment="1">
      <alignment horizontal="left" vertical="center"/>
    </xf>
    <xf numFmtId="0" fontId="0" fillId="0" borderId="522" xfId="0" applyBorder="1" applyAlignment="1">
      <alignment horizontal="left" vertical="center"/>
    </xf>
    <xf numFmtId="0" fontId="0" fillId="0" borderId="521" xfId="0" applyBorder="1" applyAlignment="1">
      <alignment horizontal="left" vertical="center"/>
    </xf>
    <xf numFmtId="0" fontId="0" fillId="0" borderId="536" xfId="0" applyBorder="1">
      <alignment horizontal="center" vertical="center"/>
    </xf>
    <xf numFmtId="0" fontId="0" fillId="0" borderId="537" xfId="0" applyBorder="1">
      <alignment horizontal="center" vertical="center"/>
    </xf>
    <xf numFmtId="0" fontId="0" fillId="0" borderId="538" xfId="0" applyBorder="1">
      <alignment horizontal="center" vertical="center"/>
    </xf>
    <xf numFmtId="0" fontId="0" fillId="0" borderId="539" xfId="0" applyBorder="1">
      <alignment horizontal="center" vertical="center"/>
    </xf>
    <xf numFmtId="0" fontId="4" fillId="43" borderId="540" xfId="0" applyFont="1" applyFill="1" applyBorder="1" applyAlignment="1">
      <alignment horizontal="center"/>
    </xf>
    <xf numFmtId="0" fontId="0" fillId="0" borderId="540" xfId="0" applyBorder="1" applyAlignment="1">
      <alignment vertical="center"/>
    </xf>
    <xf numFmtId="0" fontId="0" fillId="51" borderId="540" xfId="20" applyNumberFormat="1" applyFont="1" applyFill="1" applyBorder="1" applyAlignment="1">
      <alignment horizontal="center" vertical="center"/>
    </xf>
    <xf numFmtId="0" fontId="4" fillId="0" borderId="520" xfId="0" applyFont="1" applyBorder="1" applyAlignment="1">
      <alignment horizontal="center"/>
    </xf>
    <xf numFmtId="0" fontId="4" fillId="0" borderId="539" xfId="0" applyFont="1" applyBorder="1" applyAlignment="1">
      <alignment horizontal="center"/>
    </xf>
    <xf numFmtId="0" fontId="4" fillId="0" borderId="541" xfId="0" applyFont="1" applyBorder="1" applyAlignment="1">
      <alignment horizontal="left"/>
    </xf>
    <xf numFmtId="0" fontId="6" fillId="0" borderId="539" xfId="0" applyFont="1" applyBorder="1" applyAlignment="1">
      <alignment horizontal="center"/>
    </xf>
    <xf numFmtId="0" fontId="0" fillId="0" borderId="539" xfId="0" applyBorder="1" applyAlignment="1">
      <alignment horizontal="center"/>
    </xf>
    <xf numFmtId="0" fontId="4" fillId="0" borderId="541" xfId="0" applyFont="1" applyBorder="1" applyAlignment="1">
      <alignment horizontal="center"/>
    </xf>
    <xf numFmtId="0" fontId="6" fillId="0" borderId="542" xfId="0" applyFont="1" applyBorder="1" applyAlignment="1">
      <alignment horizontal="center"/>
    </xf>
    <xf numFmtId="0" fontId="6" fillId="0" borderId="541" xfId="0" applyFont="1" applyBorder="1" applyAlignment="1">
      <alignment horizontal="center"/>
    </xf>
    <xf numFmtId="0" fontId="0" fillId="0" borderId="541" xfId="0" applyBorder="1" applyAlignment="1">
      <alignment horizontal="center"/>
    </xf>
    <xf numFmtId="0" fontId="7" fillId="0" borderId="542" xfId="0" applyFont="1" applyBorder="1" applyAlignment="1">
      <alignment horizontal="left" vertical="center"/>
    </xf>
    <xf numFmtId="0" fontId="6" fillId="0" borderId="542" xfId="0" applyFont="1" applyBorder="1">
      <alignment horizontal="center" vertical="center"/>
    </xf>
    <xf numFmtId="0" fontId="6" fillId="0" borderId="541" xfId="0" applyFont="1" applyBorder="1">
      <alignment horizontal="center" vertical="center"/>
    </xf>
    <xf numFmtId="0" fontId="6" fillId="0" borderId="521" xfId="0" applyFont="1" applyBorder="1">
      <alignment horizontal="center" vertical="center"/>
    </xf>
    <xf numFmtId="0" fontId="7" fillId="0" borderId="521" xfId="0" applyFont="1" applyBorder="1">
      <alignment horizontal="center" vertical="center"/>
    </xf>
    <xf numFmtId="0" fontId="7" fillId="0" borderId="534" xfId="0" applyFont="1" applyBorder="1">
      <alignment horizontal="center" vertical="center"/>
    </xf>
    <xf numFmtId="0" fontId="7" fillId="0" borderId="540" xfId="0" applyFont="1" applyBorder="1">
      <alignment horizontal="center" vertical="center"/>
    </xf>
    <xf numFmtId="0" fontId="7" fillId="0" borderId="540" xfId="0" applyFont="1" applyBorder="1" applyAlignment="1">
      <alignment horizontal="left" vertical="center"/>
    </xf>
    <xf numFmtId="0" fontId="0" fillId="55" borderId="540" xfId="0" applyFill="1" applyBorder="1">
      <alignment horizontal="center" vertical="center"/>
    </xf>
    <xf numFmtId="0" fontId="0" fillId="56" borderId="540" xfId="0" applyFill="1" applyBorder="1">
      <alignment horizontal="center" vertical="center"/>
    </xf>
    <xf numFmtId="0" fontId="7" fillId="51" borderId="540" xfId="48" applyFill="1" applyBorder="1">
      <alignment horizontal="center" vertical="center"/>
    </xf>
    <xf numFmtId="0" fontId="0" fillId="53" borderId="540" xfId="0" applyFill="1" applyBorder="1">
      <alignment horizontal="center" vertical="center"/>
    </xf>
    <xf numFmtId="0" fontId="0" fillId="53" borderId="540" xfId="46" applyFont="1" applyFill="1" applyBorder="1">
      <alignment horizontal="center" vertical="center"/>
    </xf>
    <xf numFmtId="0" fontId="0" fillId="52" borderId="540" xfId="0" applyFill="1" applyBorder="1">
      <alignment horizontal="center" vertical="center"/>
    </xf>
    <xf numFmtId="0" fontId="0" fillId="0" borderId="539" xfId="0" applyBorder="1" applyAlignment="1"/>
    <xf numFmtId="0" fontId="4" fillId="0" borderId="542" xfId="0" applyFont="1" applyBorder="1" applyAlignment="1">
      <alignment horizontal="left"/>
    </xf>
    <xf numFmtId="0" fontId="0" fillId="0" borderId="542" xfId="0" applyBorder="1" applyAlignment="1"/>
    <xf numFmtId="0" fontId="0" fillId="0" borderId="541" xfId="0" applyBorder="1" applyAlignment="1"/>
    <xf numFmtId="0" fontId="4" fillId="0" borderId="539" xfId="0" applyFont="1" applyBorder="1" applyAlignment="1">
      <alignment horizontal="left"/>
    </xf>
    <xf numFmtId="0" fontId="0" fillId="0" borderId="543" xfId="0" applyBorder="1" applyAlignment="1"/>
    <xf numFmtId="0" fontId="0" fillId="51" borderId="540" xfId="0" applyFill="1" applyBorder="1" applyAlignment="1">
      <alignment horizontal="left" vertical="center"/>
    </xf>
    <xf numFmtId="0" fontId="7" fillId="58" borderId="540" xfId="33" applyBorder="1">
      <alignment horizontal="center" vertical="center"/>
    </xf>
    <xf numFmtId="49" fontId="0" fillId="58" borderId="540" xfId="0" applyNumberFormat="1" applyFill="1" applyBorder="1">
      <alignment horizontal="center" vertical="center"/>
    </xf>
    <xf numFmtId="49" fontId="0" fillId="52" borderId="540" xfId="0" applyNumberFormat="1" applyFill="1" applyBorder="1">
      <alignment horizontal="center" vertical="center"/>
    </xf>
    <xf numFmtId="49" fontId="0" fillId="55" borderId="540" xfId="0" applyNumberFormat="1" applyFill="1" applyBorder="1">
      <alignment horizontal="center" vertical="center"/>
    </xf>
    <xf numFmtId="0" fontId="0" fillId="55" borderId="448" xfId="51" applyFont="1" applyFill="1" applyBorder="1">
      <alignment horizontal="center" vertical="center"/>
    </xf>
    <xf numFmtId="0" fontId="7" fillId="58" borderId="448" xfId="33" applyBorder="1">
      <alignment horizontal="center" vertical="center"/>
    </xf>
    <xf numFmtId="0" fontId="0" fillId="55" borderId="448" xfId="48" applyFont="1" applyFill="1" applyBorder="1">
      <alignment horizontal="center" vertical="center"/>
    </xf>
    <xf numFmtId="0" fontId="0" fillId="53" borderId="448" xfId="51" applyFont="1" applyFill="1" applyBorder="1">
      <alignment horizontal="center" vertical="center"/>
    </xf>
    <xf numFmtId="0" fontId="7" fillId="53" borderId="458" xfId="43" applyBorder="1">
      <alignment horizontal="center" vertical="center"/>
    </xf>
    <xf numFmtId="0" fontId="0" fillId="53" borderId="458" xfId="0" applyFill="1" applyBorder="1">
      <alignment horizontal="center" vertical="center"/>
    </xf>
    <xf numFmtId="0" fontId="7" fillId="77" borderId="448" xfId="53" applyFill="1" applyBorder="1">
      <alignment horizontal="center" vertical="center"/>
    </xf>
    <xf numFmtId="0" fontId="0" fillId="51" borderId="449" xfId="51" applyFont="1" applyFill="1" applyBorder="1">
      <alignment horizontal="center" vertical="center"/>
    </xf>
    <xf numFmtId="0" fontId="7" fillId="55" borderId="450" xfId="45" applyBorder="1">
      <alignment horizontal="center" vertical="center"/>
    </xf>
    <xf numFmtId="0" fontId="0" fillId="55" borderId="450" xfId="47" applyFont="1" applyFill="1" applyBorder="1">
      <alignment horizontal="center" vertical="center"/>
    </xf>
    <xf numFmtId="0" fontId="0" fillId="51" borderId="450" xfId="32" applyFont="1" applyFill="1" applyBorder="1" applyAlignment="1">
      <alignment horizontal="center" vertical="center"/>
    </xf>
    <xf numFmtId="0" fontId="4" fillId="43" borderId="506" xfId="0" applyFont="1" applyFill="1" applyBorder="1" applyAlignment="1">
      <alignment horizontal="center"/>
    </xf>
    <xf numFmtId="0" fontId="0" fillId="0" borderId="506" xfId="0" applyBorder="1" applyAlignment="1">
      <alignment vertical="center"/>
    </xf>
    <xf numFmtId="0" fontId="0" fillId="51" borderId="461" xfId="46" applyFont="1" applyFill="1" applyBorder="1">
      <alignment horizontal="center" vertical="center"/>
    </xf>
    <xf numFmtId="0" fontId="0" fillId="55" borderId="461" xfId="46" applyFont="1" applyFill="1" applyBorder="1">
      <alignment horizontal="center" vertical="center"/>
    </xf>
    <xf numFmtId="0" fontId="60" fillId="0" borderId="531" xfId="0" applyFont="1" applyBorder="1" applyAlignment="1">
      <alignment horizontal="left" vertical="center"/>
    </xf>
    <xf numFmtId="0" fontId="0" fillId="51" borderId="460" xfId="0" applyFill="1" applyBorder="1">
      <alignment horizontal="center" vertical="center"/>
    </xf>
    <xf numFmtId="49" fontId="0" fillId="51" borderId="460" xfId="0" applyNumberFormat="1" applyFill="1" applyBorder="1">
      <alignment horizontal="center" vertical="center"/>
    </xf>
    <xf numFmtId="0" fontId="0" fillId="51" borderId="460" xfId="44" applyFont="1" applyFill="1" applyBorder="1">
      <alignment horizontal="center" vertical="center"/>
    </xf>
    <xf numFmtId="0" fontId="7" fillId="51" borderId="540" xfId="0" applyFont="1" applyFill="1" applyBorder="1" applyAlignment="1">
      <alignment vertical="center"/>
    </xf>
    <xf numFmtId="0" fontId="0" fillId="51" borderId="449" xfId="43" applyFont="1" applyFill="1" applyBorder="1">
      <alignment horizontal="center" vertical="center"/>
    </xf>
    <xf numFmtId="0" fontId="4" fillId="0" borderId="539" xfId="0" applyFont="1" applyBorder="1" applyAlignment="1">
      <alignment horizontal="left" vertical="center"/>
    </xf>
    <xf numFmtId="0" fontId="0" fillId="0" borderId="541" xfId="0" applyBorder="1" applyAlignment="1">
      <alignment horizontal="left" vertical="center"/>
    </xf>
    <xf numFmtId="0" fontId="4" fillId="0" borderId="542" xfId="0" applyFont="1" applyBorder="1" applyAlignment="1">
      <alignment horizontal="left" vertical="center"/>
    </xf>
    <xf numFmtId="0" fontId="37" fillId="17" borderId="442" xfId="34" applyBorder="1" applyAlignment="1">
      <alignment horizontal="center" vertical="center"/>
    </xf>
    <xf numFmtId="0" fontId="7" fillId="54" borderId="461" xfId="50" applyBorder="1">
      <alignment horizontal="center" vertical="center"/>
    </xf>
    <xf numFmtId="0" fontId="7" fillId="58" borderId="461" xfId="33" applyBorder="1">
      <alignment horizontal="center" vertical="center"/>
    </xf>
    <xf numFmtId="0" fontId="4" fillId="0" borderId="544" xfId="0" applyFont="1" applyBorder="1" applyAlignment="1">
      <alignment horizontal="center"/>
    </xf>
    <xf numFmtId="0" fontId="0" fillId="0" borderId="540" xfId="0" applyBorder="1" applyAlignment="1" applyProtection="1">
      <alignment horizontal="center"/>
      <protection locked="0"/>
    </xf>
    <xf numFmtId="0" fontId="7" fillId="54" borderId="450" xfId="50" applyBorder="1">
      <alignment horizontal="center" vertical="center"/>
    </xf>
    <xf numFmtId="0" fontId="0" fillId="72" borderId="516" xfId="0" applyFill="1" applyBorder="1">
      <alignment horizontal="center" vertical="center"/>
    </xf>
    <xf numFmtId="0" fontId="0" fillId="51" borderId="540" xfId="0" applyFill="1" applyBorder="1" applyProtection="1">
      <alignment horizontal="center" vertical="center"/>
      <protection locked="0"/>
    </xf>
    <xf numFmtId="0" fontId="0" fillId="0" borderId="540" xfId="0" applyBorder="1" applyAlignment="1">
      <alignment horizontal="left" vertical="center"/>
    </xf>
    <xf numFmtId="0" fontId="0" fillId="51" borderId="540" xfId="43" applyFont="1" applyFill="1" applyBorder="1">
      <alignment horizontal="center" vertical="center"/>
    </xf>
    <xf numFmtId="0" fontId="0" fillId="51" borderId="540" xfId="0" applyFill="1" applyBorder="1">
      <alignment horizontal="center" vertical="center"/>
    </xf>
    <xf numFmtId="0" fontId="0" fillId="77" borderId="540" xfId="0" applyFill="1" applyBorder="1">
      <alignment horizontal="center" vertical="center"/>
    </xf>
    <xf numFmtId="0" fontId="0" fillId="77" borderId="540" xfId="43" applyFont="1" applyFill="1" applyBorder="1">
      <alignment horizontal="center" vertical="center"/>
    </xf>
    <xf numFmtId="0" fontId="0" fillId="51" borderId="540" xfId="32" applyFont="1" applyFill="1" applyBorder="1" applyAlignment="1">
      <alignment horizontal="center" vertical="center"/>
    </xf>
    <xf numFmtId="0" fontId="0" fillId="51" borderId="545" xfId="0" applyFill="1" applyBorder="1">
      <alignment horizontal="center" vertical="center"/>
    </xf>
    <xf numFmtId="1" fontId="0" fillId="88" borderId="448" xfId="0" applyNumberFormat="1" applyFill="1" applyBorder="1">
      <alignment horizontal="center" vertical="center"/>
    </xf>
    <xf numFmtId="0" fontId="0" fillId="88" borderId="448" xfId="0" applyFill="1" applyBorder="1">
      <alignment horizontal="center" vertical="center"/>
    </xf>
    <xf numFmtId="0" fontId="7" fillId="0" borderId="546" xfId="53" applyBorder="1">
      <alignment horizontal="center" vertical="center"/>
    </xf>
    <xf numFmtId="0" fontId="0" fillId="88" borderId="448" xfId="43" applyFont="1" applyFill="1" applyBorder="1">
      <alignment horizontal="center" vertical="center"/>
    </xf>
    <xf numFmtId="0" fontId="0" fillId="54" borderId="448" xfId="44" applyFont="1" applyFill="1" applyBorder="1">
      <alignment horizontal="center" vertical="center"/>
    </xf>
    <xf numFmtId="0" fontId="0" fillId="69" borderId="448" xfId="44" applyFont="1" applyBorder="1">
      <alignment horizontal="center" vertical="center"/>
    </xf>
    <xf numFmtId="0" fontId="0" fillId="88" borderId="448" xfId="44" applyFont="1" applyFill="1" applyBorder="1">
      <alignment horizontal="center" vertical="center"/>
    </xf>
    <xf numFmtId="0" fontId="0" fillId="52" borderId="448" xfId="44" applyFont="1" applyFill="1" applyBorder="1">
      <alignment horizontal="center" vertical="center"/>
    </xf>
    <xf numFmtId="0" fontId="0" fillId="52" borderId="448" xfId="0" applyFill="1" applyBorder="1">
      <alignment horizontal="center" vertical="center"/>
    </xf>
    <xf numFmtId="1" fontId="0" fillId="52" borderId="448" xfId="0" applyNumberFormat="1" applyFill="1" applyBorder="1">
      <alignment horizontal="center" vertical="center"/>
    </xf>
    <xf numFmtId="0" fontId="0" fillId="88" borderId="443" xfId="0" applyFill="1" applyBorder="1">
      <alignment horizontal="center" vertical="center"/>
    </xf>
    <xf numFmtId="0" fontId="0" fillId="88" borderId="443" xfId="43" applyFont="1" applyFill="1" applyBorder="1">
      <alignment horizontal="center" vertical="center"/>
    </xf>
    <xf numFmtId="1" fontId="0" fillId="89" borderId="515" xfId="0" applyNumberFormat="1" applyFill="1" applyBorder="1">
      <alignment horizontal="center" vertical="center"/>
    </xf>
    <xf numFmtId="0" fontId="0" fillId="88" borderId="473" xfId="0" applyFill="1" applyBorder="1">
      <alignment horizontal="center" vertical="center"/>
    </xf>
    <xf numFmtId="0" fontId="0" fillId="88" borderId="473" xfId="43" applyFont="1" applyFill="1" applyBorder="1">
      <alignment horizontal="center" vertical="center"/>
    </xf>
    <xf numFmtId="0" fontId="0" fillId="0" borderId="473" xfId="0" applyBorder="1">
      <alignment horizontal="center" vertical="center"/>
    </xf>
    <xf numFmtId="0" fontId="0" fillId="51" borderId="448" xfId="32" applyFont="1" applyFill="1" applyBorder="1" applyAlignment="1">
      <alignment horizontal="center" vertical="center"/>
    </xf>
    <xf numFmtId="0" fontId="7" fillId="54" borderId="459" xfId="50" applyBorder="1">
      <alignment horizontal="center" vertical="center"/>
    </xf>
    <xf numFmtId="0" fontId="7" fillId="52" borderId="459" xfId="48" applyBorder="1">
      <alignment horizontal="center" vertical="center"/>
    </xf>
    <xf numFmtId="0" fontId="7" fillId="69" borderId="459" xfId="44" applyBorder="1">
      <alignment horizontal="center" vertical="center"/>
    </xf>
    <xf numFmtId="0" fontId="0" fillId="0" borderId="542" xfId="0" applyBorder="1">
      <alignment horizontal="center" vertical="center"/>
    </xf>
    <xf numFmtId="0" fontId="0" fillId="0" borderId="543" xfId="0" applyBorder="1">
      <alignment horizontal="center" vertical="center"/>
    </xf>
    <xf numFmtId="0" fontId="0" fillId="72" borderId="466" xfId="0" applyFill="1" applyBorder="1">
      <alignment horizontal="center" vertical="center"/>
    </xf>
    <xf numFmtId="0" fontId="0" fillId="24" borderId="544" xfId="0" applyFill="1" applyBorder="1" applyAlignment="1" applyProtection="1">
      <alignment horizontal="center"/>
      <protection locked="0"/>
    </xf>
    <xf numFmtId="49" fontId="0" fillId="51" borderId="540" xfId="0" applyNumberFormat="1" applyFill="1" applyBorder="1">
      <alignment horizontal="center" vertical="center"/>
    </xf>
    <xf numFmtId="0" fontId="0" fillId="51" borderId="540" xfId="44" applyFont="1" applyFill="1" applyBorder="1">
      <alignment horizontal="center" vertical="center"/>
    </xf>
    <xf numFmtId="0" fontId="7" fillId="69" borderId="540" xfId="44" applyBorder="1">
      <alignment horizontal="center" vertical="center"/>
    </xf>
    <xf numFmtId="49" fontId="0" fillId="51" borderId="545" xfId="0" applyNumberFormat="1" applyFill="1" applyBorder="1">
      <alignment horizontal="center" vertical="center"/>
    </xf>
    <xf numFmtId="0" fontId="34" fillId="16" borderId="458" xfId="20" applyFont="1" applyBorder="1" applyAlignment="1">
      <alignment horizontal="center" vertical="center"/>
    </xf>
    <xf numFmtId="0" fontId="0" fillId="51" borderId="540" xfId="48" applyFont="1" applyFill="1" applyBorder="1">
      <alignment horizontal="center" vertical="center"/>
    </xf>
    <xf numFmtId="0" fontId="7" fillId="52" borderId="540" xfId="48" applyBorder="1">
      <alignment horizontal="center" vertical="center"/>
    </xf>
    <xf numFmtId="0" fontId="0" fillId="51" borderId="540" xfId="0" applyFill="1" applyBorder="1" applyAlignment="1">
      <alignment horizontal="left" vertical="center" wrapText="1"/>
    </xf>
    <xf numFmtId="1" fontId="0" fillId="51" borderId="540" xfId="32" applyNumberFormat="1" applyFont="1" applyFill="1" applyBorder="1" applyAlignment="1">
      <alignment horizontal="center" vertical="center"/>
    </xf>
    <xf numFmtId="0" fontId="0" fillId="52" borderId="448" xfId="46" applyFont="1" applyFill="1" applyBorder="1">
      <alignment horizontal="center" vertical="center"/>
    </xf>
    <xf numFmtId="49" fontId="0" fillId="52" borderId="449" xfId="0" applyNumberFormat="1" applyFill="1" applyBorder="1">
      <alignment horizontal="center" vertical="center"/>
    </xf>
    <xf numFmtId="0" fontId="7" fillId="69" borderId="450" xfId="44" applyBorder="1">
      <alignment horizontal="center" vertical="center"/>
    </xf>
    <xf numFmtId="0" fontId="7" fillId="54" borderId="540" xfId="50" applyBorder="1">
      <alignment horizontal="center" vertical="center"/>
    </xf>
    <xf numFmtId="0" fontId="0" fillId="76" borderId="540" xfId="0" applyFill="1" applyBorder="1">
      <alignment horizontal="center" vertical="center"/>
    </xf>
    <xf numFmtId="49" fontId="34" fillId="16" borderId="458" xfId="20" applyNumberFormat="1" applyFont="1" applyBorder="1" applyAlignment="1">
      <alignment horizontal="center" vertical="center"/>
    </xf>
    <xf numFmtId="0" fontId="0" fillId="51" borderId="540" xfId="46" applyFont="1" applyFill="1" applyBorder="1">
      <alignment horizontal="center" vertical="center"/>
    </xf>
    <xf numFmtId="49" fontId="0" fillId="54" borderId="540" xfId="0" applyNumberFormat="1" applyFill="1" applyBorder="1">
      <alignment horizontal="center" vertical="center"/>
    </xf>
    <xf numFmtId="0" fontId="0" fillId="54" borderId="540" xfId="44" applyFont="1" applyFill="1" applyBorder="1">
      <alignment horizontal="center" vertical="center"/>
    </xf>
    <xf numFmtId="0" fontId="0" fillId="0" borderId="547" xfId="0" applyBorder="1" applyAlignment="1">
      <alignment vertical="center"/>
    </xf>
    <xf numFmtId="0" fontId="0" fillId="51" borderId="547" xfId="0" applyFill="1" applyBorder="1" applyAlignment="1" applyProtection="1">
      <alignment horizontal="left" vertical="center"/>
      <protection locked="0"/>
    </xf>
    <xf numFmtId="0" fontId="0" fillId="51" borderId="547" xfId="43" applyFont="1" applyFill="1" applyBorder="1">
      <alignment horizontal="center" vertical="center"/>
    </xf>
    <xf numFmtId="0" fontId="0" fillId="51" borderId="547" xfId="0" applyFill="1" applyBorder="1">
      <alignment horizontal="center" vertical="center"/>
    </xf>
    <xf numFmtId="0" fontId="0" fillId="51" borderId="547" xfId="32" applyFont="1" applyFill="1" applyBorder="1" applyAlignment="1">
      <alignment horizontal="center" vertical="center"/>
    </xf>
    <xf numFmtId="0" fontId="0" fillId="76" borderId="540" xfId="44" applyFont="1" applyFill="1" applyBorder="1">
      <alignment horizontal="center" vertical="center"/>
    </xf>
    <xf numFmtId="0" fontId="7" fillId="52" borderId="512" xfId="48" applyBorder="1">
      <alignment horizontal="center" vertical="center"/>
    </xf>
    <xf numFmtId="0" fontId="0" fillId="53" borderId="461" xfId="43" applyFont="1" applyBorder="1">
      <alignment horizontal="center" vertical="center"/>
    </xf>
    <xf numFmtId="0" fontId="0" fillId="55" borderId="461" xfId="53" applyFont="1" applyFill="1" applyBorder="1">
      <alignment horizontal="center" vertical="center"/>
    </xf>
    <xf numFmtId="0" fontId="52" fillId="56" borderId="461" xfId="46" applyBorder="1">
      <alignment horizontal="center" vertical="center"/>
    </xf>
    <xf numFmtId="0" fontId="0" fillId="51" borderId="479" xfId="32" applyFont="1" applyFill="1" applyBorder="1" applyAlignment="1">
      <alignment horizontal="center" vertical="center"/>
    </xf>
    <xf numFmtId="0" fontId="7" fillId="52" borderId="479" xfId="48" applyBorder="1">
      <alignment horizontal="center" vertical="center"/>
    </xf>
    <xf numFmtId="0" fontId="0" fillId="57" borderId="479" xfId="32" applyFont="1" applyFill="1" applyBorder="1" applyAlignment="1">
      <alignment horizontal="center" vertical="center"/>
    </xf>
    <xf numFmtId="0" fontId="0" fillId="0" borderId="548" xfId="0" applyBorder="1">
      <alignment horizontal="center" vertical="center"/>
    </xf>
    <xf numFmtId="49" fontId="0" fillId="57" borderId="540" xfId="0" applyNumberFormat="1" applyFill="1" applyBorder="1">
      <alignment horizontal="center" vertical="center"/>
    </xf>
    <xf numFmtId="0" fontId="0" fillId="57" borderId="448" xfId="48" applyFont="1" applyFill="1" applyBorder="1">
      <alignment horizontal="center" vertical="center"/>
    </xf>
    <xf numFmtId="0" fontId="0" fillId="57" borderId="448" xfId="0" applyFill="1" applyBorder="1">
      <alignment horizontal="center" vertical="center"/>
    </xf>
    <xf numFmtId="0" fontId="0" fillId="57" borderId="540" xfId="44" applyFont="1" applyFill="1" applyBorder="1">
      <alignment horizontal="center" vertical="center"/>
    </xf>
    <xf numFmtId="0" fontId="19" fillId="0" borderId="460" xfId="0" applyFont="1" applyBorder="1" applyAlignment="1" applyProtection="1">
      <alignment horizontal="center"/>
      <protection locked="0"/>
    </xf>
    <xf numFmtId="1" fontId="0" fillId="51" borderId="460" xfId="32" applyNumberFormat="1" applyFont="1" applyFill="1" applyBorder="1" applyAlignment="1">
      <alignment horizontal="center" vertical="center"/>
    </xf>
    <xf numFmtId="0" fontId="19" fillId="0" borderId="531" xfId="0" applyFont="1" applyBorder="1" applyAlignment="1" applyProtection="1">
      <alignment horizontal="center"/>
      <protection locked="0"/>
    </xf>
    <xf numFmtId="0" fontId="67" fillId="0" borderId="461" xfId="0" applyFont="1" applyBorder="1" applyAlignment="1">
      <alignment horizontal="left" vertical="center"/>
    </xf>
    <xf numFmtId="0" fontId="0" fillId="57" borderId="461" xfId="20" applyNumberFormat="1" applyFont="1" applyFill="1" applyBorder="1" applyAlignment="1">
      <alignment horizontal="center" vertical="center"/>
    </xf>
    <xf numFmtId="1" fontId="0" fillId="57" borderId="461" xfId="32" applyNumberFormat="1" applyFont="1" applyFill="1" applyBorder="1" applyAlignment="1">
      <alignment horizontal="center" vertical="center"/>
    </xf>
    <xf numFmtId="1" fontId="0" fillId="51" borderId="531" xfId="32" applyNumberFormat="1" applyFont="1" applyFill="1" applyBorder="1" applyAlignment="1">
      <alignment horizontal="center" vertical="center"/>
    </xf>
    <xf numFmtId="0" fontId="0" fillId="51" borderId="548" xfId="0" applyFill="1" applyBorder="1">
      <alignment horizontal="center" vertical="center"/>
    </xf>
    <xf numFmtId="0" fontId="0" fillId="0" borderId="460" xfId="0" applyBorder="1" applyAlignment="1">
      <alignment horizontal="left" vertical="center"/>
    </xf>
    <xf numFmtId="0" fontId="21" fillId="0" borderId="532" xfId="0" applyFont="1" applyBorder="1" applyAlignment="1">
      <alignment vertical="center"/>
    </xf>
    <xf numFmtId="0" fontId="0" fillId="51" borderId="532" xfId="0" applyFill="1" applyBorder="1">
      <alignment horizontal="center" vertical="center"/>
    </xf>
    <xf numFmtId="0" fontId="0" fillId="72" borderId="532" xfId="0" applyFill="1" applyBorder="1">
      <alignment horizontal="center" vertical="center"/>
    </xf>
    <xf numFmtId="0" fontId="0" fillId="72" borderId="549" xfId="0" applyFill="1" applyBorder="1">
      <alignment horizontal="center" vertical="center"/>
    </xf>
    <xf numFmtId="0" fontId="4" fillId="0" borderId="550" xfId="0" applyFont="1" applyBorder="1" applyAlignment="1" applyProtection="1">
      <alignment horizontal="center"/>
      <protection locked="0"/>
    </xf>
    <xf numFmtId="0" fontId="7" fillId="0" borderId="550" xfId="53" applyBorder="1">
      <alignment horizontal="center" vertical="center"/>
    </xf>
    <xf numFmtId="0" fontId="4" fillId="0" borderId="551" xfId="0" applyFont="1" applyBorder="1" applyAlignment="1" applyProtection="1">
      <alignment horizontal="center"/>
      <protection locked="0"/>
    </xf>
    <xf numFmtId="0" fontId="0" fillId="72" borderId="477" xfId="0" applyFill="1" applyBorder="1">
      <alignment horizontal="center" vertical="center"/>
    </xf>
    <xf numFmtId="0" fontId="0" fillId="51" borderId="552" xfId="44" applyFont="1" applyFill="1" applyBorder="1">
      <alignment horizontal="center" vertical="center"/>
    </xf>
    <xf numFmtId="49" fontId="0" fillId="51" borderId="552" xfId="0" applyNumberFormat="1" applyFill="1" applyBorder="1">
      <alignment horizontal="center" vertical="center"/>
    </xf>
    <xf numFmtId="0" fontId="0" fillId="51" borderId="552" xfId="0" applyFill="1" applyBorder="1">
      <alignment horizontal="center" vertical="center"/>
    </xf>
    <xf numFmtId="1" fontId="0" fillId="51" borderId="552" xfId="32" applyNumberFormat="1" applyFont="1" applyFill="1" applyBorder="1" applyAlignment="1">
      <alignment horizontal="center" vertical="center"/>
    </xf>
    <xf numFmtId="0" fontId="7" fillId="53" borderId="552" xfId="43" applyBorder="1">
      <alignment horizontal="center" vertical="center"/>
    </xf>
    <xf numFmtId="0" fontId="7" fillId="51" borderId="552" xfId="43" applyFill="1" applyBorder="1">
      <alignment horizontal="center" vertical="center"/>
    </xf>
    <xf numFmtId="0" fontId="0" fillId="0" borderId="553" xfId="0" applyBorder="1" applyAlignment="1"/>
    <xf numFmtId="0" fontId="0" fillId="51" borderId="452" xfId="0" applyFill="1" applyBorder="1">
      <alignment horizontal="center" vertical="center"/>
    </xf>
    <xf numFmtId="0" fontId="0" fillId="72" borderId="454" xfId="0" applyFill="1" applyBorder="1">
      <alignment horizontal="center" vertical="center"/>
    </xf>
    <xf numFmtId="0" fontId="0" fillId="75" borderId="552" xfId="0" applyFill="1" applyBorder="1" applyAlignment="1"/>
    <xf numFmtId="0" fontId="7" fillId="55" borderId="552" xfId="45" applyBorder="1">
      <alignment horizontal="center" vertical="center"/>
    </xf>
    <xf numFmtId="0" fontId="0" fillId="0" borderId="554" xfId="0" applyBorder="1">
      <alignment horizontal="center" vertical="center"/>
    </xf>
    <xf numFmtId="0" fontId="0" fillId="0" borderId="555" xfId="0" applyBorder="1">
      <alignment horizontal="center" vertical="center"/>
    </xf>
    <xf numFmtId="0" fontId="0" fillId="0" borderId="556" xfId="0" applyBorder="1">
      <alignment horizontal="center" vertical="center"/>
    </xf>
    <xf numFmtId="0" fontId="0" fillId="0" borderId="557" xfId="0" applyBorder="1">
      <alignment horizontal="center" vertical="center"/>
    </xf>
    <xf numFmtId="0" fontId="0" fillId="0" borderId="558" xfId="0" applyBorder="1">
      <alignment horizontal="center" vertical="center"/>
    </xf>
    <xf numFmtId="0" fontId="0" fillId="0" borderId="559" xfId="0" applyBorder="1" applyAlignment="1">
      <alignment horizontal="left" vertical="center"/>
    </xf>
    <xf numFmtId="0" fontId="0" fillId="0" borderId="560" xfId="0" applyBorder="1">
      <alignment horizontal="center" vertical="center"/>
    </xf>
    <xf numFmtId="0" fontId="0" fillId="0" borderId="561" xfId="0" applyBorder="1" applyAlignment="1">
      <alignment horizontal="left" vertical="center"/>
    </xf>
    <xf numFmtId="0" fontId="0" fillId="0" borderId="555" xfId="0" applyBorder="1" applyAlignment="1">
      <alignment horizontal="left" vertical="center"/>
    </xf>
    <xf numFmtId="0" fontId="0" fillId="0" borderId="562" xfId="0" applyBorder="1" applyAlignment="1">
      <alignment horizontal="left" vertical="center"/>
    </xf>
    <xf numFmtId="0" fontId="0" fillId="0" borderId="563" xfId="0" applyBorder="1">
      <alignment horizontal="center" vertical="center"/>
    </xf>
    <xf numFmtId="0" fontId="0" fillId="0" borderId="564" xfId="0" applyBorder="1">
      <alignment horizontal="center" vertical="center"/>
    </xf>
    <xf numFmtId="0" fontId="0" fillId="0" borderId="565" xfId="0" applyBorder="1">
      <alignment horizontal="center" vertical="center"/>
    </xf>
    <xf numFmtId="0" fontId="0" fillId="0" borderId="566" xfId="0" applyBorder="1">
      <alignment horizontal="center" vertical="center"/>
    </xf>
    <xf numFmtId="0" fontId="4" fillId="0" borderId="554" xfId="0" applyFont="1" applyBorder="1" applyAlignment="1">
      <alignment horizontal="center"/>
    </xf>
    <xf numFmtId="0" fontId="4" fillId="0" borderId="566" xfId="0" applyFont="1" applyBorder="1" applyAlignment="1">
      <alignment horizontal="center"/>
    </xf>
    <xf numFmtId="0" fontId="4" fillId="0" borderId="567" xfId="0" applyFont="1" applyBorder="1" applyAlignment="1">
      <alignment horizontal="left"/>
    </xf>
    <xf numFmtId="0" fontId="6" fillId="0" borderId="566" xfId="0" applyFont="1" applyBorder="1" applyAlignment="1">
      <alignment horizontal="center"/>
    </xf>
    <xf numFmtId="0" fontId="0" fillId="0" borderId="566" xfId="0" applyBorder="1" applyAlignment="1">
      <alignment horizontal="center"/>
    </xf>
    <xf numFmtId="0" fontId="4" fillId="0" borderId="567" xfId="0" applyFont="1" applyBorder="1" applyAlignment="1">
      <alignment horizontal="center"/>
    </xf>
    <xf numFmtId="0" fontId="6" fillId="0" borderId="568" xfId="0" applyFont="1" applyBorder="1" applyAlignment="1">
      <alignment horizontal="center"/>
    </xf>
    <xf numFmtId="0" fontId="6" fillId="0" borderId="567" xfId="0" applyFont="1" applyBorder="1" applyAlignment="1">
      <alignment horizontal="center"/>
    </xf>
    <xf numFmtId="0" fontId="0" fillId="0" borderId="567" xfId="0" applyBorder="1" applyAlignment="1">
      <alignment horizontal="center"/>
    </xf>
    <xf numFmtId="0" fontId="7" fillId="0" borderId="568" xfId="0" applyFont="1" applyBorder="1" applyAlignment="1">
      <alignment horizontal="left" vertical="center"/>
    </xf>
    <xf numFmtId="0" fontId="6" fillId="0" borderId="568" xfId="0" applyFont="1" applyBorder="1">
      <alignment horizontal="center" vertical="center"/>
    </xf>
    <xf numFmtId="0" fontId="6" fillId="0" borderId="567" xfId="0" applyFont="1" applyBorder="1">
      <alignment horizontal="center" vertical="center"/>
    </xf>
    <xf numFmtId="0" fontId="6" fillId="0" borderId="562" xfId="0" applyFont="1" applyBorder="1">
      <alignment horizontal="center" vertical="center"/>
    </xf>
    <xf numFmtId="0" fontId="7" fillId="0" borderId="562" xfId="0" applyFont="1" applyBorder="1">
      <alignment horizontal="center" vertical="center"/>
    </xf>
    <xf numFmtId="0" fontId="7" fillId="0" borderId="557" xfId="0" applyFont="1" applyBorder="1">
      <alignment horizontal="center" vertical="center"/>
    </xf>
    <xf numFmtId="0" fontId="7" fillId="0" borderId="569" xfId="0" applyFont="1" applyBorder="1">
      <alignment horizontal="center" vertical="center"/>
    </xf>
    <xf numFmtId="0" fontId="7" fillId="0" borderId="569" xfId="0" applyFont="1" applyBorder="1" applyAlignment="1">
      <alignment horizontal="left" vertical="center"/>
    </xf>
    <xf numFmtId="0" fontId="0" fillId="52" borderId="569" xfId="0" applyFill="1" applyBorder="1">
      <alignment horizontal="center" vertical="center"/>
    </xf>
    <xf numFmtId="0" fontId="0" fillId="54" borderId="569" xfId="0" applyFill="1" applyBorder="1">
      <alignment horizontal="center" vertical="center"/>
    </xf>
    <xf numFmtId="0" fontId="0" fillId="0" borderId="566" xfId="0" applyBorder="1" applyAlignment="1"/>
    <xf numFmtId="0" fontId="4" fillId="0" borderId="568" xfId="0" applyFont="1" applyBorder="1" applyAlignment="1">
      <alignment horizontal="left"/>
    </xf>
    <xf numFmtId="0" fontId="0" fillId="0" borderId="568" xfId="0" applyBorder="1" applyAlignment="1"/>
    <xf numFmtId="0" fontId="0" fillId="0" borderId="567" xfId="0" applyBorder="1" applyAlignment="1"/>
    <xf numFmtId="0" fontId="4" fillId="0" borderId="566" xfId="0" applyFont="1" applyBorder="1" applyAlignment="1">
      <alignment horizontal="left"/>
    </xf>
    <xf numFmtId="0" fontId="0" fillId="0" borderId="570" xfId="0" applyBorder="1" applyAlignment="1"/>
    <xf numFmtId="0" fontId="4" fillId="43" borderId="569" xfId="0" applyFont="1" applyFill="1" applyBorder="1" applyAlignment="1">
      <alignment horizontal="center"/>
    </xf>
    <xf numFmtId="0" fontId="0" fillId="51" borderId="569" xfId="0" applyFill="1" applyBorder="1" applyAlignment="1">
      <alignment horizontal="left" vertical="center"/>
    </xf>
    <xf numFmtId="49" fontId="0" fillId="52" borderId="569" xfId="0" applyNumberFormat="1" applyFill="1" applyBorder="1">
      <alignment horizontal="center" vertical="center"/>
    </xf>
    <xf numFmtId="0" fontId="0" fillId="51" borderId="569" xfId="44" applyFont="1" applyFill="1" applyBorder="1">
      <alignment horizontal="center" vertical="center"/>
    </xf>
    <xf numFmtId="0" fontId="0" fillId="52" borderId="448" xfId="51" applyFont="1" applyFill="1" applyBorder="1">
      <alignment horizontal="center" vertical="center"/>
    </xf>
    <xf numFmtId="0" fontId="0" fillId="57" borderId="450" xfId="47" applyFont="1" applyBorder="1">
      <alignment horizontal="center" vertical="center"/>
    </xf>
    <xf numFmtId="0" fontId="4" fillId="43" borderId="571" xfId="0" applyFont="1" applyFill="1" applyBorder="1" applyAlignment="1">
      <alignment horizontal="center"/>
    </xf>
    <xf numFmtId="0" fontId="0" fillId="0" borderId="571" xfId="0" applyBorder="1" applyAlignment="1">
      <alignment vertical="center"/>
    </xf>
    <xf numFmtId="0" fontId="0" fillId="51" borderId="572" xfId="0" applyFill="1" applyBorder="1">
      <alignment horizontal="center" vertical="center"/>
    </xf>
    <xf numFmtId="0" fontId="7" fillId="51" borderId="569" xfId="0" applyFont="1" applyFill="1" applyBorder="1" applyAlignment="1">
      <alignment vertical="center"/>
    </xf>
    <xf numFmtId="0" fontId="7" fillId="51" borderId="448" xfId="43" applyFill="1" applyBorder="1">
      <alignment horizontal="center" vertical="center"/>
    </xf>
    <xf numFmtId="0" fontId="4" fillId="0" borderId="573" xfId="0" applyFont="1" applyBorder="1" applyAlignment="1">
      <alignment horizontal="center"/>
    </xf>
    <xf numFmtId="49" fontId="0" fillId="0" borderId="553" xfId="0" applyNumberFormat="1" applyBorder="1">
      <alignment horizontal="center" vertical="center"/>
    </xf>
    <xf numFmtId="0" fontId="0" fillId="0" borderId="574" xfId="0" applyBorder="1">
      <alignment horizontal="center" vertical="center"/>
    </xf>
    <xf numFmtId="0" fontId="0" fillId="0" borderId="575" xfId="0" applyBorder="1">
      <alignment horizontal="center" vertical="center"/>
    </xf>
    <xf numFmtId="0" fontId="4" fillId="0" borderId="575" xfId="0" applyFont="1" applyBorder="1" applyAlignment="1">
      <alignment horizontal="left"/>
    </xf>
    <xf numFmtId="0" fontId="0" fillId="0" borderId="576" xfId="0" applyBorder="1">
      <alignment horizontal="center" vertical="center"/>
    </xf>
    <xf numFmtId="49" fontId="0" fillId="0" borderId="186" xfId="0" applyNumberFormat="1" applyBorder="1">
      <alignment horizontal="center" vertical="center"/>
    </xf>
    <xf numFmtId="49" fontId="0" fillId="0" borderId="343" xfId="0" applyNumberFormat="1" applyBorder="1">
      <alignment horizontal="center" vertical="center"/>
    </xf>
    <xf numFmtId="0" fontId="4" fillId="0" borderId="559" xfId="0" applyFont="1" applyBorder="1" applyAlignment="1">
      <alignment horizontal="left" vertical="center"/>
    </xf>
    <xf numFmtId="0" fontId="0" fillId="0" borderId="560" xfId="0" applyBorder="1" applyAlignment="1">
      <alignment horizontal="left" vertical="center"/>
    </xf>
    <xf numFmtId="0" fontId="4" fillId="0" borderId="568" xfId="0" applyFont="1" applyBorder="1" applyAlignment="1">
      <alignment horizontal="left" vertical="center"/>
    </xf>
    <xf numFmtId="0" fontId="4" fillId="0" borderId="571" xfId="0" applyFont="1" applyBorder="1" applyAlignment="1" applyProtection="1">
      <alignment horizontal="center"/>
      <protection locked="0"/>
    </xf>
    <xf numFmtId="0" fontId="0" fillId="0" borderId="571" xfId="0" applyBorder="1" applyAlignment="1">
      <alignment horizontal="left"/>
    </xf>
    <xf numFmtId="0" fontId="4" fillId="0" borderId="577" xfId="0" applyFont="1" applyBorder="1" applyAlignment="1">
      <alignment horizontal="center"/>
    </xf>
    <xf numFmtId="0" fontId="0" fillId="0" borderId="578" xfId="0" applyBorder="1" applyAlignment="1" applyProtection="1">
      <alignment horizontal="center"/>
      <protection locked="0"/>
    </xf>
    <xf numFmtId="0" fontId="0" fillId="0" borderId="578" xfId="0" applyBorder="1" applyAlignment="1">
      <alignment vertical="center"/>
    </xf>
    <xf numFmtId="0" fontId="0" fillId="0" borderId="571" xfId="0" applyBorder="1" applyAlignment="1" applyProtection="1">
      <alignment horizontal="center"/>
      <protection locked="0"/>
    </xf>
    <xf numFmtId="0" fontId="0" fillId="0" borderId="571" xfId="0" applyBorder="1" applyAlignment="1">
      <alignment horizontal="left" vertical="center"/>
    </xf>
    <xf numFmtId="0" fontId="0" fillId="0" borderId="579" xfId="0" applyBorder="1" applyAlignment="1" applyProtection="1">
      <alignment horizontal="center"/>
      <protection locked="0"/>
    </xf>
    <xf numFmtId="0" fontId="6" fillId="51" borderId="579" xfId="0" applyFont="1" applyFill="1" applyBorder="1">
      <alignment horizontal="center" vertical="center"/>
    </xf>
    <xf numFmtId="0" fontId="0" fillId="72" borderId="579" xfId="0" applyFill="1" applyBorder="1">
      <alignment horizontal="center" vertical="center"/>
    </xf>
    <xf numFmtId="0" fontId="0" fillId="51" borderId="579" xfId="0" applyFill="1" applyBorder="1">
      <alignment horizontal="center" vertical="center"/>
    </xf>
    <xf numFmtId="0" fontId="0" fillId="51" borderId="580" xfId="0" applyFill="1" applyBorder="1">
      <alignment horizontal="center" vertical="center"/>
    </xf>
    <xf numFmtId="0" fontId="0" fillId="51" borderId="578" xfId="0" applyFill="1" applyBorder="1" applyProtection="1">
      <alignment horizontal="center" vertical="center"/>
      <protection locked="0"/>
    </xf>
    <xf numFmtId="0" fontId="0" fillId="0" borderId="578" xfId="0" applyBorder="1" applyAlignment="1">
      <alignment horizontal="left" vertical="center"/>
    </xf>
    <xf numFmtId="0" fontId="0" fillId="51" borderId="578" xfId="0" applyFill="1" applyBorder="1">
      <alignment horizontal="center" vertical="center"/>
    </xf>
    <xf numFmtId="0" fontId="0" fillId="51" borderId="578" xfId="43" applyFont="1" applyFill="1" applyBorder="1">
      <alignment horizontal="center" vertical="center"/>
    </xf>
    <xf numFmtId="0" fontId="0" fillId="51" borderId="578" xfId="32" applyFont="1" applyFill="1" applyBorder="1" applyAlignment="1">
      <alignment horizontal="center" vertical="center"/>
    </xf>
    <xf numFmtId="0" fontId="0" fillId="51" borderId="581" xfId="0" applyFill="1" applyBorder="1">
      <alignment horizontal="center" vertical="center"/>
    </xf>
    <xf numFmtId="1" fontId="0" fillId="16" borderId="458" xfId="20" applyNumberFormat="1" applyFont="1" applyBorder="1" applyAlignment="1">
      <alignment horizontal="center" vertical="center"/>
    </xf>
    <xf numFmtId="0" fontId="4" fillId="24" borderId="579" xfId="0" applyFont="1" applyFill="1" applyBorder="1" applyAlignment="1" applyProtection="1">
      <alignment horizontal="left"/>
      <protection locked="0"/>
    </xf>
    <xf numFmtId="0" fontId="4" fillId="24" borderId="579" xfId="0" applyFont="1" applyFill="1" applyBorder="1">
      <alignment horizontal="center" vertical="center"/>
    </xf>
    <xf numFmtId="1" fontId="0" fillId="24" borderId="579" xfId="0" applyNumberFormat="1" applyFill="1" applyBorder="1">
      <alignment horizontal="center" vertical="center"/>
    </xf>
    <xf numFmtId="0" fontId="0" fillId="24" borderId="580" xfId="0" applyFill="1" applyBorder="1">
      <alignment horizontal="center" vertical="center"/>
    </xf>
    <xf numFmtId="0" fontId="0" fillId="76" borderId="473" xfId="0" applyFill="1" applyBorder="1">
      <alignment horizontal="center" vertical="center"/>
    </xf>
    <xf numFmtId="0" fontId="0" fillId="76" borderId="473" xfId="43" applyFont="1" applyFill="1" applyBorder="1">
      <alignment horizontal="center" vertical="center"/>
    </xf>
    <xf numFmtId="49" fontId="0" fillId="51" borderId="578" xfId="0" applyNumberFormat="1" applyFill="1" applyBorder="1">
      <alignment horizontal="center" vertical="center"/>
    </xf>
    <xf numFmtId="0" fontId="4" fillId="0" borderId="554" xfId="0" applyFont="1" applyBorder="1" applyAlignment="1">
      <alignment horizontal="left" vertical="center"/>
    </xf>
    <xf numFmtId="0" fontId="0" fillId="0" borderId="562" xfId="0" applyBorder="1" applyAlignment="1">
      <alignment horizontal="left"/>
    </xf>
    <xf numFmtId="0" fontId="4" fillId="0" borderId="559" xfId="0" applyFont="1" applyBorder="1" applyAlignment="1">
      <alignment vertical="center"/>
    </xf>
    <xf numFmtId="0" fontId="0" fillId="0" borderId="562" xfId="0" applyBorder="1">
      <alignment horizontal="center" vertical="center"/>
    </xf>
    <xf numFmtId="0" fontId="4" fillId="0" borderId="555" xfId="0" applyFont="1" applyBorder="1" applyAlignment="1">
      <alignment horizontal="left" vertical="center"/>
    </xf>
    <xf numFmtId="0" fontId="4" fillId="0" borderId="555" xfId="0" applyFont="1" applyBorder="1" applyAlignment="1">
      <alignment horizontal="left"/>
    </xf>
    <xf numFmtId="0" fontId="4" fillId="0" borderId="568" xfId="0" applyFont="1" applyBorder="1" applyAlignment="1">
      <alignment vertical="center"/>
    </xf>
    <xf numFmtId="0" fontId="0" fillId="0" borderId="568" xfId="0" applyBorder="1">
      <alignment horizontal="center" vertical="center"/>
    </xf>
    <xf numFmtId="0" fontId="0" fillId="0" borderId="582" xfId="0" applyBorder="1">
      <alignment horizontal="center" vertical="center"/>
    </xf>
    <xf numFmtId="0" fontId="0" fillId="24" borderId="577" xfId="0" applyFill="1" applyBorder="1" applyAlignment="1" applyProtection="1">
      <alignment horizontal="center"/>
      <protection locked="0"/>
    </xf>
    <xf numFmtId="0" fontId="7" fillId="52" borderId="578" xfId="48" applyBorder="1">
      <alignment horizontal="center" vertical="center"/>
    </xf>
    <xf numFmtId="0" fontId="0" fillId="51" borderId="578" xfId="44" applyFont="1" applyFill="1" applyBorder="1">
      <alignment horizontal="center" vertical="center"/>
    </xf>
    <xf numFmtId="49" fontId="0" fillId="51" borderId="581" xfId="0" applyNumberFormat="1" applyFill="1" applyBorder="1">
      <alignment horizontal="center" vertical="center"/>
    </xf>
    <xf numFmtId="0" fontId="0" fillId="51" borderId="578" xfId="48" applyFont="1" applyFill="1" applyBorder="1">
      <alignment horizontal="center" vertical="center"/>
    </xf>
    <xf numFmtId="0" fontId="0" fillId="51" borderId="578" xfId="0" applyFill="1" applyBorder="1" applyAlignment="1">
      <alignment horizontal="left" vertical="center" wrapText="1"/>
    </xf>
    <xf numFmtId="1" fontId="0" fillId="51" borderId="578" xfId="32" applyNumberFormat="1" applyFont="1" applyFill="1" applyBorder="1" applyAlignment="1">
      <alignment horizontal="center" vertical="center"/>
    </xf>
    <xf numFmtId="0" fontId="0" fillId="56" borderId="578" xfId="44" applyFont="1" applyFill="1" applyBorder="1">
      <alignment horizontal="center" vertical="center"/>
    </xf>
    <xf numFmtId="0" fontId="0" fillId="51" borderId="578" xfId="46" applyFont="1" applyFill="1" applyBorder="1">
      <alignment horizontal="center" vertical="center"/>
    </xf>
    <xf numFmtId="0" fontId="0" fillId="54" borderId="450" xfId="44" applyFont="1" applyFill="1" applyBorder="1">
      <alignment horizontal="center" vertical="center"/>
    </xf>
    <xf numFmtId="0" fontId="0" fillId="54" borderId="450" xfId="0" applyFill="1" applyBorder="1">
      <alignment horizontal="center" vertical="center"/>
    </xf>
    <xf numFmtId="49" fontId="0" fillId="54" borderId="450" xfId="0" applyNumberFormat="1" applyFill="1" applyBorder="1">
      <alignment horizontal="center" vertical="center"/>
    </xf>
    <xf numFmtId="0" fontId="0" fillId="0" borderId="583" xfId="0" applyBorder="1" applyAlignment="1">
      <alignment vertical="center"/>
    </xf>
    <xf numFmtId="0" fontId="0" fillId="51" borderId="583" xfId="0" applyFill="1" applyBorder="1" applyAlignment="1" applyProtection="1">
      <alignment horizontal="left" vertical="center"/>
      <protection locked="0"/>
    </xf>
    <xf numFmtId="0" fontId="67" fillId="0" borderId="169" xfId="0" applyFont="1" applyBorder="1" applyAlignment="1">
      <alignment horizontal="left" vertical="center"/>
    </xf>
    <xf numFmtId="0" fontId="0" fillId="57" borderId="169" xfId="20" applyFont="1" applyFill="1" applyBorder="1" applyAlignment="1">
      <alignment horizontal="center" vertical="center"/>
    </xf>
    <xf numFmtId="0" fontId="21" fillId="0" borderId="584" xfId="0" applyFont="1" applyBorder="1" applyAlignment="1">
      <alignment vertical="center"/>
    </xf>
    <xf numFmtId="0" fontId="0" fillId="72" borderId="584" xfId="0" applyFill="1" applyBorder="1">
      <alignment horizontal="center" vertical="center"/>
    </xf>
    <xf numFmtId="0" fontId="0" fillId="51" borderId="584" xfId="0" applyFill="1" applyBorder="1">
      <alignment horizontal="center" vertical="center"/>
    </xf>
    <xf numFmtId="0" fontId="0" fillId="51" borderId="585" xfId="0" applyFill="1" applyBorder="1">
      <alignment horizontal="center" vertical="center"/>
    </xf>
    <xf numFmtId="0" fontId="0" fillId="51" borderId="571" xfId="43" applyFont="1" applyFill="1" applyBorder="1">
      <alignment horizontal="center" vertical="center"/>
    </xf>
    <xf numFmtId="0" fontId="0" fillId="51" borderId="571" xfId="32" applyFont="1" applyFill="1" applyBorder="1" applyAlignment="1">
      <alignment horizontal="center" vertical="center"/>
    </xf>
    <xf numFmtId="0" fontId="0" fillId="72" borderId="479" xfId="0" applyFill="1" applyBorder="1">
      <alignment horizontal="center" vertical="center"/>
    </xf>
    <xf numFmtId="1" fontId="0" fillId="51" borderId="473" xfId="32" applyNumberFormat="1" applyFont="1" applyFill="1" applyBorder="1" applyAlignment="1">
      <alignment horizontal="center" vertical="center"/>
    </xf>
    <xf numFmtId="49" fontId="0" fillId="51" borderId="586" xfId="0" applyNumberFormat="1" applyFill="1" applyBorder="1">
      <alignment horizontal="center" vertical="center"/>
    </xf>
    <xf numFmtId="0" fontId="0" fillId="0" borderId="476" xfId="0" applyBorder="1">
      <alignment horizontal="center" vertical="center"/>
    </xf>
    <xf numFmtId="0" fontId="0" fillId="0" borderId="587" xfId="0" applyBorder="1" applyAlignment="1"/>
    <xf numFmtId="0" fontId="0" fillId="51" borderId="463" xfId="0" applyFill="1" applyBorder="1">
      <alignment horizontal="center" vertical="center"/>
    </xf>
    <xf numFmtId="0" fontId="0" fillId="0" borderId="584" xfId="0" applyBorder="1" applyAlignment="1"/>
    <xf numFmtId="0" fontId="0" fillId="75" borderId="478" xfId="0" applyFill="1" applyBorder="1" applyAlignment="1"/>
    <xf numFmtId="0" fontId="0" fillId="0" borderId="492" xfId="0" applyBorder="1" applyAlignment="1">
      <alignment horizontal="left" vertical="center"/>
    </xf>
    <xf numFmtId="0" fontId="0" fillId="0" borderId="497" xfId="0" applyBorder="1">
      <alignment horizontal="center" vertical="center"/>
    </xf>
    <xf numFmtId="0" fontId="0" fillId="0" borderId="498" xfId="0" applyBorder="1" applyAlignment="1">
      <alignment horizontal="left" vertical="center"/>
    </xf>
    <xf numFmtId="0" fontId="0" fillId="0" borderId="588" xfId="0" applyBorder="1">
      <alignment horizontal="center" vertical="center"/>
    </xf>
    <xf numFmtId="0" fontId="0" fillId="0" borderId="589" xfId="0" applyBorder="1">
      <alignment horizontal="center" vertical="center"/>
    </xf>
    <xf numFmtId="0" fontId="0" fillId="0" borderId="590" xfId="0" applyBorder="1">
      <alignment horizontal="center" vertical="center"/>
    </xf>
    <xf numFmtId="0" fontId="0" fillId="0" borderId="591" xfId="0" applyBorder="1">
      <alignment horizontal="center" vertical="center"/>
    </xf>
    <xf numFmtId="0" fontId="4" fillId="43" borderId="592" xfId="0" applyFont="1" applyFill="1" applyBorder="1" applyAlignment="1">
      <alignment horizontal="center"/>
    </xf>
    <xf numFmtId="0" fontId="0" fillId="0" borderId="592" xfId="0" applyBorder="1" applyAlignment="1">
      <alignment vertical="center"/>
    </xf>
    <xf numFmtId="0" fontId="0" fillId="51" borderId="592" xfId="20" applyNumberFormat="1" applyFont="1" applyFill="1" applyBorder="1" applyAlignment="1">
      <alignment horizontal="center" vertical="center"/>
    </xf>
    <xf numFmtId="0" fontId="4" fillId="0" borderId="591" xfId="0" applyFont="1" applyBorder="1" applyAlignment="1">
      <alignment horizontal="center"/>
    </xf>
    <xf numFmtId="0" fontId="4" fillId="0" borderId="593" xfId="0" applyFont="1" applyBorder="1" applyAlignment="1">
      <alignment horizontal="left"/>
    </xf>
    <xf numFmtId="0" fontId="6" fillId="0" borderId="591" xfId="0" applyFont="1" applyBorder="1" applyAlignment="1">
      <alignment horizontal="center"/>
    </xf>
    <xf numFmtId="0" fontId="0" fillId="0" borderId="591" xfId="0" applyBorder="1" applyAlignment="1">
      <alignment horizontal="center"/>
    </xf>
    <xf numFmtId="0" fontId="4" fillId="0" borderId="593" xfId="0" applyFont="1" applyBorder="1" applyAlignment="1">
      <alignment horizontal="center"/>
    </xf>
    <xf numFmtId="0" fontId="6" fillId="0" borderId="594" xfId="0" applyFont="1" applyBorder="1" applyAlignment="1">
      <alignment horizontal="center"/>
    </xf>
    <xf numFmtId="0" fontId="6" fillId="0" borderId="593" xfId="0" applyFont="1" applyBorder="1" applyAlignment="1">
      <alignment horizontal="center"/>
    </xf>
    <xf numFmtId="0" fontId="0" fillId="0" borderId="593" xfId="0" applyBorder="1" applyAlignment="1">
      <alignment horizontal="center"/>
    </xf>
    <xf numFmtId="0" fontId="7" fillId="0" borderId="594" xfId="0" applyFont="1" applyBorder="1" applyAlignment="1">
      <alignment horizontal="left" vertical="center"/>
    </xf>
    <xf numFmtId="0" fontId="6" fillId="0" borderId="594" xfId="0" applyFont="1" applyBorder="1">
      <alignment horizontal="center" vertical="center"/>
    </xf>
    <xf numFmtId="0" fontId="6" fillId="0" borderId="593" xfId="0" applyFont="1" applyBorder="1">
      <alignment horizontal="center" vertical="center"/>
    </xf>
    <xf numFmtId="0" fontId="7" fillId="0" borderId="592" xfId="0" applyFont="1" applyBorder="1">
      <alignment horizontal="center" vertical="center"/>
    </xf>
    <xf numFmtId="0" fontId="7" fillId="0" borderId="592" xfId="0" applyFont="1" applyBorder="1" applyAlignment="1">
      <alignment horizontal="left" vertical="center"/>
    </xf>
    <xf numFmtId="0" fontId="0" fillId="0" borderId="591" xfId="0" applyBorder="1" applyAlignment="1"/>
    <xf numFmtId="0" fontId="4" fillId="0" borderId="594" xfId="0" applyFont="1" applyBorder="1" applyAlignment="1">
      <alignment horizontal="left"/>
    </xf>
    <xf numFmtId="0" fontId="0" fillId="0" borderId="594" xfId="0" applyBorder="1" applyAlignment="1"/>
    <xf numFmtId="0" fontId="0" fillId="0" borderId="593" xfId="0" applyBorder="1" applyAlignment="1"/>
    <xf numFmtId="0" fontId="4" fillId="0" borderId="591" xfId="0" applyFont="1" applyBorder="1" applyAlignment="1">
      <alignment horizontal="left"/>
    </xf>
    <xf numFmtId="0" fontId="0" fillId="0" borderId="595" xfId="0" applyBorder="1" applyAlignment="1"/>
    <xf numFmtId="0" fontId="0" fillId="51" borderId="592" xfId="0" applyFill="1" applyBorder="1" applyAlignment="1">
      <alignment horizontal="left" vertical="center"/>
    </xf>
    <xf numFmtId="0" fontId="0" fillId="77" borderId="448" xfId="51" applyFont="1" applyFill="1" applyBorder="1">
      <alignment horizontal="center" vertical="center"/>
    </xf>
    <xf numFmtId="0" fontId="0" fillId="77" borderId="450" xfId="0" applyFill="1" applyBorder="1">
      <alignment horizontal="center" vertical="center"/>
    </xf>
    <xf numFmtId="0" fontId="7" fillId="51" borderId="592" xfId="0" applyFont="1" applyFill="1" applyBorder="1" applyAlignment="1">
      <alignment vertical="center"/>
    </xf>
    <xf numFmtId="49" fontId="0" fillId="0" borderId="596" xfId="0" applyNumberFormat="1" applyBorder="1">
      <alignment horizontal="center" vertical="center"/>
    </xf>
    <xf numFmtId="0" fontId="0" fillId="0" borderId="597" xfId="0" applyBorder="1">
      <alignment horizontal="center" vertical="center"/>
    </xf>
    <xf numFmtId="0" fontId="0" fillId="0" borderId="598" xfId="0" applyBorder="1">
      <alignment horizontal="center" vertical="center"/>
    </xf>
    <xf numFmtId="0" fontId="4" fillId="0" borderId="598" xfId="0" applyFont="1" applyBorder="1" applyAlignment="1">
      <alignment horizontal="left"/>
    </xf>
    <xf numFmtId="0" fontId="0" fillId="0" borderId="599" xfId="0" applyBorder="1">
      <alignment horizontal="center" vertical="center"/>
    </xf>
    <xf numFmtId="0" fontId="3" fillId="0" borderId="600" xfId="0" applyFont="1" applyBorder="1" applyAlignment="1">
      <alignment horizontal="left" vertical="center"/>
    </xf>
    <xf numFmtId="0" fontId="3" fillId="0" borderId="600" xfId="0" applyFont="1" applyBorder="1">
      <alignment horizontal="center" vertical="center"/>
    </xf>
    <xf numFmtId="0" fontId="9" fillId="0" borderId="600" xfId="0" applyFont="1" applyBorder="1">
      <alignment horizontal="center" vertical="center"/>
    </xf>
    <xf numFmtId="0" fontId="0" fillId="0" borderId="601" xfId="0" applyBorder="1">
      <alignment horizontal="center" vertical="center"/>
    </xf>
    <xf numFmtId="0" fontId="15" fillId="0" borderId="600" xfId="0" applyFont="1" applyBorder="1">
      <alignment horizontal="center" vertical="center"/>
    </xf>
    <xf numFmtId="49" fontId="0" fillId="0" borderId="601" xfId="0" applyNumberFormat="1" applyBorder="1">
      <alignment horizontal="center" vertical="center"/>
    </xf>
    <xf numFmtId="0" fontId="0" fillId="0" borderId="602" xfId="0" applyBorder="1">
      <alignment horizontal="center" vertical="center"/>
    </xf>
    <xf numFmtId="0" fontId="9" fillId="0" borderId="528" xfId="0" applyFont="1" applyBorder="1">
      <alignment horizontal="center" vertical="center"/>
    </xf>
    <xf numFmtId="0" fontId="9" fillId="0" borderId="603" xfId="0" applyFont="1" applyBorder="1">
      <alignment horizontal="center" vertical="center"/>
    </xf>
    <xf numFmtId="49" fontId="0" fillId="0" borderId="600" xfId="0" applyNumberFormat="1" applyBorder="1">
      <alignment horizontal="center" vertical="center"/>
    </xf>
    <xf numFmtId="0" fontId="6" fillId="0" borderId="476" xfId="0" applyFont="1" applyBorder="1" applyAlignment="1">
      <alignment horizontal="center"/>
    </xf>
    <xf numFmtId="0" fontId="4" fillId="0" borderId="604" xfId="0" applyFont="1" applyBorder="1" applyAlignment="1">
      <alignment horizontal="left" vertical="center"/>
    </xf>
    <xf numFmtId="0" fontId="0" fillId="0" borderId="605" xfId="0" applyBorder="1" applyAlignment="1">
      <alignment horizontal="left" vertical="center"/>
    </xf>
    <xf numFmtId="0" fontId="4" fillId="0" borderId="606" xfId="0" applyFont="1" applyBorder="1" applyAlignment="1">
      <alignment horizontal="left" vertical="center"/>
    </xf>
    <xf numFmtId="0" fontId="4" fillId="0" borderId="476" xfId="0" applyFont="1" applyBorder="1" applyAlignment="1">
      <alignment horizontal="center"/>
    </xf>
    <xf numFmtId="0" fontId="0" fillId="0" borderId="607" xfId="0" applyBorder="1" applyAlignment="1">
      <alignment horizontal="left"/>
    </xf>
    <xf numFmtId="0" fontId="0" fillId="0" borderId="608" xfId="0" applyBorder="1">
      <alignment horizontal="center" vertical="center"/>
    </xf>
    <xf numFmtId="0" fontId="7" fillId="69" borderId="609" xfId="44" applyBorder="1">
      <alignment horizontal="center" vertical="center"/>
    </xf>
    <xf numFmtId="0" fontId="3" fillId="0" borderId="609" xfId="0" applyFont="1" applyBorder="1" applyAlignment="1" applyProtection="1">
      <alignment horizontal="center"/>
      <protection locked="0"/>
    </xf>
    <xf numFmtId="0" fontId="7" fillId="0" borderId="609" xfId="53" applyBorder="1">
      <alignment horizontal="center" vertical="center"/>
    </xf>
    <xf numFmtId="0" fontId="4" fillId="0" borderId="610" xfId="0" applyFont="1" applyBorder="1">
      <alignment horizontal="center" vertical="center"/>
    </xf>
    <xf numFmtId="0" fontId="4" fillId="0" borderId="611" xfId="0" applyFont="1" applyBorder="1" applyAlignment="1">
      <alignment horizontal="center"/>
    </xf>
    <xf numFmtId="0" fontId="4" fillId="0" borderId="612" xfId="0" applyFont="1" applyBorder="1" applyAlignment="1">
      <alignment horizontal="center"/>
    </xf>
    <xf numFmtId="0" fontId="3" fillId="0" borderId="613" xfId="0" applyFont="1" applyBorder="1" applyAlignment="1">
      <alignment horizontal="left"/>
    </xf>
    <xf numFmtId="0" fontId="4" fillId="0" borderId="614" xfId="0" applyFont="1" applyBorder="1" applyAlignment="1">
      <alignment horizontal="center"/>
    </xf>
    <xf numFmtId="0" fontId="3" fillId="0" borderId="615" xfId="0" applyFont="1" applyBorder="1" applyAlignment="1">
      <alignment horizontal="center"/>
    </xf>
    <xf numFmtId="0" fontId="0" fillId="0" borderId="616" xfId="0" applyBorder="1" applyAlignment="1" applyProtection="1">
      <alignment horizontal="center"/>
      <protection locked="0"/>
    </xf>
    <xf numFmtId="0" fontId="7" fillId="69" borderId="616" xfId="44" applyBorder="1">
      <alignment horizontal="center" vertical="center"/>
    </xf>
    <xf numFmtId="0" fontId="0" fillId="0" borderId="617" xfId="0" applyBorder="1" applyAlignment="1" applyProtection="1">
      <alignment horizontal="center"/>
      <protection locked="0"/>
    </xf>
    <xf numFmtId="0" fontId="0" fillId="43" borderId="617" xfId="0" applyFill="1" applyBorder="1" applyAlignment="1">
      <alignment horizontal="center"/>
    </xf>
    <xf numFmtId="0" fontId="47" fillId="0" borderId="617" xfId="0" applyFont="1" applyBorder="1" applyAlignment="1">
      <alignment horizontal="left" vertical="center"/>
    </xf>
    <xf numFmtId="0" fontId="0" fillId="24" borderId="617" xfId="0" applyFill="1" applyBorder="1" applyAlignment="1" applyProtection="1">
      <alignment horizontal="center"/>
      <protection locked="0"/>
    </xf>
    <xf numFmtId="0" fontId="4" fillId="24" borderId="617" xfId="0" applyFont="1" applyFill="1" applyBorder="1">
      <alignment horizontal="center" vertical="center"/>
    </xf>
    <xf numFmtId="0" fontId="0" fillId="51" borderId="618" xfId="44" applyFont="1" applyFill="1" applyBorder="1">
      <alignment horizontal="center" vertical="center"/>
    </xf>
    <xf numFmtId="0" fontId="0" fillId="0" borderId="619" xfId="0" applyBorder="1" applyAlignment="1" applyProtection="1">
      <alignment horizontal="center"/>
      <protection locked="0"/>
    </xf>
    <xf numFmtId="49" fontId="0" fillId="0" borderId="620" xfId="0" applyNumberFormat="1" applyBorder="1" applyAlignment="1"/>
    <xf numFmtId="0" fontId="0" fillId="0" borderId="607" xfId="0" applyBorder="1" applyAlignment="1" applyProtection="1">
      <alignment horizontal="center"/>
      <protection locked="0"/>
    </xf>
    <xf numFmtId="49" fontId="0" fillId="51" borderId="621" xfId="0" applyNumberFormat="1" applyFill="1" applyBorder="1">
      <alignment horizontal="center" vertical="center"/>
    </xf>
    <xf numFmtId="49" fontId="0" fillId="51" borderId="622" xfId="0" applyNumberFormat="1" applyFill="1" applyBorder="1">
      <alignment horizontal="center" vertical="center"/>
    </xf>
    <xf numFmtId="49" fontId="0" fillId="51" borderId="623" xfId="0" applyNumberFormat="1" applyFill="1" applyBorder="1">
      <alignment horizontal="center" vertical="center"/>
    </xf>
    <xf numFmtId="0" fontId="53" fillId="63" borderId="620" xfId="0" applyFont="1" applyFill="1" applyBorder="1" applyAlignment="1">
      <alignment horizontal="center" wrapText="1"/>
    </xf>
    <xf numFmtId="0" fontId="20" fillId="63" borderId="169" xfId="0" applyFont="1" applyFill="1" applyBorder="1" applyAlignment="1">
      <alignment horizontal="center" wrapText="1"/>
    </xf>
    <xf numFmtId="0" fontId="20" fillId="63" borderId="169" xfId="0" applyFont="1" applyFill="1" applyBorder="1" applyAlignment="1">
      <alignment horizontal="left" wrapText="1"/>
    </xf>
    <xf numFmtId="0" fontId="20" fillId="64" borderId="463" xfId="0" applyFont="1" applyFill="1" applyBorder="1">
      <alignment horizontal="center" vertical="center"/>
    </xf>
    <xf numFmtId="0" fontId="20" fillId="64" borderId="463" xfId="0" applyFont="1" applyFill="1" applyBorder="1" applyAlignment="1">
      <alignment horizontal="center" vertical="center" wrapText="1"/>
    </xf>
    <xf numFmtId="0" fontId="20" fillId="0" borderId="336" xfId="0" applyFont="1" applyBorder="1" applyAlignment="1">
      <alignment wrapText="1"/>
    </xf>
    <xf numFmtId="171" fontId="20" fillId="0" borderId="461" xfId="0" applyNumberFormat="1" applyFont="1" applyBorder="1" applyAlignment="1">
      <alignment horizontal="left" wrapText="1"/>
    </xf>
    <xf numFmtId="171" fontId="24" fillId="0" borderId="461" xfId="0" applyNumberFormat="1" applyFont="1" applyBorder="1" applyAlignment="1">
      <alignment horizontal="left" wrapText="1"/>
    </xf>
    <xf numFmtId="0" fontId="23" fillId="0" borderId="620" xfId="0" applyFont="1" applyBorder="1" applyAlignment="1">
      <alignment wrapText="1"/>
    </xf>
    <xf numFmtId="171" fontId="24" fillId="0" borderId="461" xfId="0" applyNumberFormat="1" applyFont="1" applyBorder="1" applyAlignment="1">
      <alignment horizontal="left"/>
    </xf>
    <xf numFmtId="0" fontId="56" fillId="0" borderId="620" xfId="0" applyFont="1" applyBorder="1" applyAlignment="1">
      <alignment wrapText="1"/>
    </xf>
    <xf numFmtId="0" fontId="20" fillId="39" borderId="620" xfId="0" applyFont="1" applyFill="1" applyBorder="1" applyAlignment="1">
      <alignment wrapText="1"/>
    </xf>
    <xf numFmtId="171" fontId="24" fillId="39" borderId="461" xfId="0" applyNumberFormat="1" applyFont="1" applyFill="1" applyBorder="1" applyAlignment="1">
      <alignment horizontal="left" wrapText="1"/>
    </xf>
    <xf numFmtId="0" fontId="23" fillId="39" borderId="620" xfId="0" applyFont="1" applyFill="1" applyBorder="1" applyAlignment="1">
      <alignment wrapText="1"/>
    </xf>
    <xf numFmtId="0" fontId="23" fillId="0" borderId="620" xfId="0" applyFont="1" applyBorder="1" applyAlignment="1"/>
    <xf numFmtId="0" fontId="23" fillId="65" borderId="620" xfId="0" applyFont="1" applyFill="1" applyBorder="1" applyAlignment="1"/>
    <xf numFmtId="171" fontId="24" fillId="65" borderId="461" xfId="0" applyNumberFormat="1" applyFont="1" applyFill="1" applyBorder="1" applyAlignment="1">
      <alignment horizontal="left" wrapText="1"/>
    </xf>
    <xf numFmtId="0" fontId="23" fillId="65" borderId="620" xfId="0" applyFont="1" applyFill="1" applyBorder="1" applyAlignment="1">
      <alignment horizontal="left" vertical="center"/>
    </xf>
    <xf numFmtId="172" fontId="24" fillId="65" borderId="461" xfId="0" applyNumberFormat="1" applyFont="1" applyFill="1" applyBorder="1" applyAlignment="1">
      <alignment horizontal="left" wrapText="1"/>
    </xf>
    <xf numFmtId="0" fontId="23" fillId="65" borderId="620" xfId="0" applyFont="1" applyFill="1" applyBorder="1" applyAlignment="1">
      <alignment horizontal="left" vertical="center" wrapText="1"/>
    </xf>
    <xf numFmtId="3" fontId="55" fillId="0" borderId="461" xfId="0" applyNumberFormat="1" applyFont="1" applyBorder="1">
      <alignment horizontal="center" vertical="center"/>
    </xf>
    <xf numFmtId="0" fontId="23" fillId="66" borderId="620" xfId="0" applyFont="1" applyFill="1" applyBorder="1" applyAlignment="1">
      <alignment horizontal="left" vertical="center" wrapText="1"/>
    </xf>
    <xf numFmtId="172" fontId="24" fillId="66" borderId="461" xfId="0" applyNumberFormat="1" applyFont="1" applyFill="1" applyBorder="1" applyAlignment="1">
      <alignment horizontal="left" wrapText="1"/>
    </xf>
    <xf numFmtId="0" fontId="23" fillId="67" borderId="620" xfId="0" applyFont="1" applyFill="1" applyBorder="1" applyAlignment="1">
      <alignment horizontal="left" vertical="center" wrapText="1"/>
    </xf>
    <xf numFmtId="3" fontId="55" fillId="0" borderId="513" xfId="0" applyNumberFormat="1" applyFont="1" applyBorder="1">
      <alignment horizontal="center" vertical="center"/>
    </xf>
    <xf numFmtId="0" fontId="23" fillId="68" borderId="620" xfId="0" applyFont="1" applyFill="1" applyBorder="1" applyAlignment="1">
      <alignment horizontal="left" vertical="center"/>
    </xf>
    <xf numFmtId="171" fontId="24" fillId="66" borderId="461" xfId="0" applyNumberFormat="1" applyFont="1" applyFill="1" applyBorder="1" applyAlignment="1">
      <alignment horizontal="left" wrapText="1"/>
    </xf>
    <xf numFmtId="0" fontId="23" fillId="0" borderId="620" xfId="0" applyFont="1" applyBorder="1">
      <alignment horizontal="center" vertical="center"/>
    </xf>
    <xf numFmtId="171" fontId="24" fillId="0" borderId="624" xfId="0" applyNumberFormat="1" applyFont="1" applyBorder="1" applyAlignment="1">
      <alignment horizontal="left" wrapText="1"/>
    </xf>
    <xf numFmtId="0" fontId="23" fillId="38" borderId="620" xfId="0" applyFont="1" applyFill="1" applyBorder="1" applyAlignment="1">
      <alignment horizontal="left" vertical="center"/>
    </xf>
    <xf numFmtId="171" fontId="24" fillId="38" borderId="625" xfId="0" applyNumberFormat="1" applyFont="1" applyFill="1" applyBorder="1" applyAlignment="1">
      <alignment horizontal="left" wrapText="1"/>
    </xf>
    <xf numFmtId="0" fontId="20" fillId="38" borderId="620" xfId="0" applyFont="1" applyFill="1" applyBorder="1" applyAlignment="1">
      <alignment horizontal="left" vertical="center"/>
    </xf>
    <xf numFmtId="171" fontId="24" fillId="38" borderId="169" xfId="0" applyNumberFormat="1" applyFont="1" applyFill="1" applyBorder="1" applyAlignment="1">
      <alignment horizontal="left" wrapText="1"/>
    </xf>
    <xf numFmtId="171" fontId="24" fillId="38" borderId="624" xfId="0" applyNumberFormat="1" applyFont="1" applyFill="1" applyBorder="1" applyAlignment="1">
      <alignment horizontal="left" wrapText="1"/>
    </xf>
    <xf numFmtId="171" fontId="24" fillId="38" borderId="626" xfId="0" applyNumberFormat="1" applyFont="1" applyFill="1" applyBorder="1" applyAlignment="1">
      <alignment horizontal="left" wrapText="1"/>
    </xf>
    <xf numFmtId="0" fontId="65" fillId="80" borderId="169" xfId="0" applyFont="1" applyFill="1" applyBorder="1" applyAlignment="1">
      <alignment horizontal="center" vertical="center" wrapText="1"/>
    </xf>
    <xf numFmtId="1" fontId="0" fillId="0" borderId="169" xfId="0" applyNumberFormat="1" applyBorder="1">
      <alignment horizontal="center" vertical="center"/>
    </xf>
    <xf numFmtId="0" fontId="65" fillId="80" borderId="169" xfId="0" applyFont="1" applyFill="1" applyBorder="1" applyAlignment="1">
      <alignment horizontal="left" vertical="center" wrapText="1"/>
    </xf>
    <xf numFmtId="3" fontId="0" fillId="0" borderId="169" xfId="0" applyNumberFormat="1" applyBorder="1">
      <alignment horizontal="center" vertical="center"/>
    </xf>
    <xf numFmtId="0" fontId="0" fillId="0" borderId="169" xfId="0" applyBorder="1" applyAlignment="1">
      <alignment horizontal="left" vertical="center" wrapText="1"/>
    </xf>
    <xf numFmtId="0" fontId="45" fillId="50" borderId="169" xfId="0" applyFont="1" applyFill="1" applyBorder="1" applyAlignment="1">
      <alignment horizontal="center"/>
    </xf>
    <xf numFmtId="0" fontId="45" fillId="50" borderId="476" xfId="0" applyFont="1" applyFill="1" applyBorder="1" applyAlignment="1">
      <alignment horizontal="center"/>
    </xf>
    <xf numFmtId="169" fontId="45" fillId="50" borderId="476" xfId="0" applyNumberFormat="1" applyFont="1" applyFill="1" applyBorder="1" applyAlignment="1">
      <alignment horizontal="center"/>
    </xf>
    <xf numFmtId="0" fontId="0" fillId="24" borderId="443" xfId="0" applyFill="1" applyBorder="1" applyAlignment="1">
      <alignment horizontal="center"/>
    </xf>
    <xf numFmtId="0" fontId="21" fillId="0" borderId="461" xfId="0" applyFont="1" applyBorder="1">
      <alignment horizontal="center" vertical="center"/>
    </xf>
    <xf numFmtId="0" fontId="45" fillId="0" borderId="461" xfId="0" applyFont="1" applyBorder="1" applyAlignment="1">
      <alignment vertical="center"/>
    </xf>
    <xf numFmtId="0" fontId="21" fillId="0" borderId="461" xfId="0" applyFont="1" applyBorder="1" applyAlignment="1">
      <alignment vertical="center"/>
    </xf>
    <xf numFmtId="49" fontId="45" fillId="0" borderId="461" xfId="0" applyNumberFormat="1" applyFont="1" applyBorder="1">
      <alignment horizontal="center" vertical="center"/>
    </xf>
    <xf numFmtId="0" fontId="21" fillId="0" borderId="616" xfId="0" applyFont="1" applyBorder="1" applyAlignment="1">
      <alignment horizontal="left" vertical="center"/>
    </xf>
    <xf numFmtId="0" fontId="0" fillId="0" borderId="627" xfId="0" applyBorder="1">
      <alignment horizontal="center" vertical="center"/>
    </xf>
    <xf numFmtId="0" fontId="45" fillId="0" borderId="169" xfId="0" applyFont="1" applyBorder="1">
      <alignment horizontal="center" vertical="center"/>
    </xf>
    <xf numFmtId="0" fontId="21" fillId="0" borderId="169" xfId="0" applyFont="1" applyBorder="1" applyAlignment="1">
      <alignment horizontal="left" vertical="center"/>
    </xf>
    <xf numFmtId="0" fontId="21" fillId="0" borderId="617" xfId="0" applyFont="1" applyBorder="1" applyAlignment="1">
      <alignment horizontal="left" vertical="center"/>
    </xf>
    <xf numFmtId="0" fontId="0" fillId="0" borderId="618" xfId="0" applyBorder="1">
      <alignment horizontal="center" vertical="center"/>
    </xf>
    <xf numFmtId="0" fontId="45" fillId="0" borderId="628" xfId="0" applyFont="1" applyBorder="1">
      <alignment horizontal="center" vertical="center"/>
    </xf>
    <xf numFmtId="0" fontId="21" fillId="0" borderId="619" xfId="0" applyFont="1" applyBorder="1" applyAlignment="1">
      <alignment horizontal="left" vertical="center"/>
    </xf>
    <xf numFmtId="49" fontId="45" fillId="0" borderId="146" xfId="0" applyNumberFormat="1" applyFont="1" applyBorder="1">
      <alignment horizontal="center" vertical="center"/>
    </xf>
    <xf numFmtId="0" fontId="45" fillId="0" borderId="629" xfId="0" applyFont="1" applyBorder="1" applyAlignment="1">
      <alignment vertical="center"/>
    </xf>
    <xf numFmtId="0" fontId="0" fillId="0" borderId="477" xfId="0" applyBorder="1">
      <alignment horizontal="center" vertical="center"/>
    </xf>
    <xf numFmtId="0" fontId="21" fillId="51" borderId="461" xfId="0" applyFont="1" applyFill="1" applyBorder="1" applyAlignment="1">
      <alignment horizontal="left" vertical="center"/>
    </xf>
    <xf numFmtId="49" fontId="45" fillId="0" borderId="178" xfId="0" applyNumberFormat="1" applyFont="1" applyBorder="1">
      <alignment horizontal="center" vertical="center"/>
    </xf>
    <xf numFmtId="0" fontId="45" fillId="0" borderId="607" xfId="0" applyFont="1" applyBorder="1" applyAlignment="1">
      <alignment vertical="center"/>
    </xf>
    <xf numFmtId="0" fontId="15" fillId="0" borderId="461" xfId="0" applyFont="1" applyBorder="1" applyAlignment="1">
      <alignment horizontal="left" vertical="center"/>
    </xf>
    <xf numFmtId="49" fontId="45" fillId="0" borderId="417" xfId="0" applyNumberFormat="1" applyFont="1" applyBorder="1">
      <alignment horizontal="center" vertical="center"/>
    </xf>
    <xf numFmtId="0" fontId="45" fillId="0" borderId="617" xfId="0" applyFont="1" applyBorder="1" applyAlignment="1">
      <alignment vertical="center"/>
    </xf>
    <xf numFmtId="0" fontId="0" fillId="0" borderId="510" xfId="0" applyBorder="1">
      <alignment horizontal="center" vertical="center"/>
    </xf>
    <xf numFmtId="0" fontId="21" fillId="51" borderId="461" xfId="0" applyFont="1" applyFill="1" applyBorder="1" applyAlignment="1">
      <alignment horizontal="left" vertical="center" wrapText="1"/>
    </xf>
    <xf numFmtId="169" fontId="45" fillId="0" borderId="461" xfId="0" applyNumberFormat="1" applyFont="1" applyBorder="1">
      <alignment horizontal="center" vertical="center"/>
    </xf>
    <xf numFmtId="0" fontId="21" fillId="0" borderId="479" xfId="0" applyFont="1" applyBorder="1" applyAlignment="1">
      <alignment vertical="center"/>
    </xf>
    <xf numFmtId="0" fontId="45" fillId="49" borderId="461" xfId="0" applyFont="1" applyFill="1" applyBorder="1" applyAlignment="1">
      <alignment vertical="center"/>
    </xf>
    <xf numFmtId="0" fontId="0" fillId="0" borderId="630" xfId="0" applyBorder="1">
      <alignment horizontal="center" vertical="center"/>
    </xf>
    <xf numFmtId="17" fontId="45" fillId="0" borderId="461" xfId="0" applyNumberFormat="1" applyFont="1" applyBorder="1">
      <alignment horizontal="center" vertical="center"/>
    </xf>
    <xf numFmtId="0" fontId="14" fillId="0" borderId="461" xfId="0" applyFont="1" applyBorder="1" applyAlignment="1">
      <alignment vertical="center"/>
    </xf>
    <xf numFmtId="0" fontId="21" fillId="0" borderId="461" xfId="0" applyFont="1" applyBorder="1" applyAlignment="1"/>
    <xf numFmtId="0" fontId="45" fillId="0" borderId="479" xfId="0" applyFont="1" applyBorder="1" applyAlignment="1"/>
    <xf numFmtId="0" fontId="21" fillId="51" borderId="511" xfId="0" applyFont="1" applyFill="1" applyBorder="1" applyAlignment="1">
      <alignment horizontal="left" vertical="center" wrapText="1"/>
    </xf>
    <xf numFmtId="49" fontId="45" fillId="0" borderId="461" xfId="0" applyNumberFormat="1" applyFont="1" applyBorder="1" applyAlignment="1">
      <alignment horizontal="right"/>
    </xf>
    <xf numFmtId="0" fontId="14" fillId="0" borderId="461" xfId="0" applyFont="1" applyBorder="1" applyAlignment="1">
      <alignment horizontal="left" vertical="center"/>
    </xf>
    <xf numFmtId="0" fontId="21" fillId="51" borderId="461" xfId="0" applyFont="1" applyFill="1" applyBorder="1" applyAlignment="1" applyProtection="1">
      <alignment horizontal="left" vertical="center"/>
      <protection locked="0"/>
    </xf>
    <xf numFmtId="0" fontId="21" fillId="0" borderId="631" xfId="0" applyFont="1" applyBorder="1">
      <alignment horizontal="center" vertical="center"/>
    </xf>
    <xf numFmtId="0" fontId="45" fillId="0" borderId="461" xfId="0" applyFont="1" applyBorder="1" applyAlignment="1">
      <alignment horizontal="left"/>
    </xf>
    <xf numFmtId="0" fontId="0" fillId="51" borderId="607" xfId="0" applyFill="1" applyBorder="1" applyAlignment="1">
      <alignment horizontal="left" vertical="center"/>
    </xf>
    <xf numFmtId="0" fontId="45" fillId="51" borderId="461" xfId="0" applyFont="1" applyFill="1" applyBorder="1" applyAlignment="1">
      <alignment horizontal="left" vertical="center"/>
    </xf>
    <xf numFmtId="0" fontId="50" fillId="51" borderId="461" xfId="0" applyFont="1" applyFill="1" applyBorder="1" applyAlignment="1">
      <alignment horizontal="center"/>
    </xf>
    <xf numFmtId="0" fontId="45" fillId="0" borderId="336" xfId="0" applyFont="1" applyBorder="1" applyAlignment="1">
      <alignment vertical="center"/>
    </xf>
    <xf numFmtId="0" fontId="21" fillId="51" borderId="461" xfId="0" applyFont="1" applyFill="1" applyBorder="1" applyAlignment="1">
      <alignment vertical="center"/>
    </xf>
    <xf numFmtId="0" fontId="49" fillId="51" borderId="461" xfId="0" applyFont="1" applyFill="1" applyBorder="1" applyAlignment="1">
      <alignment wrapText="1"/>
    </xf>
    <xf numFmtId="0" fontId="46" fillId="51" borderId="461" xfId="0" applyFont="1" applyFill="1" applyBorder="1" applyAlignment="1">
      <alignment wrapText="1"/>
    </xf>
    <xf numFmtId="0" fontId="45" fillId="0" borderId="461" xfId="0" applyFont="1" applyBorder="1" applyAlignment="1">
      <alignment horizontal="left" vertical="center"/>
    </xf>
    <xf numFmtId="0" fontId="45" fillId="51" borderId="461" xfId="0" applyFont="1" applyFill="1" applyBorder="1" applyAlignment="1">
      <alignment wrapText="1"/>
    </xf>
    <xf numFmtId="0" fontId="45" fillId="0" borderId="461" xfId="0" applyFont="1" applyBorder="1" applyAlignment="1"/>
    <xf numFmtId="0" fontId="3" fillId="0" borderId="461" xfId="0" applyFont="1" applyBorder="1" applyAlignment="1">
      <alignment horizontal="left" vertical="center"/>
    </xf>
    <xf numFmtId="0" fontId="45" fillId="0" borderId="461" xfId="0" applyFont="1" applyBorder="1" applyAlignment="1">
      <alignment wrapText="1"/>
    </xf>
    <xf numFmtId="0" fontId="21" fillId="0" borderId="461" xfId="0" applyFont="1" applyBorder="1" applyAlignment="1">
      <alignment horizontal="left"/>
    </xf>
    <xf numFmtId="169" fontId="0" fillId="0" borderId="461" xfId="0" applyNumberFormat="1" applyBorder="1">
      <alignment horizontal="center" vertical="center"/>
    </xf>
    <xf numFmtId="0" fontId="14" fillId="51" borderId="632" xfId="0" applyFont="1" applyFill="1" applyBorder="1" applyAlignment="1">
      <alignment vertical="center"/>
    </xf>
    <xf numFmtId="0" fontId="21" fillId="51" borderId="632" xfId="0" applyFont="1" applyFill="1" applyBorder="1" applyAlignment="1">
      <alignment horizontal="left" vertical="center"/>
    </xf>
    <xf numFmtId="0" fontId="21" fillId="51" borderId="479" xfId="0" applyFont="1" applyFill="1" applyBorder="1" applyAlignment="1" applyProtection="1">
      <alignment horizontal="left" vertical="center"/>
      <protection locked="0"/>
    </xf>
    <xf numFmtId="0" fontId="46" fillId="0" borderId="461" xfId="0" applyFont="1" applyBorder="1" applyAlignment="1">
      <alignment vertical="top" wrapText="1"/>
    </xf>
    <xf numFmtId="0" fontId="21" fillId="0" borderId="461" xfId="0" applyFont="1" applyBorder="1" applyAlignment="1">
      <alignment vertical="top" wrapText="1"/>
    </xf>
    <xf numFmtId="0" fontId="21" fillId="51" borderId="633" xfId="0" applyFont="1" applyFill="1" applyBorder="1" applyAlignment="1">
      <alignment horizontal="left" vertical="center"/>
    </xf>
    <xf numFmtId="0" fontId="51" fillId="0" borderId="461" xfId="0" applyFont="1" applyBorder="1" applyAlignment="1">
      <alignment vertical="top" wrapText="1"/>
    </xf>
    <xf numFmtId="0" fontId="4" fillId="0" borderId="634" xfId="0" applyFont="1" applyBorder="1" applyAlignment="1">
      <alignment horizontal="center"/>
    </xf>
    <xf numFmtId="0" fontId="4" fillId="0" borderId="616" xfId="0" applyFont="1" applyBorder="1" applyAlignment="1">
      <alignment horizontal="center"/>
    </xf>
    <xf numFmtId="0" fontId="6" fillId="0" borderId="616" xfId="0" applyFont="1" applyBorder="1" applyAlignment="1">
      <alignment horizontal="center"/>
    </xf>
    <xf numFmtId="0" fontId="6" fillId="0" borderId="604" xfId="0" applyFont="1" applyBorder="1" applyAlignment="1">
      <alignment horizontal="center"/>
    </xf>
    <xf numFmtId="0" fontId="0" fillId="0" borderId="604" xfId="0" applyBorder="1">
      <alignment horizontal="center" vertical="center"/>
    </xf>
    <xf numFmtId="0" fontId="6" fillId="0" borderId="627" xfId="0" applyFont="1" applyBorder="1" applyAlignment="1">
      <alignment horizontal="left"/>
    </xf>
    <xf numFmtId="0" fontId="0" fillId="0" borderId="473" xfId="0" applyBorder="1" applyAlignment="1">
      <alignment horizontal="center"/>
    </xf>
    <xf numFmtId="0" fontId="7" fillId="0" borderId="473" xfId="0" applyFont="1" applyBorder="1" applyAlignment="1">
      <alignment horizontal="center"/>
    </xf>
    <xf numFmtId="0" fontId="6" fillId="0" borderId="473" xfId="0" applyFont="1" applyBorder="1" applyAlignment="1">
      <alignment horizontal="center"/>
    </xf>
    <xf numFmtId="0" fontId="6" fillId="0" borderId="337" xfId="0" applyFont="1" applyBorder="1" applyAlignment="1">
      <alignment horizontal="center"/>
    </xf>
    <xf numFmtId="0" fontId="6" fillId="0" borderId="510" xfId="0" applyFont="1" applyBorder="1" applyAlignment="1">
      <alignment horizontal="left"/>
    </xf>
    <xf numFmtId="0" fontId="4" fillId="0" borderId="635" xfId="0" applyFont="1" applyBorder="1" applyAlignment="1">
      <alignment horizontal="center"/>
    </xf>
    <xf numFmtId="0" fontId="4" fillId="0" borderId="636" xfId="0" applyFont="1" applyBorder="1" applyAlignment="1">
      <alignment horizontal="center"/>
    </xf>
    <xf numFmtId="0" fontId="6" fillId="0" borderId="636" xfId="0" applyFont="1" applyBorder="1" applyAlignment="1">
      <alignment horizontal="center"/>
    </xf>
    <xf numFmtId="0" fontId="6" fillId="0" borderId="637" xfId="0" applyFont="1" applyBorder="1" applyAlignment="1">
      <alignment horizontal="center"/>
    </xf>
    <xf numFmtId="0" fontId="0" fillId="0" borderId="637" xfId="0" applyBorder="1">
      <alignment horizontal="center" vertical="center"/>
    </xf>
    <xf numFmtId="0" fontId="6" fillId="0" borderId="638" xfId="0" applyFont="1" applyBorder="1" applyAlignment="1">
      <alignment horizontal="left"/>
    </xf>
    <xf numFmtId="0" fontId="0" fillId="0" borderId="611" xfId="0" applyBorder="1" applyAlignment="1">
      <alignment horizontal="center"/>
    </xf>
    <xf numFmtId="0" fontId="0" fillId="0" borderId="616" xfId="0" applyBorder="1" applyAlignment="1">
      <alignment horizontal="center"/>
    </xf>
    <xf numFmtId="0" fontId="7" fillId="0" borderId="616" xfId="0" applyFont="1" applyBorder="1" applyAlignment="1">
      <alignment horizontal="center"/>
    </xf>
    <xf numFmtId="0" fontId="7" fillId="0" borderId="627" xfId="0" applyFont="1" applyBorder="1" applyAlignment="1">
      <alignment horizontal="left"/>
    </xf>
    <xf numFmtId="0" fontId="0" fillId="0" borderId="639" xfId="0" applyBorder="1" applyAlignment="1">
      <alignment horizontal="center"/>
    </xf>
    <xf numFmtId="0" fontId="0" fillId="0" borderId="640" xfId="0" applyBorder="1" applyAlignment="1">
      <alignment horizontal="center"/>
    </xf>
    <xf numFmtId="0" fontId="0" fillId="0" borderId="508" xfId="0" applyBorder="1" applyAlignment="1">
      <alignment horizontal="center"/>
    </xf>
    <xf numFmtId="0" fontId="7" fillId="0" borderId="337" xfId="0" applyFont="1" applyBorder="1" applyAlignment="1">
      <alignment horizontal="center"/>
    </xf>
    <xf numFmtId="0" fontId="7" fillId="0" borderId="510" xfId="0" applyFont="1" applyBorder="1" applyAlignment="1">
      <alignment horizontal="left"/>
    </xf>
    <xf numFmtId="0" fontId="0" fillId="0" borderId="634" xfId="0" applyBorder="1" applyAlignment="1">
      <alignment horizontal="center"/>
    </xf>
    <xf numFmtId="0" fontId="7" fillId="0" borderId="606" xfId="0" applyFont="1" applyBorder="1" applyAlignment="1">
      <alignment horizontal="center"/>
    </xf>
    <xf numFmtId="0" fontId="0" fillId="25" borderId="616" xfId="0" applyFill="1" applyBorder="1" applyAlignment="1">
      <alignment horizontal="center"/>
    </xf>
    <xf numFmtId="0" fontId="0" fillId="25" borderId="616" xfId="0" applyFill="1" applyBorder="1">
      <alignment horizontal="center" vertical="center"/>
    </xf>
    <xf numFmtId="0" fontId="0" fillId="0" borderId="616" xfId="0" applyBorder="1">
      <alignment horizontal="center" vertical="center"/>
    </xf>
    <xf numFmtId="0" fontId="0" fillId="0" borderId="641" xfId="0" applyBorder="1" applyAlignment="1">
      <alignment horizontal="center"/>
    </xf>
    <xf numFmtId="0" fontId="0" fillId="0" borderId="642" xfId="0" applyBorder="1" applyAlignment="1">
      <alignment horizontal="center"/>
    </xf>
    <xf numFmtId="0" fontId="0" fillId="0" borderId="616" xfId="0" applyBorder="1" applyAlignment="1">
      <alignment horizontal="left"/>
    </xf>
    <xf numFmtId="0" fontId="0" fillId="0" borderId="606" xfId="0" applyBorder="1">
      <alignment horizontal="center" vertical="center"/>
    </xf>
    <xf numFmtId="0" fontId="0" fillId="0" borderId="640" xfId="0" applyBorder="1">
      <alignment horizontal="center" vertical="center"/>
    </xf>
    <xf numFmtId="0" fontId="0" fillId="0" borderId="642" xfId="0" applyBorder="1">
      <alignment horizontal="center" vertical="center"/>
    </xf>
    <xf numFmtId="0" fontId="0" fillId="0" borderId="643" xfId="0" applyBorder="1" applyAlignment="1">
      <alignment horizontal="left"/>
    </xf>
    <xf numFmtId="0" fontId="0" fillId="0" borderId="644" xfId="0" applyBorder="1" applyAlignment="1">
      <alignment horizontal="center"/>
    </xf>
    <xf numFmtId="0" fontId="0" fillId="0" borderId="644" xfId="0" applyBorder="1">
      <alignment horizontal="center" vertical="center"/>
    </xf>
    <xf numFmtId="0" fontId="4" fillId="0" borderId="645" xfId="0" applyFont="1" applyBorder="1" applyAlignment="1">
      <alignment horizontal="center"/>
    </xf>
    <xf numFmtId="0" fontId="4" fillId="0" borderId="646" xfId="0" applyFont="1" applyBorder="1" applyAlignment="1">
      <alignment horizontal="center"/>
    </xf>
    <xf numFmtId="0" fontId="6" fillId="0" borderId="646" xfId="0" applyFont="1" applyBorder="1" applyAlignment="1">
      <alignment horizontal="center"/>
    </xf>
    <xf numFmtId="0" fontId="6" fillId="0" borderId="647" xfId="0" applyFont="1" applyBorder="1" applyAlignment="1">
      <alignment horizontal="center"/>
    </xf>
    <xf numFmtId="0" fontId="0" fillId="0" borderId="647" xfId="0" applyBorder="1">
      <alignment horizontal="center" vertical="center"/>
    </xf>
    <xf numFmtId="0" fontId="6" fillId="0" borderId="648" xfId="0" applyFont="1" applyBorder="1" applyAlignment="1">
      <alignment horizontal="left"/>
    </xf>
    <xf numFmtId="0" fontId="7" fillId="0" borderId="604" xfId="0" applyFont="1" applyBorder="1" applyAlignment="1">
      <alignment horizontal="left"/>
    </xf>
    <xf numFmtId="0" fontId="0" fillId="24" borderId="644" xfId="0" applyFill="1" applyBorder="1" applyAlignment="1">
      <alignment horizontal="center"/>
    </xf>
    <xf numFmtId="0" fontId="7" fillId="0" borderId="644" xfId="0" applyFont="1" applyBorder="1" applyAlignment="1">
      <alignment horizontal="left"/>
    </xf>
    <xf numFmtId="0" fontId="0" fillId="24" borderId="508" xfId="0" applyFill="1" applyBorder="1" applyAlignment="1">
      <alignment horizontal="left"/>
    </xf>
    <xf numFmtId="0" fontId="0" fillId="26" borderId="473" xfId="0" applyFill="1" applyBorder="1" applyAlignment="1">
      <alignment horizontal="center"/>
    </xf>
    <xf numFmtId="0" fontId="0" fillId="27" borderId="616" xfId="0" applyFill="1" applyBorder="1" applyAlignment="1">
      <alignment horizontal="center"/>
    </xf>
    <xf numFmtId="0" fontId="7" fillId="27" borderId="616" xfId="0" applyFont="1" applyFill="1" applyBorder="1" applyAlignment="1">
      <alignment horizontal="center"/>
    </xf>
    <xf numFmtId="0" fontId="7" fillId="27" borderId="606" xfId="0" applyFont="1" applyFill="1" applyBorder="1" applyAlignment="1">
      <alignment horizontal="center"/>
    </xf>
    <xf numFmtId="0" fontId="4" fillId="0" borderId="641" xfId="0" applyFont="1" applyBorder="1" applyAlignment="1">
      <alignment horizontal="left"/>
    </xf>
    <xf numFmtId="0" fontId="0" fillId="26" borderId="474" xfId="0" applyFill="1" applyBorder="1" applyAlignment="1">
      <alignment horizontal="center"/>
    </xf>
    <xf numFmtId="0" fontId="0" fillId="27" borderId="640" xfId="0" applyFill="1" applyBorder="1" applyAlignment="1">
      <alignment horizontal="center"/>
    </xf>
    <xf numFmtId="0" fontId="7" fillId="0" borderId="649" xfId="0" applyFont="1" applyBorder="1" applyAlignment="1">
      <alignment horizontal="left"/>
    </xf>
    <xf numFmtId="0" fontId="0" fillId="0" borderId="634" xfId="0" applyBorder="1" applyAlignment="1">
      <alignment horizontal="left"/>
    </xf>
    <xf numFmtId="0" fontId="7" fillId="25" borderId="616" xfId="0" applyFont="1" applyFill="1" applyBorder="1" applyAlignment="1">
      <alignment horizontal="center"/>
    </xf>
    <xf numFmtId="0" fontId="7" fillId="25" borderId="606" xfId="0" applyFont="1" applyFill="1" applyBorder="1" applyAlignment="1">
      <alignment horizontal="center"/>
    </xf>
    <xf numFmtId="0" fontId="0" fillId="24" borderId="634" xfId="0" applyFill="1" applyBorder="1" applyAlignment="1">
      <alignment horizontal="left"/>
    </xf>
    <xf numFmtId="0" fontId="0" fillId="0" borderId="508" xfId="0" applyBorder="1" applyAlignment="1">
      <alignment horizontal="left"/>
    </xf>
    <xf numFmtId="0" fontId="0" fillId="29" borderId="616" xfId="0" applyFill="1" applyBorder="1" applyAlignment="1">
      <alignment horizontal="center"/>
    </xf>
    <xf numFmtId="0" fontId="0" fillId="30" borderId="616" xfId="0" applyFill="1" applyBorder="1" applyAlignment="1">
      <alignment horizontal="center"/>
    </xf>
    <xf numFmtId="0" fontId="0" fillId="30" borderId="640" xfId="0" applyFill="1" applyBorder="1" applyAlignment="1">
      <alignment horizontal="center"/>
    </xf>
    <xf numFmtId="0" fontId="8" fillId="31" borderId="473" xfId="0" applyFont="1" applyFill="1" applyBorder="1" applyAlignment="1">
      <alignment horizontal="center"/>
    </xf>
    <xf numFmtId="0" fontId="8" fillId="31" borderId="650" xfId="0" applyFont="1" applyFill="1" applyBorder="1">
      <alignment horizontal="center" vertical="center"/>
    </xf>
    <xf numFmtId="0" fontId="8" fillId="31" borderId="640" xfId="0" applyFont="1" applyFill="1" applyBorder="1" applyAlignment="1">
      <alignment horizontal="center"/>
    </xf>
    <xf numFmtId="0" fontId="8" fillId="31" borderId="643" xfId="0" applyFont="1" applyFill="1" applyBorder="1" applyAlignment="1">
      <alignment horizontal="center"/>
    </xf>
    <xf numFmtId="0" fontId="0" fillId="24" borderId="616" xfId="0" applyFill="1" applyBorder="1" applyAlignment="1">
      <alignment horizontal="center"/>
    </xf>
    <xf numFmtId="0" fontId="7" fillId="24" borderId="606" xfId="0" applyFont="1" applyFill="1" applyBorder="1" applyAlignment="1">
      <alignment horizontal="center"/>
    </xf>
    <xf numFmtId="0" fontId="0" fillId="28" borderId="616" xfId="0" applyFill="1" applyBorder="1" applyAlignment="1">
      <alignment horizontal="center"/>
    </xf>
    <xf numFmtId="0" fontId="0" fillId="28" borderId="640" xfId="0" applyFill="1" applyBorder="1" applyAlignment="1">
      <alignment horizontal="center"/>
    </xf>
    <xf numFmtId="0" fontId="0" fillId="0" borderId="604" xfId="0" applyBorder="1" applyAlignment="1">
      <alignment horizontal="center"/>
    </xf>
    <xf numFmtId="0" fontId="6" fillId="0" borderId="606" xfId="0" applyFont="1" applyBorder="1" applyAlignment="1">
      <alignment horizontal="center"/>
    </xf>
    <xf numFmtId="0" fontId="0" fillId="0" borderId="651" xfId="0" applyBorder="1" applyAlignment="1">
      <alignment horizontal="left"/>
    </xf>
    <xf numFmtId="0" fontId="0" fillId="0" borderId="652" xfId="0" applyBorder="1" applyAlignment="1">
      <alignment horizontal="center"/>
    </xf>
    <xf numFmtId="0" fontId="0" fillId="0" borderId="474" xfId="0" applyBorder="1" applyAlignment="1">
      <alignment horizontal="center"/>
    </xf>
    <xf numFmtId="0" fontId="7" fillId="0" borderId="474" xfId="0" applyFont="1" applyBorder="1" applyAlignment="1">
      <alignment horizontal="center"/>
    </xf>
    <xf numFmtId="0" fontId="0" fillId="0" borderId="651" xfId="0" applyBorder="1" applyAlignment="1">
      <alignment horizontal="center"/>
    </xf>
    <xf numFmtId="0" fontId="0" fillId="0" borderId="653" xfId="0" applyBorder="1" applyAlignment="1">
      <alignment horizontal="center"/>
    </xf>
    <xf numFmtId="0" fontId="0" fillId="0" borderId="632" xfId="0" applyBorder="1" applyAlignment="1">
      <alignment horizontal="center"/>
    </xf>
    <xf numFmtId="0" fontId="0" fillId="0" borderId="654" xfId="0" applyBorder="1" applyAlignment="1">
      <alignment horizontal="center"/>
    </xf>
    <xf numFmtId="0" fontId="0" fillId="0" borderId="655" xfId="0" applyBorder="1" applyAlignment="1">
      <alignment horizontal="center"/>
    </xf>
    <xf numFmtId="0" fontId="0" fillId="0" borderId="656" xfId="0" applyBorder="1" applyAlignment="1">
      <alignment horizontal="center"/>
    </xf>
    <xf numFmtId="0" fontId="0" fillId="0" borderId="656" xfId="0" applyBorder="1">
      <alignment horizontal="center" vertical="center"/>
    </xf>
    <xf numFmtId="0" fontId="0" fillId="0" borderId="657" xfId="0" applyBorder="1">
      <alignment horizontal="center" vertical="center"/>
    </xf>
    <xf numFmtId="0" fontId="0" fillId="0" borderId="658" xfId="0" applyBorder="1">
      <alignment horizontal="center" vertical="center"/>
    </xf>
    <xf numFmtId="0" fontId="0" fillId="0" borderId="635" xfId="0" applyBorder="1" applyAlignment="1">
      <alignment horizontal="center"/>
    </xf>
    <xf numFmtId="0" fontId="7" fillId="0" borderId="640" xfId="0" applyFont="1" applyBorder="1" applyAlignment="1">
      <alignment horizontal="center"/>
    </xf>
    <xf numFmtId="0" fontId="0" fillId="24" borderId="643" xfId="0" applyFill="1" applyBorder="1" applyAlignment="1">
      <alignment horizontal="center"/>
    </xf>
    <xf numFmtId="0" fontId="7" fillId="0" borderId="630" xfId="0" applyFont="1" applyBorder="1" applyAlignment="1">
      <alignment horizontal="left"/>
    </xf>
    <xf numFmtId="0" fontId="0" fillId="0" borderId="469" xfId="0" applyBorder="1" applyAlignment="1">
      <alignment horizontal="center"/>
    </xf>
    <xf numFmtId="0" fontId="0" fillId="0" borderId="659" xfId="0" applyBorder="1" applyAlignment="1">
      <alignment horizontal="center"/>
    </xf>
    <xf numFmtId="0" fontId="0" fillId="24" borderId="640" xfId="0" applyFill="1" applyBorder="1" applyAlignment="1">
      <alignment horizontal="center"/>
    </xf>
    <xf numFmtId="0" fontId="4" fillId="0" borderId="660" xfId="0" applyFont="1" applyBorder="1" applyAlignment="1">
      <alignment horizontal="center"/>
    </xf>
    <xf numFmtId="0" fontId="6" fillId="0" borderId="648" xfId="0" applyFont="1" applyBorder="1" applyAlignment="1">
      <alignment horizontal="center"/>
    </xf>
    <xf numFmtId="0" fontId="0" fillId="0" borderId="661" xfId="0" applyBorder="1" applyAlignment="1">
      <alignment horizontal="center"/>
    </xf>
    <xf numFmtId="0" fontId="0" fillId="0" borderId="632" xfId="0" applyBorder="1">
      <alignment horizontal="center" vertical="center"/>
    </xf>
    <xf numFmtId="0" fontId="0" fillId="24" borderId="662" xfId="0" applyFill="1" applyBorder="1" applyAlignment="1">
      <alignment horizontal="center"/>
    </xf>
    <xf numFmtId="0" fontId="0" fillId="0" borderId="651" xfId="0" applyBorder="1">
      <alignment horizontal="center" vertical="center"/>
    </xf>
    <xf numFmtId="2" fontId="0" fillId="0" borderId="632" xfId="0" applyNumberFormat="1" applyBorder="1">
      <alignment horizontal="center" vertical="center"/>
    </xf>
    <xf numFmtId="0" fontId="0" fillId="0" borderId="654" xfId="0" applyBorder="1">
      <alignment horizontal="center" vertical="center"/>
    </xf>
    <xf numFmtId="0" fontId="0" fillId="0" borderId="663" xfId="0" applyBorder="1">
      <alignment horizontal="center" vertical="center"/>
    </xf>
    <xf numFmtId="2" fontId="0" fillId="24" borderId="664" xfId="0" applyNumberFormat="1" applyFill="1" applyBorder="1">
      <alignment horizontal="center" vertical="center"/>
    </xf>
    <xf numFmtId="2" fontId="0" fillId="0" borderId="663" xfId="0" applyNumberFormat="1" applyBorder="1">
      <alignment horizontal="center" vertical="center"/>
    </xf>
    <xf numFmtId="0" fontId="4" fillId="0" borderId="665" xfId="0" applyFont="1" applyBorder="1" applyAlignment="1">
      <alignment horizontal="center"/>
    </xf>
    <xf numFmtId="0" fontId="0" fillId="0" borderId="662" xfId="0" applyBorder="1" applyAlignment="1">
      <alignment horizontal="center"/>
    </xf>
    <xf numFmtId="0" fontId="7" fillId="0" borderId="662" xfId="0" applyFont="1" applyBorder="1" applyAlignment="1">
      <alignment horizontal="center"/>
    </xf>
    <xf numFmtId="0" fontId="6" fillId="0" borderId="662" xfId="0" applyFont="1" applyBorder="1" applyAlignment="1">
      <alignment horizontal="center"/>
    </xf>
    <xf numFmtId="0" fontId="6" fillId="0" borderId="650" xfId="0" applyFont="1" applyBorder="1" applyAlignment="1">
      <alignment horizontal="center"/>
    </xf>
    <xf numFmtId="0" fontId="0" fillId="0" borderId="652" xfId="0" applyBorder="1">
      <alignment horizontal="center" vertical="center"/>
    </xf>
    <xf numFmtId="0" fontId="6" fillId="0" borderId="666" xfId="0" applyFont="1" applyBorder="1" applyAlignment="1">
      <alignment horizontal="left"/>
    </xf>
    <xf numFmtId="0" fontId="4" fillId="0" borderId="667" xfId="0" applyFont="1" applyBorder="1" applyAlignment="1">
      <alignment horizontal="center"/>
    </xf>
    <xf numFmtId="0" fontId="7" fillId="0" borderId="632" xfId="0" applyFont="1" applyBorder="1" applyAlignment="1">
      <alignment horizontal="center"/>
    </xf>
    <xf numFmtId="0" fontId="6" fillId="0" borderId="632" xfId="0" applyFont="1" applyBorder="1" applyAlignment="1">
      <alignment horizontal="center"/>
    </xf>
    <xf numFmtId="0" fontId="6" fillId="0" borderId="668" xfId="0" applyFont="1" applyBorder="1" applyAlignment="1">
      <alignment horizontal="left"/>
    </xf>
    <xf numFmtId="0" fontId="8" fillId="32" borderId="632" xfId="0" applyFont="1" applyFill="1" applyBorder="1" applyAlignment="1">
      <alignment horizontal="center"/>
    </xf>
    <xf numFmtId="2" fontId="0" fillId="0" borderId="632" xfId="0" applyNumberFormat="1" applyBorder="1" applyAlignment="1">
      <alignment horizontal="center"/>
    </xf>
    <xf numFmtId="0" fontId="9" fillId="0" borderId="611" xfId="0" applyFont="1" applyBorder="1" applyAlignment="1">
      <alignment horizontal="left"/>
    </xf>
    <xf numFmtId="0" fontId="7" fillId="0" borderId="616" xfId="0" applyFont="1" applyBorder="1">
      <alignment horizontal="center" vertical="center"/>
    </xf>
    <xf numFmtId="0" fontId="6" fillId="24" borderId="669" xfId="0" applyFont="1" applyFill="1" applyBorder="1">
      <alignment horizontal="center" vertical="center"/>
    </xf>
    <xf numFmtId="0" fontId="0" fillId="0" borderId="635" xfId="0" applyBorder="1">
      <alignment horizontal="center" vertical="center"/>
    </xf>
    <xf numFmtId="0" fontId="0" fillId="0" borderId="669" xfId="0" applyBorder="1">
      <alignment horizontal="center" vertical="center"/>
    </xf>
    <xf numFmtId="0" fontId="4" fillId="0" borderId="632" xfId="0" applyFont="1" applyBorder="1">
      <alignment horizontal="center" vertical="center"/>
    </xf>
    <xf numFmtId="0" fontId="7" fillId="0" borderId="469" xfId="0" applyFont="1" applyBorder="1" applyAlignment="1">
      <alignment horizontal="center"/>
    </xf>
    <xf numFmtId="0" fontId="0" fillId="0" borderId="667" xfId="0" applyBorder="1">
      <alignment horizontal="center" vertical="center"/>
    </xf>
    <xf numFmtId="0" fontId="0" fillId="0" borderId="668" xfId="0" applyBorder="1" applyAlignment="1">
      <alignment horizontal="center"/>
    </xf>
    <xf numFmtId="0" fontId="7" fillId="0" borderId="604" xfId="0" applyFont="1" applyBorder="1">
      <alignment horizontal="center" vertical="center"/>
    </xf>
    <xf numFmtId="0" fontId="6" fillId="24" borderId="627" xfId="0" applyFont="1" applyFill="1" applyBorder="1" applyAlignment="1">
      <alignment horizontal="left"/>
    </xf>
    <xf numFmtId="0" fontId="7" fillId="0" borderId="640" xfId="0" applyFont="1" applyBorder="1">
      <alignment horizontal="center" vertical="center"/>
    </xf>
    <xf numFmtId="0" fontId="6" fillId="0" borderId="616" xfId="0" applyFont="1" applyBorder="1">
      <alignment horizontal="center" vertical="center"/>
    </xf>
    <xf numFmtId="0" fontId="6" fillId="0" borderId="632" xfId="0" applyFont="1" applyBorder="1">
      <alignment horizontal="center" vertical="center"/>
    </xf>
    <xf numFmtId="0" fontId="9" fillId="0" borderId="634" xfId="0" applyFont="1" applyBorder="1" applyAlignment="1">
      <alignment horizontal="left"/>
    </xf>
    <xf numFmtId="0" fontId="7" fillId="0" borderId="616" xfId="0" applyFont="1" applyBorder="1" applyAlignment="1">
      <alignment horizontal="left"/>
    </xf>
    <xf numFmtId="0" fontId="7" fillId="0" borderId="606" xfId="0" applyFont="1" applyBorder="1">
      <alignment horizontal="center" vertical="center"/>
    </xf>
    <xf numFmtId="0" fontId="0" fillId="0" borderId="639" xfId="0" applyBorder="1">
      <alignment horizontal="center" vertical="center"/>
    </xf>
    <xf numFmtId="0" fontId="0" fillId="24" borderId="630" xfId="0" applyFill="1" applyBorder="1" applyAlignment="1">
      <alignment horizontal="center"/>
    </xf>
    <xf numFmtId="0" fontId="7" fillId="0" borderId="642" xfId="0" applyFont="1" applyBorder="1">
      <alignment horizontal="center" vertical="center"/>
    </xf>
    <xf numFmtId="0" fontId="7" fillId="0" borderId="643" xfId="0" applyFont="1" applyBorder="1" applyAlignment="1">
      <alignment horizontal="left"/>
    </xf>
    <xf numFmtId="0" fontId="7" fillId="24" borderId="644" xfId="0" applyFont="1" applyFill="1" applyBorder="1" applyAlignment="1">
      <alignment horizontal="center"/>
    </xf>
    <xf numFmtId="0" fontId="0" fillId="0" borderId="665" xfId="0" applyBorder="1" applyAlignment="1">
      <alignment horizontal="center"/>
    </xf>
    <xf numFmtId="0" fontId="7" fillId="0" borderId="650" xfId="0" applyFont="1" applyBorder="1" applyAlignment="1">
      <alignment horizontal="center"/>
    </xf>
    <xf numFmtId="0" fontId="7" fillId="0" borderId="652" xfId="0" applyFont="1" applyBorder="1">
      <alignment horizontal="center" vertical="center"/>
    </xf>
    <xf numFmtId="0" fontId="7" fillId="0" borderId="666" xfId="0" applyFont="1" applyBorder="1" applyAlignment="1">
      <alignment horizontal="left"/>
    </xf>
    <xf numFmtId="0" fontId="7" fillId="0" borderId="644" xfId="0" applyFont="1" applyBorder="1" applyAlignment="1">
      <alignment horizontal="center"/>
    </xf>
    <xf numFmtId="2" fontId="0" fillId="24" borderId="661" xfId="0" applyNumberFormat="1" applyFill="1" applyBorder="1">
      <alignment horizontal="center" vertical="center"/>
    </xf>
    <xf numFmtId="0" fontId="4" fillId="0" borderId="635" xfId="0" applyFont="1" applyBorder="1" applyAlignment="1">
      <alignment horizontal="left"/>
    </xf>
    <xf numFmtId="0" fontId="6" fillId="0" borderId="670" xfId="0" applyFont="1" applyBorder="1" applyAlignment="1">
      <alignment horizontal="center"/>
    </xf>
    <xf numFmtId="0" fontId="0" fillId="0" borderId="636" xfId="0" applyBorder="1">
      <alignment horizontal="center" vertical="center"/>
    </xf>
    <xf numFmtId="0" fontId="6" fillId="0" borderId="669" xfId="0" applyFont="1" applyBorder="1" applyAlignment="1">
      <alignment horizontal="left"/>
    </xf>
    <xf numFmtId="0" fontId="0" fillId="0" borderId="645" xfId="0" applyBorder="1">
      <alignment horizontal="center" vertical="center"/>
    </xf>
    <xf numFmtId="0" fontId="0" fillId="0" borderId="671" xfId="0" applyBorder="1">
      <alignment horizontal="center" vertical="center"/>
    </xf>
    <xf numFmtId="0" fontId="0" fillId="24" borderId="635" xfId="0" applyFill="1" applyBorder="1" applyAlignment="1">
      <alignment horizontal="left"/>
    </xf>
    <xf numFmtId="0" fontId="4" fillId="33" borderId="636" xfId="0" applyFont="1" applyFill="1" applyBorder="1" applyAlignment="1">
      <alignment horizontal="center"/>
    </xf>
    <xf numFmtId="0" fontId="10" fillId="34" borderId="636" xfId="0" applyFont="1" applyFill="1" applyBorder="1">
      <alignment horizontal="center" vertical="center"/>
    </xf>
    <xf numFmtId="0" fontId="0" fillId="24" borderId="672" xfId="0" applyFill="1" applyBorder="1" applyAlignment="1">
      <alignment horizontal="left"/>
    </xf>
    <xf numFmtId="0" fontId="0" fillId="0" borderId="659" xfId="0" applyBorder="1">
      <alignment horizontal="center" vertical="center"/>
    </xf>
    <xf numFmtId="0" fontId="0" fillId="0" borderId="666" xfId="0" applyBorder="1" applyAlignment="1">
      <alignment horizontal="center"/>
    </xf>
    <xf numFmtId="0" fontId="4" fillId="40" borderId="651" xfId="0" applyFont="1" applyFill="1" applyBorder="1">
      <alignment horizontal="center" vertical="center"/>
    </xf>
    <xf numFmtId="0" fontId="0" fillId="40" borderId="654" xfId="0" applyFill="1" applyBorder="1">
      <alignment horizontal="center" vertical="center"/>
    </xf>
    <xf numFmtId="0" fontId="7" fillId="40" borderId="654" xfId="0" applyFont="1" applyFill="1" applyBorder="1">
      <alignment horizontal="center" vertical="center"/>
    </xf>
    <xf numFmtId="0" fontId="4" fillId="26" borderId="651" xfId="0" applyFont="1" applyFill="1" applyBorder="1">
      <alignment horizontal="center" vertical="center"/>
    </xf>
    <xf numFmtId="0" fontId="0" fillId="26" borderId="654" xfId="0" applyFill="1" applyBorder="1">
      <alignment horizontal="center" vertical="center"/>
    </xf>
    <xf numFmtId="0" fontId="0" fillId="0" borderId="635" xfId="0" applyBorder="1" applyAlignment="1">
      <alignment horizontal="left"/>
    </xf>
    <xf numFmtId="0" fontId="6" fillId="25" borderId="636" xfId="0" applyFont="1" applyFill="1" applyBorder="1" applyAlignment="1">
      <alignment horizontal="center"/>
    </xf>
    <xf numFmtId="0" fontId="10" fillId="35" borderId="636" xfId="0" applyFont="1" applyFill="1" applyBorder="1">
      <alignment horizontal="center" vertical="center"/>
    </xf>
    <xf numFmtId="0" fontId="10" fillId="35" borderId="670" xfId="0" applyFont="1" applyFill="1" applyBorder="1">
      <alignment horizontal="center" vertical="center"/>
    </xf>
    <xf numFmtId="0" fontId="0" fillId="0" borderId="672" xfId="0" applyBorder="1" applyAlignment="1">
      <alignment horizontal="left"/>
    </xf>
    <xf numFmtId="0" fontId="4" fillId="42" borderId="651" xfId="0" applyFont="1" applyFill="1" applyBorder="1" applyAlignment="1">
      <alignment horizontal="left"/>
    </xf>
    <xf numFmtId="0" fontId="0" fillId="42" borderId="654" xfId="0" applyFill="1" applyBorder="1">
      <alignment horizontal="center" vertical="center"/>
    </xf>
    <xf numFmtId="0" fontId="4" fillId="39" borderId="651" xfId="0" applyFont="1" applyFill="1" applyBorder="1">
      <alignment horizontal="center" vertical="center"/>
    </xf>
    <xf numFmtId="0" fontId="0" fillId="39" borderId="654" xfId="0" applyFill="1" applyBorder="1">
      <alignment horizontal="center" vertical="center"/>
    </xf>
    <xf numFmtId="0" fontId="6" fillId="36" borderId="636" xfId="0" applyFont="1" applyFill="1" applyBorder="1" applyAlignment="1">
      <alignment horizontal="center"/>
    </xf>
    <xf numFmtId="0" fontId="7" fillId="0" borderId="636" xfId="0" applyFont="1" applyBorder="1" applyAlignment="1">
      <alignment horizontal="center"/>
    </xf>
    <xf numFmtId="0" fontId="7" fillId="0" borderId="670" xfId="0" applyFont="1" applyBorder="1" applyAlignment="1">
      <alignment horizontal="center"/>
    </xf>
    <xf numFmtId="0" fontId="0" fillId="0" borderId="636" xfId="0" applyBorder="1" applyAlignment="1">
      <alignment horizontal="center"/>
    </xf>
    <xf numFmtId="0" fontId="4" fillId="37" borderId="651" xfId="0" applyFont="1" applyFill="1" applyBorder="1">
      <alignment horizontal="center" vertical="center"/>
    </xf>
    <xf numFmtId="0" fontId="0" fillId="37" borderId="654" xfId="0" applyFill="1" applyBorder="1">
      <alignment horizontal="center" vertical="center"/>
    </xf>
    <xf numFmtId="0" fontId="0" fillId="0" borderId="670" xfId="0" applyBorder="1">
      <alignment horizontal="center" vertical="center"/>
    </xf>
    <xf numFmtId="0" fontId="4" fillId="37" borderId="636" xfId="0" applyFont="1" applyFill="1" applyBorder="1" applyAlignment="1">
      <alignment horizontal="center"/>
    </xf>
    <xf numFmtId="0" fontId="4" fillId="37" borderId="670" xfId="0" applyFont="1" applyFill="1" applyBorder="1" applyAlignment="1">
      <alignment horizontal="center"/>
    </xf>
    <xf numFmtId="0" fontId="4" fillId="0" borderId="672" xfId="0" applyFont="1" applyBorder="1" applyAlignment="1">
      <alignment horizontal="left"/>
    </xf>
    <xf numFmtId="0" fontId="4" fillId="38" borderId="636" xfId="0" applyFont="1" applyFill="1" applyBorder="1" applyAlignment="1">
      <alignment horizontal="center"/>
    </xf>
    <xf numFmtId="0" fontId="4" fillId="41" borderId="673" xfId="0" applyFont="1" applyFill="1" applyBorder="1" applyAlignment="1">
      <alignment horizontal="left"/>
    </xf>
    <xf numFmtId="0" fontId="0" fillId="41" borderId="657" xfId="0" applyFill="1" applyBorder="1">
      <alignment horizontal="center" vertical="center"/>
    </xf>
    <xf numFmtId="0" fontId="4" fillId="24" borderId="636" xfId="0" applyFont="1" applyFill="1" applyBorder="1" applyAlignment="1">
      <alignment horizontal="center"/>
    </xf>
    <xf numFmtId="0" fontId="4" fillId="24" borderId="673" xfId="0" applyFont="1" applyFill="1" applyBorder="1">
      <alignment horizontal="center" vertical="center"/>
    </xf>
    <xf numFmtId="0" fontId="0" fillId="24" borderId="657" xfId="0" applyFill="1" applyBorder="1">
      <alignment horizontal="center" vertical="center"/>
    </xf>
    <xf numFmtId="0" fontId="0" fillId="24" borderId="474" xfId="0" applyFill="1" applyBorder="1" applyAlignment="1">
      <alignment horizontal="center"/>
    </xf>
    <xf numFmtId="0" fontId="0" fillId="37" borderId="474" xfId="0" applyFill="1" applyBorder="1" applyAlignment="1">
      <alignment horizontal="center"/>
    </xf>
    <xf numFmtId="0" fontId="10" fillId="31" borderId="673" xfId="0" applyFont="1" applyFill="1" applyBorder="1">
      <alignment horizontal="center" vertical="center"/>
    </xf>
    <xf numFmtId="0" fontId="8" fillId="31" borderId="657" xfId="0" applyFont="1" applyFill="1" applyBorder="1">
      <alignment horizontal="center" vertical="center"/>
    </xf>
    <xf numFmtId="0" fontId="0" fillId="31" borderId="657" xfId="0" applyFill="1" applyBorder="1">
      <alignment horizontal="center" vertical="center"/>
    </xf>
    <xf numFmtId="0" fontId="10" fillId="31" borderId="474" xfId="0" applyFont="1" applyFill="1" applyBorder="1" applyAlignment="1">
      <alignment horizontal="center"/>
    </xf>
    <xf numFmtId="0" fontId="4" fillId="38" borderId="651" xfId="0" applyFont="1" applyFill="1" applyBorder="1">
      <alignment horizontal="center" vertical="center"/>
    </xf>
    <xf numFmtId="0" fontId="0" fillId="38" borderId="654" xfId="0" applyFill="1" applyBorder="1">
      <alignment horizontal="center" vertical="center"/>
    </xf>
    <xf numFmtId="0" fontId="8" fillId="31" borderId="474" xfId="0" applyFont="1" applyFill="1" applyBorder="1" applyAlignment="1">
      <alignment horizontal="center"/>
    </xf>
    <xf numFmtId="0" fontId="4" fillId="25" borderId="651" xfId="0" applyFont="1" applyFill="1" applyBorder="1">
      <alignment horizontal="center" vertical="center"/>
    </xf>
    <xf numFmtId="0" fontId="0" fillId="25" borderId="674" xfId="0" applyFill="1" applyBorder="1">
      <alignment horizontal="center" vertical="center"/>
    </xf>
    <xf numFmtId="0" fontId="4" fillId="36" borderId="651" xfId="0" applyFont="1" applyFill="1" applyBorder="1">
      <alignment horizontal="center" vertical="center"/>
    </xf>
    <xf numFmtId="0" fontId="0" fillId="36" borderId="674" xfId="0" applyFill="1" applyBorder="1">
      <alignment horizontal="center" vertical="center"/>
    </xf>
    <xf numFmtId="0" fontId="0" fillId="0" borderId="474" xfId="0" applyBorder="1">
      <alignment horizontal="center" vertical="center"/>
    </xf>
    <xf numFmtId="0" fontId="4" fillId="33" borderId="651" xfId="0" applyFont="1" applyFill="1" applyBorder="1">
      <alignment horizontal="center" vertical="center"/>
    </xf>
    <xf numFmtId="0" fontId="0" fillId="33" borderId="674" xfId="0" applyFill="1" applyBorder="1">
      <alignment horizontal="center" vertical="center"/>
    </xf>
    <xf numFmtId="0" fontId="6" fillId="39" borderId="636" xfId="0" applyFont="1" applyFill="1" applyBorder="1" applyAlignment="1">
      <alignment horizontal="center"/>
    </xf>
    <xf numFmtId="0" fontId="0" fillId="0" borderId="636" xfId="0" applyBorder="1" applyAlignment="1">
      <alignment horizontal="left"/>
    </xf>
    <xf numFmtId="0" fontId="7" fillId="39" borderId="474" xfId="0" applyFont="1" applyFill="1" applyBorder="1" applyAlignment="1">
      <alignment horizontal="center"/>
    </xf>
    <xf numFmtId="0" fontId="4" fillId="35" borderId="651" xfId="0" applyFont="1" applyFill="1" applyBorder="1">
      <alignment horizontal="center" vertical="center"/>
    </xf>
    <xf numFmtId="0" fontId="0" fillId="35" borderId="654" xfId="0" applyFill="1" applyBorder="1">
      <alignment horizontal="center" vertical="center"/>
    </xf>
    <xf numFmtId="0" fontId="0" fillId="35" borderId="674" xfId="0" applyFill="1" applyBorder="1">
      <alignment horizontal="center" vertical="center"/>
    </xf>
    <xf numFmtId="0" fontId="4" fillId="40" borderId="636" xfId="0" applyFont="1" applyFill="1" applyBorder="1" applyAlignment="1">
      <alignment horizontal="center"/>
    </xf>
    <xf numFmtId="0" fontId="4" fillId="0" borderId="670" xfId="0" applyFont="1" applyBorder="1" applyAlignment="1">
      <alignment horizontal="center"/>
    </xf>
    <xf numFmtId="0" fontId="4" fillId="41" borderId="670" xfId="0" applyFont="1" applyFill="1" applyBorder="1" applyAlignment="1">
      <alignment horizontal="center"/>
    </xf>
    <xf numFmtId="0" fontId="0" fillId="0" borderId="638" xfId="0" applyBorder="1">
      <alignment horizontal="center" vertical="center"/>
    </xf>
    <xf numFmtId="0" fontId="4" fillId="34" borderId="651" xfId="0" applyFont="1" applyFill="1" applyBorder="1">
      <alignment horizontal="center" vertical="center"/>
    </xf>
    <xf numFmtId="0" fontId="0" fillId="34" borderId="654" xfId="0" applyFill="1" applyBorder="1">
      <alignment horizontal="center" vertical="center"/>
    </xf>
    <xf numFmtId="0" fontId="0" fillId="34" borderId="674" xfId="0" applyFill="1" applyBorder="1">
      <alignment horizontal="center" vertical="center"/>
    </xf>
    <xf numFmtId="0" fontId="4" fillId="42" borderId="670" xfId="0" applyFont="1" applyFill="1" applyBorder="1" applyAlignment="1">
      <alignment horizontal="center"/>
    </xf>
    <xf numFmtId="0" fontId="4" fillId="42" borderId="636" xfId="0" applyFont="1" applyFill="1" applyBorder="1" applyAlignment="1">
      <alignment horizontal="center"/>
    </xf>
    <xf numFmtId="0" fontId="0" fillId="0" borderId="638" xfId="0" applyBorder="1" applyAlignment="1">
      <alignment horizontal="center"/>
    </xf>
    <xf numFmtId="0" fontId="7" fillId="0" borderId="675" xfId="0" applyFont="1" applyBorder="1" applyAlignment="1">
      <alignment horizontal="center"/>
    </xf>
    <xf numFmtId="0" fontId="7" fillId="0" borderId="637" xfId="0" applyFont="1" applyBorder="1" applyAlignment="1">
      <alignment horizontal="center"/>
    </xf>
    <xf numFmtId="0" fontId="4" fillId="0" borderId="675" xfId="0" applyFont="1" applyBorder="1" applyAlignment="1">
      <alignment horizontal="center"/>
    </xf>
    <xf numFmtId="0" fontId="4" fillId="0" borderId="637" xfId="0" applyFont="1" applyBorder="1" applyAlignment="1">
      <alignment horizontal="center"/>
    </xf>
    <xf numFmtId="0" fontId="4" fillId="0" borderId="616" xfId="0" applyFont="1" applyBorder="1" applyAlignment="1">
      <alignment horizontal="left"/>
    </xf>
    <xf numFmtId="0" fontId="4" fillId="0" borderId="676" xfId="0" applyFont="1" applyBorder="1" applyAlignment="1">
      <alignment horizontal="center"/>
    </xf>
    <xf numFmtId="0" fontId="7" fillId="0" borderId="656" xfId="0" applyFont="1" applyBorder="1" applyAlignment="1">
      <alignment horizontal="center"/>
    </xf>
    <xf numFmtId="0" fontId="6" fillId="0" borderId="656" xfId="0" applyFont="1" applyBorder="1" applyAlignment="1">
      <alignment horizontal="center"/>
    </xf>
    <xf numFmtId="0" fontId="7" fillId="0" borderId="658" xfId="0" applyFont="1" applyBorder="1" applyAlignment="1">
      <alignment horizontal="left"/>
    </xf>
    <xf numFmtId="165" fontId="7" fillId="0" borderId="616" xfId="0" applyNumberFormat="1" applyFont="1" applyBorder="1" applyAlignment="1">
      <alignment horizontal="center"/>
    </xf>
    <xf numFmtId="0" fontId="4" fillId="0" borderId="639" xfId="0" applyFont="1" applyBorder="1" applyAlignment="1">
      <alignment horizontal="center"/>
    </xf>
    <xf numFmtId="0" fontId="4" fillId="0" borderId="605" xfId="0" applyFont="1" applyBorder="1" applyAlignment="1">
      <alignment horizontal="center"/>
    </xf>
    <xf numFmtId="0" fontId="4" fillId="0" borderId="639" xfId="0" applyFont="1" applyBorder="1" applyAlignment="1">
      <alignment horizontal="left"/>
    </xf>
    <xf numFmtId="0" fontId="4" fillId="0" borderId="604" xfId="0" applyFont="1" applyBorder="1" applyAlignment="1">
      <alignment horizontal="center"/>
    </xf>
    <xf numFmtId="0" fontId="0" fillId="0" borderId="662" xfId="0" applyBorder="1">
      <alignment horizontal="center" vertical="center"/>
    </xf>
    <xf numFmtId="0" fontId="0" fillId="0" borderId="659" xfId="0" applyBorder="1" applyAlignment="1">
      <alignment horizontal="left"/>
    </xf>
    <xf numFmtId="0" fontId="4" fillId="0" borderId="677" xfId="0" applyFont="1" applyBorder="1" applyAlignment="1">
      <alignment horizontal="left"/>
    </xf>
    <xf numFmtId="0" fontId="0" fillId="0" borderId="637" xfId="0" applyBorder="1" applyAlignment="1">
      <alignment horizontal="center"/>
    </xf>
    <xf numFmtId="0" fontId="7" fillId="0" borderId="638" xfId="0" applyFont="1" applyBorder="1" applyAlignment="1">
      <alignment horizontal="left"/>
    </xf>
    <xf numFmtId="0" fontId="7" fillId="0" borderId="635" xfId="0" applyFont="1" applyBorder="1" applyAlignment="1">
      <alignment horizontal="left"/>
    </xf>
    <xf numFmtId="166" fontId="0" fillId="0" borderId="650" xfId="0" applyNumberFormat="1" applyBorder="1">
      <alignment horizontal="center" vertical="center"/>
    </xf>
    <xf numFmtId="0" fontId="0" fillId="0" borderId="676" xfId="0" applyBorder="1">
      <alignment horizontal="center" vertical="center"/>
    </xf>
    <xf numFmtId="0" fontId="0" fillId="0" borderId="658" xfId="0" applyBorder="1" applyAlignment="1">
      <alignment horizontal="center"/>
    </xf>
    <xf numFmtId="0" fontId="7" fillId="0" borderId="634" xfId="0" applyFont="1" applyBorder="1" applyAlignment="1">
      <alignment horizontal="left"/>
    </xf>
    <xf numFmtId="0" fontId="4" fillId="0" borderId="604" xfId="0" applyFont="1" applyBorder="1" applyAlignment="1">
      <alignment horizontal="left"/>
    </xf>
    <xf numFmtId="0" fontId="7" fillId="40" borderId="640" xfId="0" applyFont="1" applyFill="1" applyBorder="1" applyAlignment="1">
      <alignment horizontal="center"/>
    </xf>
    <xf numFmtId="0" fontId="7" fillId="24" borderId="635" xfId="0" applyFont="1" applyFill="1" applyBorder="1" applyAlignment="1">
      <alignment horizontal="left"/>
    </xf>
    <xf numFmtId="0" fontId="7" fillId="24" borderId="616" xfId="0" applyFont="1" applyFill="1" applyBorder="1" applyAlignment="1">
      <alignment horizontal="center"/>
    </xf>
    <xf numFmtId="0" fontId="7" fillId="24" borderId="604" xfId="0" applyFont="1" applyFill="1" applyBorder="1">
      <alignment horizontal="center" vertical="center"/>
    </xf>
    <xf numFmtId="0" fontId="7" fillId="24" borderId="627" xfId="0" applyFont="1" applyFill="1" applyBorder="1" applyAlignment="1">
      <alignment horizontal="left"/>
    </xf>
    <xf numFmtId="0" fontId="7" fillId="24" borderId="640" xfId="0" applyFont="1" applyFill="1" applyBorder="1" applyAlignment="1">
      <alignment horizontal="center"/>
    </xf>
    <xf numFmtId="0" fontId="6" fillId="24" borderId="616" xfId="0" applyFont="1" applyFill="1" applyBorder="1" applyAlignment="1">
      <alignment horizontal="center"/>
    </xf>
    <xf numFmtId="0" fontId="0" fillId="0" borderId="634" xfId="0" applyBorder="1">
      <alignment horizontal="center" vertical="center"/>
    </xf>
    <xf numFmtId="2" fontId="0" fillId="0" borderId="662" xfId="0" applyNumberFormat="1" applyBorder="1" applyAlignment="1">
      <alignment horizontal="center"/>
    </xf>
    <xf numFmtId="0" fontId="0" fillId="0" borderId="611" xfId="0" applyBorder="1">
      <alignment horizontal="center" vertical="center"/>
    </xf>
    <xf numFmtId="2" fontId="0" fillId="0" borderId="627" xfId="0" applyNumberFormat="1" applyBorder="1">
      <alignment horizontal="center" vertical="center"/>
    </xf>
    <xf numFmtId="0" fontId="0" fillId="0" borderId="653" xfId="0" applyBorder="1">
      <alignment horizontal="center" vertical="center"/>
    </xf>
    <xf numFmtId="2" fontId="0" fillId="0" borderId="668" xfId="0" applyNumberFormat="1" applyBorder="1">
      <alignment horizontal="center" vertical="center"/>
    </xf>
    <xf numFmtId="0" fontId="0" fillId="0" borderId="641" xfId="0" applyBorder="1">
      <alignment horizontal="center" vertical="center"/>
    </xf>
    <xf numFmtId="2" fontId="0" fillId="24" borderId="630" xfId="0" applyNumberFormat="1" applyFill="1" applyBorder="1">
      <alignment horizontal="center" vertical="center"/>
    </xf>
    <xf numFmtId="0" fontId="0" fillId="0" borderId="611" xfId="0" applyBorder="1" applyAlignment="1" applyProtection="1">
      <alignment horizontal="center"/>
      <protection locked="0"/>
    </xf>
    <xf numFmtId="0" fontId="13" fillId="0" borderId="639" xfId="0" applyFont="1" applyBorder="1" applyAlignment="1">
      <alignment horizontal="left"/>
    </xf>
    <xf numFmtId="0" fontId="0" fillId="0" borderId="662" xfId="0" applyBorder="1" applyAlignment="1" applyProtection="1">
      <alignment horizontal="center"/>
      <protection locked="0"/>
    </xf>
    <xf numFmtId="0" fontId="4" fillId="0" borderId="662" xfId="0" applyFont="1" applyBorder="1" applyAlignment="1">
      <alignment horizontal="center"/>
    </xf>
    <xf numFmtId="0" fontId="4" fillId="0" borderId="678" xfId="0" applyFont="1" applyBorder="1" applyAlignment="1">
      <alignment horizontal="center"/>
    </xf>
    <xf numFmtId="0" fontId="0" fillId="0" borderId="639" xfId="0" applyBorder="1" applyAlignment="1">
      <alignment horizontal="left"/>
    </xf>
    <xf numFmtId="0" fontId="0" fillId="0" borderId="632" xfId="0" applyBorder="1" applyAlignment="1" applyProtection="1">
      <alignment horizontal="center"/>
      <protection locked="0"/>
    </xf>
    <xf numFmtId="0" fontId="6" fillId="0" borderId="649" xfId="0" applyFont="1" applyBorder="1" applyAlignment="1">
      <alignment horizontal="left"/>
    </xf>
    <xf numFmtId="0" fontId="4" fillId="0" borderId="640" xfId="0" applyFont="1" applyBorder="1" applyAlignment="1">
      <alignment horizontal="center"/>
    </xf>
    <xf numFmtId="0" fontId="6" fillId="0" borderId="640" xfId="0" applyFont="1" applyBorder="1" applyAlignment="1">
      <alignment horizontal="center"/>
    </xf>
    <xf numFmtId="0" fontId="6" fillId="0" borderId="630" xfId="0" applyFont="1" applyBorder="1" applyAlignment="1">
      <alignment horizontal="left"/>
    </xf>
    <xf numFmtId="0" fontId="8" fillId="32" borderId="662" xfId="0" applyFont="1" applyFill="1" applyBorder="1" applyAlignment="1">
      <alignment horizontal="center"/>
    </xf>
    <xf numFmtId="0" fontId="0" fillId="0" borderId="667" xfId="0" applyBorder="1" applyAlignment="1">
      <alignment horizontal="center"/>
    </xf>
    <xf numFmtId="0" fontId="7" fillId="0" borderId="668" xfId="0" applyFont="1" applyBorder="1" applyAlignment="1">
      <alignment horizontal="left"/>
    </xf>
    <xf numFmtId="0" fontId="4" fillId="0" borderId="676" xfId="0" applyFont="1" applyBorder="1">
      <alignment horizontal="center" vertical="center"/>
    </xf>
    <xf numFmtId="0" fontId="6" fillId="24" borderId="649" xfId="0" applyFont="1" applyFill="1" applyBorder="1" applyAlignment="1">
      <alignment horizontal="left"/>
    </xf>
    <xf numFmtId="0" fontId="6" fillId="24" borderId="658" xfId="0" applyFont="1" applyFill="1" applyBorder="1" applyAlignment="1">
      <alignment horizontal="left"/>
    </xf>
    <xf numFmtId="0" fontId="4" fillId="0" borderId="667" xfId="0" applyFont="1" applyBorder="1">
      <alignment horizontal="center" vertical="center"/>
    </xf>
    <xf numFmtId="0" fontId="7" fillId="0" borderId="632" xfId="0" applyFont="1" applyBorder="1">
      <alignment horizontal="center" vertical="center"/>
    </xf>
    <xf numFmtId="0" fontId="6" fillId="24" borderId="668" xfId="0" applyFont="1" applyFill="1" applyBorder="1" applyAlignment="1">
      <alignment horizontal="left"/>
    </xf>
    <xf numFmtId="0" fontId="7" fillId="0" borderId="656" xfId="0" applyFont="1" applyBorder="1">
      <alignment horizontal="center" vertical="center"/>
    </xf>
    <xf numFmtId="0" fontId="6" fillId="0" borderId="667" xfId="0" applyFont="1" applyBorder="1">
      <alignment horizontal="center" vertical="center"/>
    </xf>
    <xf numFmtId="0" fontId="0" fillId="0" borderId="668" xfId="0" applyBorder="1">
      <alignment horizontal="center" vertical="center"/>
    </xf>
    <xf numFmtId="0" fontId="7" fillId="0" borderId="632" xfId="0" applyFont="1" applyBorder="1" applyAlignment="1">
      <alignment horizontal="left"/>
    </xf>
    <xf numFmtId="0" fontId="7" fillId="0" borderId="640" xfId="0" applyFont="1" applyBorder="1" applyAlignment="1">
      <alignment horizontal="left"/>
    </xf>
    <xf numFmtId="0" fontId="4" fillId="0" borderId="656" xfId="0" applyFont="1" applyBorder="1" applyAlignment="1">
      <alignment horizontal="center"/>
    </xf>
    <xf numFmtId="49" fontId="4" fillId="33" borderId="474" xfId="0" applyNumberFormat="1" applyFont="1" applyFill="1" applyBorder="1" applyAlignment="1">
      <alignment horizontal="center"/>
    </xf>
    <xf numFmtId="0" fontId="10" fillId="34" borderId="474" xfId="0" applyFont="1" applyFill="1" applyBorder="1" applyAlignment="1">
      <alignment horizontal="center"/>
    </xf>
    <xf numFmtId="0" fontId="0" fillId="0" borderId="469" xfId="0" applyBorder="1">
      <alignment horizontal="center" vertical="center"/>
    </xf>
    <xf numFmtId="49" fontId="6" fillId="25" borderId="474" xfId="0" applyNumberFormat="1" applyFont="1" applyFill="1" applyBorder="1" applyAlignment="1">
      <alignment horizontal="center"/>
    </xf>
    <xf numFmtId="0" fontId="10" fillId="35" borderId="474" xfId="0" applyFont="1" applyFill="1" applyBorder="1" applyAlignment="1">
      <alignment horizontal="center"/>
    </xf>
    <xf numFmtId="49" fontId="6" fillId="36" borderId="474" xfId="0" applyNumberFormat="1" applyFont="1" applyFill="1" applyBorder="1" applyAlignment="1">
      <alignment horizontal="center"/>
    </xf>
    <xf numFmtId="0" fontId="4" fillId="37" borderId="474" xfId="0" applyFont="1" applyFill="1" applyBorder="1" applyAlignment="1">
      <alignment horizontal="center"/>
    </xf>
    <xf numFmtId="49" fontId="4" fillId="38" borderId="474" xfId="0" applyNumberFormat="1" applyFont="1" applyFill="1" applyBorder="1" applyAlignment="1">
      <alignment horizontal="center"/>
    </xf>
    <xf numFmtId="49" fontId="4" fillId="24" borderId="474" xfId="0" applyNumberFormat="1" applyFont="1" applyFill="1" applyBorder="1" applyAlignment="1">
      <alignment horizontal="center"/>
    </xf>
    <xf numFmtId="49" fontId="10" fillId="31" borderId="474" xfId="0" applyNumberFormat="1" applyFont="1" applyFill="1" applyBorder="1" applyAlignment="1">
      <alignment horizontal="center"/>
    </xf>
    <xf numFmtId="0" fontId="4" fillId="0" borderId="474" xfId="0" applyFont="1" applyBorder="1" applyAlignment="1">
      <alignment horizontal="center"/>
    </xf>
    <xf numFmtId="49" fontId="6" fillId="39" borderId="474" xfId="0" applyNumberFormat="1" applyFont="1" applyFill="1" applyBorder="1" applyAlignment="1">
      <alignment horizontal="center"/>
    </xf>
    <xf numFmtId="0" fontId="0" fillId="0" borderId="474" xfId="0" applyBorder="1" applyAlignment="1">
      <alignment horizontal="left"/>
    </xf>
    <xf numFmtId="49" fontId="4" fillId="40" borderId="474" xfId="0" applyNumberFormat="1" applyFont="1" applyFill="1" applyBorder="1" applyAlignment="1">
      <alignment horizontal="center"/>
    </xf>
    <xf numFmtId="0" fontId="0" fillId="0" borderId="649" xfId="0" applyBorder="1" applyAlignment="1">
      <alignment horizontal="center"/>
    </xf>
    <xf numFmtId="0" fontId="0" fillId="0" borderId="611" xfId="0" applyBorder="1" applyAlignment="1">
      <alignment horizontal="left"/>
    </xf>
    <xf numFmtId="0" fontId="10" fillId="34" borderId="616" xfId="0" applyFont="1" applyFill="1" applyBorder="1">
      <alignment horizontal="center" vertical="center"/>
    </xf>
    <xf numFmtId="0" fontId="10" fillId="34" borderId="627" xfId="0" applyFont="1" applyFill="1" applyBorder="1">
      <alignment horizontal="center" vertical="center"/>
    </xf>
    <xf numFmtId="0" fontId="11" fillId="34" borderId="640" xfId="0" applyFont="1" applyFill="1" applyBorder="1" applyAlignment="1">
      <alignment horizontal="center"/>
    </xf>
    <xf numFmtId="0" fontId="11" fillId="34" borderId="630" xfId="0" applyFont="1" applyFill="1" applyBorder="1" applyAlignment="1">
      <alignment horizontal="center"/>
    </xf>
    <xf numFmtId="0" fontId="7" fillId="0" borderId="627" xfId="0" applyFont="1" applyBorder="1" applyAlignment="1">
      <alignment horizontal="center"/>
    </xf>
    <xf numFmtId="0" fontId="7" fillId="0" borderId="630" xfId="0" applyFont="1" applyBorder="1" applyAlignment="1">
      <alignment horizontal="center"/>
    </xf>
    <xf numFmtId="0" fontId="4" fillId="0" borderId="627" xfId="0" applyFont="1" applyBorder="1" applyAlignment="1">
      <alignment horizontal="center"/>
    </xf>
    <xf numFmtId="0" fontId="0" fillId="0" borderId="630" xfId="0" applyBorder="1" applyAlignment="1">
      <alignment horizontal="center"/>
    </xf>
    <xf numFmtId="0" fontId="4" fillId="0" borderId="611" xfId="0" applyFont="1" applyBorder="1" applyAlignment="1">
      <alignment horizontal="left"/>
    </xf>
    <xf numFmtId="0" fontId="0" fillId="0" borderId="676" xfId="0" applyBorder="1" applyAlignment="1">
      <alignment horizontal="center"/>
    </xf>
    <xf numFmtId="0" fontId="4" fillId="0" borderId="632" xfId="0" applyFont="1" applyBorder="1" applyAlignment="1">
      <alignment horizontal="center"/>
    </xf>
    <xf numFmtId="0" fontId="0" fillId="0" borderId="645" xfId="0" applyBorder="1" applyAlignment="1">
      <alignment horizontal="center"/>
    </xf>
    <xf numFmtId="0" fontId="0" fillId="0" borderId="646" xfId="0" applyBorder="1" applyAlignment="1">
      <alignment horizontal="center"/>
    </xf>
    <xf numFmtId="0" fontId="6" fillId="0" borderId="679" xfId="0" applyFont="1" applyBorder="1" applyAlignment="1">
      <alignment horizontal="center"/>
    </xf>
    <xf numFmtId="0" fontId="0" fillId="0" borderId="647" xfId="0" applyBorder="1" applyAlignment="1">
      <alignment horizontal="center"/>
    </xf>
    <xf numFmtId="0" fontId="7" fillId="0" borderId="648" xfId="0" applyFont="1" applyBorder="1" applyAlignment="1">
      <alignment horizontal="left"/>
    </xf>
    <xf numFmtId="0" fontId="4" fillId="29" borderId="616" xfId="0" applyFont="1" applyFill="1" applyBorder="1" applyAlignment="1">
      <alignment horizontal="left"/>
    </xf>
    <xf numFmtId="0" fontId="7" fillId="29" borderId="632" xfId="0" applyFont="1" applyFill="1" applyBorder="1" applyAlignment="1">
      <alignment horizontal="center"/>
    </xf>
    <xf numFmtId="0" fontId="4" fillId="29" borderId="656" xfId="0" applyFont="1" applyFill="1" applyBorder="1" applyAlignment="1">
      <alignment horizontal="center"/>
    </xf>
    <xf numFmtId="0" fontId="0" fillId="29" borderId="632" xfId="0" applyFill="1" applyBorder="1" applyAlignment="1">
      <alignment horizontal="center"/>
    </xf>
    <xf numFmtId="0" fontId="4" fillId="29" borderId="640" xfId="0" applyFont="1" applyFill="1" applyBorder="1" applyAlignment="1">
      <alignment horizontal="center"/>
    </xf>
    <xf numFmtId="0" fontId="4" fillId="0" borderId="667" xfId="0" applyFont="1" applyBorder="1" applyAlignment="1">
      <alignment horizontal="left"/>
    </xf>
    <xf numFmtId="0" fontId="4" fillId="0" borderId="676" xfId="0" applyFont="1" applyBorder="1" applyAlignment="1">
      <alignment horizontal="left"/>
    </xf>
    <xf numFmtId="0" fontId="4" fillId="0" borderId="677" xfId="0" applyFont="1" applyBorder="1" applyAlignment="1">
      <alignment horizontal="center"/>
    </xf>
    <xf numFmtId="0" fontId="0" fillId="43" borderId="611" xfId="0" applyFill="1" applyBorder="1" applyAlignment="1" applyProtection="1">
      <alignment horizontal="center"/>
      <protection locked="0"/>
    </xf>
    <xf numFmtId="0" fontId="0" fillId="43" borderId="655" xfId="0" applyFill="1" applyBorder="1" applyAlignment="1" applyProtection="1">
      <alignment horizontal="center"/>
      <protection locked="0"/>
    </xf>
    <xf numFmtId="0" fontId="0" fillId="0" borderId="632" xfId="0" applyBorder="1" applyAlignment="1">
      <alignment horizontal="left"/>
    </xf>
    <xf numFmtId="0" fontId="0" fillId="43" borderId="641" xfId="0" applyFill="1" applyBorder="1" applyAlignment="1" applyProtection="1">
      <alignment horizontal="center"/>
      <protection locked="0"/>
    </xf>
    <xf numFmtId="2" fontId="0" fillId="0" borderId="640" xfId="0" applyNumberFormat="1" applyBorder="1" applyAlignment="1">
      <alignment horizontal="left"/>
    </xf>
    <xf numFmtId="2" fontId="7" fillId="0" borderId="640" xfId="0" applyNumberFormat="1" applyFont="1" applyBorder="1" applyAlignment="1">
      <alignment horizontal="left"/>
    </xf>
    <xf numFmtId="2" fontId="7" fillId="0" borderId="630" xfId="0" applyNumberFormat="1" applyFont="1" applyBorder="1" applyAlignment="1">
      <alignment horizontal="left"/>
    </xf>
    <xf numFmtId="0" fontId="18" fillId="24" borderId="635" xfId="0" applyFont="1" applyFill="1" applyBorder="1">
      <alignment horizontal="center" vertical="center"/>
    </xf>
    <xf numFmtId="0" fontId="18" fillId="24" borderId="675" xfId="0" applyFont="1" applyFill="1" applyBorder="1" applyAlignment="1">
      <alignment horizontal="center"/>
    </xf>
    <xf numFmtId="0" fontId="18" fillId="24" borderId="675" xfId="0" applyFont="1" applyFill="1" applyBorder="1" applyAlignment="1">
      <alignment wrapText="1"/>
    </xf>
    <xf numFmtId="0" fontId="18" fillId="24" borderId="675" xfId="0" applyFont="1" applyFill="1" applyBorder="1">
      <alignment horizontal="center" vertical="center"/>
    </xf>
    <xf numFmtId="0" fontId="18" fillId="24" borderId="669" xfId="0" applyFont="1" applyFill="1" applyBorder="1">
      <alignment horizontal="center" vertical="center"/>
    </xf>
    <xf numFmtId="0" fontId="22" fillId="39" borderId="632" xfId="0" applyFont="1" applyFill="1" applyBorder="1" applyAlignment="1">
      <alignment wrapText="1"/>
    </xf>
    <xf numFmtId="0" fontId="7" fillId="0" borderId="632" xfId="0" applyFont="1" applyBorder="1" applyAlignment="1">
      <alignment wrapText="1"/>
    </xf>
    <xf numFmtId="0" fontId="9" fillId="0" borderId="674" xfId="0" applyFont="1" applyBorder="1" applyAlignment="1">
      <alignment wrapText="1"/>
    </xf>
    <xf numFmtId="0" fontId="18" fillId="0" borderId="632" xfId="0" applyFont="1" applyBorder="1" applyAlignment="1">
      <alignment wrapText="1"/>
    </xf>
    <xf numFmtId="0" fontId="25" fillId="0" borderId="651" xfId="0" applyFont="1" applyBorder="1" applyAlignment="1">
      <alignment horizontal="center" wrapText="1"/>
    </xf>
    <xf numFmtId="3" fontId="25" fillId="0" borderId="667" xfId="0" applyNumberFormat="1" applyFont="1" applyBorder="1" applyAlignment="1"/>
    <xf numFmtId="3" fontId="25" fillId="0" borderId="651" xfId="0" applyNumberFormat="1" applyFont="1" applyBorder="1" applyAlignment="1"/>
    <xf numFmtId="3" fontId="25" fillId="0" borderId="632" xfId="0" applyNumberFormat="1" applyFont="1" applyBorder="1" applyAlignment="1"/>
    <xf numFmtId="3" fontId="25" fillId="0" borderId="668" xfId="0" applyNumberFormat="1" applyFont="1" applyBorder="1" applyAlignment="1"/>
    <xf numFmtId="0" fontId="18" fillId="0" borderId="680" xfId="0" applyFont="1" applyBorder="1">
      <alignment horizontal="center" vertical="center"/>
    </xf>
    <xf numFmtId="0" fontId="25" fillId="24" borderId="635" xfId="0" applyFont="1" applyFill="1" applyBorder="1">
      <alignment horizontal="center" vertical="center"/>
    </xf>
    <xf numFmtId="0" fontId="25" fillId="24" borderId="675" xfId="0" applyFont="1" applyFill="1" applyBorder="1">
      <alignment horizontal="center" vertical="center"/>
    </xf>
    <xf numFmtId="0" fontId="25" fillId="24" borderId="669" xfId="0" applyFont="1" applyFill="1" applyBorder="1">
      <alignment horizontal="center" vertical="center"/>
    </xf>
    <xf numFmtId="0" fontId="9" fillId="0" borderId="632" xfId="0" applyFont="1" applyBorder="1" applyAlignment="1">
      <alignment wrapText="1"/>
    </xf>
    <xf numFmtId="0" fontId="25" fillId="0" borderId="651" xfId="0" applyFont="1" applyBorder="1" applyAlignment="1">
      <alignment horizontal="center"/>
    </xf>
    <xf numFmtId="1" fontId="25" fillId="0" borderId="667" xfId="0" applyNumberFormat="1" applyFont="1" applyBorder="1" applyAlignment="1">
      <alignment horizontal="center"/>
    </xf>
    <xf numFmtId="1" fontId="25" fillId="0" borderId="632" xfId="0" applyNumberFormat="1" applyFont="1" applyBorder="1" applyAlignment="1">
      <alignment horizontal="center"/>
    </xf>
    <xf numFmtId="1" fontId="25" fillId="0" borderId="668" xfId="0" applyNumberFormat="1" applyFont="1" applyBorder="1" applyAlignment="1">
      <alignment horizontal="center"/>
    </xf>
    <xf numFmtId="0" fontId="9" fillId="0" borderId="680" xfId="0" applyFont="1" applyBorder="1" applyAlignment="1">
      <alignment horizontal="center" wrapText="1"/>
    </xf>
    <xf numFmtId="0" fontId="25" fillId="0" borderId="632" xfId="0" applyFont="1" applyBorder="1" applyAlignment="1">
      <alignment wrapText="1"/>
    </xf>
    <xf numFmtId="0" fontId="9" fillId="0" borderId="632" xfId="0" applyFont="1" applyBorder="1" applyAlignment="1">
      <alignment vertical="top" wrapText="1"/>
    </xf>
    <xf numFmtId="0" fontId="18" fillId="0" borderId="680" xfId="0" applyFont="1" applyBorder="1" applyAlignment="1">
      <alignment horizontal="center"/>
    </xf>
    <xf numFmtId="0" fontId="25" fillId="0" borderId="640" xfId="0" applyFont="1" applyBorder="1" applyAlignment="1">
      <alignment wrapText="1"/>
    </xf>
    <xf numFmtId="0" fontId="9" fillId="0" borderId="640" xfId="0" applyFont="1" applyBorder="1" applyAlignment="1">
      <alignment vertical="top" wrapText="1"/>
    </xf>
    <xf numFmtId="0" fontId="25" fillId="0" borderId="643" xfId="0" applyFont="1" applyBorder="1" applyAlignment="1">
      <alignment horizontal="center"/>
    </xf>
    <xf numFmtId="1" fontId="25" fillId="0" borderId="639" xfId="0" applyNumberFormat="1" applyFont="1" applyBorder="1" applyAlignment="1">
      <alignment horizontal="center"/>
    </xf>
    <xf numFmtId="1" fontId="25" fillId="0" borderId="640" xfId="0" applyNumberFormat="1" applyFont="1" applyBorder="1" applyAlignment="1">
      <alignment horizontal="center"/>
    </xf>
    <xf numFmtId="1" fontId="25" fillId="0" borderId="630" xfId="0" applyNumberFormat="1" applyFont="1" applyBorder="1" applyAlignment="1">
      <alignment horizontal="center"/>
    </xf>
    <xf numFmtId="0" fontId="18" fillId="0" borderId="681" xfId="0" applyFont="1" applyBorder="1" applyAlignment="1">
      <alignment horizontal="center"/>
    </xf>
    <xf numFmtId="170" fontId="25" fillId="0" borderId="653" xfId="0" applyNumberFormat="1" applyFont="1" applyBorder="1" applyAlignment="1"/>
    <xf numFmtId="170" fontId="25" fillId="0" borderId="632" xfId="0" applyNumberFormat="1" applyFont="1" applyBorder="1" applyAlignment="1"/>
    <xf numFmtId="170" fontId="25" fillId="0" borderId="668" xfId="0" applyNumberFormat="1" applyFont="1" applyBorder="1" applyAlignment="1"/>
    <xf numFmtId="0" fontId="9" fillId="0" borderId="680" xfId="0" applyFont="1" applyBorder="1" applyAlignment="1">
      <alignment wrapText="1"/>
    </xf>
    <xf numFmtId="3" fontId="25" fillId="0" borderId="639" xfId="0" applyNumberFormat="1" applyFont="1" applyBorder="1" applyAlignment="1"/>
    <xf numFmtId="3" fontId="25" fillId="0" borderId="640" xfId="0" applyNumberFormat="1" applyFont="1" applyBorder="1" applyAlignment="1"/>
    <xf numFmtId="3" fontId="25" fillId="0" borderId="630" xfId="0" applyNumberFormat="1" applyFont="1" applyBorder="1" applyAlignment="1"/>
    <xf numFmtId="0" fontId="18" fillId="0" borderId="681" xfId="0" applyFont="1" applyBorder="1">
      <alignment horizontal="center" vertical="center"/>
    </xf>
    <xf numFmtId="0" fontId="7" fillId="55" borderId="540" xfId="45" applyBorder="1">
      <alignment horizontal="center" vertical="center"/>
    </xf>
    <xf numFmtId="0" fontId="0" fillId="57" borderId="46" xfId="43" applyFont="1" applyFill="1" applyBorder="1">
      <alignment horizontal="center" vertical="center"/>
    </xf>
    <xf numFmtId="0" fontId="0" fillId="57" borderId="46" xfId="32" applyFont="1" applyFill="1" applyBorder="1" applyAlignment="1">
      <alignment horizontal="center" vertical="center"/>
    </xf>
    <xf numFmtId="0" fontId="7" fillId="53" borderId="540" xfId="43" applyBorder="1">
      <alignment horizontal="center" vertical="center"/>
    </xf>
    <xf numFmtId="49" fontId="0" fillId="55" borderId="552" xfId="0" applyNumberFormat="1" applyFill="1" applyBorder="1">
      <alignment horizontal="center" vertical="center"/>
    </xf>
    <xf numFmtId="49" fontId="0" fillId="55" borderId="607" xfId="0" applyNumberFormat="1" applyFill="1" applyBorder="1">
      <alignment horizontal="center" vertical="center"/>
    </xf>
    <xf numFmtId="0" fontId="0" fillId="0" borderId="540" xfId="0" applyBorder="1">
      <alignment horizontal="center" vertical="center"/>
    </xf>
    <xf numFmtId="0" fontId="0" fillId="0" borderId="545" xfId="0" applyBorder="1">
      <alignment horizontal="center" vertical="center"/>
    </xf>
    <xf numFmtId="0" fontId="0" fillId="53" borderId="473" xfId="32" applyFont="1" applyFill="1" applyBorder="1" applyAlignment="1">
      <alignment horizontal="center" vertical="center"/>
    </xf>
    <xf numFmtId="0" fontId="0" fillId="0" borderId="461" xfId="20" applyFont="1" applyFill="1" applyBorder="1" applyAlignment="1">
      <alignment horizontal="center" vertical="center"/>
    </xf>
    <xf numFmtId="49" fontId="0" fillId="55" borderId="512" xfId="0" applyNumberFormat="1" applyFill="1" applyBorder="1">
      <alignment horizontal="center" vertical="center"/>
    </xf>
    <xf numFmtId="0" fontId="7" fillId="55" borderId="578" xfId="45" applyBorder="1">
      <alignment horizontal="center" vertical="center"/>
    </xf>
    <xf numFmtId="0" fontId="7" fillId="53" borderId="682" xfId="43" applyBorder="1">
      <alignment horizontal="center" vertical="center"/>
    </xf>
    <xf numFmtId="0" fontId="0" fillId="51" borderId="662" xfId="43" applyFont="1" applyFill="1" applyBorder="1">
      <alignment horizontal="center" vertical="center"/>
    </xf>
    <xf numFmtId="0" fontId="0" fillId="55" borderId="616" xfId="45" applyFont="1" applyBorder="1">
      <alignment horizontal="center" vertical="center"/>
    </xf>
    <xf numFmtId="0" fontId="0" fillId="51" borderId="682" xfId="0" applyFill="1" applyBorder="1">
      <alignment horizontal="center" vertical="center"/>
    </xf>
    <xf numFmtId="0" fontId="0" fillId="57" borderId="682" xfId="0" applyFill="1" applyBorder="1">
      <alignment horizontal="center" vertical="center"/>
    </xf>
    <xf numFmtId="0" fontId="0" fillId="51" borderId="682" xfId="32" applyFont="1" applyFill="1" applyBorder="1" applyAlignment="1">
      <alignment horizontal="center" vertical="center"/>
    </xf>
    <xf numFmtId="0" fontId="0" fillId="57" borderId="461" xfId="43" applyFont="1" applyFill="1" applyBorder="1">
      <alignment horizontal="center" vertical="center"/>
    </xf>
    <xf numFmtId="0" fontId="0" fillId="57" borderId="682" xfId="43" applyFont="1" applyFill="1" applyBorder="1">
      <alignment horizontal="center" vertical="center"/>
    </xf>
    <xf numFmtId="0" fontId="0" fillId="51" borderId="682" xfId="43" applyFont="1" applyFill="1" applyBorder="1">
      <alignment horizontal="center" vertical="center"/>
    </xf>
    <xf numFmtId="0" fontId="0" fillId="55" borderId="682" xfId="43" applyFont="1" applyFill="1" applyBorder="1">
      <alignment horizontal="center" vertical="center"/>
    </xf>
    <xf numFmtId="0" fontId="0" fillId="0" borderId="682" xfId="0" applyBorder="1">
      <alignment horizontal="center" vertical="center"/>
    </xf>
    <xf numFmtId="0" fontId="0" fillId="0" borderId="682" xfId="0" applyBorder="1" applyAlignment="1">
      <alignment horizontal="left" vertical="center"/>
    </xf>
    <xf numFmtId="49" fontId="0" fillId="51" borderId="682" xfId="0" applyNumberFormat="1" applyFill="1" applyBorder="1">
      <alignment horizontal="center" vertical="center"/>
    </xf>
    <xf numFmtId="0" fontId="0" fillId="51" borderId="682" xfId="44" applyFont="1" applyFill="1" applyBorder="1">
      <alignment horizontal="center" vertical="center"/>
    </xf>
    <xf numFmtId="0" fontId="0" fillId="76" borderId="448" xfId="0" applyFill="1" applyBorder="1">
      <alignment horizontal="center" vertical="center"/>
    </xf>
    <xf numFmtId="0" fontId="0" fillId="51" borderId="662" xfId="32" applyFont="1" applyFill="1" applyBorder="1" applyAlignment="1">
      <alignment horizontal="center" vertical="center"/>
    </xf>
    <xf numFmtId="1" fontId="0" fillId="51" borderId="683" xfId="0" applyNumberFormat="1" applyFill="1" applyBorder="1">
      <alignment horizontal="center" vertical="center"/>
    </xf>
    <xf numFmtId="0" fontId="7" fillId="53" borderId="571" xfId="43" applyBorder="1">
      <alignment horizontal="center" vertical="center"/>
    </xf>
    <xf numFmtId="0" fontId="7" fillId="92" borderId="0" xfId="56">
      <alignment horizontal="center" vertical="center"/>
    </xf>
    <xf numFmtId="0" fontId="7" fillId="92" borderId="682" xfId="56" applyBorder="1">
      <alignment horizontal="center" vertical="center"/>
    </xf>
    <xf numFmtId="0" fontId="0" fillId="52" borderId="571" xfId="0" applyFill="1" applyBorder="1">
      <alignment horizontal="center" vertical="center"/>
    </xf>
    <xf numFmtId="0" fontId="0" fillId="52" borderId="571" xfId="43" applyFont="1" applyFill="1" applyBorder="1">
      <alignment horizontal="center" vertical="center"/>
    </xf>
    <xf numFmtId="0" fontId="0" fillId="52" borderId="571" xfId="32" applyFont="1" applyFill="1" applyBorder="1" applyAlignment="1">
      <alignment horizontal="center" vertical="center"/>
    </xf>
    <xf numFmtId="0" fontId="7" fillId="92" borderId="571" xfId="56" applyBorder="1">
      <alignment horizontal="center" vertical="center"/>
    </xf>
    <xf numFmtId="0" fontId="0" fillId="51" borderId="571" xfId="0" applyFill="1" applyBorder="1">
      <alignment horizontal="center" vertical="center"/>
    </xf>
    <xf numFmtId="0" fontId="0" fillId="51" borderId="586" xfId="0" applyFill="1" applyBorder="1">
      <alignment horizontal="center" vertical="center"/>
    </xf>
    <xf numFmtId="0" fontId="7" fillId="51" borderId="682" xfId="43" applyFill="1" applyBorder="1">
      <alignment horizontal="center" vertical="center"/>
    </xf>
    <xf numFmtId="0" fontId="7" fillId="69" borderId="682" xfId="44" applyBorder="1">
      <alignment horizontal="center" vertical="center"/>
    </xf>
    <xf numFmtId="0" fontId="7" fillId="0" borderId="682" xfId="53" applyBorder="1">
      <alignment horizontal="center" vertical="center"/>
    </xf>
    <xf numFmtId="0" fontId="0" fillId="51" borderId="684" xfId="0" applyFill="1" applyBorder="1">
      <alignment horizontal="center" vertical="center"/>
    </xf>
    <xf numFmtId="0" fontId="0" fillId="52" borderId="682" xfId="0" applyFill="1" applyBorder="1">
      <alignment horizontal="center" vertical="center"/>
    </xf>
    <xf numFmtId="0" fontId="0" fillId="52" borderId="682" xfId="43" applyFont="1" applyFill="1" applyBorder="1">
      <alignment horizontal="center" vertical="center"/>
    </xf>
    <xf numFmtId="0" fontId="0" fillId="52" borderId="682" xfId="32" applyFont="1" applyFill="1" applyBorder="1" applyAlignment="1">
      <alignment horizontal="center" vertical="center"/>
    </xf>
    <xf numFmtId="49" fontId="0" fillId="52" borderId="682" xfId="0" applyNumberFormat="1" applyFill="1" applyBorder="1">
      <alignment horizontal="center" vertical="center"/>
    </xf>
    <xf numFmtId="0" fontId="52" fillId="56" borderId="682" xfId="46" applyBorder="1">
      <alignment horizontal="center" vertical="center"/>
    </xf>
    <xf numFmtId="0" fontId="0" fillId="51" borderId="682" xfId="20" applyFont="1" applyFill="1" applyBorder="1" applyAlignment="1">
      <alignment horizontal="center" vertical="center"/>
    </xf>
    <xf numFmtId="0" fontId="7" fillId="55" borderId="682" xfId="45" applyBorder="1">
      <alignment horizontal="center" vertical="center"/>
    </xf>
    <xf numFmtId="0" fontId="7" fillId="51" borderId="682" xfId="53" applyFill="1" applyBorder="1">
      <alignment horizontal="center" vertical="center"/>
    </xf>
    <xf numFmtId="0" fontId="0" fillId="51" borderId="682" xfId="48" applyFont="1" applyFill="1" applyBorder="1">
      <alignment horizontal="center" vertical="center"/>
    </xf>
    <xf numFmtId="0" fontId="0" fillId="57" borderId="682" xfId="48" applyFont="1" applyFill="1" applyBorder="1">
      <alignment horizontal="center" vertical="center"/>
    </xf>
    <xf numFmtId="1" fontId="0" fillId="51" borderId="682" xfId="0" applyNumberFormat="1" applyFill="1" applyBorder="1">
      <alignment horizontal="center" vertical="center"/>
    </xf>
    <xf numFmtId="0" fontId="0" fillId="51" borderId="684" xfId="32" applyFont="1" applyFill="1" applyBorder="1" applyAlignment="1">
      <alignment horizontal="center" vertical="center"/>
    </xf>
    <xf numFmtId="49" fontId="0" fillId="57" borderId="682" xfId="0" applyNumberFormat="1" applyFill="1" applyBorder="1">
      <alignment horizontal="center" vertical="center"/>
    </xf>
    <xf numFmtId="0" fontId="0" fillId="0" borderId="684" xfId="0" applyBorder="1">
      <alignment horizontal="center" vertical="center"/>
    </xf>
    <xf numFmtId="0" fontId="7" fillId="92" borderId="651" xfId="56" applyBorder="1" applyAlignment="1">
      <alignment horizontal="left" vertical="center"/>
    </xf>
    <xf numFmtId="0" fontId="7" fillId="92" borderId="654" xfId="56" applyBorder="1">
      <alignment horizontal="center" vertical="center"/>
    </xf>
    <xf numFmtId="0" fontId="7" fillId="92" borderId="674" xfId="56" applyBorder="1">
      <alignment horizontal="center" vertical="center"/>
    </xf>
    <xf numFmtId="0" fontId="0" fillId="51" borderId="632" xfId="45" applyFont="1" applyFill="1" applyBorder="1">
      <alignment horizontal="center" vertical="center"/>
    </xf>
    <xf numFmtId="0" fontId="7" fillId="92" borderId="632" xfId="56" applyBorder="1">
      <alignment horizontal="center" vertical="center"/>
    </xf>
    <xf numFmtId="49" fontId="0" fillId="51" borderId="632" xfId="0" applyNumberFormat="1" applyFill="1" applyBorder="1">
      <alignment horizontal="center" vertical="center"/>
    </xf>
    <xf numFmtId="0" fontId="7" fillId="92" borderId="685" xfId="56" applyBorder="1">
      <alignment horizontal="center" vertical="center"/>
    </xf>
    <xf numFmtId="0" fontId="0" fillId="53" borderId="578" xfId="0" applyFill="1" applyBorder="1">
      <alignment horizontal="center" vertical="center"/>
    </xf>
    <xf numFmtId="0" fontId="7" fillId="87" borderId="345" xfId="0" applyFont="1" applyFill="1" applyBorder="1">
      <alignment horizontal="center" vertical="center"/>
    </xf>
    <xf numFmtId="0" fontId="7" fillId="51" borderId="571" xfId="43" applyFill="1" applyBorder="1">
      <alignment horizontal="center" vertical="center"/>
    </xf>
    <xf numFmtId="0" fontId="0" fillId="76" borderId="459" xfId="0" applyFill="1" applyBorder="1">
      <alignment horizontal="center" vertical="center"/>
    </xf>
    <xf numFmtId="0" fontId="0" fillId="0" borderId="578" xfId="0" applyBorder="1">
      <alignment horizontal="center" vertical="center"/>
    </xf>
    <xf numFmtId="0" fontId="60" fillId="0" borderId="686" xfId="0" applyFont="1" applyBorder="1" applyAlignment="1">
      <alignment horizontal="left" vertical="center"/>
    </xf>
    <xf numFmtId="0" fontId="7" fillId="93" borderId="682" xfId="56" applyFill="1" applyBorder="1">
      <alignment horizontal="center" vertical="center"/>
    </xf>
    <xf numFmtId="1" fontId="0" fillId="53" borderId="448" xfId="0" applyNumberFormat="1" applyFill="1" applyBorder="1">
      <alignment horizontal="center" vertical="center"/>
    </xf>
    <xf numFmtId="0" fontId="0" fillId="57" borderId="448" xfId="47" applyFont="1" applyBorder="1">
      <alignment horizontal="center" vertical="center"/>
    </xf>
    <xf numFmtId="0" fontId="0" fillId="57" borderId="448" xfId="44" applyFont="1" applyFill="1" applyBorder="1">
      <alignment horizontal="center" vertical="center"/>
    </xf>
    <xf numFmtId="0" fontId="7" fillId="55" borderId="473" xfId="45" applyBorder="1">
      <alignment horizontal="center" vertical="center"/>
    </xf>
    <xf numFmtId="1" fontId="0" fillId="53" borderId="448" xfId="32" applyNumberFormat="1" applyFont="1" applyFill="1" applyBorder="1" applyAlignment="1">
      <alignment horizontal="center" vertical="center"/>
    </xf>
    <xf numFmtId="0" fontId="0" fillId="51" borderId="687" xfId="32" applyFont="1" applyFill="1" applyBorder="1" applyAlignment="1">
      <alignment horizontal="center" vertical="center"/>
    </xf>
    <xf numFmtId="0" fontId="0" fillId="55" borderId="682" xfId="32" applyFont="1" applyFill="1" applyBorder="1" applyAlignment="1">
      <alignment horizontal="center" vertical="center"/>
    </xf>
    <xf numFmtId="0" fontId="7" fillId="69" borderId="443" xfId="44" applyBorder="1">
      <alignment horizontal="center" vertical="center"/>
    </xf>
    <xf numFmtId="0" fontId="0" fillId="55" borderId="607" xfId="44" applyFont="1" applyFill="1" applyBorder="1">
      <alignment horizontal="center" vertical="center"/>
    </xf>
    <xf numFmtId="0" fontId="0" fillId="0" borderId="552" xfId="0" applyBorder="1">
      <alignment horizontal="center" vertical="center"/>
    </xf>
    <xf numFmtId="0" fontId="7" fillId="0" borderId="632" xfId="53" applyBorder="1">
      <alignment horizontal="center" vertical="center"/>
    </xf>
    <xf numFmtId="0" fontId="7" fillId="82" borderId="461" xfId="44" applyFill="1" applyBorder="1">
      <alignment horizontal="center" vertical="center"/>
    </xf>
    <xf numFmtId="0" fontId="6" fillId="94" borderId="437" xfId="0" applyFont="1" applyFill="1" applyBorder="1" applyAlignment="1">
      <alignment horizontal="left"/>
    </xf>
    <xf numFmtId="0" fontId="7" fillId="93" borderId="632" xfId="56" applyFill="1" applyBorder="1">
      <alignment horizontal="center" vertical="center"/>
    </xf>
    <xf numFmtId="0" fontId="0" fillId="55" borderId="682" xfId="0" applyFill="1" applyBorder="1">
      <alignment horizontal="center" vertical="center"/>
    </xf>
    <xf numFmtId="0" fontId="0" fillId="55" borderId="682" xfId="45" applyFont="1" applyBorder="1">
      <alignment horizontal="center" vertical="center"/>
    </xf>
    <xf numFmtId="0" fontId="0" fillId="55" borderId="473" xfId="43" applyFont="1" applyFill="1" applyBorder="1">
      <alignment horizontal="center" vertical="center"/>
    </xf>
    <xf numFmtId="0" fontId="0" fillId="76" borderId="571" xfId="0" applyFill="1" applyBorder="1">
      <alignment horizontal="center" vertical="center"/>
    </xf>
    <xf numFmtId="0" fontId="7" fillId="0" borderId="632" xfId="56" applyFill="1" applyBorder="1">
      <alignment horizontal="center" vertical="center"/>
    </xf>
    <xf numFmtId="0" fontId="0" fillId="53" borderId="552" xfId="44" applyFont="1" applyFill="1" applyBorder="1">
      <alignment horizontal="center" vertical="center"/>
    </xf>
    <xf numFmtId="0" fontId="7" fillId="55" borderId="460" xfId="45" applyBorder="1">
      <alignment horizontal="center" vertical="center"/>
    </xf>
    <xf numFmtId="0" fontId="0" fillId="0" borderId="688" xfId="0" applyBorder="1">
      <alignment horizontal="center" vertical="center"/>
    </xf>
    <xf numFmtId="0" fontId="0" fillId="58" borderId="169" xfId="0" applyFill="1" applyBorder="1">
      <alignment horizontal="center" vertical="center"/>
    </xf>
    <xf numFmtId="0" fontId="7" fillId="57" borderId="682" xfId="47" applyBorder="1">
      <alignment horizontal="center" vertical="center"/>
    </xf>
    <xf numFmtId="0" fontId="7" fillId="60" borderId="169" xfId="51" applyBorder="1">
      <alignment horizontal="center" vertical="center"/>
    </xf>
    <xf numFmtId="0" fontId="7" fillId="60" borderId="178" xfId="51" applyBorder="1">
      <alignment horizontal="center" vertical="center"/>
    </xf>
    <xf numFmtId="0" fontId="7" fillId="53" borderId="578" xfId="43" applyBorder="1">
      <alignment horizontal="center" vertical="center"/>
    </xf>
    <xf numFmtId="0" fontId="4" fillId="0" borderId="104" xfId="0" applyFont="1" applyBorder="1" applyAlignment="1">
      <alignment wrapText="1"/>
    </xf>
    <xf numFmtId="0" fontId="4" fillId="0" borderId="106" xfId="0" applyFont="1" applyBorder="1" applyAlignment="1">
      <alignment wrapText="1"/>
    </xf>
    <xf numFmtId="0" fontId="4" fillId="0" borderId="105" xfId="0" applyFont="1" applyBorder="1" applyAlignment="1">
      <alignment wrapText="1"/>
    </xf>
    <xf numFmtId="0" fontId="4" fillId="0" borderId="94" xfId="0" applyFont="1" applyBorder="1" applyAlignment="1">
      <alignment wrapText="1"/>
    </xf>
    <xf numFmtId="0" fontId="4" fillId="0" borderId="98" xfId="0" applyFont="1" applyBorder="1" applyAlignment="1">
      <alignment wrapText="1"/>
    </xf>
    <xf numFmtId="0" fontId="4" fillId="0" borderId="97" xfId="0" applyFont="1" applyBorder="1" applyAlignment="1">
      <alignment wrapText="1"/>
    </xf>
    <xf numFmtId="0" fontId="4" fillId="0" borderId="244" xfId="0" applyFont="1" applyBorder="1" applyAlignment="1">
      <alignment wrapText="1"/>
    </xf>
    <xf numFmtId="0" fontId="4" fillId="0" borderId="248" xfId="0" applyFont="1" applyBorder="1" applyAlignment="1">
      <alignment wrapText="1"/>
    </xf>
    <xf numFmtId="0" fontId="4" fillId="0" borderId="247" xfId="0" applyFont="1" applyBorder="1" applyAlignment="1">
      <alignment wrapText="1"/>
    </xf>
    <xf numFmtId="0" fontId="4" fillId="0" borderId="301" xfId="0" applyFont="1" applyBorder="1" applyAlignment="1">
      <alignment wrapText="1"/>
    </xf>
    <xf numFmtId="0" fontId="4" fillId="0" borderId="306" xfId="0" applyFont="1" applyBorder="1" applyAlignment="1">
      <alignment wrapText="1"/>
    </xf>
    <xf numFmtId="0" fontId="4" fillId="0" borderId="305" xfId="0" applyFont="1" applyBorder="1" applyAlignment="1">
      <alignment wrapText="1"/>
    </xf>
    <xf numFmtId="0" fontId="4" fillId="0" borderId="59" xfId="0" applyFont="1" applyBorder="1" applyAlignment="1">
      <alignment wrapText="1"/>
    </xf>
    <xf numFmtId="0" fontId="4" fillId="0" borderId="62" xfId="0" applyFont="1" applyBorder="1" applyAlignment="1">
      <alignment wrapText="1"/>
    </xf>
    <xf numFmtId="0" fontId="4" fillId="0" borderId="61" xfId="0" applyFont="1" applyBorder="1" applyAlignment="1">
      <alignment wrapText="1"/>
    </xf>
    <xf numFmtId="0" fontId="4" fillId="0" borderId="335" xfId="0" applyFont="1" applyBorder="1" applyAlignment="1">
      <alignment wrapText="1"/>
    </xf>
    <xf numFmtId="0" fontId="4" fillId="0" borderId="340" xfId="0" applyFont="1" applyBorder="1" applyAlignment="1">
      <alignment wrapText="1"/>
    </xf>
    <xf numFmtId="0" fontId="4" fillId="0" borderId="339" xfId="0" applyFont="1" applyBorder="1" applyAlignment="1">
      <alignment wrapText="1"/>
    </xf>
    <xf numFmtId="0" fontId="4" fillId="0" borderId="368" xfId="0" applyFont="1" applyBorder="1" applyAlignment="1">
      <alignment wrapText="1"/>
    </xf>
    <xf numFmtId="0" fontId="4" fillId="0" borderId="370" xfId="0" applyFont="1" applyBorder="1" applyAlignment="1">
      <alignment wrapText="1"/>
    </xf>
    <xf numFmtId="0" fontId="4" fillId="0" borderId="369" xfId="0" applyFont="1" applyBorder="1" applyAlignment="1">
      <alignment wrapText="1"/>
    </xf>
    <xf numFmtId="0" fontId="4" fillId="0" borderId="427" xfId="0" applyFont="1" applyBorder="1" applyAlignment="1">
      <alignment wrapText="1"/>
    </xf>
    <xf numFmtId="0" fontId="4" fillId="0" borderId="431" xfId="0" applyFont="1" applyBorder="1" applyAlignment="1">
      <alignment wrapText="1"/>
    </xf>
    <xf numFmtId="0" fontId="4" fillId="0" borderId="430" xfId="0" applyFont="1" applyBorder="1" applyAlignment="1">
      <alignment wrapText="1"/>
    </xf>
    <xf numFmtId="0" fontId="4" fillId="0" borderId="559" xfId="0" applyFont="1" applyBorder="1" applyAlignment="1">
      <alignment wrapText="1"/>
    </xf>
    <xf numFmtId="0" fontId="20" fillId="0" borderId="24" xfId="0" applyFont="1" applyBorder="1" applyAlignment="1">
      <alignment horizontal="center"/>
    </xf>
  </cellXfs>
  <cellStyles count="57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Afspadsering" xfId="44" xr:uid="{00000000-0005-0000-0000-000013000000}"/>
    <cellStyle name="Barn Syg" xfId="33" xr:uid="{00000000-0005-0000-0000-000014000000}"/>
    <cellStyle name="Barsel" xfId="51" xr:uid="{00000000-0005-0000-0000-000015000000}"/>
    <cellStyle name="Bemærk!" xfId="20" builtinId="10" customBuiltin="1"/>
    <cellStyle name="Beregning" xfId="21" builtinId="22" customBuiltin="1"/>
    <cellStyle name="Covid-19" xfId="52" xr:uid="{914B8FD2-7F15-4717-AAE9-FC0B1319214C}"/>
    <cellStyle name="du har oplærigne på" xfId="56" xr:uid="{197BD0DA-28CE-4DA3-BC97-8DF88210A275}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erie" xfId="48" xr:uid="{00000000-0005-0000-0000-00001E000000}"/>
    <cellStyle name="FerieFridag" xfId="50" xr:uid="{00000000-0005-0000-0000-00001F000000}"/>
    <cellStyle name="Forklarende tekst" xfId="22" builtinId="53" customBuiltin="1"/>
    <cellStyle name="God" xfId="23" builtinId="26" customBuiltin="1"/>
    <cellStyle name="Input" xfId="24" builtinId="20" customBuiltin="1"/>
    <cellStyle name="Kontrollér celle" xfId="25" builtinId="23" customBuiltin="1"/>
    <cellStyle name="Neutral" xfId="32" builtinId="28" customBuiltin="1"/>
    <cellStyle name="Normal" xfId="0" builtinId="0" customBuiltin="1"/>
    <cellStyle name="normal 1" xfId="53" xr:uid="{130BB17D-D5B0-4A4A-8663-391BA36288D9}"/>
    <cellStyle name="Normal 2" xfId="55" xr:uid="{6D9AC72A-5AE7-4CBB-9CDB-3E6B97494505}"/>
    <cellStyle name="Normal 3" xfId="54" xr:uid="{5ECD478F-A4BF-481A-A0D3-98BEA4F3592F}"/>
    <cellStyle name="Oplæring" xfId="47" xr:uid="{00000000-0005-0000-0000-000029000000}"/>
    <cellStyle name="Orlov" xfId="49" xr:uid="{00000000-0005-0000-0000-00002A000000}"/>
    <cellStyle name="Output" xfId="34" builtinId="21" customBuiltin="1"/>
    <cellStyle name="Overskrift 1" xfId="35" builtinId="16" customBuiltin="1"/>
    <cellStyle name="Overskrift 2" xfId="36" builtinId="17" customBuiltin="1"/>
    <cellStyle name="Overskrift 3" xfId="37" builtinId="18" customBuiltin="1"/>
    <cellStyle name="Overskrift 4" xfId="38" builtinId="19" customBuiltin="1"/>
    <cellStyle name="OverTid" xfId="45" xr:uid="{00000000-0005-0000-0000-000030000000}"/>
    <cellStyle name="Sammenkædet celle" xfId="39" builtinId="24" customBuiltin="1"/>
    <cellStyle name="Seniordag" xfId="46" xr:uid="{00000000-0005-0000-0000-000032000000}"/>
    <cellStyle name="Syg" xfId="43" xr:uid="{00000000-0005-0000-0000-000033000000}"/>
    <cellStyle name="Titel" xfId="40" builtinId="15" customBuiltin="1"/>
    <cellStyle name="Total" xfId="41" builtinId="25" customBuiltin="1"/>
    <cellStyle name="Ugyldig" xfId="42" builtinId="27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99"/>
      <color rgb="FFF79443"/>
      <color rgb="FF99CCFF"/>
      <color rgb="FFCC99FF"/>
      <color rgb="FFFFFF99"/>
      <color rgb="FF0000FF"/>
      <color rgb="FF9E6FFC"/>
      <color rgb="FF9966FF"/>
      <color rgb="FFFF99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421BB385-9D5C-472E-A1E0-0C59DA731441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1143E928-F319-49EB-B59E-6CD432C61E3A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23B59E9E-BA1D-41A6-94D8-B951692C9ED3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159D38FE-EDB1-4A7C-901B-A0499D943337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8D6496CA-6EE4-4EF9-81FC-723FFB28834D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EFED3FBB-E767-44A4-A3B5-CC9ADE2612D9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B0542DE4-3671-4EC9-B991-C2B8B454D5A4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4A34EECF-C0AF-4959-B16E-AA09348D5B98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35</xdr:row>
      <xdr:rowOff>200025</xdr:rowOff>
    </xdr:from>
    <xdr:to>
      <xdr:col>1</xdr:col>
      <xdr:colOff>1457325</xdr:colOff>
      <xdr:row>35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8D5A47C-F1DC-406F-96A4-24718C8974E7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F6104C20-1888-45F4-8ECB-5400902DA307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6FBAD8D9-5B09-4D7C-8C0F-32423380D0E7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8CA9982-9089-4860-9156-A4465219E6D5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A0878ABE-7594-4A3E-9A12-4F3C430B6C5A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8003A973-2513-4100-B0B1-4925CFC34497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EF4AB51C-6DB8-4874-8BBD-4A099F7B7583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4B1467F-828A-445F-BA8E-9B945844FACF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58</xdr:row>
      <xdr:rowOff>200025</xdr:rowOff>
    </xdr:from>
    <xdr:to>
      <xdr:col>1</xdr:col>
      <xdr:colOff>1457325</xdr:colOff>
      <xdr:row>58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46002D31-FFA3-4EA6-B703-298A99D038A7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B1FFCA2F-09B4-4183-AC6E-CDBD848F5606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B79BF2A9-2840-4E95-BE6D-DA24BA010171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7C04F3DF-BADF-4765-A0A6-E7B069724457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0194584-6182-41AC-BB5D-21168593D0F3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12</xdr:row>
      <xdr:rowOff>219075</xdr:rowOff>
    </xdr:from>
    <xdr:to>
      <xdr:col>1</xdr:col>
      <xdr:colOff>1447800</xdr:colOff>
      <xdr:row>12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9FFC2E6-3AB2-48AF-B2CA-7BC88BE3783E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EC2ED59E-3024-41B6-BCCA-9DE1C4663DAE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C7B610C5-7BFE-455F-A8EF-20C6EC960C5F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35</xdr:row>
      <xdr:rowOff>200025</xdr:rowOff>
    </xdr:from>
    <xdr:to>
      <xdr:col>1</xdr:col>
      <xdr:colOff>1457325</xdr:colOff>
      <xdr:row>35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3C86830-8664-4BCE-B3F0-CC9FEAAA880D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12</xdr:row>
      <xdr:rowOff>219075</xdr:rowOff>
    </xdr:from>
    <xdr:to>
      <xdr:col>1</xdr:col>
      <xdr:colOff>1447800</xdr:colOff>
      <xdr:row>12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411CBF08-B017-4088-A424-155723239B48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7396AA-3CC1-42AC-B4B8-9EF04B1CDFB3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A1305B24-7C1F-43AE-ADB6-79438C1F3A41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36</xdr:row>
      <xdr:rowOff>200025</xdr:rowOff>
    </xdr:from>
    <xdr:to>
      <xdr:col>1</xdr:col>
      <xdr:colOff>1457325</xdr:colOff>
      <xdr:row>36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567853B4-6B68-46AC-B630-9718E04C2E2C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12</xdr:row>
      <xdr:rowOff>219075</xdr:rowOff>
    </xdr:from>
    <xdr:to>
      <xdr:col>1</xdr:col>
      <xdr:colOff>1447800</xdr:colOff>
      <xdr:row>12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9A15319-F459-40EB-970A-ED056ED13A61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74DF65E0-AC15-4910-A640-9B2CAB48D0A3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56BD4E01-E489-4CD2-A41A-4240A367091B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39</xdr:row>
      <xdr:rowOff>200025</xdr:rowOff>
    </xdr:from>
    <xdr:to>
      <xdr:col>1</xdr:col>
      <xdr:colOff>1457325</xdr:colOff>
      <xdr:row>39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BE02046-929C-48CD-88FC-4EE5E2896B00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12</xdr:row>
      <xdr:rowOff>219075</xdr:rowOff>
    </xdr:from>
    <xdr:to>
      <xdr:col>1</xdr:col>
      <xdr:colOff>1447800</xdr:colOff>
      <xdr:row>12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B38A5ADA-C9E7-4CB4-8F1C-2EF44D218686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9692CFA0-7BAD-4C5A-9295-049597960258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5FE493B5-B4F6-4A8F-91A4-FDA37F83F4B5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40</xdr:row>
      <xdr:rowOff>200025</xdr:rowOff>
    </xdr:from>
    <xdr:to>
      <xdr:col>1</xdr:col>
      <xdr:colOff>1457325</xdr:colOff>
      <xdr:row>40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A198833-164B-432D-BBE7-0F08BE3D3F5A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12</xdr:row>
      <xdr:rowOff>219075</xdr:rowOff>
    </xdr:from>
    <xdr:to>
      <xdr:col>1</xdr:col>
      <xdr:colOff>1447800</xdr:colOff>
      <xdr:row>12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5CA0CB6C-6399-4F7F-890C-2BDD3ACAF8F1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11F5638B-609C-4658-8703-E74B3B795E3F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A652DD1E-0BBA-4055-8505-841781B69F39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40</xdr:row>
      <xdr:rowOff>200025</xdr:rowOff>
    </xdr:from>
    <xdr:to>
      <xdr:col>1</xdr:col>
      <xdr:colOff>1457325</xdr:colOff>
      <xdr:row>40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7229FEE-674F-4F0E-ADB2-9976F5B003E8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12</xdr:row>
      <xdr:rowOff>219075</xdr:rowOff>
    </xdr:from>
    <xdr:to>
      <xdr:col>1</xdr:col>
      <xdr:colOff>1447800</xdr:colOff>
      <xdr:row>12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462DC24-A085-4AA4-9189-5F3FD387C2EB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584ED3C6-6162-4623-8AA5-9174B47C7CD3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69DD2E1B-B6CA-41A2-B182-F0AF3B673356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40</xdr:row>
      <xdr:rowOff>200025</xdr:rowOff>
    </xdr:from>
    <xdr:to>
      <xdr:col>1</xdr:col>
      <xdr:colOff>1457325</xdr:colOff>
      <xdr:row>40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86AA5C73-9375-44F3-92D3-4343B2DF15AD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12</xdr:row>
      <xdr:rowOff>219075</xdr:rowOff>
    </xdr:from>
    <xdr:to>
      <xdr:col>1</xdr:col>
      <xdr:colOff>1447800</xdr:colOff>
      <xdr:row>12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6072D12B-F89F-4404-AA5C-A0CC27D21CAD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D0E506C5-5F9A-40BE-9C3A-485A4755D597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1D5FCB97-EB15-4277-BFFD-9CCA98FF65F8}"/>
            </a:ext>
          </a:extLst>
        </xdr:cNvPr>
        <xdr:cNvSpPr>
          <a:spLocks noChangeArrowheads="1"/>
        </xdr:cNvSpPr>
      </xdr:nvSpPr>
      <xdr:spPr bwMode="auto">
        <a:xfrm>
          <a:off x="458152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3167" name="Oval 1">
          <a:extLst>
            <a:ext uri="{FF2B5EF4-FFF2-40B4-BE49-F238E27FC236}">
              <a16:creationId xmlns:a16="http://schemas.microsoft.com/office/drawing/2014/main" id="{00000000-0008-0000-0200-00005F0C0000}"/>
            </a:ext>
          </a:extLst>
        </xdr:cNvPr>
        <xdr:cNvSpPr>
          <a:spLocks noChangeArrowheads="1"/>
        </xdr:cNvSpPr>
      </xdr:nvSpPr>
      <xdr:spPr bwMode="auto">
        <a:xfrm>
          <a:off x="5619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168" name="Oval 2">
          <a:extLst>
            <a:ext uri="{FF2B5EF4-FFF2-40B4-BE49-F238E27FC236}">
              <a16:creationId xmlns:a16="http://schemas.microsoft.com/office/drawing/2014/main" id="{00000000-0008-0000-0200-0000600C0000}"/>
            </a:ext>
          </a:extLst>
        </xdr:cNvPr>
        <xdr:cNvSpPr>
          <a:spLocks noChangeArrowheads="1"/>
        </xdr:cNvSpPr>
      </xdr:nvSpPr>
      <xdr:spPr bwMode="auto">
        <a:xfrm>
          <a:off x="5591175" y="18049875"/>
          <a:ext cx="40957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88</xdr:row>
      <xdr:rowOff>19050</xdr:rowOff>
    </xdr:from>
    <xdr:to>
      <xdr:col>6</xdr:col>
      <xdr:colOff>76200</xdr:colOff>
      <xdr:row>89</xdr:row>
      <xdr:rowOff>85725</xdr:rowOff>
    </xdr:to>
    <xdr:sp macro="" textlink="">
      <xdr:nvSpPr>
        <xdr:cNvPr id="2143" name="Oval 1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rrowheads="1"/>
        </xdr:cNvSpPr>
      </xdr:nvSpPr>
      <xdr:spPr bwMode="auto">
        <a:xfrm>
          <a:off x="5591175" y="20574000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125</xdr:row>
      <xdr:rowOff>19050</xdr:rowOff>
    </xdr:from>
    <xdr:to>
      <xdr:col>6</xdr:col>
      <xdr:colOff>76200</xdr:colOff>
      <xdr:row>126</xdr:row>
      <xdr:rowOff>85725</xdr:rowOff>
    </xdr:to>
    <xdr:sp macro="" textlink="">
      <xdr:nvSpPr>
        <xdr:cNvPr id="2144" name="Oval 2">
          <a:extLst>
            <a:ext uri="{FF2B5EF4-FFF2-40B4-BE49-F238E27FC236}">
              <a16:creationId xmlns:a16="http://schemas.microsoft.com/office/drawing/2014/main" id="{00000000-0008-0000-0100-000060080000}"/>
            </a:ext>
          </a:extLst>
        </xdr:cNvPr>
        <xdr:cNvSpPr>
          <a:spLocks noChangeArrowheads="1"/>
        </xdr:cNvSpPr>
      </xdr:nvSpPr>
      <xdr:spPr bwMode="auto">
        <a:xfrm>
          <a:off x="5591175" y="28679775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ksky.sharepoint.com/sites/ark-2371-raadhusservice/Delte%20dokumenter/Betjent/Arrangementer%202023/2023-01-10/101023%20Homeless%20Bill%20of%20Rights.xltx" TargetMode="External"/><Relationship Id="rId1" Type="http://schemas.openxmlformats.org/officeDocument/2006/relationships/externalLinkPath" Target="/sites/ark-2371-raadhusservice/Delte%20dokumenter/Betjent/Arrangementer%202023/2023-01-10/101023%20Homeless%20Bill%20of%20Rights.xlt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ksky-my.sharepoint.com/personal/sthert_kk_dk/Documents/Skrivebord/NB%20N&#198;STE%20%20Vagtplan%202023-2024.xlsm" TargetMode="External"/><Relationship Id="rId1" Type="http://schemas.openxmlformats.org/officeDocument/2006/relationships/externalLinkPath" Target="https://kksky-my.sharepoint.com/personal/sthert_kk_dk/Documents/Skrivebord/NB%20N&#198;STE%20%20Vagtplan%202023-202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rlar\AppData\Local\Microsoft\Windows\INetCache\Content.Outlook\MAOSBBVP\20-03-23%20%20Timepriser%20for%20R&#229;dhusservice%202023(kost&#230;gte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rside"/>
      <sheetName val="Vin og Spiritus"/>
      <sheetName val="BR møder"/>
      <sheetName val="Kunde"/>
      <sheetName val="Arrangement"/>
      <sheetName val="Servering m.m."/>
      <sheetName val="Arbejdsløn"/>
      <sheetName val="Prisoverslag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rk7"/>
      <sheetName val="Ark8"/>
      <sheetName val="Ark9"/>
      <sheetName val="Ark4"/>
      <sheetName val="Maj 2023"/>
      <sheetName val="Juni 2023"/>
      <sheetName val="Juli 2023"/>
      <sheetName val="August 2023"/>
      <sheetName val="September 2023"/>
      <sheetName val="Oktober 2023"/>
      <sheetName val="November 2023"/>
      <sheetName val="December 2023"/>
      <sheetName val="Januar 2024"/>
      <sheetName val="Februar 2024"/>
      <sheetName val="Marts 2024"/>
      <sheetName val="April 2024"/>
      <sheetName val="Prisliste 2023"/>
      <sheetName val="Prisliste 2023(kostægte)"/>
      <sheetName val="GRUSMUS 2023"/>
      <sheetName val="Nøgler GL"/>
      <sheetName val="Nøgler januar 2000"/>
      <sheetName val="Nøgler m. lønkode"/>
      <sheetName val="Balanced 2010"/>
      <sheetName val="_56F9DC9755BA473782653E2940F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rk7"/>
      <sheetName val="Ark8"/>
      <sheetName val="Ark9"/>
      <sheetName val="Ark4"/>
      <sheetName val="Prisliste 2022_gammel"/>
      <sheetName val="Forslag til ny prisliste_2023"/>
      <sheetName val="Information om priser"/>
      <sheetName val="_56F9DC9755BA473782653E2940F9"/>
    </sheetNames>
    <sheetDataSet>
      <sheetData sheetId="0"/>
      <sheetData sheetId="1"/>
      <sheetData sheetId="2"/>
      <sheetData sheetId="3"/>
      <sheetData sheetId="4"/>
      <sheetData sheetId="5"/>
      <sheetData sheetId="6">
        <row r="11">
          <cell r="C11">
            <v>31.183333333333334</v>
          </cell>
        </row>
        <row r="16">
          <cell r="C16">
            <v>112.78586278586279</v>
          </cell>
        </row>
        <row r="17">
          <cell r="C17">
            <v>225.57172557172558</v>
          </cell>
        </row>
        <row r="20">
          <cell r="C20">
            <v>102.65072765072765</v>
          </cell>
        </row>
        <row r="21">
          <cell r="C21">
            <v>205.30145530145529</v>
          </cell>
        </row>
        <row r="23">
          <cell r="C23">
            <v>259.87525987525987</v>
          </cell>
        </row>
        <row r="24">
          <cell r="C24">
            <v>129.93762993762994</v>
          </cell>
        </row>
      </sheetData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Henriette Dedichen" id="{E5E2718F-1DBF-4D1B-A207-E8A8C06CC99F}" userId="S::CV13@kk.dk::f034afb3-ff87-458e-a7a7-f95a0047b5ac" providerId="AD"/>
  <person displayName="Nikolaj Langtin Pamhede" id="{D5A40B8F-09E0-4FE8-848F-73578DA85347}" userId="S::JE6G@kk.dk::cb017519-8315-4a29-bc99-a446edd7355f" providerId="AD"/>
  <person displayName="Steen Hertin-Sandkær" id="{4A40F6EA-54F6-4A30-AC94-9B6311742BD8}" userId="S::sthert@kk.dk::e957bcde-1e2d-44a2-9cbc-c9e1fd46d711" providerId="AD"/>
</personList>
</file>

<file path=xl/theme/theme1.xml><?xml version="1.0" encoding="utf-8"?>
<a:theme xmlns:a="http://schemas.openxmlformats.org/drawingml/2006/main" name="Kontortema">
  <a:themeElements>
    <a:clrScheme name="Gul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62" dT="2023-08-03T17:48:41.84" personId="{4A40F6EA-54F6-4A30-AC94-9B6311742BD8}" id="{79FB0032-E7E5-6D45-9D34-A6A99D701120}">
    <text>møder kl.12 som 79 vagt på oa.</text>
  </threadedComment>
  <threadedComment ref="F62" dT="2023-08-04T11:32:29.28" personId="{D5A40B8F-09E0-4FE8-848F-73578DA85347}" id="{493FAC3A-90B0-405A-AF1E-018498C4B0C2}" parentId="{79FB0032-E7E5-6D45-9D34-A6A99D701120}">
    <text>Tag 11 vagt på oa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7" dT="2023-10-06T11:38:15.06" personId="{E5E2718F-1DBF-4D1B-A207-E8A8C06CC99F}" id="{AA47971B-2608-4901-B187-0AC07F0682B8}">
    <text>Møder reelt som A, men skal i KAS som B iflg. aftale med Steen og Thomas</text>
  </threadedComment>
  <threadedComment ref="J17" dT="2023-10-06T11:38:28.96" personId="{E5E2718F-1DBF-4D1B-A207-E8A8C06CC99F}" id="{9252E278-75E4-45E1-A23D-15F046402109}">
    <text>Møder reelt som A, men skal i KAS som B iflg. aftale med Steen og Thomas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267" dT="2023-09-22T07:05:57.50" personId="{E5E2718F-1DBF-4D1B-A207-E8A8C06CC99F}" id="{E8003D9B-D2BD-4261-A592-182E553D2A77}">
    <text>Hvis ikke nok ferietimer, brug restsaldo fra seniordage alt. Afsp.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8B022-2087-4CD4-A80B-DDF96B63A855}">
  <sheetPr codeName="Ark10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73E2-3BBC-45C4-8357-497B8D2455DE}">
  <sheetPr codeName="Ark11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B260-C009-4FF5-BD37-D7EC08E557E7}">
  <sheetPr codeName="Ark12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76DE-BFD1-42BC-B4C5-28B139E0DE1B}">
  <sheetPr codeName="Ark13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1FFBF-2727-4ACD-B3E3-940F8FE4FDF1}">
  <sheetPr codeName="Ark74">
    <pageSetUpPr fitToPage="1"/>
  </sheetPr>
  <dimension ref="A1:AO332"/>
  <sheetViews>
    <sheetView topLeftCell="A60" workbookViewId="0"/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0" width="13.140625" bestFit="1" customWidth="1"/>
    <col min="41" max="41" width="13.42578125" customWidth="1"/>
    <col min="42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598" t="s">
        <v>2</v>
      </c>
      <c r="C2" s="599" t="s">
        <v>3</v>
      </c>
      <c r="D2" s="600"/>
      <c r="E2" s="601" t="s">
        <v>4</v>
      </c>
      <c r="F2" s="602"/>
      <c r="G2" s="603"/>
      <c r="H2" s="603"/>
      <c r="I2" s="603"/>
      <c r="J2" s="603"/>
      <c r="K2" s="604"/>
      <c r="L2" s="605" t="s">
        <v>5</v>
      </c>
      <c r="M2" s="606"/>
      <c r="N2" s="607"/>
      <c r="O2" s="608" t="s">
        <v>6</v>
      </c>
      <c r="P2" s="609"/>
      <c r="Q2" s="610"/>
      <c r="R2" s="611"/>
      <c r="S2" s="612" t="s">
        <v>7</v>
      </c>
      <c r="T2" s="613"/>
      <c r="U2" s="614"/>
      <c r="V2" s="613"/>
      <c r="W2" s="615" t="s">
        <v>8</v>
      </c>
      <c r="X2" s="806"/>
      <c r="Y2" s="616"/>
      <c r="Z2" s="106" t="s">
        <v>9</v>
      </c>
      <c r="AA2" s="807"/>
      <c r="AB2" s="808"/>
      <c r="AC2" s="809"/>
      <c r="AD2" s="810" t="s">
        <v>10</v>
      </c>
      <c r="AE2" s="811"/>
      <c r="AF2" s="811"/>
      <c r="AG2" s="812"/>
    </row>
    <row r="3" spans="1:38" ht="13.35" customHeight="1" x14ac:dyDescent="0.2">
      <c r="A3" s="1"/>
      <c r="B3" s="617" t="s">
        <v>11</v>
      </c>
      <c r="C3" s="813" t="s">
        <v>12</v>
      </c>
      <c r="D3" s="814"/>
      <c r="E3" s="416"/>
      <c r="F3" s="417"/>
      <c r="G3" s="417"/>
      <c r="H3" s="418" t="s">
        <v>13</v>
      </c>
      <c r="I3" s="419"/>
      <c r="J3" s="419"/>
      <c r="K3" s="420"/>
      <c r="L3" s="815" t="s">
        <v>14</v>
      </c>
      <c r="M3" s="816"/>
      <c r="N3" s="817"/>
      <c r="O3" s="419"/>
      <c r="P3" s="419"/>
      <c r="Q3" s="419"/>
      <c r="R3" s="419"/>
      <c r="S3" s="421"/>
      <c r="T3" s="722" t="s">
        <v>15</v>
      </c>
      <c r="U3" s="422"/>
      <c r="V3" s="423"/>
      <c r="W3" s="424"/>
      <c r="X3" s="425"/>
      <c r="Y3" s="418" t="s">
        <v>16</v>
      </c>
      <c r="Z3" s="816"/>
      <c r="AA3" s="816"/>
      <c r="AB3" s="818"/>
      <c r="AC3" s="819"/>
      <c r="AD3" s="820" t="s">
        <v>17</v>
      </c>
      <c r="AE3" s="821"/>
      <c r="AF3" s="821"/>
      <c r="AG3" s="822"/>
    </row>
    <row r="4" spans="1:38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22.35" customHeight="1" x14ac:dyDescent="0.2">
      <c r="A5" s="104" t="s">
        <v>19</v>
      </c>
      <c r="B5" s="1"/>
    </row>
    <row r="6" spans="1:38" ht="22.35" customHeight="1" x14ac:dyDescent="0.2">
      <c r="A6" s="823" t="s">
        <v>20</v>
      </c>
      <c r="B6" s="816"/>
      <c r="C6" s="824"/>
      <c r="D6" s="823" t="s">
        <v>21</v>
      </c>
      <c r="E6" s="816"/>
      <c r="F6" s="816"/>
      <c r="G6" s="816"/>
      <c r="H6" s="825"/>
      <c r="I6" s="816"/>
      <c r="J6" s="816"/>
      <c r="K6" s="816"/>
      <c r="L6" s="826" t="s">
        <v>22</v>
      </c>
      <c r="M6" s="816"/>
      <c r="N6" s="816"/>
      <c r="O6" s="816"/>
      <c r="P6" s="816"/>
      <c r="Q6" s="816"/>
      <c r="R6" s="816"/>
      <c r="S6" s="824"/>
      <c r="T6" s="827"/>
      <c r="U6" s="816"/>
      <c r="V6" s="816"/>
      <c r="W6" s="816"/>
      <c r="X6" s="816"/>
      <c r="Y6" s="816"/>
      <c r="Z6" s="816"/>
      <c r="AA6" s="824"/>
      <c r="AB6" s="828"/>
      <c r="AC6" s="829"/>
      <c r="AD6" s="829"/>
      <c r="AE6" s="829"/>
      <c r="AF6" s="829"/>
      <c r="AG6" s="830"/>
    </row>
    <row r="7" spans="1:38" ht="22.35" customHeight="1" x14ac:dyDescent="0.2">
      <c r="A7" s="823" t="s">
        <v>23</v>
      </c>
      <c r="B7" s="816"/>
      <c r="C7" s="816"/>
      <c r="D7" s="816"/>
      <c r="E7" s="816"/>
      <c r="F7" s="816"/>
      <c r="G7" s="816"/>
      <c r="H7" s="816"/>
      <c r="I7" s="816"/>
      <c r="J7" s="816"/>
      <c r="K7" s="824"/>
      <c r="L7" s="428" t="s">
        <v>24</v>
      </c>
      <c r="M7" s="421"/>
      <c r="N7" s="421"/>
      <c r="O7" s="421"/>
      <c r="P7" s="421"/>
      <c r="Q7" s="421"/>
      <c r="R7" s="421"/>
      <c r="S7" s="421"/>
      <c r="T7" s="421"/>
      <c r="U7" s="816"/>
      <c r="V7" s="816"/>
      <c r="W7" s="816"/>
      <c r="X7" s="816"/>
      <c r="Y7" s="816"/>
      <c r="Z7" s="816"/>
      <c r="AA7" s="816"/>
      <c r="AB7" s="831"/>
      <c r="AC7" s="816"/>
      <c r="AD7" s="816"/>
      <c r="AE7" s="816"/>
      <c r="AF7" s="816"/>
      <c r="AG7" s="824"/>
    </row>
    <row r="8" spans="1:38" ht="22.35" customHeight="1" x14ac:dyDescent="0.2">
      <c r="A8" s="104" t="s">
        <v>25</v>
      </c>
      <c r="L8" s="60"/>
      <c r="AB8" s="1"/>
    </row>
    <row r="9" spans="1:38" ht="22.35" customHeight="1" x14ac:dyDescent="0.2">
      <c r="A9" s="104" t="s">
        <v>26</v>
      </c>
      <c r="L9" s="60"/>
      <c r="AB9" s="1"/>
    </row>
    <row r="10" spans="1:38" ht="22.35" customHeight="1" thickBot="1" x14ac:dyDescent="0.25">
      <c r="B10" s="61" t="s">
        <v>27</v>
      </c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</row>
    <row r="11" spans="1:38" ht="22.35" customHeight="1" thickBot="1" x14ac:dyDescent="0.25">
      <c r="A11" s="832" t="s">
        <v>28</v>
      </c>
      <c r="B11" s="833" t="s">
        <v>29</v>
      </c>
      <c r="C11" s="834">
        <v>1</v>
      </c>
      <c r="D11" s="835">
        <v>2</v>
      </c>
      <c r="E11" s="835">
        <v>3</v>
      </c>
      <c r="F11" s="835">
        <v>4</v>
      </c>
      <c r="G11" s="834">
        <v>5</v>
      </c>
      <c r="H11" s="834">
        <v>6</v>
      </c>
      <c r="I11" s="834">
        <v>7</v>
      </c>
      <c r="J11" s="835">
        <v>8</v>
      </c>
      <c r="K11" s="835">
        <v>9</v>
      </c>
      <c r="L11" s="835">
        <v>10</v>
      </c>
      <c r="M11" s="835">
        <v>11</v>
      </c>
      <c r="N11" s="835">
        <v>12</v>
      </c>
      <c r="O11" s="834">
        <v>13</v>
      </c>
      <c r="P11" s="834">
        <v>14</v>
      </c>
      <c r="Q11" s="835">
        <v>15</v>
      </c>
      <c r="R11" s="835">
        <v>16</v>
      </c>
      <c r="S11" s="835">
        <v>17</v>
      </c>
      <c r="T11" s="834">
        <v>18</v>
      </c>
      <c r="U11" s="835">
        <v>19</v>
      </c>
      <c r="V11" s="834">
        <v>20</v>
      </c>
      <c r="W11" s="834">
        <v>21</v>
      </c>
      <c r="X11" s="835">
        <v>22</v>
      </c>
      <c r="Y11" s="835">
        <v>23</v>
      </c>
      <c r="Z11" s="835">
        <v>24</v>
      </c>
      <c r="AA11" s="835">
        <v>25</v>
      </c>
      <c r="AB11" s="835">
        <v>26</v>
      </c>
      <c r="AC11" s="834">
        <v>27</v>
      </c>
      <c r="AD11" s="834">
        <v>28</v>
      </c>
      <c r="AE11" s="834">
        <v>29</v>
      </c>
      <c r="AF11" s="835">
        <v>30</v>
      </c>
      <c r="AG11" s="836">
        <v>31</v>
      </c>
      <c r="AH11" s="111"/>
      <c r="AI11" s="112"/>
      <c r="AJ11" s="837" t="s">
        <v>30</v>
      </c>
    </row>
    <row r="12" spans="1:38" ht="22.35" customHeight="1" x14ac:dyDescent="0.2">
      <c r="A12" s="562">
        <v>8500</v>
      </c>
      <c r="B12" s="563" t="s">
        <v>31</v>
      </c>
      <c r="C12" s="564"/>
      <c r="D12" s="564" t="s">
        <v>32</v>
      </c>
      <c r="E12" s="564" t="s">
        <v>32</v>
      </c>
      <c r="F12" s="564" t="s">
        <v>32</v>
      </c>
      <c r="G12" s="565"/>
      <c r="H12" s="564"/>
      <c r="I12" s="566"/>
      <c r="J12" s="564" t="s">
        <v>32</v>
      </c>
      <c r="K12" s="838" t="s">
        <v>32</v>
      </c>
      <c r="L12" s="838" t="s">
        <v>32</v>
      </c>
      <c r="M12" s="839" t="s">
        <v>32</v>
      </c>
      <c r="N12" s="839" t="s">
        <v>32</v>
      </c>
      <c r="O12" s="839"/>
      <c r="P12" s="839"/>
      <c r="Q12" s="839" t="s">
        <v>32</v>
      </c>
      <c r="R12" s="839" t="s">
        <v>32</v>
      </c>
      <c r="S12" s="839" t="s">
        <v>32</v>
      </c>
      <c r="T12" s="839"/>
      <c r="U12" s="839" t="s">
        <v>32</v>
      </c>
      <c r="V12" s="839"/>
      <c r="W12" s="839"/>
      <c r="X12" s="839" t="s">
        <v>32</v>
      </c>
      <c r="Y12" s="839" t="s">
        <v>32</v>
      </c>
      <c r="Z12" s="839" t="s">
        <v>32</v>
      </c>
      <c r="AA12" s="839" t="s">
        <v>32</v>
      </c>
      <c r="AB12" s="839" t="s">
        <v>32</v>
      </c>
      <c r="AC12" s="839"/>
      <c r="AD12" s="839"/>
      <c r="AE12" s="839"/>
      <c r="AF12" s="839" t="s">
        <v>32</v>
      </c>
      <c r="AG12" s="840" t="s">
        <v>32</v>
      </c>
      <c r="AH12" s="117"/>
      <c r="AI12" s="117"/>
      <c r="AJ12" s="837">
        <v>160.33000000000001</v>
      </c>
    </row>
    <row r="13" spans="1:38" ht="22.35" customHeight="1" x14ac:dyDescent="0.2">
      <c r="A13" s="621" t="s">
        <v>33</v>
      </c>
      <c r="B13" s="622"/>
      <c r="C13" s="622"/>
      <c r="D13" s="622"/>
      <c r="E13" s="622"/>
      <c r="F13" s="622"/>
      <c r="G13" s="622"/>
      <c r="H13" s="622"/>
      <c r="I13" s="622"/>
      <c r="J13" s="622"/>
      <c r="K13" s="622"/>
      <c r="L13" s="622"/>
      <c r="M13" s="622"/>
      <c r="N13" s="622"/>
      <c r="O13" s="622"/>
      <c r="P13" s="622"/>
      <c r="Q13" s="622"/>
      <c r="R13" s="622"/>
      <c r="S13" s="622"/>
      <c r="T13" s="622"/>
      <c r="U13" s="622"/>
      <c r="V13" s="622"/>
      <c r="W13" s="622"/>
      <c r="X13" s="622"/>
      <c r="Y13" s="622"/>
      <c r="Z13" s="622"/>
      <c r="AA13" s="622"/>
      <c r="AB13" s="622"/>
      <c r="AC13" s="622"/>
      <c r="AD13" s="622"/>
      <c r="AE13" s="622"/>
      <c r="AF13" s="622"/>
      <c r="AG13" s="623"/>
      <c r="AH13" s="115"/>
      <c r="AI13" s="115"/>
    </row>
    <row r="14" spans="1:38" ht="22.35" customHeight="1" x14ac:dyDescent="0.2">
      <c r="A14" s="624">
        <v>8546</v>
      </c>
      <c r="B14" s="625" t="s">
        <v>34</v>
      </c>
      <c r="C14" s="630">
        <v>2</v>
      </c>
      <c r="D14" s="630">
        <v>2</v>
      </c>
      <c r="E14" s="841">
        <v>2</v>
      </c>
      <c r="F14" s="841">
        <v>2</v>
      </c>
      <c r="G14" s="630">
        <v>2</v>
      </c>
      <c r="H14" s="628" t="s">
        <v>35</v>
      </c>
      <c r="I14" s="628" t="s">
        <v>35</v>
      </c>
      <c r="J14" s="628" t="s">
        <v>36</v>
      </c>
      <c r="K14" s="842" t="s">
        <v>36</v>
      </c>
      <c r="L14" s="628" t="s">
        <v>36</v>
      </c>
      <c r="M14" s="636" t="s">
        <v>36</v>
      </c>
      <c r="N14" s="630" t="s">
        <v>36</v>
      </c>
      <c r="O14" s="630"/>
      <c r="P14" s="627"/>
      <c r="Q14" s="627">
        <v>4</v>
      </c>
      <c r="R14" s="628">
        <v>4</v>
      </c>
      <c r="S14" s="657">
        <v>4</v>
      </c>
      <c r="T14" s="627">
        <v>4</v>
      </c>
      <c r="U14" s="627">
        <v>4</v>
      </c>
      <c r="V14" s="628" t="s">
        <v>37</v>
      </c>
      <c r="W14" s="628" t="s">
        <v>37</v>
      </c>
      <c r="X14" s="628" t="s">
        <v>36</v>
      </c>
      <c r="Y14" s="843" t="s">
        <v>36</v>
      </c>
      <c r="Z14" s="843" t="s">
        <v>36</v>
      </c>
      <c r="AA14" s="843" t="s">
        <v>36</v>
      </c>
      <c r="AB14" s="628" t="s">
        <v>36</v>
      </c>
      <c r="AC14" s="628"/>
      <c r="AD14" s="627"/>
      <c r="AE14" s="628">
        <v>1</v>
      </c>
      <c r="AF14" s="628">
        <v>1</v>
      </c>
      <c r="AG14" s="844">
        <v>1</v>
      </c>
      <c r="AH14" s="117"/>
      <c r="AI14" s="117"/>
    </row>
    <row r="15" spans="1:38" ht="22.35" customHeight="1" x14ac:dyDescent="0.2">
      <c r="A15" s="624">
        <v>8546</v>
      </c>
      <c r="B15" s="625" t="s">
        <v>38</v>
      </c>
      <c r="C15" s="626">
        <v>1</v>
      </c>
      <c r="D15" s="628">
        <v>1</v>
      </c>
      <c r="E15" s="628">
        <v>1</v>
      </c>
      <c r="F15" s="627">
        <v>1</v>
      </c>
      <c r="G15" s="627">
        <v>1</v>
      </c>
      <c r="H15" s="627"/>
      <c r="I15" s="628"/>
      <c r="J15" s="626">
        <v>2</v>
      </c>
      <c r="K15" s="627">
        <v>2</v>
      </c>
      <c r="L15" s="845">
        <v>2</v>
      </c>
      <c r="M15" s="845">
        <v>2</v>
      </c>
      <c r="N15" s="845">
        <v>2</v>
      </c>
      <c r="O15" s="845" t="s">
        <v>35</v>
      </c>
      <c r="P15" s="845" t="s">
        <v>35</v>
      </c>
      <c r="Q15" s="771" t="s">
        <v>36</v>
      </c>
      <c r="R15" s="771" t="s">
        <v>36</v>
      </c>
      <c r="S15" s="771" t="s">
        <v>36</v>
      </c>
      <c r="T15" s="771" t="s">
        <v>36</v>
      </c>
      <c r="U15" s="771" t="s">
        <v>36</v>
      </c>
      <c r="V15" s="771"/>
      <c r="W15" s="771"/>
      <c r="X15" s="771">
        <v>4</v>
      </c>
      <c r="Y15" s="771" t="s">
        <v>39</v>
      </c>
      <c r="Z15" s="772">
        <v>4</v>
      </c>
      <c r="AA15" s="772">
        <v>4</v>
      </c>
      <c r="AB15" s="772">
        <v>4</v>
      </c>
      <c r="AC15" s="772" t="s">
        <v>37</v>
      </c>
      <c r="AD15" s="772" t="s">
        <v>37</v>
      </c>
      <c r="AE15" s="772" t="s">
        <v>36</v>
      </c>
      <c r="AF15" s="772" t="s">
        <v>36</v>
      </c>
      <c r="AG15" s="846" t="s">
        <v>36</v>
      </c>
      <c r="AH15" s="117"/>
      <c r="AI15" s="117"/>
      <c r="AL15" t="s">
        <v>0</v>
      </c>
    </row>
    <row r="16" spans="1:38" ht="22.35" customHeight="1" x14ac:dyDescent="0.2">
      <c r="A16" s="624">
        <v>8546</v>
      </c>
      <c r="B16" s="631" t="s">
        <v>40</v>
      </c>
      <c r="C16" s="847">
        <v>4</v>
      </c>
      <c r="D16" s="845">
        <v>4</v>
      </c>
      <c r="E16" s="845">
        <v>4</v>
      </c>
      <c r="F16" s="845">
        <v>4</v>
      </c>
      <c r="G16" s="845">
        <v>4</v>
      </c>
      <c r="H16" s="845" t="s">
        <v>37</v>
      </c>
      <c r="I16" s="848" t="s">
        <v>37</v>
      </c>
      <c r="J16" s="845" t="s">
        <v>36</v>
      </c>
      <c r="K16" s="845" t="s">
        <v>36</v>
      </c>
      <c r="L16" s="845" t="s">
        <v>36</v>
      </c>
      <c r="M16" s="845" t="s">
        <v>36</v>
      </c>
      <c r="N16" s="847" t="s">
        <v>36</v>
      </c>
      <c r="O16" s="847"/>
      <c r="P16" s="847"/>
      <c r="Q16" s="847">
        <v>1</v>
      </c>
      <c r="R16" s="847">
        <v>1</v>
      </c>
      <c r="S16" s="845">
        <v>1</v>
      </c>
      <c r="T16" s="845">
        <v>1</v>
      </c>
      <c r="U16" s="845">
        <v>1</v>
      </c>
      <c r="V16" s="845"/>
      <c r="W16" s="849"/>
      <c r="X16" s="845">
        <v>2</v>
      </c>
      <c r="Y16" s="847">
        <v>2</v>
      </c>
      <c r="Z16" s="847">
        <v>2</v>
      </c>
      <c r="AA16" s="847">
        <v>2</v>
      </c>
      <c r="AB16" s="847">
        <v>2</v>
      </c>
      <c r="AC16" s="847" t="s">
        <v>35</v>
      </c>
      <c r="AD16" s="845" t="s">
        <v>35</v>
      </c>
      <c r="AE16" s="845" t="s">
        <v>36</v>
      </c>
      <c r="AF16" s="845" t="s">
        <v>36</v>
      </c>
      <c r="AG16" s="850" t="s">
        <v>36</v>
      </c>
      <c r="AH16" s="117"/>
      <c r="AI16" s="117"/>
    </row>
    <row r="17" spans="1:41" ht="22.35" customHeight="1" x14ac:dyDescent="0.2">
      <c r="A17" s="624">
        <v>8546</v>
      </c>
      <c r="B17" s="625" t="s">
        <v>41</v>
      </c>
      <c r="C17" s="628" t="s">
        <v>36</v>
      </c>
      <c r="D17" s="626" t="s">
        <v>36</v>
      </c>
      <c r="E17" s="628" t="s">
        <v>36</v>
      </c>
      <c r="F17" s="851" t="s">
        <v>36</v>
      </c>
      <c r="G17" s="628" t="s">
        <v>36</v>
      </c>
      <c r="H17" s="628"/>
      <c r="I17" s="626"/>
      <c r="J17" s="628" t="s">
        <v>32</v>
      </c>
      <c r="K17" s="842">
        <v>4</v>
      </c>
      <c r="L17" s="628">
        <v>4</v>
      </c>
      <c r="M17" s="630">
        <v>4</v>
      </c>
      <c r="N17" s="630">
        <v>4</v>
      </c>
      <c r="O17" s="630" t="s">
        <v>37</v>
      </c>
      <c r="P17" s="630" t="s">
        <v>37</v>
      </c>
      <c r="Q17" s="630" t="s">
        <v>36</v>
      </c>
      <c r="R17" s="630" t="s">
        <v>36</v>
      </c>
      <c r="S17" s="778" t="s">
        <v>36</v>
      </c>
      <c r="T17" s="628" t="s">
        <v>36</v>
      </c>
      <c r="U17" s="628" t="s">
        <v>36</v>
      </c>
      <c r="V17" s="628"/>
      <c r="W17" s="628"/>
      <c r="X17" s="626">
        <v>1</v>
      </c>
      <c r="Y17" s="628">
        <v>1</v>
      </c>
      <c r="Z17" s="628">
        <v>1</v>
      </c>
      <c r="AA17" s="635">
        <v>1</v>
      </c>
      <c r="AB17" s="635">
        <v>1</v>
      </c>
      <c r="AC17" s="635"/>
      <c r="AD17" s="635"/>
      <c r="AE17" s="629">
        <v>2</v>
      </c>
      <c r="AF17" s="635">
        <v>2</v>
      </c>
      <c r="AG17" s="723">
        <v>2</v>
      </c>
      <c r="AH17" s="117"/>
      <c r="AI17" s="117"/>
    </row>
    <row r="18" spans="1:41" ht="22.35" customHeight="1" x14ac:dyDescent="0.2">
      <c r="A18" s="624">
        <v>8546</v>
      </c>
      <c r="B18" s="631" t="s">
        <v>42</v>
      </c>
      <c r="C18" s="626" t="s">
        <v>36</v>
      </c>
      <c r="D18" s="634" t="s">
        <v>36</v>
      </c>
      <c r="E18" s="634" t="s">
        <v>36</v>
      </c>
      <c r="F18" s="628" t="s">
        <v>36</v>
      </c>
      <c r="G18" s="628" t="s">
        <v>36</v>
      </c>
      <c r="H18" s="628"/>
      <c r="I18" s="628"/>
      <c r="J18" s="627">
        <v>1</v>
      </c>
      <c r="K18" s="627">
        <v>1</v>
      </c>
      <c r="L18" s="628">
        <v>1</v>
      </c>
      <c r="M18" s="632">
        <v>1</v>
      </c>
      <c r="N18" s="852">
        <v>1</v>
      </c>
      <c r="O18" s="628"/>
      <c r="P18" s="627"/>
      <c r="Q18" s="627">
        <v>2</v>
      </c>
      <c r="R18" s="627">
        <v>2</v>
      </c>
      <c r="S18" s="627">
        <v>2</v>
      </c>
      <c r="T18" s="627">
        <v>2</v>
      </c>
      <c r="U18" s="636">
        <v>2</v>
      </c>
      <c r="V18" s="636" t="s">
        <v>35</v>
      </c>
      <c r="W18" s="628" t="s">
        <v>35</v>
      </c>
      <c r="X18" s="628" t="s">
        <v>36</v>
      </c>
      <c r="Y18" s="628" t="s">
        <v>36</v>
      </c>
      <c r="Z18" s="628" t="s">
        <v>36</v>
      </c>
      <c r="AA18" s="628" t="s">
        <v>36</v>
      </c>
      <c r="AB18" s="628" t="s">
        <v>36</v>
      </c>
      <c r="AC18" s="633"/>
      <c r="AD18" s="628"/>
      <c r="AE18" s="628">
        <v>4</v>
      </c>
      <c r="AF18" s="628">
        <v>4</v>
      </c>
      <c r="AG18" s="723">
        <v>4</v>
      </c>
      <c r="AH18" s="117"/>
      <c r="AI18" s="117"/>
    </row>
    <row r="19" spans="1:41" ht="22.35" customHeight="1" thickBot="1" x14ac:dyDescent="0.25">
      <c r="A19" s="853" t="s">
        <v>43</v>
      </c>
      <c r="B19" s="854"/>
      <c r="C19" s="855"/>
      <c r="D19" s="855"/>
      <c r="E19" s="855"/>
      <c r="F19" s="855"/>
      <c r="G19" s="855"/>
      <c r="H19" s="855"/>
      <c r="I19" s="855"/>
      <c r="J19" s="855"/>
      <c r="K19" s="855"/>
      <c r="L19" s="855"/>
      <c r="M19" s="855"/>
      <c r="N19" s="855"/>
      <c r="O19" s="855"/>
      <c r="P19" s="855"/>
      <c r="Q19" s="855"/>
      <c r="R19" s="855"/>
      <c r="S19" s="855"/>
      <c r="T19" s="855"/>
      <c r="U19" s="855"/>
      <c r="V19" s="855"/>
      <c r="W19" s="855"/>
      <c r="X19" s="855"/>
      <c r="Y19" s="855"/>
      <c r="Z19" s="855"/>
      <c r="AA19" s="855"/>
      <c r="AB19" s="855"/>
      <c r="AC19" s="855"/>
      <c r="AD19" s="855"/>
      <c r="AE19" s="855"/>
      <c r="AF19" s="855"/>
      <c r="AG19" s="856"/>
      <c r="AH19" s="115"/>
      <c r="AI19" s="115"/>
      <c r="AJ19" s="837" t="s">
        <v>30</v>
      </c>
      <c r="AK19" s="837" t="s">
        <v>44</v>
      </c>
      <c r="AL19" s="837" t="s">
        <v>45</v>
      </c>
      <c r="AM19" s="837" t="s">
        <v>46</v>
      </c>
      <c r="AN19" s="837" t="s">
        <v>47</v>
      </c>
      <c r="AO19" s="837" t="s">
        <v>48</v>
      </c>
    </row>
    <row r="20" spans="1:41" ht="22.35" customHeight="1" x14ac:dyDescent="0.2">
      <c r="A20" s="857">
        <v>8500</v>
      </c>
      <c r="B20" s="858" t="s">
        <v>49</v>
      </c>
      <c r="C20" s="568" t="s">
        <v>32</v>
      </c>
      <c r="D20" s="859" t="s">
        <v>32</v>
      </c>
      <c r="E20" s="859" t="s">
        <v>32</v>
      </c>
      <c r="F20" s="859" t="s">
        <v>32</v>
      </c>
      <c r="G20" s="568"/>
      <c r="H20" s="860" t="s">
        <v>50</v>
      </c>
      <c r="I20" s="861" t="s">
        <v>50</v>
      </c>
      <c r="J20" s="859" t="s">
        <v>32</v>
      </c>
      <c r="K20" s="842" t="s">
        <v>32</v>
      </c>
      <c r="L20" s="859" t="s">
        <v>32</v>
      </c>
      <c r="M20" s="859" t="s">
        <v>32</v>
      </c>
      <c r="N20" s="568" t="s">
        <v>32</v>
      </c>
      <c r="O20" s="862"/>
      <c r="P20" s="863" t="s">
        <v>35</v>
      </c>
      <c r="Q20" s="859" t="s">
        <v>32</v>
      </c>
      <c r="R20" s="859" t="s">
        <v>32</v>
      </c>
      <c r="S20" s="778" t="s">
        <v>32</v>
      </c>
      <c r="T20" s="568" t="s">
        <v>32</v>
      </c>
      <c r="U20" s="568" t="s">
        <v>32</v>
      </c>
      <c r="V20" s="859"/>
      <c r="W20" s="864"/>
      <c r="X20" s="859" t="s">
        <v>32</v>
      </c>
      <c r="Y20" s="859" t="s">
        <v>32</v>
      </c>
      <c r="Z20" s="859" t="s">
        <v>32</v>
      </c>
      <c r="AA20" s="859" t="s">
        <v>32</v>
      </c>
      <c r="AB20" s="671" t="s">
        <v>32</v>
      </c>
      <c r="AC20" s="859"/>
      <c r="AD20" s="864"/>
      <c r="AE20" s="859"/>
      <c r="AF20" s="859" t="s">
        <v>32</v>
      </c>
      <c r="AG20" s="865" t="s">
        <v>32</v>
      </c>
      <c r="AH20" s="117"/>
      <c r="AI20" s="117"/>
      <c r="AJ20" s="780" t="s">
        <v>0</v>
      </c>
      <c r="AK20" s="780"/>
      <c r="AL20" s="780" t="s">
        <v>0</v>
      </c>
      <c r="AM20" s="866" t="s">
        <v>0</v>
      </c>
      <c r="AN20" s="866" t="s">
        <v>0</v>
      </c>
      <c r="AO20" s="780"/>
    </row>
    <row r="21" spans="1:41" ht="22.35" customHeight="1" x14ac:dyDescent="0.2">
      <c r="A21" s="867">
        <v>8500</v>
      </c>
      <c r="B21" s="868" t="s">
        <v>51</v>
      </c>
      <c r="C21" s="779"/>
      <c r="D21" s="779">
        <v>2</v>
      </c>
      <c r="E21" s="779">
        <v>2</v>
      </c>
      <c r="F21" s="779">
        <v>2</v>
      </c>
      <c r="G21" s="789"/>
      <c r="H21" s="779"/>
      <c r="I21" s="791"/>
      <c r="J21" s="779">
        <v>4</v>
      </c>
      <c r="K21" s="779" t="s">
        <v>36</v>
      </c>
      <c r="L21" s="779" t="s">
        <v>32</v>
      </c>
      <c r="M21" s="779">
        <v>1</v>
      </c>
      <c r="N21" s="789">
        <v>1</v>
      </c>
      <c r="O21" s="779"/>
      <c r="P21" s="791"/>
      <c r="Q21" s="779" t="s">
        <v>32</v>
      </c>
      <c r="R21" s="628" t="s">
        <v>36</v>
      </c>
      <c r="S21" s="779" t="s">
        <v>32</v>
      </c>
      <c r="T21" s="779">
        <v>1</v>
      </c>
      <c r="U21" s="789">
        <v>1</v>
      </c>
      <c r="V21" s="779"/>
      <c r="W21" s="791"/>
      <c r="X21" s="779">
        <v>2</v>
      </c>
      <c r="Y21" s="779">
        <v>2</v>
      </c>
      <c r="Z21" s="779">
        <v>2</v>
      </c>
      <c r="AA21" s="779" t="s">
        <v>36</v>
      </c>
      <c r="AB21" s="789" t="s">
        <v>36</v>
      </c>
      <c r="AC21" s="779"/>
      <c r="AD21" s="791"/>
      <c r="AE21" s="779">
        <v>2</v>
      </c>
      <c r="AF21" s="779" t="s">
        <v>32</v>
      </c>
      <c r="AG21" s="869">
        <v>1</v>
      </c>
      <c r="AH21" s="117"/>
      <c r="AI21" s="117"/>
      <c r="AJ21" s="780">
        <v>147</v>
      </c>
      <c r="AK21" s="780">
        <v>4.5</v>
      </c>
      <c r="AL21" s="780">
        <f>IF(AJ21="","",SUM(AJ21:AK21))</f>
        <v>151.5</v>
      </c>
      <c r="AM21" s="866">
        <f>IF(AJ21="","",AL21-NormTid)</f>
        <v>-8.8300000000000125</v>
      </c>
      <c r="AN21" s="866">
        <f>IF(AM21="","",AM21+AO21)</f>
        <v>-2.8200000000000127</v>
      </c>
      <c r="AO21" s="780">
        <v>6.01</v>
      </c>
    </row>
    <row r="22" spans="1:41" ht="22.35" customHeight="1" x14ac:dyDescent="0.2">
      <c r="A22" s="867">
        <v>8500</v>
      </c>
      <c r="B22" s="870" t="s">
        <v>52</v>
      </c>
      <c r="C22" s="627">
        <v>4</v>
      </c>
      <c r="D22" s="628">
        <v>4</v>
      </c>
      <c r="E22" s="628">
        <v>4</v>
      </c>
      <c r="F22" s="628">
        <v>4</v>
      </c>
      <c r="G22" s="628">
        <v>4</v>
      </c>
      <c r="H22" s="628" t="s">
        <v>37</v>
      </c>
      <c r="I22" s="630" t="s">
        <v>37</v>
      </c>
      <c r="J22" s="628" t="s">
        <v>36</v>
      </c>
      <c r="K22" s="628" t="s">
        <v>36</v>
      </c>
      <c r="L22" s="628" t="s">
        <v>36</v>
      </c>
      <c r="M22" s="628" t="s">
        <v>36</v>
      </c>
      <c r="N22" s="627" t="s">
        <v>36</v>
      </c>
      <c r="O22" s="627"/>
      <c r="P22" s="627"/>
      <c r="Q22" s="627">
        <v>1</v>
      </c>
      <c r="R22" s="627">
        <v>1</v>
      </c>
      <c r="S22" s="629">
        <v>1</v>
      </c>
      <c r="T22" s="629">
        <v>1</v>
      </c>
      <c r="U22" s="629">
        <v>1</v>
      </c>
      <c r="V22" s="628"/>
      <c r="W22" s="626"/>
      <c r="X22" s="627">
        <v>4</v>
      </c>
      <c r="Y22" s="628">
        <v>4</v>
      </c>
      <c r="Z22" s="657" t="s">
        <v>36</v>
      </c>
      <c r="AA22" s="627">
        <v>2</v>
      </c>
      <c r="AB22" s="627">
        <v>2</v>
      </c>
      <c r="AC22" s="628" t="s">
        <v>35</v>
      </c>
      <c r="AD22" s="628" t="s">
        <v>35</v>
      </c>
      <c r="AE22" s="628" t="s">
        <v>36</v>
      </c>
      <c r="AF22" s="628" t="s">
        <v>36</v>
      </c>
      <c r="AG22" s="723" t="s">
        <v>36</v>
      </c>
      <c r="AH22" s="117"/>
      <c r="AI22" s="117"/>
      <c r="AJ22" s="780">
        <v>163.5</v>
      </c>
      <c r="AK22" s="780">
        <v>6.75</v>
      </c>
      <c r="AL22" s="780">
        <f>IF(AJ22="","",SUM(AJ22:AK22))</f>
        <v>170.25</v>
      </c>
      <c r="AM22" s="866">
        <f>IF(AJ22="","",AL22-NormTid)</f>
        <v>9.9199999999999875</v>
      </c>
      <c r="AN22" s="866">
        <f t="shared" ref="AN22:AN23" si="0">IF(AM22="","",AM22+AO22)</f>
        <v>-24.650000000000013</v>
      </c>
      <c r="AO22" s="780">
        <v>-34.57</v>
      </c>
    </row>
    <row r="23" spans="1:41" ht="22.35" customHeight="1" x14ac:dyDescent="0.2">
      <c r="A23" s="867"/>
      <c r="B23" s="868"/>
      <c r="C23" s="779"/>
      <c r="D23" s="779"/>
      <c r="E23" s="779"/>
      <c r="F23" s="779"/>
      <c r="G23" s="789"/>
      <c r="H23" s="779"/>
      <c r="I23" s="791"/>
      <c r="J23" s="779"/>
      <c r="K23" s="779"/>
      <c r="L23" s="779"/>
      <c r="M23" s="779"/>
      <c r="N23" s="789"/>
      <c r="O23" s="779"/>
      <c r="P23" s="791"/>
      <c r="Q23" s="779"/>
      <c r="R23" s="779"/>
      <c r="S23" s="779"/>
      <c r="T23" s="779"/>
      <c r="U23" s="789"/>
      <c r="V23" s="779"/>
      <c r="W23" s="791"/>
      <c r="X23" s="779"/>
      <c r="Y23" s="779"/>
      <c r="Z23" s="779"/>
      <c r="AA23" s="779"/>
      <c r="AB23" s="789"/>
      <c r="AC23" s="779"/>
      <c r="AD23" s="791"/>
      <c r="AE23" s="779"/>
      <c r="AF23" s="779"/>
      <c r="AG23" s="869"/>
      <c r="AJ23" s="780">
        <f t="shared" ref="AJ23" si="1">$AJ$12</f>
        <v>160.33000000000001</v>
      </c>
      <c r="AK23" s="780"/>
      <c r="AL23" s="780">
        <f t="shared" ref="AL23" si="2">IF(AJ23="","",SUM(AJ23:AK23))</f>
        <v>160.33000000000001</v>
      </c>
      <c r="AM23" s="866">
        <f t="shared" ref="AM23" si="3">IF(AJ23="","",AL23-AJ23)</f>
        <v>0</v>
      </c>
      <c r="AN23" s="866">
        <f t="shared" si="0"/>
        <v>0</v>
      </c>
      <c r="AO23" s="780"/>
    </row>
    <row r="24" spans="1:41" ht="22.35" customHeight="1" thickBot="1" x14ac:dyDescent="0.25">
      <c r="A24" s="332"/>
      <c r="B24" s="333" t="s">
        <v>53</v>
      </c>
      <c r="C24" s="871"/>
      <c r="D24" s="871" t="s">
        <v>32</v>
      </c>
      <c r="E24" s="871" t="s">
        <v>32</v>
      </c>
      <c r="F24" s="871" t="s">
        <v>32</v>
      </c>
      <c r="G24" s="734"/>
      <c r="H24" s="871"/>
      <c r="I24" s="872"/>
      <c r="J24" s="871" t="s">
        <v>32</v>
      </c>
      <c r="K24" s="871" t="s">
        <v>32</v>
      </c>
      <c r="L24" s="871" t="s">
        <v>32</v>
      </c>
      <c r="M24" s="871" t="s">
        <v>32</v>
      </c>
      <c r="N24" s="734" t="s">
        <v>32</v>
      </c>
      <c r="O24" s="871"/>
      <c r="P24" s="872"/>
      <c r="Q24" s="871" t="s">
        <v>32</v>
      </c>
      <c r="R24" s="871" t="s">
        <v>32</v>
      </c>
      <c r="S24" s="871" t="s">
        <v>32</v>
      </c>
      <c r="T24" s="871"/>
      <c r="U24" s="734" t="s">
        <v>32</v>
      </c>
      <c r="V24" s="871"/>
      <c r="W24" s="872"/>
      <c r="X24" s="871" t="s">
        <v>32</v>
      </c>
      <c r="Y24" s="871" t="s">
        <v>32</v>
      </c>
      <c r="Z24" s="871" t="s">
        <v>32</v>
      </c>
      <c r="AA24" s="871" t="s">
        <v>32</v>
      </c>
      <c r="AB24" s="734" t="s">
        <v>32</v>
      </c>
      <c r="AC24" s="871"/>
      <c r="AD24" s="872"/>
      <c r="AE24" s="871"/>
      <c r="AF24" s="871" t="s">
        <v>32</v>
      </c>
      <c r="AG24" s="873" t="s">
        <v>32</v>
      </c>
    </row>
    <row r="25" spans="1:41" ht="22.35" customHeight="1" x14ac:dyDescent="0.2">
      <c r="A25" s="209"/>
      <c r="B25" s="129"/>
      <c r="C25" s="874" t="s">
        <v>0</v>
      </c>
      <c r="D25" s="874" t="s">
        <v>0</v>
      </c>
      <c r="E25" s="874" t="s">
        <v>0</v>
      </c>
      <c r="F25" s="874" t="s">
        <v>0</v>
      </c>
      <c r="G25" s="874" t="s">
        <v>0</v>
      </c>
      <c r="H25" s="874" t="s">
        <v>0</v>
      </c>
      <c r="I25" s="874" t="s">
        <v>0</v>
      </c>
      <c r="J25" s="874"/>
      <c r="K25" s="874"/>
      <c r="L25" s="874"/>
      <c r="M25" s="874"/>
      <c r="N25" s="789" t="s">
        <v>0</v>
      </c>
      <c r="O25" s="628"/>
      <c r="P25" s="628" t="s">
        <v>0</v>
      </c>
      <c r="Q25" s="874"/>
      <c r="R25" s="874"/>
      <c r="S25" s="874" t="s">
        <v>0</v>
      </c>
      <c r="T25" s="874"/>
      <c r="U25" s="874" t="s">
        <v>0</v>
      </c>
      <c r="V25" s="874" t="s">
        <v>0</v>
      </c>
      <c r="W25" s="874"/>
      <c r="X25" s="874" t="s">
        <v>0</v>
      </c>
      <c r="Y25" s="874"/>
      <c r="Z25" s="874" t="s">
        <v>0</v>
      </c>
      <c r="AA25" s="874" t="s">
        <v>0</v>
      </c>
      <c r="AB25" s="874"/>
      <c r="AC25" s="656" t="s">
        <v>0</v>
      </c>
      <c r="AD25" s="874" t="s">
        <v>0</v>
      </c>
      <c r="AE25" s="874"/>
      <c r="AF25" s="874"/>
      <c r="AG25" s="874"/>
      <c r="AH25" s="124"/>
    </row>
    <row r="26" spans="1:41" ht="22.35" customHeight="1" x14ac:dyDescent="0.2">
      <c r="A26" s="209"/>
      <c r="B26" s="129"/>
      <c r="C26" s="874" t="s">
        <v>0</v>
      </c>
      <c r="D26" s="874" t="s">
        <v>0</v>
      </c>
      <c r="E26" s="789">
        <v>23</v>
      </c>
      <c r="F26" s="789">
        <v>23</v>
      </c>
      <c r="G26" s="789">
        <v>23</v>
      </c>
      <c r="H26" s="789">
        <v>23</v>
      </c>
      <c r="I26" s="789">
        <v>23</v>
      </c>
      <c r="J26" s="875"/>
      <c r="K26" s="781"/>
      <c r="L26" s="781"/>
      <c r="M26" s="781"/>
      <c r="N26" s="781" t="s">
        <v>0</v>
      </c>
      <c r="O26" s="781" t="s">
        <v>0</v>
      </c>
      <c r="P26" s="781"/>
      <c r="Q26" s="875"/>
      <c r="R26" s="875"/>
      <c r="S26" s="875"/>
      <c r="T26" s="875"/>
      <c r="U26" s="875"/>
      <c r="V26" s="874"/>
      <c r="W26" s="874"/>
      <c r="X26" s="789"/>
      <c r="Y26" s="789" t="s">
        <v>0</v>
      </c>
      <c r="Z26" s="789"/>
      <c r="AA26" s="789"/>
      <c r="AB26" s="874" t="s">
        <v>0</v>
      </c>
      <c r="AC26" s="874" t="s">
        <v>0</v>
      </c>
      <c r="AD26" s="874"/>
      <c r="AE26" s="874"/>
      <c r="AF26" s="874"/>
      <c r="AG26" s="874" t="s">
        <v>0</v>
      </c>
      <c r="AH26" s="124"/>
    </row>
    <row r="27" spans="1:41" ht="22.35" customHeight="1" x14ac:dyDescent="0.2">
      <c r="A27" s="209"/>
      <c r="B27" s="129"/>
      <c r="C27" s="874"/>
      <c r="D27" s="874"/>
      <c r="E27" s="874" t="s">
        <v>0</v>
      </c>
      <c r="F27" s="789"/>
      <c r="G27" s="874"/>
      <c r="H27" s="874"/>
      <c r="I27" s="874"/>
      <c r="J27" s="874"/>
      <c r="K27" s="789" t="s">
        <v>0</v>
      </c>
      <c r="L27" s="781" t="s">
        <v>0</v>
      </c>
      <c r="M27" s="781" t="s">
        <v>0</v>
      </c>
      <c r="N27" s="781" t="s">
        <v>0</v>
      </c>
      <c r="O27" s="781" t="s">
        <v>54</v>
      </c>
      <c r="P27" s="875"/>
      <c r="Q27" s="875"/>
      <c r="R27" s="875"/>
      <c r="S27" s="874"/>
      <c r="T27" s="874"/>
      <c r="U27" s="874"/>
      <c r="V27" s="874"/>
      <c r="W27" s="874"/>
      <c r="X27" s="874"/>
      <c r="Y27" s="789"/>
      <c r="Z27" s="789"/>
      <c r="AA27" s="789"/>
      <c r="AB27" s="874"/>
      <c r="AC27" s="874"/>
      <c r="AD27" s="874"/>
      <c r="AE27" s="874"/>
      <c r="AF27" s="874"/>
      <c r="AG27" s="874"/>
      <c r="AH27" s="124"/>
    </row>
    <row r="28" spans="1:41" ht="22.35" customHeight="1" x14ac:dyDescent="0.2">
      <c r="A28" s="209"/>
      <c r="B28" s="129"/>
      <c r="U28" s="129"/>
      <c r="V28" s="129"/>
      <c r="W28" s="129"/>
      <c r="X28" s="129"/>
      <c r="Y28" s="124"/>
    </row>
    <row r="29" spans="1:41" ht="22.35" customHeight="1" x14ac:dyDescent="0.2">
      <c r="A29" s="209"/>
      <c r="B29" s="129"/>
      <c r="U29" s="129"/>
      <c r="V29" s="129"/>
      <c r="W29" s="129"/>
      <c r="X29" s="129"/>
      <c r="Y29" s="124"/>
      <c r="AJ29" t="s">
        <v>0</v>
      </c>
    </row>
    <row r="30" spans="1:41" ht="12.75" customHeight="1" thickBot="1" x14ac:dyDescent="0.25">
      <c r="A30" s="104" t="s">
        <v>55</v>
      </c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K30" s="1"/>
    </row>
    <row r="31" spans="1:41" ht="28.5" customHeight="1" x14ac:dyDescent="0.2">
      <c r="A31" s="876" t="s">
        <v>56</v>
      </c>
      <c r="B31" s="877"/>
      <c r="C31" s="877"/>
      <c r="D31" s="569" t="s">
        <v>57</v>
      </c>
      <c r="E31" s="878"/>
      <c r="F31" s="878"/>
      <c r="G31" s="878"/>
      <c r="H31" s="878"/>
      <c r="I31" s="878"/>
      <c r="J31" s="878"/>
      <c r="K31" s="878"/>
      <c r="L31" s="878"/>
      <c r="M31" s="879" t="s">
        <v>58</v>
      </c>
      <c r="N31" s="878"/>
      <c r="O31" s="878"/>
      <c r="P31" s="878"/>
      <c r="Q31" s="878"/>
      <c r="R31" s="878"/>
      <c r="S31" s="880"/>
      <c r="T31" s="4249" t="s">
        <v>59</v>
      </c>
      <c r="U31" s="4250"/>
      <c r="V31" s="4250"/>
      <c r="W31" s="4250"/>
      <c r="X31" s="4250"/>
      <c r="Y31" s="4250"/>
      <c r="Z31" s="4251"/>
      <c r="AA31" s="570" t="s">
        <v>60</v>
      </c>
      <c r="AB31" s="571"/>
      <c r="AC31" s="571"/>
      <c r="AD31" s="571"/>
      <c r="AE31" s="571"/>
      <c r="AF31" s="571"/>
      <c r="AG31" s="572"/>
      <c r="AK31" s="1"/>
    </row>
    <row r="32" spans="1:41" ht="22.35" customHeight="1" x14ac:dyDescent="0.2">
      <c r="A32" s="881" t="s">
        <v>61</v>
      </c>
      <c r="B32" s="829"/>
      <c r="C32" s="829"/>
      <c r="D32" s="882" t="s">
        <v>62</v>
      </c>
      <c r="E32" s="883"/>
      <c r="F32" s="816"/>
      <c r="G32" s="816"/>
      <c r="H32" s="816"/>
      <c r="I32" s="816"/>
      <c r="J32" s="816"/>
      <c r="K32" s="816"/>
      <c r="L32" s="824"/>
      <c r="M32" s="884" t="s">
        <v>63</v>
      </c>
      <c r="N32" s="829"/>
      <c r="O32" s="885"/>
      <c r="P32" s="829"/>
      <c r="Q32" s="829"/>
      <c r="R32" s="829"/>
      <c r="S32" s="886"/>
      <c r="T32" s="882" t="s">
        <v>64</v>
      </c>
      <c r="U32" s="816"/>
      <c r="V32" s="883"/>
      <c r="W32" s="816"/>
      <c r="X32" s="816"/>
      <c r="Y32" s="816"/>
      <c r="Z32" s="824"/>
      <c r="AA32" s="105" t="s">
        <v>65</v>
      </c>
      <c r="AD32" s="60"/>
      <c r="AG32" s="63"/>
      <c r="AK32" s="1"/>
    </row>
    <row r="33" spans="1:38" ht="22.35" customHeight="1" x14ac:dyDescent="0.2">
      <c r="A33" s="638" t="s">
        <v>66</v>
      </c>
      <c r="B33" s="816"/>
      <c r="C33" s="816"/>
      <c r="D33" s="887"/>
      <c r="E33" s="816"/>
      <c r="F33" s="816"/>
      <c r="G33" s="824"/>
      <c r="H33" s="831" t="s">
        <v>67</v>
      </c>
      <c r="I33" s="816"/>
      <c r="J33" s="816"/>
      <c r="K33" s="816"/>
      <c r="L33" s="816"/>
      <c r="M33" s="888"/>
      <c r="N33" s="816"/>
      <c r="O33" s="816"/>
      <c r="P33" s="816"/>
      <c r="Q33" s="816"/>
      <c r="R33" s="816"/>
      <c r="S33" s="816"/>
      <c r="T33" s="887"/>
      <c r="U33" s="104" t="s">
        <v>68</v>
      </c>
      <c r="AA33" s="885"/>
      <c r="AB33" s="829"/>
      <c r="AC33" s="829"/>
      <c r="AD33" s="829"/>
      <c r="AE33" s="829"/>
      <c r="AF33" s="829"/>
      <c r="AG33" s="889"/>
      <c r="AK33" s="42"/>
    </row>
    <row r="34" spans="1:38" ht="22.35" customHeight="1" thickBot="1" x14ac:dyDescent="0.25">
      <c r="A34" s="639" t="s">
        <v>69</v>
      </c>
      <c r="B34" s="640"/>
      <c r="C34" s="640"/>
      <c r="D34" s="641"/>
      <c r="E34" s="640"/>
      <c r="F34" s="640"/>
      <c r="G34" s="642"/>
      <c r="H34" s="643" t="s">
        <v>70</v>
      </c>
      <c r="I34" s="642"/>
      <c r="J34" s="640"/>
      <c r="K34" s="640"/>
      <c r="L34" s="640"/>
      <c r="M34" s="644"/>
      <c r="N34" s="640"/>
      <c r="O34" s="640"/>
      <c r="P34" s="640"/>
      <c r="Q34" s="645"/>
      <c r="R34" s="645"/>
      <c r="S34" s="645"/>
      <c r="T34" s="641"/>
      <c r="U34" s="646" t="s">
        <v>71</v>
      </c>
      <c r="V34" s="640"/>
      <c r="W34" s="640"/>
      <c r="X34" s="640"/>
      <c r="Y34" s="640"/>
      <c r="Z34" s="640"/>
      <c r="AA34" s="640"/>
      <c r="AB34" s="640"/>
      <c r="AC34" s="640"/>
      <c r="AD34" s="640"/>
      <c r="AE34" s="640"/>
      <c r="AF34" s="640"/>
      <c r="AG34" s="647"/>
      <c r="AK34" s="1"/>
    </row>
    <row r="35" spans="1:38" ht="22.35" customHeight="1" x14ac:dyDescent="0.2">
      <c r="B35" s="64" t="s">
        <v>27</v>
      </c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1"/>
    </row>
    <row r="36" spans="1:38" ht="22.35" customHeight="1" thickBot="1" x14ac:dyDescent="0.25">
      <c r="A36" s="890" t="s">
        <v>28</v>
      </c>
      <c r="B36" s="891" t="s">
        <v>29</v>
      </c>
      <c r="C36" s="649">
        <v>1</v>
      </c>
      <c r="D36" s="648">
        <v>2</v>
      </c>
      <c r="E36" s="648">
        <v>3</v>
      </c>
      <c r="F36" s="648">
        <v>4</v>
      </c>
      <c r="G36" s="649">
        <v>5</v>
      </c>
      <c r="H36" s="649">
        <v>6</v>
      </c>
      <c r="I36" s="649">
        <v>7</v>
      </c>
      <c r="J36" s="648">
        <v>8</v>
      </c>
      <c r="K36" s="648">
        <v>9</v>
      </c>
      <c r="L36" s="648">
        <v>10</v>
      </c>
      <c r="M36" s="648">
        <v>11</v>
      </c>
      <c r="N36" s="648">
        <v>12</v>
      </c>
      <c r="O36" s="649">
        <v>13</v>
      </c>
      <c r="P36" s="649">
        <v>14</v>
      </c>
      <c r="Q36" s="648">
        <v>15</v>
      </c>
      <c r="R36" s="648">
        <v>16</v>
      </c>
      <c r="S36" s="648">
        <v>17</v>
      </c>
      <c r="T36" s="649">
        <v>18</v>
      </c>
      <c r="U36" s="648">
        <v>19</v>
      </c>
      <c r="V36" s="649">
        <v>20</v>
      </c>
      <c r="W36" s="649">
        <v>21</v>
      </c>
      <c r="X36" s="648">
        <v>22</v>
      </c>
      <c r="Y36" s="648">
        <v>23</v>
      </c>
      <c r="Z36" s="648">
        <v>24</v>
      </c>
      <c r="AA36" s="648">
        <v>25</v>
      </c>
      <c r="AB36" s="648">
        <v>26</v>
      </c>
      <c r="AC36" s="649">
        <v>27</v>
      </c>
      <c r="AD36" s="649">
        <v>28</v>
      </c>
      <c r="AE36" s="649">
        <v>29</v>
      </c>
      <c r="AF36" s="648">
        <v>30</v>
      </c>
      <c r="AG36" s="663">
        <v>31</v>
      </c>
      <c r="AH36" s="111"/>
      <c r="AI36" s="112"/>
      <c r="AL36" t="s">
        <v>0</v>
      </c>
    </row>
    <row r="37" spans="1:38" ht="22.35" customHeight="1" x14ac:dyDescent="0.2">
      <c r="A37" s="573">
        <v>1</v>
      </c>
      <c r="B37" s="563" t="s">
        <v>72</v>
      </c>
      <c r="C37" s="773">
        <v>7</v>
      </c>
      <c r="D37" s="773">
        <v>7</v>
      </c>
      <c r="E37" s="773">
        <v>7</v>
      </c>
      <c r="F37" s="773">
        <v>7</v>
      </c>
      <c r="G37" s="773">
        <v>7</v>
      </c>
      <c r="H37" s="575"/>
      <c r="I37" s="575"/>
      <c r="J37" s="565">
        <v>4</v>
      </c>
      <c r="K37" s="575">
        <v>4</v>
      </c>
      <c r="L37" s="575">
        <v>4</v>
      </c>
      <c r="M37" s="575">
        <v>4</v>
      </c>
      <c r="N37" s="892">
        <v>4</v>
      </c>
      <c r="O37" s="565"/>
      <c r="P37" s="575"/>
      <c r="Q37" s="567">
        <v>3</v>
      </c>
      <c r="R37" s="565">
        <v>3</v>
      </c>
      <c r="S37" s="575">
        <v>3</v>
      </c>
      <c r="T37" s="575">
        <v>3</v>
      </c>
      <c r="U37" s="575">
        <v>3</v>
      </c>
      <c r="V37" s="575"/>
      <c r="W37" s="575"/>
      <c r="X37" s="567">
        <v>11</v>
      </c>
      <c r="Y37" s="567">
        <v>11</v>
      </c>
      <c r="Z37" s="575">
        <v>11</v>
      </c>
      <c r="AA37" s="575">
        <v>11</v>
      </c>
      <c r="AB37" s="567">
        <v>11</v>
      </c>
      <c r="AC37" s="567" t="s">
        <v>73</v>
      </c>
      <c r="AD37" s="567" t="s">
        <v>73</v>
      </c>
      <c r="AE37" s="575" t="s">
        <v>36</v>
      </c>
      <c r="AF37" s="575" t="s">
        <v>36</v>
      </c>
      <c r="AG37" s="893" t="s">
        <v>36</v>
      </c>
      <c r="AH37" s="116"/>
      <c r="AI37" s="117"/>
    </row>
    <row r="38" spans="1:38" ht="22.35" customHeight="1" x14ac:dyDescent="0.2">
      <c r="A38" s="650">
        <v>6</v>
      </c>
      <c r="B38" s="625" t="s">
        <v>74</v>
      </c>
      <c r="C38" s="630">
        <v>8</v>
      </c>
      <c r="D38" s="630">
        <v>8</v>
      </c>
      <c r="E38" s="630">
        <v>8</v>
      </c>
      <c r="F38" s="630">
        <v>8</v>
      </c>
      <c r="G38" s="630">
        <v>8</v>
      </c>
      <c r="H38" s="630"/>
      <c r="I38" s="630"/>
      <c r="J38" s="630" t="s">
        <v>36</v>
      </c>
      <c r="K38" s="630" t="s">
        <v>36</v>
      </c>
      <c r="L38" s="630" t="s">
        <v>36</v>
      </c>
      <c r="M38" s="630" t="s">
        <v>36</v>
      </c>
      <c r="N38" s="630" t="s">
        <v>36</v>
      </c>
      <c r="O38" s="630"/>
      <c r="P38" s="630"/>
      <c r="Q38" s="630">
        <v>1</v>
      </c>
      <c r="R38" s="630">
        <v>1</v>
      </c>
      <c r="S38" s="630">
        <v>1</v>
      </c>
      <c r="T38" s="630">
        <v>1</v>
      </c>
      <c r="U38" s="634">
        <v>1</v>
      </c>
      <c r="V38" s="634"/>
      <c r="W38" s="634"/>
      <c r="X38" s="634">
        <v>9</v>
      </c>
      <c r="Y38" s="634">
        <v>9</v>
      </c>
      <c r="Z38" s="630">
        <v>9</v>
      </c>
      <c r="AA38" s="630">
        <v>9</v>
      </c>
      <c r="AB38" s="630">
        <v>9</v>
      </c>
      <c r="AC38" s="630" t="s">
        <v>75</v>
      </c>
      <c r="AD38" s="630" t="s">
        <v>76</v>
      </c>
      <c r="AE38" s="630" t="s">
        <v>36</v>
      </c>
      <c r="AF38" s="630" t="s">
        <v>36</v>
      </c>
      <c r="AG38" s="637" t="s">
        <v>36</v>
      </c>
      <c r="AH38" s="116"/>
      <c r="AI38" s="117"/>
    </row>
    <row r="39" spans="1:38" ht="22.35" customHeight="1" thickBot="1" x14ac:dyDescent="0.25">
      <c r="A39" s="651">
        <v>11</v>
      </c>
      <c r="B39" s="652" t="s">
        <v>77</v>
      </c>
      <c r="C39" s="653">
        <v>6</v>
      </c>
      <c r="D39" s="653">
        <v>6</v>
      </c>
      <c r="E39" s="653">
        <v>6</v>
      </c>
      <c r="F39" s="653">
        <v>6</v>
      </c>
      <c r="G39" s="653">
        <v>6</v>
      </c>
      <c r="H39" s="653"/>
      <c r="I39" s="653"/>
      <c r="J39" s="653" t="s">
        <v>36</v>
      </c>
      <c r="K39" s="894" t="s">
        <v>36</v>
      </c>
      <c r="L39" s="894" t="s">
        <v>36</v>
      </c>
      <c r="M39" s="894" t="s">
        <v>78</v>
      </c>
      <c r="N39" s="760" t="s">
        <v>36</v>
      </c>
      <c r="O39" s="653"/>
      <c r="P39" s="653"/>
      <c r="Q39" s="653">
        <v>5</v>
      </c>
      <c r="R39" s="653">
        <v>5</v>
      </c>
      <c r="S39" s="653">
        <v>5</v>
      </c>
      <c r="T39" s="673"/>
      <c r="U39" s="653">
        <v>5</v>
      </c>
      <c r="V39" s="653"/>
      <c r="W39" s="653"/>
      <c r="X39" s="653">
        <v>10</v>
      </c>
      <c r="Y39" s="653">
        <v>10</v>
      </c>
      <c r="Z39" s="653">
        <v>10</v>
      </c>
      <c r="AA39" s="653">
        <v>10</v>
      </c>
      <c r="AB39" s="653">
        <v>10</v>
      </c>
      <c r="AC39" s="653" t="s">
        <v>76</v>
      </c>
      <c r="AD39" s="653" t="s">
        <v>76</v>
      </c>
      <c r="AE39" s="653" t="s">
        <v>36</v>
      </c>
      <c r="AF39" s="653" t="s">
        <v>36</v>
      </c>
      <c r="AG39" s="655" t="s">
        <v>36</v>
      </c>
      <c r="AH39" s="116"/>
      <c r="AI39" s="117"/>
    </row>
    <row r="40" spans="1:38" ht="22.35" customHeight="1" x14ac:dyDescent="0.2">
      <c r="A40" s="573">
        <v>2</v>
      </c>
      <c r="B40" s="563" t="s">
        <v>79</v>
      </c>
      <c r="C40" s="895">
        <v>4</v>
      </c>
      <c r="D40" s="895">
        <v>4</v>
      </c>
      <c r="E40" s="895">
        <v>4</v>
      </c>
      <c r="F40" s="895">
        <v>4</v>
      </c>
      <c r="G40" s="895">
        <v>4</v>
      </c>
      <c r="H40" s="575"/>
      <c r="I40" s="575"/>
      <c r="J40" s="565">
        <v>3</v>
      </c>
      <c r="K40" s="565">
        <v>3</v>
      </c>
      <c r="L40" s="575">
        <v>3</v>
      </c>
      <c r="M40" s="575">
        <v>3</v>
      </c>
      <c r="N40" s="575">
        <v>3</v>
      </c>
      <c r="O40" s="567"/>
      <c r="P40" s="575"/>
      <c r="Q40" s="805">
        <v>11</v>
      </c>
      <c r="R40" s="805">
        <v>11</v>
      </c>
      <c r="S40" s="896">
        <v>11</v>
      </c>
      <c r="T40" s="805">
        <v>11</v>
      </c>
      <c r="U40" s="805">
        <v>11</v>
      </c>
      <c r="V40" s="805" t="s">
        <v>73</v>
      </c>
      <c r="W40" s="805" t="s">
        <v>73</v>
      </c>
      <c r="X40" s="574" t="s">
        <v>36</v>
      </c>
      <c r="Y40" s="574" t="s">
        <v>78</v>
      </c>
      <c r="Z40" s="897" t="s">
        <v>36</v>
      </c>
      <c r="AA40" s="897" t="s">
        <v>36</v>
      </c>
      <c r="AB40" s="897" t="s">
        <v>36</v>
      </c>
      <c r="AC40" s="897" t="s">
        <v>80</v>
      </c>
      <c r="AD40" s="897" t="s">
        <v>80</v>
      </c>
      <c r="AE40" s="897">
        <v>8</v>
      </c>
      <c r="AF40" s="897">
        <v>8</v>
      </c>
      <c r="AG40" s="893">
        <v>8</v>
      </c>
      <c r="AH40" s="116"/>
      <c r="AI40" s="117"/>
    </row>
    <row r="41" spans="1:38" ht="22.35" customHeight="1" x14ac:dyDescent="0.2">
      <c r="A41" s="650">
        <v>7</v>
      </c>
      <c r="B41" s="625" t="s">
        <v>81</v>
      </c>
      <c r="C41" s="627" t="s">
        <v>36</v>
      </c>
      <c r="D41" s="627" t="s">
        <v>36</v>
      </c>
      <c r="E41" s="627" t="s">
        <v>36</v>
      </c>
      <c r="F41" s="627" t="s">
        <v>36</v>
      </c>
      <c r="G41" s="656" t="s">
        <v>36</v>
      </c>
      <c r="H41" s="656"/>
      <c r="I41" s="636"/>
      <c r="J41" s="634">
        <v>1</v>
      </c>
      <c r="K41" s="634">
        <v>1</v>
      </c>
      <c r="L41" s="898">
        <v>1</v>
      </c>
      <c r="M41" s="634">
        <v>1</v>
      </c>
      <c r="N41" s="634">
        <v>1</v>
      </c>
      <c r="O41" s="778" t="s">
        <v>35</v>
      </c>
      <c r="P41" s="634"/>
      <c r="Q41" s="634">
        <v>9</v>
      </c>
      <c r="R41" s="634">
        <v>9</v>
      </c>
      <c r="S41" s="634">
        <v>9</v>
      </c>
      <c r="T41" s="634">
        <v>9</v>
      </c>
      <c r="U41" s="657">
        <v>9</v>
      </c>
      <c r="V41" s="657" t="s">
        <v>75</v>
      </c>
      <c r="W41" s="658" t="s">
        <v>76</v>
      </c>
      <c r="X41" s="656" t="s">
        <v>36</v>
      </c>
      <c r="Y41" s="656" t="s">
        <v>36</v>
      </c>
      <c r="Z41" s="656" t="s">
        <v>36</v>
      </c>
      <c r="AA41" s="656" t="s">
        <v>36</v>
      </c>
      <c r="AB41" s="656" t="s">
        <v>36</v>
      </c>
      <c r="AC41" s="656" t="s">
        <v>82</v>
      </c>
      <c r="AD41" s="656" t="s">
        <v>80</v>
      </c>
      <c r="AE41" s="656">
        <v>6</v>
      </c>
      <c r="AF41" s="656">
        <v>6</v>
      </c>
      <c r="AG41" s="661">
        <v>6</v>
      </c>
      <c r="AH41" s="116"/>
      <c r="AI41" s="117"/>
    </row>
    <row r="42" spans="1:38" ht="22.35" customHeight="1" thickBot="1" x14ac:dyDescent="0.25">
      <c r="A42" s="651">
        <v>12</v>
      </c>
      <c r="B42" s="659" t="s">
        <v>83</v>
      </c>
      <c r="C42" s="654" t="s">
        <v>36</v>
      </c>
      <c r="D42" s="654" t="s">
        <v>36</v>
      </c>
      <c r="E42" s="654" t="s">
        <v>36</v>
      </c>
      <c r="F42" s="654" t="s">
        <v>36</v>
      </c>
      <c r="G42" s="654" t="s">
        <v>36</v>
      </c>
      <c r="H42" s="654"/>
      <c r="I42" s="654"/>
      <c r="J42" s="654">
        <v>5</v>
      </c>
      <c r="K42" s="654">
        <v>5</v>
      </c>
      <c r="L42" s="654">
        <v>5</v>
      </c>
      <c r="M42" s="654">
        <v>5</v>
      </c>
      <c r="N42" s="654">
        <v>5</v>
      </c>
      <c r="O42" s="654"/>
      <c r="P42" s="654"/>
      <c r="Q42" s="654">
        <v>10</v>
      </c>
      <c r="R42" s="654">
        <v>10</v>
      </c>
      <c r="S42" s="654">
        <v>10</v>
      </c>
      <c r="T42" s="654">
        <v>10</v>
      </c>
      <c r="U42" s="654">
        <v>10</v>
      </c>
      <c r="V42" s="654" t="s">
        <v>76</v>
      </c>
      <c r="W42" s="654" t="s">
        <v>76</v>
      </c>
      <c r="X42" s="654" t="s">
        <v>36</v>
      </c>
      <c r="Y42" s="654" t="s">
        <v>36</v>
      </c>
      <c r="Z42" s="654" t="s">
        <v>36</v>
      </c>
      <c r="AA42" s="654" t="s">
        <v>36</v>
      </c>
      <c r="AB42" s="654" t="s">
        <v>36</v>
      </c>
      <c r="AC42" s="654" t="s">
        <v>84</v>
      </c>
      <c r="AD42" s="654" t="s">
        <v>84</v>
      </c>
      <c r="AE42" s="654">
        <v>7</v>
      </c>
      <c r="AF42" s="654">
        <v>7</v>
      </c>
      <c r="AG42" s="660">
        <v>7</v>
      </c>
      <c r="AH42" s="116"/>
      <c r="AI42" s="117"/>
    </row>
    <row r="43" spans="1:38" ht="22.35" customHeight="1" x14ac:dyDescent="0.2">
      <c r="A43" s="573">
        <v>3</v>
      </c>
      <c r="B43" s="577" t="s">
        <v>85</v>
      </c>
      <c r="C43" s="565">
        <v>3</v>
      </c>
      <c r="D43" s="567">
        <v>3</v>
      </c>
      <c r="E43" s="575">
        <v>3</v>
      </c>
      <c r="F43" s="575">
        <v>3</v>
      </c>
      <c r="G43" s="575">
        <v>3</v>
      </c>
      <c r="H43" s="575"/>
      <c r="I43" s="575"/>
      <c r="J43" s="805">
        <v>11</v>
      </c>
      <c r="K43" s="805">
        <v>11</v>
      </c>
      <c r="L43" s="805" t="s">
        <v>86</v>
      </c>
      <c r="M43" s="567">
        <v>11</v>
      </c>
      <c r="N43" s="567">
        <v>11</v>
      </c>
      <c r="O43" s="567" t="s">
        <v>73</v>
      </c>
      <c r="P43" s="567" t="s">
        <v>73</v>
      </c>
      <c r="Q43" s="567" t="s">
        <v>36</v>
      </c>
      <c r="R43" s="575" t="s">
        <v>36</v>
      </c>
      <c r="S43" s="575" t="s">
        <v>36</v>
      </c>
      <c r="T43" s="575" t="s">
        <v>36</v>
      </c>
      <c r="U43" s="575" t="s">
        <v>36</v>
      </c>
      <c r="V43" s="567" t="s">
        <v>80</v>
      </c>
      <c r="W43" s="567" t="s">
        <v>80</v>
      </c>
      <c r="X43" s="896">
        <v>8</v>
      </c>
      <c r="Y43" s="804" t="s">
        <v>87</v>
      </c>
      <c r="Z43" s="579">
        <v>8</v>
      </c>
      <c r="AA43" s="579">
        <v>8</v>
      </c>
      <c r="AB43" s="581">
        <v>8</v>
      </c>
      <c r="AC43" s="578"/>
      <c r="AD43" s="575"/>
      <c r="AE43" s="575" t="s">
        <v>36</v>
      </c>
      <c r="AF43" s="575" t="s">
        <v>36</v>
      </c>
      <c r="AG43" s="893" t="s">
        <v>36</v>
      </c>
      <c r="AH43" s="116"/>
      <c r="AI43" s="117"/>
    </row>
    <row r="44" spans="1:38" ht="22.35" customHeight="1" x14ac:dyDescent="0.2">
      <c r="A44" s="650">
        <v>8</v>
      </c>
      <c r="B44" s="625" t="s">
        <v>88</v>
      </c>
      <c r="C44" s="634">
        <v>1</v>
      </c>
      <c r="D44" s="634">
        <v>1</v>
      </c>
      <c r="E44" s="778">
        <v>1</v>
      </c>
      <c r="F44" s="634">
        <v>1</v>
      </c>
      <c r="G44" s="634">
        <v>1</v>
      </c>
      <c r="H44" s="634"/>
      <c r="I44" s="634"/>
      <c r="J44" s="726">
        <v>9</v>
      </c>
      <c r="K44" s="726">
        <v>9</v>
      </c>
      <c r="L44" s="726">
        <v>9</v>
      </c>
      <c r="M44" s="726">
        <v>9</v>
      </c>
      <c r="N44" s="726">
        <v>9</v>
      </c>
      <c r="O44" s="726" t="s">
        <v>75</v>
      </c>
      <c r="P44" s="726" t="s">
        <v>76</v>
      </c>
      <c r="Q44" s="726" t="s">
        <v>36</v>
      </c>
      <c r="R44" s="726" t="s">
        <v>36</v>
      </c>
      <c r="S44" s="726" t="s">
        <v>36</v>
      </c>
      <c r="T44" s="726" t="s">
        <v>36</v>
      </c>
      <c r="U44" s="726" t="s">
        <v>36</v>
      </c>
      <c r="V44" s="726" t="s">
        <v>82</v>
      </c>
      <c r="W44" s="726" t="s">
        <v>80</v>
      </c>
      <c r="X44" s="726">
        <v>6</v>
      </c>
      <c r="Y44" s="726">
        <v>6</v>
      </c>
      <c r="Z44" s="726">
        <v>6</v>
      </c>
      <c r="AA44" s="726">
        <v>6</v>
      </c>
      <c r="AB44" s="726">
        <v>6</v>
      </c>
      <c r="AC44" s="726"/>
      <c r="AD44" s="726"/>
      <c r="AE44" s="627" t="s">
        <v>36</v>
      </c>
      <c r="AF44" s="657" t="s">
        <v>36</v>
      </c>
      <c r="AG44" s="661" t="s">
        <v>36</v>
      </c>
      <c r="AH44" s="116"/>
      <c r="AI44" s="117"/>
    </row>
    <row r="45" spans="1:38" ht="22.35" customHeight="1" thickBot="1" x14ac:dyDescent="0.25">
      <c r="A45" s="651">
        <v>13</v>
      </c>
      <c r="B45" s="652" t="s">
        <v>89</v>
      </c>
      <c r="C45" s="719"/>
      <c r="D45" s="719">
        <v>5</v>
      </c>
      <c r="E45" s="719">
        <v>5</v>
      </c>
      <c r="F45" s="719">
        <v>5</v>
      </c>
      <c r="G45" s="719"/>
      <c r="H45" s="719"/>
      <c r="I45" s="719"/>
      <c r="J45" s="719">
        <v>10</v>
      </c>
      <c r="K45" s="719">
        <v>10</v>
      </c>
      <c r="L45" s="719">
        <v>10</v>
      </c>
      <c r="M45" s="719">
        <v>10</v>
      </c>
      <c r="N45" s="719">
        <v>10</v>
      </c>
      <c r="O45" s="719" t="s">
        <v>76</v>
      </c>
      <c r="P45" s="719" t="s">
        <v>76</v>
      </c>
      <c r="Q45" s="719" t="s">
        <v>36</v>
      </c>
      <c r="R45" s="719" t="s">
        <v>36</v>
      </c>
      <c r="S45" s="719" t="s">
        <v>36</v>
      </c>
      <c r="T45" s="719" t="s">
        <v>36</v>
      </c>
      <c r="U45" s="719" t="s">
        <v>36</v>
      </c>
      <c r="V45" s="719" t="s">
        <v>84</v>
      </c>
      <c r="W45" s="719" t="s">
        <v>84</v>
      </c>
      <c r="X45" s="719">
        <v>7</v>
      </c>
      <c r="Y45" s="719">
        <v>7</v>
      </c>
      <c r="Z45" s="719">
        <v>7</v>
      </c>
      <c r="AA45" s="719">
        <v>7</v>
      </c>
      <c r="AB45" s="719">
        <v>7</v>
      </c>
      <c r="AC45" s="719"/>
      <c r="AD45" s="719"/>
      <c r="AE45" s="719">
        <v>4</v>
      </c>
      <c r="AF45" s="719">
        <v>4</v>
      </c>
      <c r="AG45" s="899">
        <v>4</v>
      </c>
      <c r="AH45" s="116"/>
      <c r="AI45" s="117"/>
    </row>
    <row r="46" spans="1:38" ht="22.35" customHeight="1" x14ac:dyDescent="0.2">
      <c r="A46" s="573">
        <v>4</v>
      </c>
      <c r="B46" s="563" t="s">
        <v>90</v>
      </c>
      <c r="C46" s="575">
        <v>11</v>
      </c>
      <c r="D46" s="567">
        <v>11</v>
      </c>
      <c r="E46" s="575">
        <v>11</v>
      </c>
      <c r="F46" s="565">
        <v>11</v>
      </c>
      <c r="G46" s="565">
        <v>11</v>
      </c>
      <c r="H46" s="565" t="s">
        <v>73</v>
      </c>
      <c r="I46" s="565" t="s">
        <v>73</v>
      </c>
      <c r="J46" s="565" t="s">
        <v>36</v>
      </c>
      <c r="K46" s="565" t="s">
        <v>36</v>
      </c>
      <c r="L46" s="565" t="s">
        <v>36</v>
      </c>
      <c r="M46" s="565" t="s">
        <v>36</v>
      </c>
      <c r="N46" s="565" t="s">
        <v>36</v>
      </c>
      <c r="O46" s="565" t="s">
        <v>80</v>
      </c>
      <c r="P46" s="565" t="s">
        <v>80</v>
      </c>
      <c r="Q46" s="565">
        <v>8</v>
      </c>
      <c r="R46" s="565">
        <v>8</v>
      </c>
      <c r="S46" s="565">
        <v>8</v>
      </c>
      <c r="T46" s="575">
        <v>8</v>
      </c>
      <c r="U46" s="575">
        <v>8</v>
      </c>
      <c r="V46" s="578"/>
      <c r="W46" s="575"/>
      <c r="X46" s="575" t="s">
        <v>36</v>
      </c>
      <c r="Y46" s="565" t="s">
        <v>36</v>
      </c>
      <c r="Z46" s="575" t="s">
        <v>36</v>
      </c>
      <c r="AA46" s="575" t="s">
        <v>36</v>
      </c>
      <c r="AB46" s="575" t="s">
        <v>36</v>
      </c>
      <c r="AC46" s="575"/>
      <c r="AD46" s="575"/>
      <c r="AE46" s="567">
        <v>1</v>
      </c>
      <c r="AF46" s="575">
        <v>1</v>
      </c>
      <c r="AG46" s="893">
        <v>1</v>
      </c>
      <c r="AH46" s="116"/>
      <c r="AI46" s="117"/>
    </row>
    <row r="47" spans="1:38" ht="22.35" customHeight="1" x14ac:dyDescent="0.2">
      <c r="A47" s="650">
        <v>9</v>
      </c>
      <c r="B47" s="625" t="s">
        <v>91</v>
      </c>
      <c r="C47" s="656">
        <v>9</v>
      </c>
      <c r="D47" s="656">
        <v>9</v>
      </c>
      <c r="E47" s="656">
        <v>9</v>
      </c>
      <c r="F47" s="656">
        <v>9</v>
      </c>
      <c r="G47" s="656">
        <v>9</v>
      </c>
      <c r="H47" s="656" t="s">
        <v>75</v>
      </c>
      <c r="I47" s="656" t="s">
        <v>76</v>
      </c>
      <c r="J47" s="656" t="s">
        <v>36</v>
      </c>
      <c r="K47" s="656" t="s">
        <v>36</v>
      </c>
      <c r="L47" s="656" t="s">
        <v>36</v>
      </c>
      <c r="M47" s="656" t="s">
        <v>36</v>
      </c>
      <c r="N47" s="656" t="s">
        <v>36</v>
      </c>
      <c r="O47" s="656" t="s">
        <v>82</v>
      </c>
      <c r="P47" s="656" t="s">
        <v>80</v>
      </c>
      <c r="Q47" s="636">
        <v>6</v>
      </c>
      <c r="R47" s="656">
        <v>6</v>
      </c>
      <c r="S47" s="656">
        <v>6</v>
      </c>
      <c r="T47" s="656">
        <v>6</v>
      </c>
      <c r="U47" s="656">
        <v>6</v>
      </c>
      <c r="V47" s="656"/>
      <c r="W47" s="778" t="s">
        <v>73</v>
      </c>
      <c r="X47" s="656" t="s">
        <v>36</v>
      </c>
      <c r="Y47" s="656" t="s">
        <v>36</v>
      </c>
      <c r="Z47" s="656" t="s">
        <v>36</v>
      </c>
      <c r="AA47" s="656" t="s">
        <v>36</v>
      </c>
      <c r="AB47" s="656" t="s">
        <v>36</v>
      </c>
      <c r="AC47" s="656"/>
      <c r="AD47" s="656"/>
      <c r="AE47" s="656"/>
      <c r="AF47" s="656">
        <v>5</v>
      </c>
      <c r="AG47" s="661">
        <v>5</v>
      </c>
      <c r="AH47" s="116"/>
      <c r="AI47" s="117"/>
    </row>
    <row r="48" spans="1:38" ht="22.35" customHeight="1" thickBot="1" x14ac:dyDescent="0.25">
      <c r="A48" s="651">
        <v>14</v>
      </c>
      <c r="B48" s="652" t="s">
        <v>92</v>
      </c>
      <c r="C48" s="648">
        <v>10</v>
      </c>
      <c r="D48" s="653">
        <v>10</v>
      </c>
      <c r="E48" s="653">
        <v>10</v>
      </c>
      <c r="F48" s="653">
        <v>10</v>
      </c>
      <c r="G48" s="662">
        <v>10</v>
      </c>
      <c r="H48" s="662" t="s">
        <v>76</v>
      </c>
      <c r="I48" s="662" t="s">
        <v>76</v>
      </c>
      <c r="J48" s="653" t="s">
        <v>36</v>
      </c>
      <c r="K48" s="653" t="s">
        <v>36</v>
      </c>
      <c r="L48" s="653" t="s">
        <v>36</v>
      </c>
      <c r="M48" s="653" t="s">
        <v>36</v>
      </c>
      <c r="N48" s="653" t="s">
        <v>36</v>
      </c>
      <c r="O48" s="648" t="s">
        <v>84</v>
      </c>
      <c r="P48" s="653" t="s">
        <v>84</v>
      </c>
      <c r="Q48" s="653">
        <v>7</v>
      </c>
      <c r="R48" s="648">
        <v>7</v>
      </c>
      <c r="S48" s="653">
        <v>7</v>
      </c>
      <c r="T48" s="653">
        <v>7</v>
      </c>
      <c r="U48" s="900">
        <v>7</v>
      </c>
      <c r="V48" s="653"/>
      <c r="W48" s="653"/>
      <c r="X48" s="901">
        <v>4</v>
      </c>
      <c r="Y48" s="900">
        <v>4</v>
      </c>
      <c r="Z48" s="900">
        <v>4</v>
      </c>
      <c r="AA48" s="900">
        <v>4</v>
      </c>
      <c r="AB48" s="900">
        <v>4</v>
      </c>
      <c r="AC48" s="648"/>
      <c r="AD48" s="653"/>
      <c r="AE48" s="653">
        <v>3</v>
      </c>
      <c r="AF48" s="648">
        <v>3</v>
      </c>
      <c r="AG48" s="663">
        <v>3</v>
      </c>
      <c r="AH48" s="116"/>
      <c r="AI48" s="117"/>
    </row>
    <row r="49" spans="1:41" ht="22.35" customHeight="1" x14ac:dyDescent="0.2">
      <c r="A49" s="573">
        <v>5</v>
      </c>
      <c r="B49" s="625" t="s">
        <v>93</v>
      </c>
      <c r="C49" s="576" t="s">
        <v>36</v>
      </c>
      <c r="D49" s="576" t="s">
        <v>36</v>
      </c>
      <c r="E49" s="576" t="s">
        <v>36</v>
      </c>
      <c r="F49" s="576" t="s">
        <v>36</v>
      </c>
      <c r="G49" s="567" t="s">
        <v>36</v>
      </c>
      <c r="H49" s="567" t="s">
        <v>80</v>
      </c>
      <c r="I49" s="567" t="s">
        <v>80</v>
      </c>
      <c r="J49" s="567">
        <v>8</v>
      </c>
      <c r="K49" s="575">
        <v>8</v>
      </c>
      <c r="L49" s="575">
        <v>8</v>
      </c>
      <c r="M49" s="575">
        <v>8</v>
      </c>
      <c r="N49" s="580">
        <v>8</v>
      </c>
      <c r="O49" s="565"/>
      <c r="P49" s="575"/>
      <c r="Q49" s="575" t="s">
        <v>36</v>
      </c>
      <c r="R49" s="565" t="s">
        <v>36</v>
      </c>
      <c r="S49" s="575" t="s">
        <v>36</v>
      </c>
      <c r="T49" s="575" t="s">
        <v>36</v>
      </c>
      <c r="U49" s="567" t="s">
        <v>36</v>
      </c>
      <c r="V49" s="567"/>
      <c r="W49" s="567"/>
      <c r="X49" s="567">
        <v>1</v>
      </c>
      <c r="Y49" s="580">
        <v>1</v>
      </c>
      <c r="Z49" s="567">
        <v>1</v>
      </c>
      <c r="AA49" s="567">
        <v>1</v>
      </c>
      <c r="AB49" s="567">
        <v>1</v>
      </c>
      <c r="AC49" s="567"/>
      <c r="AD49" s="575"/>
      <c r="AE49" s="575">
        <v>9</v>
      </c>
      <c r="AF49" s="565">
        <v>9</v>
      </c>
      <c r="AG49" s="902">
        <v>9</v>
      </c>
      <c r="AH49" s="116"/>
      <c r="AI49" s="117"/>
    </row>
    <row r="50" spans="1:41" ht="22.35" customHeight="1" x14ac:dyDescent="0.2">
      <c r="A50" s="650">
        <v>10</v>
      </c>
      <c r="B50" s="625" t="s">
        <v>94</v>
      </c>
      <c r="C50" s="656" t="s">
        <v>36</v>
      </c>
      <c r="D50" s="656" t="s">
        <v>36</v>
      </c>
      <c r="E50" s="656" t="s">
        <v>36</v>
      </c>
      <c r="F50" s="627" t="s">
        <v>36</v>
      </c>
      <c r="G50" s="630" t="s">
        <v>36</v>
      </c>
      <c r="H50" s="903" t="s">
        <v>82</v>
      </c>
      <c r="I50" s="630" t="s">
        <v>80</v>
      </c>
      <c r="J50" s="630">
        <v>6</v>
      </c>
      <c r="K50" s="630">
        <v>6</v>
      </c>
      <c r="L50" s="630">
        <v>6</v>
      </c>
      <c r="M50" s="630">
        <v>6</v>
      </c>
      <c r="N50" s="630">
        <v>6</v>
      </c>
      <c r="O50" s="630"/>
      <c r="P50" s="630"/>
      <c r="Q50" s="630" t="s">
        <v>36</v>
      </c>
      <c r="R50" s="630" t="s">
        <v>36</v>
      </c>
      <c r="S50" s="630" t="s">
        <v>36</v>
      </c>
      <c r="T50" s="630" t="s">
        <v>36</v>
      </c>
      <c r="U50" s="630" t="s">
        <v>36</v>
      </c>
      <c r="V50" s="630"/>
      <c r="W50" s="627"/>
      <c r="X50" s="656">
        <v>5</v>
      </c>
      <c r="Y50" s="636">
        <v>5</v>
      </c>
      <c r="Z50" s="656">
        <v>5</v>
      </c>
      <c r="AA50" s="656">
        <v>5</v>
      </c>
      <c r="AB50" s="656">
        <v>5</v>
      </c>
      <c r="AC50" s="656"/>
      <c r="AD50" s="656"/>
      <c r="AE50" s="656">
        <v>10</v>
      </c>
      <c r="AF50" s="656">
        <v>10</v>
      </c>
      <c r="AG50" s="661">
        <v>10</v>
      </c>
      <c r="AH50" s="116"/>
      <c r="AI50" s="117"/>
    </row>
    <row r="51" spans="1:41" ht="22.35" customHeight="1" thickBot="1" x14ac:dyDescent="0.25">
      <c r="A51" s="651">
        <v>15</v>
      </c>
      <c r="B51" s="652" t="s">
        <v>95</v>
      </c>
      <c r="C51" s="653" t="s">
        <v>36</v>
      </c>
      <c r="D51" s="653" t="s">
        <v>36</v>
      </c>
      <c r="E51" s="653" t="s">
        <v>36</v>
      </c>
      <c r="F51" s="662" t="s">
        <v>36</v>
      </c>
      <c r="G51" s="662" t="s">
        <v>36</v>
      </c>
      <c r="H51" s="662" t="s">
        <v>84</v>
      </c>
      <c r="I51" s="662" t="s">
        <v>84</v>
      </c>
      <c r="J51" s="662">
        <v>7</v>
      </c>
      <c r="K51" s="648">
        <v>7</v>
      </c>
      <c r="L51" s="653">
        <v>7</v>
      </c>
      <c r="M51" s="653">
        <v>7</v>
      </c>
      <c r="N51" s="653">
        <v>7</v>
      </c>
      <c r="O51" s="654"/>
      <c r="P51" s="654"/>
      <c r="Q51" s="654">
        <v>4</v>
      </c>
      <c r="R51" s="654">
        <v>4</v>
      </c>
      <c r="S51" s="654">
        <v>4</v>
      </c>
      <c r="T51" s="654">
        <v>4</v>
      </c>
      <c r="U51" s="654">
        <v>4</v>
      </c>
      <c r="V51" s="653"/>
      <c r="W51" s="653"/>
      <c r="X51" s="719">
        <v>3</v>
      </c>
      <c r="Y51" s="719">
        <v>3</v>
      </c>
      <c r="Z51" s="719">
        <v>3</v>
      </c>
      <c r="AA51" s="719">
        <v>3</v>
      </c>
      <c r="AB51" s="719">
        <v>3</v>
      </c>
      <c r="AC51" s="719"/>
      <c r="AD51" s="719"/>
      <c r="AE51" s="719">
        <v>11</v>
      </c>
      <c r="AF51" s="719">
        <v>11</v>
      </c>
      <c r="AG51" s="899">
        <v>11</v>
      </c>
      <c r="AH51" s="116"/>
      <c r="AI51" s="117"/>
    </row>
    <row r="52" spans="1:41" ht="22.35" customHeight="1" x14ac:dyDescent="0.2">
      <c r="A52" s="62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1"/>
    </row>
    <row r="53" spans="1:41" ht="22.35" customHeight="1" x14ac:dyDescent="0.2">
      <c r="A53" s="69"/>
      <c r="B53" s="42" t="s">
        <v>96</v>
      </c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1"/>
    </row>
    <row r="54" spans="1:41" ht="22.35" customHeight="1" x14ac:dyDescent="0.2">
      <c r="A54" s="620" t="s">
        <v>28</v>
      </c>
      <c r="B54" s="620"/>
      <c r="C54" s="619"/>
      <c r="D54" s="620" t="s">
        <v>97</v>
      </c>
      <c r="E54" s="618"/>
      <c r="F54" s="619"/>
      <c r="G54" s="620" t="s">
        <v>98</v>
      </c>
      <c r="H54" s="618"/>
      <c r="I54" s="619"/>
      <c r="J54" s="620" t="s">
        <v>99</v>
      </c>
      <c r="K54" s="618"/>
      <c r="L54" s="619"/>
      <c r="M54" s="620" t="s">
        <v>100</v>
      </c>
      <c r="N54" s="618"/>
      <c r="O54" s="619"/>
      <c r="P54" s="620" t="s">
        <v>101</v>
      </c>
      <c r="Q54" s="618"/>
      <c r="R54" s="904"/>
      <c r="S54" s="905" t="s">
        <v>102</v>
      </c>
      <c r="T54" s="618"/>
      <c r="U54" s="619"/>
      <c r="V54" s="620" t="s">
        <v>103</v>
      </c>
      <c r="W54" s="618"/>
      <c r="X54" s="664" t="s">
        <v>104</v>
      </c>
      <c r="Y54" s="618"/>
      <c r="Z54" s="618"/>
      <c r="AA54" s="906"/>
      <c r="AB54" s="818"/>
      <c r="AC54" s="818"/>
      <c r="AD54" s="818"/>
      <c r="AE54" s="818"/>
      <c r="AF54" s="818"/>
      <c r="AG54" s="819"/>
      <c r="AH54" s="1"/>
    </row>
    <row r="55" spans="1:41" ht="22.35" customHeight="1" x14ac:dyDescent="0.2">
      <c r="A55" s="665">
        <v>8517</v>
      </c>
      <c r="B55" s="907" t="s">
        <v>105</v>
      </c>
      <c r="C55" s="908" t="s">
        <v>106</v>
      </c>
      <c r="D55" s="909"/>
      <c r="E55" s="817"/>
      <c r="F55" s="908" t="s">
        <v>106</v>
      </c>
      <c r="G55" s="909"/>
      <c r="H55" s="817"/>
      <c r="I55" s="908" t="s">
        <v>106</v>
      </c>
      <c r="J55" s="909"/>
      <c r="K55" s="817"/>
      <c r="L55" s="908" t="s">
        <v>106</v>
      </c>
      <c r="M55" s="909"/>
      <c r="N55" s="817"/>
      <c r="O55" s="908" t="s">
        <v>107</v>
      </c>
      <c r="P55" s="909"/>
      <c r="Q55" s="817"/>
      <c r="R55" s="908"/>
      <c r="S55" s="909"/>
      <c r="T55" s="817"/>
      <c r="U55" s="908" t="s">
        <v>108</v>
      </c>
      <c r="V55" s="909"/>
      <c r="W55" s="817"/>
      <c r="X55" s="815"/>
      <c r="Y55" s="818"/>
      <c r="Z55" s="818"/>
      <c r="AA55" s="818"/>
      <c r="AB55" s="818"/>
      <c r="AC55" s="818"/>
      <c r="AD55" s="818"/>
      <c r="AE55" s="818"/>
      <c r="AF55" s="818"/>
      <c r="AG55" s="819"/>
      <c r="AH55" s="1"/>
    </row>
    <row r="56" spans="1:41" ht="22.35" customHeight="1" x14ac:dyDescent="0.2">
      <c r="B56" s="624" t="s">
        <v>109</v>
      </c>
      <c r="C56" s="910" t="s">
        <v>110</v>
      </c>
      <c r="D56" s="911"/>
      <c r="E56" s="912"/>
      <c r="F56" s="910" t="s">
        <v>110</v>
      </c>
      <c r="G56" s="913"/>
      <c r="H56" s="912"/>
      <c r="I56" s="908" t="s">
        <v>110</v>
      </c>
      <c r="J56" s="909"/>
      <c r="K56" s="914"/>
      <c r="L56" s="908" t="s">
        <v>110</v>
      </c>
      <c r="M56" s="909"/>
      <c r="N56" s="914"/>
      <c r="O56" s="908" t="s">
        <v>111</v>
      </c>
      <c r="P56" s="909"/>
      <c r="Q56" s="817"/>
      <c r="R56" s="915" t="s">
        <v>0</v>
      </c>
      <c r="S56" s="909"/>
      <c r="T56" s="914"/>
      <c r="U56" s="909" t="s">
        <v>0</v>
      </c>
      <c r="V56" s="909"/>
      <c r="W56" s="817"/>
      <c r="X56" s="552" t="s">
        <v>0</v>
      </c>
      <c r="Y56" s="48"/>
      <c r="Z56" s="48"/>
      <c r="AA56" s="48"/>
      <c r="AB56" s="48"/>
      <c r="AC56" s="48"/>
      <c r="AD56" s="48"/>
      <c r="AE56" s="48"/>
      <c r="AF56" s="48"/>
      <c r="AG56" s="71"/>
      <c r="AH56" s="1"/>
    </row>
    <row r="57" spans="1:41" ht="22.35" customHeight="1" x14ac:dyDescent="0.2">
      <c r="A57" s="666"/>
      <c r="B57" s="907" t="s">
        <v>112</v>
      </c>
      <c r="C57" s="910" t="s">
        <v>113</v>
      </c>
      <c r="D57" s="911"/>
      <c r="E57" s="913"/>
      <c r="F57" s="910" t="s">
        <v>113</v>
      </c>
      <c r="G57" s="911"/>
      <c r="H57" s="913"/>
      <c r="I57" s="910" t="s">
        <v>113</v>
      </c>
      <c r="J57" s="911"/>
      <c r="K57" s="913"/>
      <c r="L57" s="910" t="s">
        <v>113</v>
      </c>
      <c r="M57" s="911"/>
      <c r="N57" s="913"/>
      <c r="O57" s="910" t="s">
        <v>114</v>
      </c>
      <c r="P57" s="911"/>
      <c r="Q57" s="913"/>
      <c r="R57" s="553"/>
      <c r="S57" s="210"/>
      <c r="T57" s="912"/>
      <c r="U57" s="911"/>
      <c r="V57" s="911"/>
      <c r="W57" s="913"/>
      <c r="X57" s="815"/>
      <c r="Y57" s="818"/>
      <c r="Z57" s="818"/>
      <c r="AA57" s="818"/>
      <c r="AB57" s="818"/>
      <c r="AC57" s="818"/>
      <c r="AD57" s="818"/>
      <c r="AE57" s="818"/>
      <c r="AF57" s="818"/>
      <c r="AG57" s="819"/>
      <c r="AH57" s="1"/>
    </row>
    <row r="58" spans="1:41" ht="22.35" customHeight="1" x14ac:dyDescent="0.2">
      <c r="A58" s="620"/>
      <c r="B58" s="907"/>
      <c r="C58" s="916"/>
      <c r="D58" s="917"/>
      <c r="E58" s="918"/>
      <c r="F58" s="916"/>
      <c r="G58" s="917"/>
      <c r="H58" s="918"/>
      <c r="I58" s="916"/>
      <c r="J58" s="917"/>
      <c r="K58" s="918"/>
      <c r="L58" s="916"/>
      <c r="M58" s="917"/>
      <c r="N58" s="918"/>
      <c r="O58" s="916"/>
      <c r="P58" s="917"/>
      <c r="Q58" s="918"/>
      <c r="R58" s="916"/>
      <c r="S58" s="917"/>
      <c r="T58" s="918"/>
      <c r="U58" s="916"/>
      <c r="V58" s="917"/>
      <c r="W58" s="918"/>
      <c r="X58" s="817"/>
      <c r="Y58" s="818"/>
      <c r="Z58" s="818"/>
      <c r="AA58" s="818"/>
      <c r="AB58" s="818"/>
      <c r="AC58" s="818"/>
      <c r="AD58" s="818"/>
      <c r="AE58" s="818"/>
      <c r="AF58" s="818"/>
      <c r="AG58" s="819"/>
      <c r="AH58" s="1"/>
      <c r="AJ58" t="s">
        <v>115</v>
      </c>
    </row>
    <row r="59" spans="1:41" ht="22.35" customHeight="1" x14ac:dyDescent="0.2">
      <c r="A59" s="37"/>
      <c r="B59" s="62"/>
      <c r="C59" s="46"/>
      <c r="D59" s="46"/>
      <c r="E59" s="6"/>
      <c r="F59" s="46"/>
      <c r="G59" s="46"/>
      <c r="H59" s="6"/>
      <c r="I59" s="46"/>
      <c r="J59" s="46"/>
      <c r="K59" s="6"/>
      <c r="L59" s="46"/>
      <c r="M59" s="46"/>
      <c r="N59" s="6"/>
      <c r="O59" s="46"/>
      <c r="P59" s="46"/>
      <c r="Q59" s="6"/>
      <c r="R59" s="46"/>
      <c r="S59" s="46"/>
      <c r="T59" s="6"/>
      <c r="U59" s="46"/>
      <c r="V59" s="46"/>
      <c r="W59" s="6"/>
      <c r="X59" s="6"/>
      <c r="Y59" s="48"/>
      <c r="Z59" s="48"/>
      <c r="AA59" s="48"/>
      <c r="AB59" s="48"/>
      <c r="AC59" s="48"/>
      <c r="AD59" s="48"/>
      <c r="AE59" s="48"/>
      <c r="AF59" s="48"/>
      <c r="AG59" s="48"/>
      <c r="AH59" s="1"/>
    </row>
    <row r="60" spans="1:41" ht="22.35" customHeight="1" thickBot="1" x14ac:dyDescent="0.25">
      <c r="A60" s="667"/>
      <c r="B60" s="668" t="s">
        <v>29</v>
      </c>
      <c r="C60" s="649">
        <v>1</v>
      </c>
      <c r="D60" s="648">
        <v>2</v>
      </c>
      <c r="E60" s="648">
        <v>3</v>
      </c>
      <c r="F60" s="648">
        <v>4</v>
      </c>
      <c r="G60" s="649">
        <v>5</v>
      </c>
      <c r="H60" s="649">
        <v>6</v>
      </c>
      <c r="I60" s="649">
        <v>7</v>
      </c>
      <c r="J60" s="648">
        <v>8</v>
      </c>
      <c r="K60" s="648">
        <v>9</v>
      </c>
      <c r="L60" s="648">
        <v>10</v>
      </c>
      <c r="M60" s="648">
        <v>11</v>
      </c>
      <c r="N60" s="648">
        <v>12</v>
      </c>
      <c r="O60" s="649">
        <v>13</v>
      </c>
      <c r="P60" s="649">
        <v>14</v>
      </c>
      <c r="Q60" s="648">
        <v>15</v>
      </c>
      <c r="R60" s="648">
        <v>16</v>
      </c>
      <c r="S60" s="648">
        <v>17</v>
      </c>
      <c r="T60" s="649">
        <v>18</v>
      </c>
      <c r="U60" s="648">
        <v>19</v>
      </c>
      <c r="V60" s="649">
        <v>20</v>
      </c>
      <c r="W60" s="649">
        <v>21</v>
      </c>
      <c r="X60" s="648">
        <v>22</v>
      </c>
      <c r="Y60" s="648">
        <v>23</v>
      </c>
      <c r="Z60" s="648">
        <v>24</v>
      </c>
      <c r="AA60" s="648">
        <v>25</v>
      </c>
      <c r="AB60" s="648">
        <v>26</v>
      </c>
      <c r="AC60" s="649">
        <v>27</v>
      </c>
      <c r="AD60" s="649">
        <v>28</v>
      </c>
      <c r="AE60" s="649">
        <v>29</v>
      </c>
      <c r="AF60" s="648">
        <v>30</v>
      </c>
      <c r="AG60" s="663">
        <v>31</v>
      </c>
      <c r="AH60" s="1"/>
      <c r="AJ60" s="837" t="s">
        <v>30</v>
      </c>
      <c r="AK60" s="837" t="s">
        <v>44</v>
      </c>
      <c r="AL60" s="837" t="s">
        <v>45</v>
      </c>
      <c r="AM60" s="837" t="s">
        <v>46</v>
      </c>
      <c r="AN60" s="837" t="s">
        <v>47</v>
      </c>
      <c r="AO60" s="837" t="s">
        <v>48</v>
      </c>
    </row>
    <row r="61" spans="1:41" ht="22.35" customHeight="1" thickBot="1" x14ac:dyDescent="0.25">
      <c r="A61" s="582"/>
      <c r="B61" s="583" t="s">
        <v>116</v>
      </c>
      <c r="C61" s="740" t="s">
        <v>117</v>
      </c>
      <c r="D61" s="740" t="s">
        <v>118</v>
      </c>
      <c r="E61" s="740" t="s">
        <v>118</v>
      </c>
      <c r="F61" s="740" t="s">
        <v>118</v>
      </c>
      <c r="G61" s="740" t="s">
        <v>117</v>
      </c>
      <c r="H61" s="740" t="s">
        <v>117</v>
      </c>
      <c r="I61" s="740" t="s">
        <v>117</v>
      </c>
      <c r="J61" s="779" t="s">
        <v>36</v>
      </c>
      <c r="K61" s="779" t="s">
        <v>36</v>
      </c>
      <c r="L61" s="779" t="s">
        <v>36</v>
      </c>
      <c r="M61" s="779" t="s">
        <v>36</v>
      </c>
      <c r="N61" s="779" t="s">
        <v>32</v>
      </c>
      <c r="O61" s="789" t="s">
        <v>119</v>
      </c>
      <c r="P61" s="789" t="s">
        <v>119</v>
      </c>
      <c r="Q61" s="859" t="s">
        <v>36</v>
      </c>
      <c r="R61" s="859" t="s">
        <v>36</v>
      </c>
      <c r="S61" s="789" t="s">
        <v>120</v>
      </c>
      <c r="T61" s="859"/>
      <c r="U61" s="568" t="s">
        <v>36</v>
      </c>
      <c r="V61" s="859"/>
      <c r="W61" s="864"/>
      <c r="X61" s="919" t="s">
        <v>118</v>
      </c>
      <c r="Y61" s="919" t="s">
        <v>118</v>
      </c>
      <c r="Z61" s="565" t="s">
        <v>118</v>
      </c>
      <c r="AA61" s="565" t="s">
        <v>118</v>
      </c>
      <c r="AB61" s="565" t="s">
        <v>118</v>
      </c>
      <c r="AC61" s="565" t="s">
        <v>117</v>
      </c>
      <c r="AD61" s="565" t="s">
        <v>117</v>
      </c>
      <c r="AE61" s="859"/>
      <c r="AF61" s="789" t="s">
        <v>36</v>
      </c>
      <c r="AG61" s="789" t="s">
        <v>36</v>
      </c>
      <c r="AH61" s="1"/>
      <c r="AJ61" s="780">
        <v>159.25</v>
      </c>
      <c r="AK61" s="780">
        <v>9</v>
      </c>
      <c r="AL61" s="780">
        <f>IF(AJ61="","",SUM(AJ61:AK61))</f>
        <v>168.25</v>
      </c>
      <c r="AM61" s="866">
        <f t="shared" ref="AM61:AM84" si="4">IF(AJ61="","",AL61-NormTid)</f>
        <v>7.9199999999999875</v>
      </c>
      <c r="AN61" s="866">
        <f>IF(AM61="","",AM61+AO61)</f>
        <v>53.099999999999987</v>
      </c>
      <c r="AO61" s="780">
        <v>45.18</v>
      </c>
    </row>
    <row r="62" spans="1:41" ht="22.35" customHeight="1" x14ac:dyDescent="0.2">
      <c r="A62" s="870"/>
      <c r="B62" s="870" t="s">
        <v>121</v>
      </c>
      <c r="C62" s="779" t="s">
        <v>32</v>
      </c>
      <c r="D62" s="779" t="s">
        <v>32</v>
      </c>
      <c r="E62" s="779" t="s">
        <v>32</v>
      </c>
      <c r="F62" s="779" t="s">
        <v>32</v>
      </c>
      <c r="G62" s="779" t="s">
        <v>32</v>
      </c>
      <c r="H62" s="779"/>
      <c r="I62" s="791"/>
      <c r="J62" s="779" t="s">
        <v>36</v>
      </c>
      <c r="K62" s="779" t="s">
        <v>32</v>
      </c>
      <c r="L62" s="779" t="s">
        <v>32</v>
      </c>
      <c r="M62" s="800" t="s">
        <v>118</v>
      </c>
      <c r="N62" s="779" t="s">
        <v>32</v>
      </c>
      <c r="O62" s="779" t="s">
        <v>119</v>
      </c>
      <c r="P62" s="791" t="s">
        <v>119</v>
      </c>
      <c r="Q62" s="779" t="s">
        <v>32</v>
      </c>
      <c r="R62" s="779" t="s">
        <v>32</v>
      </c>
      <c r="S62" s="789" t="s">
        <v>122</v>
      </c>
      <c r="T62" s="779" t="s">
        <v>123</v>
      </c>
      <c r="U62" s="789" t="s">
        <v>124</v>
      </c>
      <c r="V62" s="779"/>
      <c r="W62" s="791"/>
      <c r="X62" s="779">
        <v>25</v>
      </c>
      <c r="Y62" s="920">
        <v>25</v>
      </c>
      <c r="Z62" s="921">
        <v>25</v>
      </c>
      <c r="AA62" s="779">
        <v>25</v>
      </c>
      <c r="AB62" s="789" t="s">
        <v>36</v>
      </c>
      <c r="AC62" s="779" t="s">
        <v>119</v>
      </c>
      <c r="AD62" s="791" t="s">
        <v>119</v>
      </c>
      <c r="AE62" s="779" t="s">
        <v>119</v>
      </c>
      <c r="AF62" s="779" t="s">
        <v>32</v>
      </c>
      <c r="AG62" s="869" t="s">
        <v>125</v>
      </c>
      <c r="AH62" s="1"/>
      <c r="AJ62" s="780">
        <v>190.75</v>
      </c>
      <c r="AK62" s="780">
        <v>8.5</v>
      </c>
      <c r="AL62" s="780">
        <f t="shared" ref="AL62:AL88" si="5">IF(AJ62="","",SUM(AJ62:AK62))</f>
        <v>199.25</v>
      </c>
      <c r="AM62" s="866">
        <f t="shared" si="4"/>
        <v>38.919999999999987</v>
      </c>
      <c r="AN62" s="866">
        <f t="shared" ref="AN62:AN96" si="6">IF(AM62="","",AM62+AO62)</f>
        <v>26.599999999999987</v>
      </c>
      <c r="AO62" s="780">
        <v>-12.32</v>
      </c>
    </row>
    <row r="63" spans="1:41" ht="22.35" customHeight="1" x14ac:dyDescent="0.2">
      <c r="A63" s="870"/>
      <c r="B63" s="870" t="s">
        <v>126</v>
      </c>
      <c r="C63" s="789">
        <v>21</v>
      </c>
      <c r="D63" s="789">
        <v>21</v>
      </c>
      <c r="E63" s="781">
        <v>21</v>
      </c>
      <c r="F63" s="789">
        <v>21</v>
      </c>
      <c r="G63" s="789">
        <v>21</v>
      </c>
      <c r="H63" s="789">
        <v>21</v>
      </c>
      <c r="I63" s="789">
        <v>21</v>
      </c>
      <c r="J63" s="789" t="s">
        <v>36</v>
      </c>
      <c r="K63" s="789" t="s">
        <v>36</v>
      </c>
      <c r="L63" s="789" t="s">
        <v>36</v>
      </c>
      <c r="M63" s="789" t="s">
        <v>36</v>
      </c>
      <c r="N63" s="789" t="s">
        <v>36</v>
      </c>
      <c r="O63" s="798"/>
      <c r="P63" s="922">
        <v>26</v>
      </c>
      <c r="Q63" s="798">
        <v>22</v>
      </c>
      <c r="R63" s="798">
        <v>22</v>
      </c>
      <c r="S63" s="798">
        <v>22</v>
      </c>
      <c r="T63" s="798">
        <v>22</v>
      </c>
      <c r="U63" s="798">
        <v>22</v>
      </c>
      <c r="V63" s="798">
        <v>22</v>
      </c>
      <c r="W63" s="789">
        <v>22</v>
      </c>
      <c r="X63" s="789" t="s">
        <v>36</v>
      </c>
      <c r="Y63" s="789" t="s">
        <v>36</v>
      </c>
      <c r="Z63" s="789" t="s">
        <v>36</v>
      </c>
      <c r="AA63" s="789" t="s">
        <v>36</v>
      </c>
      <c r="AB63" s="780" t="s">
        <v>36</v>
      </c>
      <c r="AC63" s="780"/>
      <c r="AD63" s="781"/>
      <c r="AE63" s="789">
        <v>23</v>
      </c>
      <c r="AF63" s="789">
        <v>23</v>
      </c>
      <c r="AG63" s="923">
        <v>23</v>
      </c>
      <c r="AH63" s="1"/>
      <c r="AJ63" s="780">
        <v>205</v>
      </c>
      <c r="AK63" s="780">
        <v>9.25</v>
      </c>
      <c r="AL63" s="780">
        <f t="shared" si="5"/>
        <v>214.25</v>
      </c>
      <c r="AM63" s="866">
        <f t="shared" si="4"/>
        <v>53.919999999999987</v>
      </c>
      <c r="AN63" s="866">
        <f t="shared" si="6"/>
        <v>62.349999999999987</v>
      </c>
      <c r="AO63" s="780">
        <v>8.43</v>
      </c>
    </row>
    <row r="64" spans="1:41" ht="22.35" customHeight="1" x14ac:dyDescent="0.2">
      <c r="A64" s="870"/>
      <c r="B64" s="924" t="s">
        <v>127</v>
      </c>
      <c r="C64" s="779" t="s">
        <v>36</v>
      </c>
      <c r="D64" s="779" t="s">
        <v>32</v>
      </c>
      <c r="E64" s="779" t="s">
        <v>32</v>
      </c>
      <c r="F64" s="779" t="s">
        <v>32</v>
      </c>
      <c r="G64" s="789"/>
      <c r="H64" s="920" t="s">
        <v>32</v>
      </c>
      <c r="I64" s="920" t="s">
        <v>32</v>
      </c>
      <c r="J64" s="779" t="s">
        <v>32</v>
      </c>
      <c r="K64" s="779" t="s">
        <v>32</v>
      </c>
      <c r="L64" s="779" t="s">
        <v>32</v>
      </c>
      <c r="M64" s="779" t="s">
        <v>32</v>
      </c>
      <c r="N64" s="789" t="s">
        <v>36</v>
      </c>
      <c r="O64" s="779"/>
      <c r="P64" s="791"/>
      <c r="Q64" s="779" t="s">
        <v>32</v>
      </c>
      <c r="R64" s="779" t="s">
        <v>32</v>
      </c>
      <c r="S64" s="779" t="s">
        <v>32</v>
      </c>
      <c r="T64" s="779"/>
      <c r="U64" s="789" t="s">
        <v>36</v>
      </c>
      <c r="V64" s="789" t="s">
        <v>0</v>
      </c>
      <c r="W64" s="789" t="s">
        <v>0</v>
      </c>
      <c r="X64" s="789" t="s">
        <v>36</v>
      </c>
      <c r="Y64" s="789" t="s">
        <v>36</v>
      </c>
      <c r="Z64" s="925">
        <v>6</v>
      </c>
      <c r="AA64" s="925">
        <v>6</v>
      </c>
      <c r="AB64" s="926">
        <v>2</v>
      </c>
      <c r="AC64" s="779"/>
      <c r="AD64" s="789" t="s">
        <v>128</v>
      </c>
      <c r="AE64" s="789" t="s">
        <v>129</v>
      </c>
      <c r="AF64" s="779" t="s">
        <v>36</v>
      </c>
      <c r="AG64" s="779" t="s">
        <v>36</v>
      </c>
      <c r="AH64" s="1"/>
      <c r="AJ64" s="780">
        <v>148.75</v>
      </c>
      <c r="AK64" s="780">
        <v>7.25</v>
      </c>
      <c r="AL64" s="780">
        <f t="shared" si="5"/>
        <v>156</v>
      </c>
      <c r="AM64" s="866">
        <f t="shared" si="4"/>
        <v>-4.3300000000000125</v>
      </c>
      <c r="AN64" s="866">
        <f t="shared" si="6"/>
        <v>100.1</v>
      </c>
      <c r="AO64" s="780">
        <v>104.43</v>
      </c>
    </row>
    <row r="65" spans="1:41" ht="22.35" customHeight="1" x14ac:dyDescent="0.2">
      <c r="A65" s="927"/>
      <c r="B65" s="870" t="s">
        <v>130</v>
      </c>
      <c r="C65" s="802"/>
      <c r="D65" s="802" t="s">
        <v>32</v>
      </c>
      <c r="E65" s="802" t="s">
        <v>32</v>
      </c>
      <c r="F65" s="802" t="s">
        <v>32</v>
      </c>
      <c r="G65" s="801"/>
      <c r="H65" s="802"/>
      <c r="I65" s="803"/>
      <c r="J65" s="928" t="s">
        <v>32</v>
      </c>
      <c r="K65" s="928" t="s">
        <v>32</v>
      </c>
      <c r="L65" s="928" t="s">
        <v>32</v>
      </c>
      <c r="M65" s="928" t="s">
        <v>32</v>
      </c>
      <c r="N65" s="928" t="s">
        <v>32</v>
      </c>
      <c r="O65" s="928"/>
      <c r="P65" s="928"/>
      <c r="Q65" s="802" t="s">
        <v>32</v>
      </c>
      <c r="R65" s="802" t="s">
        <v>32</v>
      </c>
      <c r="S65" s="802" t="s">
        <v>32</v>
      </c>
      <c r="T65" s="802"/>
      <c r="U65" s="801" t="s">
        <v>32</v>
      </c>
      <c r="V65" s="802"/>
      <c r="W65" s="803"/>
      <c r="X65" s="802" t="s">
        <v>32</v>
      </c>
      <c r="Y65" s="802" t="s">
        <v>32</v>
      </c>
      <c r="Z65" s="802" t="s">
        <v>32</v>
      </c>
      <c r="AA65" s="802" t="s">
        <v>32</v>
      </c>
      <c r="AB65" s="801" t="s">
        <v>32</v>
      </c>
      <c r="AC65" s="802"/>
      <c r="AD65" s="803"/>
      <c r="AE65" s="802"/>
      <c r="AF65" s="802" t="s">
        <v>32</v>
      </c>
      <c r="AG65" s="929" t="s">
        <v>32</v>
      </c>
      <c r="AH65" s="1"/>
      <c r="AJ65" s="780" t="str">
        <f t="shared" ref="AJ65:AL96" si="7">IF(AH65="","",SUM(AH65:AI65))</f>
        <v/>
      </c>
      <c r="AK65" s="780"/>
      <c r="AL65" s="780" t="str">
        <f t="shared" si="5"/>
        <v/>
      </c>
      <c r="AM65" s="866" t="str">
        <f t="shared" si="4"/>
        <v/>
      </c>
      <c r="AN65" s="866" t="str">
        <f t="shared" si="6"/>
        <v/>
      </c>
      <c r="AO65" s="780"/>
    </row>
    <row r="66" spans="1:41" ht="22.35" customHeight="1" x14ac:dyDescent="0.2">
      <c r="A66" s="870"/>
      <c r="B66" s="870" t="s">
        <v>131</v>
      </c>
      <c r="C66" s="779" t="s">
        <v>132</v>
      </c>
      <c r="D66" s="779" t="s">
        <v>132</v>
      </c>
      <c r="E66" s="779" t="s">
        <v>132</v>
      </c>
      <c r="F66" s="779" t="s">
        <v>132</v>
      </c>
      <c r="G66" s="789"/>
      <c r="H66" s="779"/>
      <c r="I66" s="791"/>
      <c r="J66" s="779" t="s">
        <v>132</v>
      </c>
      <c r="K66" s="779" t="s">
        <v>132</v>
      </c>
      <c r="L66" s="779" t="s">
        <v>132</v>
      </c>
      <c r="M66" s="779" t="s">
        <v>132</v>
      </c>
      <c r="N66" s="779" t="s">
        <v>132</v>
      </c>
      <c r="O66" s="779"/>
      <c r="P66" s="791"/>
      <c r="Q66" s="779" t="s">
        <v>132</v>
      </c>
      <c r="R66" s="779" t="s">
        <v>132</v>
      </c>
      <c r="S66" s="779" t="s">
        <v>132</v>
      </c>
      <c r="T66" s="779"/>
      <c r="U66" s="779" t="s">
        <v>132</v>
      </c>
      <c r="V66" s="779"/>
      <c r="W66" s="791"/>
      <c r="X66" s="779" t="s">
        <v>132</v>
      </c>
      <c r="Y66" s="779" t="s">
        <v>132</v>
      </c>
      <c r="Z66" s="779" t="s">
        <v>132</v>
      </c>
      <c r="AA66" s="779" t="s">
        <v>132</v>
      </c>
      <c r="AB66" s="779" t="s">
        <v>132</v>
      </c>
      <c r="AC66" s="779"/>
      <c r="AD66" s="791"/>
      <c r="AE66" s="779"/>
      <c r="AF66" s="779" t="s">
        <v>132</v>
      </c>
      <c r="AG66" s="779" t="s">
        <v>132</v>
      </c>
      <c r="AH66" s="1"/>
      <c r="AJ66" s="780">
        <v>171.25</v>
      </c>
      <c r="AK66" s="780">
        <v>0</v>
      </c>
      <c r="AL66" s="780">
        <f t="shared" si="5"/>
        <v>171.25</v>
      </c>
      <c r="AM66" s="866">
        <f t="shared" si="4"/>
        <v>10.919999999999987</v>
      </c>
      <c r="AN66" s="866">
        <f t="shared" si="6"/>
        <v>-1.4000000000000128</v>
      </c>
      <c r="AO66" s="780">
        <v>-12.32</v>
      </c>
    </row>
    <row r="67" spans="1:41" ht="22.35" customHeight="1" thickBot="1" x14ac:dyDescent="0.25">
      <c r="A67" s="870"/>
      <c r="B67" s="924" t="s">
        <v>133</v>
      </c>
      <c r="C67" s="653">
        <v>6</v>
      </c>
      <c r="D67" s="653">
        <v>6</v>
      </c>
      <c r="E67" s="653">
        <v>6</v>
      </c>
      <c r="F67" s="653">
        <v>6</v>
      </c>
      <c r="G67" s="653">
        <v>6</v>
      </c>
      <c r="H67" s="653"/>
      <c r="I67" s="653"/>
      <c r="J67" s="776" t="s">
        <v>36</v>
      </c>
      <c r="K67" s="653" t="s">
        <v>36</v>
      </c>
      <c r="L67" s="653" t="s">
        <v>36</v>
      </c>
      <c r="M67" s="654" t="s">
        <v>36</v>
      </c>
      <c r="N67" s="653" t="s">
        <v>36</v>
      </c>
      <c r="O67" s="653"/>
      <c r="P67" s="653"/>
      <c r="Q67" s="653">
        <v>5</v>
      </c>
      <c r="R67" s="653">
        <v>5</v>
      </c>
      <c r="S67" s="653">
        <v>5</v>
      </c>
      <c r="T67" s="673"/>
      <c r="U67" s="776">
        <v>5</v>
      </c>
      <c r="V67" s="776" t="s">
        <v>73</v>
      </c>
      <c r="W67" s="653"/>
      <c r="X67" s="653">
        <v>10</v>
      </c>
      <c r="Y67" s="653">
        <v>10</v>
      </c>
      <c r="Z67" s="653">
        <v>10</v>
      </c>
      <c r="AA67" s="653">
        <v>10</v>
      </c>
      <c r="AB67" s="653">
        <v>10</v>
      </c>
      <c r="AC67" s="653" t="s">
        <v>76</v>
      </c>
      <c r="AD67" s="653" t="s">
        <v>76</v>
      </c>
      <c r="AE67" s="653" t="s">
        <v>36</v>
      </c>
      <c r="AF67" s="653" t="s">
        <v>36</v>
      </c>
      <c r="AG67" s="655" t="s">
        <v>36</v>
      </c>
      <c r="AH67" s="1"/>
      <c r="AJ67" s="780">
        <v>137.25</v>
      </c>
      <c r="AK67" s="780">
        <v>8.5</v>
      </c>
      <c r="AL67" s="780">
        <f t="shared" si="5"/>
        <v>145.75</v>
      </c>
      <c r="AM67" s="866">
        <f t="shared" si="4"/>
        <v>-14.580000000000013</v>
      </c>
      <c r="AN67" s="866">
        <f t="shared" si="6"/>
        <v>-20.150000000000013</v>
      </c>
      <c r="AO67" s="780">
        <v>-5.57</v>
      </c>
    </row>
    <row r="68" spans="1:41" ht="22.35" customHeight="1" x14ac:dyDescent="0.2">
      <c r="A68" s="870"/>
      <c r="B68" s="924" t="s">
        <v>134</v>
      </c>
      <c r="C68" s="779" t="s">
        <v>36</v>
      </c>
      <c r="D68" s="779" t="s">
        <v>36</v>
      </c>
      <c r="E68" s="779" t="s">
        <v>36</v>
      </c>
      <c r="F68" s="779" t="s">
        <v>36</v>
      </c>
      <c r="G68" s="789"/>
      <c r="H68" s="779"/>
      <c r="I68" s="791"/>
      <c r="J68" s="779">
        <v>25</v>
      </c>
      <c r="K68" s="779">
        <v>25</v>
      </c>
      <c r="L68" s="779">
        <v>25</v>
      </c>
      <c r="M68" s="779">
        <v>25</v>
      </c>
      <c r="N68" s="779">
        <v>25</v>
      </c>
      <c r="O68" s="779"/>
      <c r="P68" s="791"/>
      <c r="Q68" s="779" t="s">
        <v>32</v>
      </c>
      <c r="R68" s="779" t="s">
        <v>32</v>
      </c>
      <c r="S68" s="930" t="s">
        <v>32</v>
      </c>
      <c r="T68" s="930" t="s">
        <v>0</v>
      </c>
      <c r="U68" s="930" t="s">
        <v>32</v>
      </c>
      <c r="V68" s="930"/>
      <c r="W68" s="930"/>
      <c r="X68" s="930" t="s">
        <v>32</v>
      </c>
      <c r="Y68" s="930" t="s">
        <v>32</v>
      </c>
      <c r="Z68" s="931" t="s">
        <v>32</v>
      </c>
      <c r="AA68" s="931" t="s">
        <v>32</v>
      </c>
      <c r="AB68" s="931" t="s">
        <v>32</v>
      </c>
      <c r="AC68" s="931"/>
      <c r="AD68" s="931"/>
      <c r="AE68" s="931"/>
      <c r="AF68" s="931" t="s">
        <v>32</v>
      </c>
      <c r="AG68" s="932" t="s">
        <v>32</v>
      </c>
      <c r="AH68" s="1"/>
      <c r="AJ68" s="780">
        <v>147.5</v>
      </c>
      <c r="AK68" s="780">
        <v>4.5</v>
      </c>
      <c r="AL68" s="780">
        <f t="shared" si="5"/>
        <v>152</v>
      </c>
      <c r="AM68" s="866">
        <f t="shared" si="4"/>
        <v>-8.3300000000000125</v>
      </c>
      <c r="AN68" s="866">
        <f t="shared" si="6"/>
        <v>-21.400000000000013</v>
      </c>
      <c r="AO68" s="780">
        <v>-13.07</v>
      </c>
    </row>
    <row r="69" spans="1:41" ht="22.35" customHeight="1" thickBot="1" x14ac:dyDescent="0.25">
      <c r="A69" s="870"/>
      <c r="B69" s="924" t="s">
        <v>135</v>
      </c>
      <c r="C69" s="779" t="s">
        <v>36</v>
      </c>
      <c r="D69" s="779" t="s">
        <v>36</v>
      </c>
      <c r="E69" s="779" t="s">
        <v>36</v>
      </c>
      <c r="F69" s="779" t="s">
        <v>136</v>
      </c>
      <c r="G69" s="789"/>
      <c r="H69" s="779" t="s">
        <v>82</v>
      </c>
      <c r="I69" s="791"/>
      <c r="J69" s="779" t="s">
        <v>118</v>
      </c>
      <c r="K69" s="779" t="s">
        <v>118</v>
      </c>
      <c r="L69" s="779" t="s">
        <v>118</v>
      </c>
      <c r="M69" s="779">
        <v>79</v>
      </c>
      <c r="N69" s="779" t="s">
        <v>118</v>
      </c>
      <c r="O69" s="779" t="s">
        <v>117</v>
      </c>
      <c r="P69" s="779" t="s">
        <v>117</v>
      </c>
      <c r="Q69" s="779" t="s">
        <v>36</v>
      </c>
      <c r="R69" s="779" t="s">
        <v>36</v>
      </c>
      <c r="S69" s="779" t="s">
        <v>36</v>
      </c>
      <c r="T69" s="779"/>
      <c r="U69" s="789" t="s">
        <v>32</v>
      </c>
      <c r="V69" s="933" t="s">
        <v>82</v>
      </c>
      <c r="W69" s="933" t="s">
        <v>80</v>
      </c>
      <c r="X69" s="933">
        <v>6</v>
      </c>
      <c r="Y69" s="933">
        <v>6</v>
      </c>
      <c r="Z69" s="933">
        <v>6</v>
      </c>
      <c r="AA69" s="933">
        <v>6</v>
      </c>
      <c r="AB69" s="780">
        <v>25</v>
      </c>
      <c r="AC69" s="779"/>
      <c r="AD69" s="791"/>
      <c r="AE69" s="789" t="s">
        <v>0</v>
      </c>
      <c r="AF69" s="779">
        <v>6</v>
      </c>
      <c r="AG69" s="779" t="s">
        <v>32</v>
      </c>
      <c r="AH69" s="1"/>
      <c r="AJ69" s="780">
        <v>187.25</v>
      </c>
      <c r="AK69" s="780">
        <v>9.75</v>
      </c>
      <c r="AL69" s="780">
        <f t="shared" si="5"/>
        <v>197</v>
      </c>
      <c r="AM69" s="866">
        <f t="shared" si="4"/>
        <v>36.669999999999987</v>
      </c>
      <c r="AN69" s="866">
        <f t="shared" si="6"/>
        <v>13.599999999999987</v>
      </c>
      <c r="AO69" s="780">
        <v>-23.07</v>
      </c>
    </row>
    <row r="70" spans="1:41" ht="22.35" customHeight="1" x14ac:dyDescent="0.2">
      <c r="A70" s="934"/>
      <c r="B70" s="924" t="s">
        <v>137</v>
      </c>
      <c r="C70" s="779" t="s">
        <v>36</v>
      </c>
      <c r="D70" s="779" t="s">
        <v>36</v>
      </c>
      <c r="E70" s="779" t="s">
        <v>36</v>
      </c>
      <c r="F70" s="779" t="s">
        <v>32</v>
      </c>
      <c r="G70" s="789">
        <v>7</v>
      </c>
      <c r="H70" s="779"/>
      <c r="I70" s="791"/>
      <c r="J70" s="926">
        <v>9</v>
      </c>
      <c r="K70" s="926">
        <v>9</v>
      </c>
      <c r="L70" s="926">
        <v>9</v>
      </c>
      <c r="M70" s="926">
        <v>9</v>
      </c>
      <c r="N70" s="926">
        <v>9</v>
      </c>
      <c r="O70" s="779"/>
      <c r="P70" s="791"/>
      <c r="Q70" s="779" t="s">
        <v>138</v>
      </c>
      <c r="R70" s="779" t="s">
        <v>138</v>
      </c>
      <c r="S70" s="779" t="s">
        <v>32</v>
      </c>
      <c r="T70" s="779"/>
      <c r="U70" s="789" t="s">
        <v>139</v>
      </c>
      <c r="V70" s="789" t="s">
        <v>128</v>
      </c>
      <c r="W70" s="789" t="s">
        <v>129</v>
      </c>
      <c r="X70" s="789" t="s">
        <v>36</v>
      </c>
      <c r="Y70" s="789" t="s">
        <v>36</v>
      </c>
      <c r="Z70" s="789" t="s">
        <v>36</v>
      </c>
      <c r="AA70" s="779" t="s">
        <v>32</v>
      </c>
      <c r="AB70" s="789">
        <v>6</v>
      </c>
      <c r="AC70" s="779"/>
      <c r="AD70" s="791"/>
      <c r="AE70" s="789" t="s">
        <v>119</v>
      </c>
      <c r="AF70" s="935" t="s">
        <v>140</v>
      </c>
      <c r="AG70" s="935" t="s">
        <v>140</v>
      </c>
      <c r="AJ70" s="780">
        <v>146.5</v>
      </c>
      <c r="AK70" s="780">
        <v>7.75</v>
      </c>
      <c r="AL70" s="780">
        <f t="shared" si="5"/>
        <v>154.25</v>
      </c>
      <c r="AM70" s="866">
        <f t="shared" si="4"/>
        <v>-6.0800000000000125</v>
      </c>
      <c r="AN70" s="866">
        <f t="shared" si="6"/>
        <v>17.849999999999987</v>
      </c>
      <c r="AO70" s="780">
        <v>23.93</v>
      </c>
    </row>
    <row r="71" spans="1:41" ht="22.35" customHeight="1" thickBot="1" x14ac:dyDescent="0.25">
      <c r="A71" s="924"/>
      <c r="B71" s="924" t="s">
        <v>141</v>
      </c>
      <c r="C71" s="779" t="s">
        <v>138</v>
      </c>
      <c r="D71" s="930" t="s">
        <v>138</v>
      </c>
      <c r="E71" s="930" t="s">
        <v>138</v>
      </c>
      <c r="F71" s="930" t="s">
        <v>138</v>
      </c>
      <c r="G71" s="930"/>
      <c r="H71" s="930"/>
      <c r="I71" s="930" t="s">
        <v>142</v>
      </c>
      <c r="J71" s="779" t="s">
        <v>138</v>
      </c>
      <c r="K71" s="779" t="s">
        <v>138</v>
      </c>
      <c r="L71" s="779" t="s">
        <v>138</v>
      </c>
      <c r="M71" s="779" t="s">
        <v>138</v>
      </c>
      <c r="N71" s="779" t="s">
        <v>138</v>
      </c>
      <c r="O71" s="779"/>
      <c r="P71" s="791"/>
      <c r="Q71" s="802" t="s">
        <v>138</v>
      </c>
      <c r="R71" s="802" t="s">
        <v>138</v>
      </c>
      <c r="S71" s="802" t="s">
        <v>138</v>
      </c>
      <c r="T71" s="802"/>
      <c r="U71" s="802" t="s">
        <v>138</v>
      </c>
      <c r="V71" s="936" t="s">
        <v>142</v>
      </c>
      <c r="W71" s="937"/>
      <c r="X71" s="937" t="s">
        <v>138</v>
      </c>
      <c r="Y71" s="937" t="s">
        <v>138</v>
      </c>
      <c r="Z71" s="937" t="s">
        <v>138</v>
      </c>
      <c r="AA71" s="937" t="s">
        <v>138</v>
      </c>
      <c r="AB71" s="937" t="s">
        <v>138</v>
      </c>
      <c r="AC71" s="779"/>
      <c r="AD71" s="791"/>
      <c r="AE71" s="779"/>
      <c r="AF71" s="779" t="s">
        <v>138</v>
      </c>
      <c r="AG71" s="779" t="s">
        <v>138</v>
      </c>
      <c r="AJ71" s="780">
        <v>171.25</v>
      </c>
      <c r="AK71" s="780">
        <v>0</v>
      </c>
      <c r="AL71" s="780">
        <f t="shared" si="5"/>
        <v>171.25</v>
      </c>
      <c r="AM71" s="866">
        <f t="shared" si="4"/>
        <v>10.919999999999987</v>
      </c>
      <c r="AN71" s="866">
        <f t="shared" si="6"/>
        <v>-61.650000000000006</v>
      </c>
      <c r="AO71" s="780">
        <v>-72.569999999999993</v>
      </c>
    </row>
    <row r="72" spans="1:41" ht="22.35" customHeight="1" x14ac:dyDescent="0.2">
      <c r="A72" s="727"/>
      <c r="B72" s="924" t="s">
        <v>143</v>
      </c>
      <c r="C72" s="779"/>
      <c r="D72" s="779">
        <v>26</v>
      </c>
      <c r="E72" s="779">
        <v>26</v>
      </c>
      <c r="F72" s="779">
        <v>26</v>
      </c>
      <c r="G72" s="789"/>
      <c r="H72" s="779"/>
      <c r="I72" s="779">
        <v>26</v>
      </c>
      <c r="J72" s="779">
        <v>26</v>
      </c>
      <c r="K72" s="779">
        <v>26</v>
      </c>
      <c r="L72" s="779">
        <v>26</v>
      </c>
      <c r="M72" s="779">
        <v>26</v>
      </c>
      <c r="N72" s="779">
        <v>26</v>
      </c>
      <c r="O72" s="779"/>
      <c r="P72" s="791"/>
      <c r="Q72" s="919" t="s">
        <v>118</v>
      </c>
      <c r="R72" s="919" t="s">
        <v>118</v>
      </c>
      <c r="S72" s="565" t="s">
        <v>118</v>
      </c>
      <c r="T72" s="565" t="s">
        <v>117</v>
      </c>
      <c r="U72" s="938" t="s">
        <v>118</v>
      </c>
      <c r="V72" s="574" t="s">
        <v>117</v>
      </c>
      <c r="W72" s="574" t="s">
        <v>117</v>
      </c>
      <c r="X72" s="930" t="s">
        <v>36</v>
      </c>
      <c r="Y72" s="930" t="s">
        <v>36</v>
      </c>
      <c r="Z72" s="930" t="s">
        <v>36</v>
      </c>
      <c r="AA72" s="930" t="s">
        <v>78</v>
      </c>
      <c r="AB72" s="780" t="s">
        <v>139</v>
      </c>
      <c r="AC72" s="780" t="s">
        <v>128</v>
      </c>
      <c r="AD72" s="780" t="s">
        <v>0</v>
      </c>
      <c r="AE72" s="789" t="s">
        <v>0</v>
      </c>
      <c r="AF72" s="779">
        <v>25</v>
      </c>
      <c r="AG72" s="869">
        <v>25</v>
      </c>
      <c r="AH72" s="1"/>
      <c r="AJ72" s="780">
        <v>198.5</v>
      </c>
      <c r="AK72" s="780">
        <v>12.25</v>
      </c>
      <c r="AL72" s="780">
        <f t="shared" si="5"/>
        <v>210.75</v>
      </c>
      <c r="AM72" s="866">
        <f t="shared" si="4"/>
        <v>50.419999999999987</v>
      </c>
      <c r="AN72" s="866">
        <f t="shared" si="6"/>
        <v>6.0999999999999872</v>
      </c>
      <c r="AO72" s="780">
        <v>-44.32</v>
      </c>
    </row>
    <row r="73" spans="1:41" ht="22.35" customHeight="1" x14ac:dyDescent="0.2">
      <c r="A73" s="924"/>
      <c r="B73" s="939" t="s">
        <v>144</v>
      </c>
      <c r="C73" s="779"/>
      <c r="D73" s="779" t="s">
        <v>145</v>
      </c>
      <c r="E73" s="779">
        <v>99</v>
      </c>
      <c r="F73" s="920" t="s">
        <v>146</v>
      </c>
      <c r="G73" s="789"/>
      <c r="H73" s="779"/>
      <c r="I73" s="791"/>
      <c r="J73" s="940" t="s">
        <v>32</v>
      </c>
      <c r="K73" s="779" t="s">
        <v>32</v>
      </c>
      <c r="L73" s="779" t="s">
        <v>32</v>
      </c>
      <c r="M73" s="779">
        <v>1</v>
      </c>
      <c r="N73" s="789">
        <v>7</v>
      </c>
      <c r="O73" s="779"/>
      <c r="P73" s="791"/>
      <c r="Q73" s="779">
        <v>89</v>
      </c>
      <c r="R73" s="779">
        <v>89</v>
      </c>
      <c r="S73" s="779">
        <v>89</v>
      </c>
      <c r="T73" s="779"/>
      <c r="U73" s="789">
        <v>7</v>
      </c>
      <c r="V73" s="874" t="s">
        <v>122</v>
      </c>
      <c r="W73" s="874" t="s">
        <v>123</v>
      </c>
      <c r="X73" s="789" t="s">
        <v>36</v>
      </c>
      <c r="Y73" s="789" t="s">
        <v>36</v>
      </c>
      <c r="Z73" s="789" t="s">
        <v>36</v>
      </c>
      <c r="AA73" s="940">
        <v>79</v>
      </c>
      <c r="AB73" s="789">
        <v>8</v>
      </c>
      <c r="AC73" s="779"/>
      <c r="AD73" s="791"/>
      <c r="AE73" s="779">
        <v>11</v>
      </c>
      <c r="AF73" s="779">
        <v>11</v>
      </c>
      <c r="AG73" s="869">
        <v>11</v>
      </c>
      <c r="AH73" s="1"/>
      <c r="AJ73" s="780">
        <v>171.25</v>
      </c>
      <c r="AK73" s="780">
        <v>4.25</v>
      </c>
      <c r="AL73" s="780">
        <f t="shared" si="5"/>
        <v>175.5</v>
      </c>
      <c r="AM73" s="866">
        <f t="shared" si="4"/>
        <v>15.169999999999987</v>
      </c>
      <c r="AN73" s="866">
        <f t="shared" si="6"/>
        <v>-143.15</v>
      </c>
      <c r="AO73" s="780">
        <v>-158.32</v>
      </c>
    </row>
    <row r="74" spans="1:41" ht="22.35" customHeight="1" x14ac:dyDescent="0.2">
      <c r="A74" s="924"/>
      <c r="B74" s="870" t="s">
        <v>147</v>
      </c>
      <c r="C74" s="779" t="s">
        <v>36</v>
      </c>
      <c r="D74" s="779" t="s">
        <v>36</v>
      </c>
      <c r="E74" s="779" t="s">
        <v>36</v>
      </c>
      <c r="F74" s="779" t="s">
        <v>36</v>
      </c>
      <c r="G74" s="789"/>
      <c r="H74" s="779"/>
      <c r="I74" s="791"/>
      <c r="J74" s="941">
        <v>9</v>
      </c>
      <c r="K74" s="926">
        <v>11</v>
      </c>
      <c r="L74" s="926">
        <v>11</v>
      </c>
      <c r="M74" s="926">
        <v>11</v>
      </c>
      <c r="N74" s="926">
        <v>11</v>
      </c>
      <c r="O74" s="656" t="s">
        <v>75</v>
      </c>
      <c r="P74" s="656" t="s">
        <v>76</v>
      </c>
      <c r="Q74" s="779" t="s">
        <v>36</v>
      </c>
      <c r="R74" s="779" t="s">
        <v>36</v>
      </c>
      <c r="S74" s="779" t="s">
        <v>36</v>
      </c>
      <c r="T74" s="779" t="s">
        <v>0</v>
      </c>
      <c r="U74" s="789" t="s">
        <v>146</v>
      </c>
      <c r="V74" s="779"/>
      <c r="W74" s="791"/>
      <c r="X74" s="930">
        <v>3</v>
      </c>
      <c r="Y74" s="930">
        <v>3</v>
      </c>
      <c r="Z74" s="930" t="s">
        <v>148</v>
      </c>
      <c r="AA74" s="780">
        <v>3</v>
      </c>
      <c r="AB74" s="780">
        <v>3</v>
      </c>
      <c r="AC74" s="779"/>
      <c r="AD74" s="791"/>
      <c r="AE74" s="942"/>
      <c r="AF74" s="942" t="s">
        <v>32</v>
      </c>
      <c r="AG74" s="943" t="s">
        <v>32</v>
      </c>
      <c r="AH74" s="1"/>
      <c r="AJ74" s="780">
        <v>145</v>
      </c>
      <c r="AK74" s="780">
        <v>4.75</v>
      </c>
      <c r="AL74" s="780">
        <f t="shared" si="5"/>
        <v>149.75</v>
      </c>
      <c r="AM74" s="866">
        <f t="shared" si="4"/>
        <v>-10.580000000000013</v>
      </c>
      <c r="AN74" s="866">
        <f t="shared" si="6"/>
        <v>6.5999999999999872</v>
      </c>
      <c r="AO74" s="780">
        <v>17.18</v>
      </c>
    </row>
    <row r="75" spans="1:41" ht="22.35" customHeight="1" x14ac:dyDescent="0.2">
      <c r="A75" s="924"/>
      <c r="B75" s="870" t="s">
        <v>149</v>
      </c>
      <c r="C75" s="921" t="s">
        <v>0</v>
      </c>
      <c r="D75" s="779">
        <v>25</v>
      </c>
      <c r="E75" s="779">
        <v>25</v>
      </c>
      <c r="F75" s="921" t="s">
        <v>36</v>
      </c>
      <c r="G75" s="789">
        <v>22</v>
      </c>
      <c r="H75" s="779">
        <v>22</v>
      </c>
      <c r="I75" s="791">
        <v>22</v>
      </c>
      <c r="J75" s="779" t="s">
        <v>36</v>
      </c>
      <c r="K75" s="779" t="s">
        <v>36</v>
      </c>
      <c r="L75" s="779" t="s">
        <v>36</v>
      </c>
      <c r="M75" s="779" t="s">
        <v>36</v>
      </c>
      <c r="N75" s="779">
        <v>6</v>
      </c>
      <c r="O75" s="779"/>
      <c r="P75" s="791"/>
      <c r="Q75" s="779">
        <v>26</v>
      </c>
      <c r="R75" s="779">
        <v>26</v>
      </c>
      <c r="S75" s="779">
        <v>26</v>
      </c>
      <c r="T75" s="779"/>
      <c r="U75" s="789" t="s">
        <v>118</v>
      </c>
      <c r="V75" s="921" t="s">
        <v>117</v>
      </c>
      <c r="W75" s="921" t="s">
        <v>117</v>
      </c>
      <c r="X75" s="942" t="s">
        <v>32</v>
      </c>
      <c r="Y75" s="942" t="s">
        <v>32</v>
      </c>
      <c r="Z75" s="942" t="s">
        <v>32</v>
      </c>
      <c r="AA75" s="942" t="s">
        <v>32</v>
      </c>
      <c r="AB75" s="942" t="s">
        <v>32</v>
      </c>
      <c r="AC75" s="942"/>
      <c r="AD75" s="942"/>
      <c r="AE75" s="942"/>
      <c r="AF75" s="942" t="s">
        <v>32</v>
      </c>
      <c r="AG75" s="943" t="s">
        <v>32</v>
      </c>
      <c r="AH75" s="1"/>
      <c r="AJ75" s="780">
        <v>161.25</v>
      </c>
      <c r="AK75" s="780">
        <v>5.25</v>
      </c>
      <c r="AL75" s="780">
        <f t="shared" si="5"/>
        <v>166.5</v>
      </c>
      <c r="AM75" s="866">
        <f t="shared" si="4"/>
        <v>6.1699999999999875</v>
      </c>
      <c r="AN75" s="866">
        <f t="shared" si="6"/>
        <v>-3.9000000000000128</v>
      </c>
      <c r="AO75" s="780">
        <v>-10.07</v>
      </c>
    </row>
    <row r="76" spans="1:41" ht="22.35" customHeight="1" x14ac:dyDescent="0.2">
      <c r="A76" s="944"/>
      <c r="B76" s="927" t="s">
        <v>150</v>
      </c>
      <c r="C76" s="779"/>
      <c r="D76" s="779" t="s">
        <v>151</v>
      </c>
      <c r="E76" s="779" t="s">
        <v>151</v>
      </c>
      <c r="F76" s="779" t="s">
        <v>151</v>
      </c>
      <c r="G76" s="789"/>
      <c r="H76" s="779"/>
      <c r="I76" s="791"/>
      <c r="J76" s="779" t="s">
        <v>151</v>
      </c>
      <c r="K76" s="779" t="s">
        <v>151</v>
      </c>
      <c r="L76" s="779" t="s">
        <v>151</v>
      </c>
      <c r="M76" s="779" t="s">
        <v>151</v>
      </c>
      <c r="N76" s="779" t="s">
        <v>151</v>
      </c>
      <c r="O76" s="779"/>
      <c r="P76" s="791"/>
      <c r="Q76" s="779" t="s">
        <v>151</v>
      </c>
      <c r="R76" s="779" t="s">
        <v>151</v>
      </c>
      <c r="S76" s="779" t="s">
        <v>151</v>
      </c>
      <c r="T76" s="779"/>
      <c r="U76" s="779" t="s">
        <v>151</v>
      </c>
      <c r="V76" s="779"/>
      <c r="W76" s="791"/>
      <c r="X76" s="779" t="s">
        <v>151</v>
      </c>
      <c r="Y76" s="779" t="s">
        <v>151</v>
      </c>
      <c r="Z76" s="779" t="s">
        <v>151</v>
      </c>
      <c r="AA76" s="779" t="s">
        <v>151</v>
      </c>
      <c r="AB76" s="779" t="s">
        <v>151</v>
      </c>
      <c r="AC76" s="779"/>
      <c r="AD76" s="791"/>
      <c r="AE76" s="779"/>
      <c r="AF76" s="779" t="s">
        <v>151</v>
      </c>
      <c r="AG76" s="779" t="s">
        <v>151</v>
      </c>
      <c r="AH76" s="1"/>
      <c r="AJ76" s="780">
        <v>170.25</v>
      </c>
      <c r="AK76" s="780">
        <v>0.5</v>
      </c>
      <c r="AL76" s="780">
        <f t="shared" si="5"/>
        <v>170.75</v>
      </c>
      <c r="AM76" s="866">
        <f t="shared" si="4"/>
        <v>10.419999999999987</v>
      </c>
      <c r="AN76" s="866">
        <f t="shared" si="6"/>
        <v>29.849999999999987</v>
      </c>
      <c r="AO76" s="780">
        <v>19.43</v>
      </c>
    </row>
    <row r="77" spans="1:41" ht="22.35" customHeight="1" x14ac:dyDescent="0.2">
      <c r="A77" s="944"/>
      <c r="B77" s="870" t="s">
        <v>152</v>
      </c>
      <c r="C77" s="779"/>
      <c r="D77" s="779" t="s">
        <v>153</v>
      </c>
      <c r="E77" s="779" t="s">
        <v>153</v>
      </c>
      <c r="F77" s="779">
        <v>99</v>
      </c>
      <c r="G77" s="789"/>
      <c r="H77" s="779"/>
      <c r="I77" s="791"/>
      <c r="J77" s="796">
        <v>25</v>
      </c>
      <c r="K77" s="779" t="s">
        <v>32</v>
      </c>
      <c r="L77" s="796">
        <v>25</v>
      </c>
      <c r="M77" s="796">
        <v>25</v>
      </c>
      <c r="N77" s="796">
        <v>25</v>
      </c>
      <c r="O77" s="779"/>
      <c r="P77" s="791"/>
      <c r="Q77" s="779">
        <v>25</v>
      </c>
      <c r="R77" s="779">
        <v>25</v>
      </c>
      <c r="S77" s="779">
        <v>25</v>
      </c>
      <c r="T77" s="779"/>
      <c r="U77" s="779">
        <v>25</v>
      </c>
      <c r="V77" s="779"/>
      <c r="W77" s="791"/>
      <c r="X77" s="779" t="s">
        <v>32</v>
      </c>
      <c r="Y77" s="779" t="s">
        <v>154</v>
      </c>
      <c r="Z77" s="779" t="s">
        <v>154</v>
      </c>
      <c r="AA77" s="779" t="s">
        <v>32</v>
      </c>
      <c r="AB77" s="945" t="s">
        <v>32</v>
      </c>
      <c r="AC77" s="779" t="s">
        <v>119</v>
      </c>
      <c r="AD77" s="791" t="s">
        <v>119</v>
      </c>
      <c r="AE77" s="779" t="s">
        <v>155</v>
      </c>
      <c r="AF77" s="796">
        <v>26</v>
      </c>
      <c r="AG77" s="796">
        <v>26</v>
      </c>
      <c r="AH77" s="1"/>
      <c r="AJ77" s="780">
        <v>161.25</v>
      </c>
      <c r="AK77" s="780">
        <v>6.75</v>
      </c>
      <c r="AL77" s="780">
        <f t="shared" si="5"/>
        <v>168</v>
      </c>
      <c r="AM77" s="866">
        <f t="shared" si="4"/>
        <v>7.6699999999999875</v>
      </c>
      <c r="AN77" s="866">
        <f t="shared" si="6"/>
        <v>-1.5500000000000131</v>
      </c>
      <c r="AO77" s="780">
        <v>-9.2200000000000006</v>
      </c>
    </row>
    <row r="78" spans="1:41" ht="22.35" customHeight="1" x14ac:dyDescent="0.2">
      <c r="A78" s="944"/>
      <c r="B78" s="870" t="s">
        <v>156</v>
      </c>
      <c r="C78" s="779"/>
      <c r="D78" s="779" t="s">
        <v>146</v>
      </c>
      <c r="E78" s="779" t="s">
        <v>146</v>
      </c>
      <c r="F78" s="779">
        <v>7</v>
      </c>
      <c r="G78" s="789" t="s">
        <v>119</v>
      </c>
      <c r="H78" s="791" t="s">
        <v>0</v>
      </c>
      <c r="I78" s="791" t="s">
        <v>0</v>
      </c>
      <c r="J78" s="779" t="s">
        <v>36</v>
      </c>
      <c r="K78" s="779" t="s">
        <v>36</v>
      </c>
      <c r="L78" s="779" t="s">
        <v>36</v>
      </c>
      <c r="M78" s="779" t="s">
        <v>36</v>
      </c>
      <c r="N78" s="789" t="s">
        <v>139</v>
      </c>
      <c r="O78" s="789" t="s">
        <v>128</v>
      </c>
      <c r="P78" s="789" t="s">
        <v>129</v>
      </c>
      <c r="Q78" s="920" t="s">
        <v>36</v>
      </c>
      <c r="R78" s="920" t="s">
        <v>36</v>
      </c>
      <c r="S78" s="920" t="s">
        <v>36</v>
      </c>
      <c r="T78" s="920" t="s">
        <v>36</v>
      </c>
      <c r="U78" s="789">
        <v>26</v>
      </c>
      <c r="V78" s="779"/>
      <c r="W78" s="791">
        <v>26</v>
      </c>
      <c r="X78" s="779">
        <v>26</v>
      </c>
      <c r="Y78" s="779" t="s">
        <v>36</v>
      </c>
      <c r="Z78" s="779" t="s">
        <v>36</v>
      </c>
      <c r="AA78" s="779" t="s">
        <v>36</v>
      </c>
      <c r="AB78" s="779" t="s">
        <v>36</v>
      </c>
      <c r="AC78" s="779"/>
      <c r="AD78" s="791"/>
      <c r="AE78" s="779" t="s">
        <v>120</v>
      </c>
      <c r="AF78" s="779" t="s">
        <v>36</v>
      </c>
      <c r="AG78" s="869" t="s">
        <v>32</v>
      </c>
      <c r="AH78" s="1"/>
      <c r="AJ78" s="780">
        <v>104.75</v>
      </c>
      <c r="AK78" s="780">
        <v>4.75</v>
      </c>
      <c r="AL78" s="780">
        <f t="shared" si="5"/>
        <v>109.5</v>
      </c>
      <c r="AM78" s="866">
        <f t="shared" si="4"/>
        <v>-50.830000000000013</v>
      </c>
      <c r="AN78" s="866">
        <f t="shared" si="6"/>
        <v>4.3499999999999872</v>
      </c>
      <c r="AO78" s="780">
        <v>55.18</v>
      </c>
    </row>
    <row r="79" spans="1:41" ht="22.35" customHeight="1" thickBot="1" x14ac:dyDescent="0.25">
      <c r="A79" s="944"/>
      <c r="B79" s="870" t="s">
        <v>157</v>
      </c>
      <c r="C79" s="779">
        <v>4</v>
      </c>
      <c r="D79" s="779">
        <v>4</v>
      </c>
      <c r="E79" s="789">
        <v>4</v>
      </c>
      <c r="F79" s="851">
        <v>4</v>
      </c>
      <c r="G79" s="789">
        <v>4</v>
      </c>
      <c r="H79" s="779"/>
      <c r="I79" s="791"/>
      <c r="J79" s="796">
        <v>26</v>
      </c>
      <c r="K79" s="779" t="s">
        <v>32</v>
      </c>
      <c r="L79" s="796">
        <v>26</v>
      </c>
      <c r="M79" s="796">
        <v>26</v>
      </c>
      <c r="N79" s="796">
        <v>26</v>
      </c>
      <c r="O79" s="779"/>
      <c r="P79" s="791"/>
      <c r="Q79" s="942" t="s">
        <v>32</v>
      </c>
      <c r="R79" s="942" t="s">
        <v>32</v>
      </c>
      <c r="S79" s="942" t="s">
        <v>32</v>
      </c>
      <c r="T79" s="942"/>
      <c r="U79" s="942" t="s">
        <v>32</v>
      </c>
      <c r="V79" s="942"/>
      <c r="W79" s="942"/>
      <c r="X79" s="787">
        <v>26</v>
      </c>
      <c r="Y79" s="779">
        <v>26</v>
      </c>
      <c r="Z79" s="779">
        <v>26</v>
      </c>
      <c r="AA79" s="779">
        <v>26</v>
      </c>
      <c r="AB79" s="779">
        <v>26</v>
      </c>
      <c r="AC79" s="779"/>
      <c r="AD79" s="791"/>
      <c r="AE79" s="779" t="s">
        <v>0</v>
      </c>
      <c r="AF79" s="779" t="s">
        <v>32</v>
      </c>
      <c r="AG79" s="869">
        <v>69</v>
      </c>
      <c r="AH79" s="1"/>
      <c r="AJ79" s="780">
        <v>169.5</v>
      </c>
      <c r="AK79" s="780">
        <v>5.5</v>
      </c>
      <c r="AL79" s="780">
        <f t="shared" si="5"/>
        <v>175</v>
      </c>
      <c r="AM79" s="866">
        <f t="shared" si="4"/>
        <v>14.669999999999987</v>
      </c>
      <c r="AN79" s="866">
        <f t="shared" si="6"/>
        <v>36.599999999999987</v>
      </c>
      <c r="AO79" s="780">
        <v>21.93</v>
      </c>
    </row>
    <row r="80" spans="1:41" ht="22.35" customHeight="1" x14ac:dyDescent="0.2">
      <c r="A80" s="944"/>
      <c r="B80" s="946" t="s">
        <v>158</v>
      </c>
      <c r="C80" s="735" t="s">
        <v>128</v>
      </c>
      <c r="D80" s="735" t="s">
        <v>128</v>
      </c>
      <c r="E80" s="735" t="s">
        <v>128</v>
      </c>
      <c r="F80" s="735" t="s">
        <v>128</v>
      </c>
      <c r="G80" s="735" t="s">
        <v>129</v>
      </c>
      <c r="H80" s="735" t="s">
        <v>129</v>
      </c>
      <c r="I80" s="735" t="s">
        <v>129</v>
      </c>
      <c r="J80" s="779" t="s">
        <v>36</v>
      </c>
      <c r="K80" s="779" t="s">
        <v>36</v>
      </c>
      <c r="L80" s="779" t="s">
        <v>36</v>
      </c>
      <c r="M80" s="779" t="s">
        <v>36</v>
      </c>
      <c r="N80" s="789" t="s">
        <v>124</v>
      </c>
      <c r="O80" s="871"/>
      <c r="P80" s="872"/>
      <c r="Q80" s="935" t="s">
        <v>140</v>
      </c>
      <c r="R80" s="935" t="s">
        <v>140</v>
      </c>
      <c r="S80" s="789" t="s">
        <v>128</v>
      </c>
      <c r="T80" s="789" t="s">
        <v>129</v>
      </c>
      <c r="U80" s="935" t="s">
        <v>140</v>
      </c>
      <c r="V80" s="789" t="s">
        <v>159</v>
      </c>
      <c r="W80" s="789" t="s">
        <v>120</v>
      </c>
      <c r="X80" s="779" t="s">
        <v>36</v>
      </c>
      <c r="Y80" s="779" t="s">
        <v>36</v>
      </c>
      <c r="Z80" s="779" t="s">
        <v>36</v>
      </c>
      <c r="AA80" s="779" t="s">
        <v>36</v>
      </c>
      <c r="AB80" s="789" t="s">
        <v>124</v>
      </c>
      <c r="AC80" s="789" t="s">
        <v>122</v>
      </c>
      <c r="AD80" s="789" t="s">
        <v>122</v>
      </c>
      <c r="AE80" s="789" t="s">
        <v>123</v>
      </c>
      <c r="AF80" s="779" t="s">
        <v>36</v>
      </c>
      <c r="AG80" s="779" t="s">
        <v>36</v>
      </c>
      <c r="AH80" s="1"/>
      <c r="AJ80" s="780">
        <v>191.25</v>
      </c>
      <c r="AK80" s="780">
        <v>12.75</v>
      </c>
      <c r="AL80" s="780">
        <f t="shared" si="5"/>
        <v>204</v>
      </c>
      <c r="AM80" s="866">
        <f t="shared" si="4"/>
        <v>43.669999999999987</v>
      </c>
      <c r="AN80" s="866">
        <f t="shared" ref="AN80:AN85" si="8">IF(AM80="","",AM80+AO80)</f>
        <v>108.85</v>
      </c>
      <c r="AO80" s="780">
        <v>65.180000000000007</v>
      </c>
    </row>
    <row r="81" spans="1:41" ht="22.35" customHeight="1" x14ac:dyDescent="0.2">
      <c r="A81" s="947"/>
      <c r="B81" s="939" t="s">
        <v>160</v>
      </c>
      <c r="C81" s="781"/>
      <c r="D81" s="930">
        <v>89</v>
      </c>
      <c r="E81" s="930" t="s">
        <v>32</v>
      </c>
      <c r="F81" s="930" t="s">
        <v>161</v>
      </c>
      <c r="G81" s="789"/>
      <c r="H81" s="779"/>
      <c r="I81" s="791"/>
      <c r="J81" s="636" t="s">
        <v>32</v>
      </c>
      <c r="K81" s="676" t="s">
        <v>32</v>
      </c>
      <c r="L81" s="676" t="s">
        <v>162</v>
      </c>
      <c r="M81" s="676" t="s">
        <v>32</v>
      </c>
      <c r="N81" s="676">
        <v>4</v>
      </c>
      <c r="O81" s="779"/>
      <c r="P81" s="791"/>
      <c r="Q81" s="779" t="s">
        <v>32</v>
      </c>
      <c r="R81" s="794" t="s">
        <v>32</v>
      </c>
      <c r="S81" s="779">
        <v>99</v>
      </c>
      <c r="T81" s="779"/>
      <c r="U81" s="789" t="s">
        <v>163</v>
      </c>
      <c r="V81" s="779"/>
      <c r="W81" s="791"/>
      <c r="X81" s="779">
        <v>4</v>
      </c>
      <c r="Y81" s="779">
        <v>4</v>
      </c>
      <c r="Z81" s="779">
        <v>4</v>
      </c>
      <c r="AA81" s="779">
        <v>4</v>
      </c>
      <c r="AB81" s="789">
        <v>4</v>
      </c>
      <c r="AC81" s="779"/>
      <c r="AD81" s="791"/>
      <c r="AE81" s="779"/>
      <c r="AF81" s="779">
        <v>69</v>
      </c>
      <c r="AG81" s="948">
        <v>69</v>
      </c>
      <c r="AH81" s="1"/>
      <c r="AJ81" s="780">
        <v>173.75</v>
      </c>
      <c r="AK81" s="780">
        <v>0.25</v>
      </c>
      <c r="AL81" s="780">
        <f t="shared" si="5"/>
        <v>174</v>
      </c>
      <c r="AM81" s="866">
        <f t="shared" si="4"/>
        <v>13.669999999999987</v>
      </c>
      <c r="AN81" s="866">
        <f t="shared" si="8"/>
        <v>13.669999999999987</v>
      </c>
      <c r="AO81" s="780"/>
    </row>
    <row r="82" spans="1:41" ht="22.35" customHeight="1" thickBot="1" x14ac:dyDescent="0.25">
      <c r="A82" s="947"/>
      <c r="B82" s="949" t="s">
        <v>164</v>
      </c>
      <c r="C82" s="648"/>
      <c r="D82" s="648">
        <v>5</v>
      </c>
      <c r="E82" s="776">
        <v>5</v>
      </c>
      <c r="F82" s="653">
        <v>5</v>
      </c>
      <c r="G82" s="653"/>
      <c r="H82" s="653"/>
      <c r="I82" s="653"/>
      <c r="J82" s="648">
        <v>10</v>
      </c>
      <c r="K82" s="653">
        <v>10</v>
      </c>
      <c r="L82" s="662">
        <v>10</v>
      </c>
      <c r="M82" s="653">
        <v>10</v>
      </c>
      <c r="N82" s="662">
        <v>10</v>
      </c>
      <c r="O82" s="662" t="s">
        <v>76</v>
      </c>
      <c r="P82" s="662" t="s">
        <v>76</v>
      </c>
      <c r="Q82" s="653" t="s">
        <v>36</v>
      </c>
      <c r="R82" s="653" t="s">
        <v>36</v>
      </c>
      <c r="S82" s="653" t="s">
        <v>36</v>
      </c>
      <c r="T82" s="653" t="s">
        <v>36</v>
      </c>
      <c r="U82" s="653" t="s">
        <v>36</v>
      </c>
      <c r="V82" s="653" t="s">
        <v>84</v>
      </c>
      <c r="W82" s="653" t="s">
        <v>84</v>
      </c>
      <c r="X82" s="653">
        <v>7</v>
      </c>
      <c r="Y82" s="776">
        <v>7</v>
      </c>
      <c r="Z82" s="653">
        <v>7</v>
      </c>
      <c r="AA82" s="653">
        <v>7</v>
      </c>
      <c r="AB82" s="653">
        <v>7</v>
      </c>
      <c r="AC82" s="653"/>
      <c r="AD82" s="653"/>
      <c r="AE82" s="648">
        <v>4</v>
      </c>
      <c r="AF82" s="653">
        <v>4</v>
      </c>
      <c r="AG82" s="655">
        <v>4</v>
      </c>
      <c r="AH82" s="1"/>
      <c r="AJ82" s="780">
        <v>187.25</v>
      </c>
      <c r="AK82" s="780">
        <v>11</v>
      </c>
      <c r="AL82" s="780">
        <f t="shared" si="5"/>
        <v>198.25</v>
      </c>
      <c r="AM82" s="866">
        <f t="shared" si="4"/>
        <v>37.919999999999987</v>
      </c>
      <c r="AN82" s="866">
        <f t="shared" si="8"/>
        <v>8.8399999999999892</v>
      </c>
      <c r="AO82" s="780">
        <v>-29.08</v>
      </c>
    </row>
    <row r="83" spans="1:41" ht="22.35" customHeight="1" x14ac:dyDescent="0.2">
      <c r="A83" s="947"/>
      <c r="B83" s="939" t="s">
        <v>165</v>
      </c>
      <c r="C83" s="781"/>
      <c r="D83" s="921">
        <v>23</v>
      </c>
      <c r="E83" s="779" t="s">
        <v>36</v>
      </c>
      <c r="F83" s="779" t="s">
        <v>36</v>
      </c>
      <c r="G83" s="789"/>
      <c r="H83" s="779"/>
      <c r="I83" s="791" t="s">
        <v>119</v>
      </c>
      <c r="J83" s="796">
        <v>8</v>
      </c>
      <c r="K83" s="796">
        <v>8</v>
      </c>
      <c r="L83" s="796">
        <v>8</v>
      </c>
      <c r="M83" s="796">
        <v>8</v>
      </c>
      <c r="N83" s="780">
        <v>8</v>
      </c>
      <c r="O83" s="779"/>
      <c r="P83" s="791"/>
      <c r="Q83" s="796" t="s">
        <v>145</v>
      </c>
      <c r="R83" s="796" t="s">
        <v>166</v>
      </c>
      <c r="S83" s="950" t="s">
        <v>32</v>
      </c>
      <c r="T83" s="779"/>
      <c r="U83" s="789" t="s">
        <v>166</v>
      </c>
      <c r="V83" s="779"/>
      <c r="W83" s="796">
        <v>26</v>
      </c>
      <c r="X83" s="796">
        <v>26</v>
      </c>
      <c r="Y83" s="796">
        <v>26</v>
      </c>
      <c r="Z83" s="796">
        <v>26</v>
      </c>
      <c r="AA83" s="796">
        <v>26</v>
      </c>
      <c r="AB83" s="796">
        <v>26</v>
      </c>
      <c r="AC83" s="779"/>
      <c r="AD83" s="791" t="s">
        <v>36</v>
      </c>
      <c r="AE83" s="779"/>
      <c r="AF83" s="779">
        <v>26</v>
      </c>
      <c r="AG83" s="869">
        <v>26</v>
      </c>
      <c r="AH83" s="1"/>
      <c r="AJ83" s="780">
        <v>150.75</v>
      </c>
      <c r="AK83" s="780">
        <v>8</v>
      </c>
      <c r="AL83" s="780">
        <f t="shared" si="5"/>
        <v>158.75</v>
      </c>
      <c r="AM83" s="866">
        <f t="shared" si="4"/>
        <v>-1.5800000000000125</v>
      </c>
      <c r="AN83" s="866">
        <f t="shared" si="8"/>
        <v>35.589999999999989</v>
      </c>
      <c r="AO83" s="780">
        <v>37.17</v>
      </c>
    </row>
    <row r="84" spans="1:41" ht="22.35" customHeight="1" x14ac:dyDescent="0.2">
      <c r="A84" s="947"/>
      <c r="B84" s="939" t="s">
        <v>167</v>
      </c>
      <c r="C84" s="781"/>
      <c r="D84" s="779">
        <v>25</v>
      </c>
      <c r="E84" s="779">
        <v>25</v>
      </c>
      <c r="F84" s="780">
        <v>25</v>
      </c>
      <c r="G84" s="789"/>
      <c r="H84" s="779"/>
      <c r="I84" s="780"/>
      <c r="J84" s="950">
        <v>5</v>
      </c>
      <c r="K84" s="950">
        <v>5</v>
      </c>
      <c r="L84" s="950">
        <v>5</v>
      </c>
      <c r="M84" s="950">
        <v>5</v>
      </c>
      <c r="N84" s="950">
        <v>5</v>
      </c>
      <c r="O84" s="779"/>
      <c r="P84" s="791"/>
      <c r="Q84" s="779">
        <v>25</v>
      </c>
      <c r="R84" s="779">
        <v>25</v>
      </c>
      <c r="S84" s="779">
        <v>25</v>
      </c>
      <c r="T84" s="779"/>
      <c r="U84" s="779">
        <v>25</v>
      </c>
      <c r="V84" s="779"/>
      <c r="W84" s="791"/>
      <c r="X84" s="795">
        <v>23</v>
      </c>
      <c r="Y84" s="795">
        <v>23</v>
      </c>
      <c r="Z84" s="951">
        <v>23</v>
      </c>
      <c r="AA84" s="795">
        <v>23</v>
      </c>
      <c r="AB84" s="795">
        <v>23</v>
      </c>
      <c r="AC84" s="795">
        <v>23</v>
      </c>
      <c r="AD84" s="795">
        <v>23</v>
      </c>
      <c r="AE84" s="779"/>
      <c r="AF84" s="779" t="s">
        <v>36</v>
      </c>
      <c r="AG84" s="869" t="s">
        <v>36</v>
      </c>
      <c r="AH84" s="1"/>
      <c r="AJ84" s="780">
        <v>200.25</v>
      </c>
      <c r="AK84" s="780">
        <v>12</v>
      </c>
      <c r="AL84" s="780">
        <f t="shared" si="5"/>
        <v>212.25</v>
      </c>
      <c r="AM84" s="866">
        <f t="shared" si="4"/>
        <v>51.919999999999987</v>
      </c>
      <c r="AN84" s="866">
        <f t="shared" si="8"/>
        <v>76.339999999999989</v>
      </c>
      <c r="AO84" s="780">
        <v>24.42</v>
      </c>
    </row>
    <row r="85" spans="1:41" ht="22.35" customHeight="1" thickBot="1" x14ac:dyDescent="0.25">
      <c r="A85" s="947"/>
      <c r="B85" s="939" t="s">
        <v>168</v>
      </c>
      <c r="C85" s="781"/>
      <c r="D85" s="796">
        <v>8</v>
      </c>
      <c r="E85" s="796">
        <v>8</v>
      </c>
      <c r="F85" s="796">
        <v>8</v>
      </c>
      <c r="G85" s="789"/>
      <c r="H85" s="779" t="s">
        <v>119</v>
      </c>
      <c r="I85" s="791"/>
      <c r="J85" s="796">
        <v>6</v>
      </c>
      <c r="K85" s="796">
        <v>6</v>
      </c>
      <c r="L85" s="796">
        <v>6</v>
      </c>
      <c r="M85" s="796">
        <v>6</v>
      </c>
      <c r="N85" s="795">
        <v>6</v>
      </c>
      <c r="O85" s="779"/>
      <c r="P85" s="791"/>
      <c r="Q85" s="796">
        <v>3</v>
      </c>
      <c r="R85" s="796">
        <v>3</v>
      </c>
      <c r="S85" t="s">
        <v>163</v>
      </c>
      <c r="T85" s="779"/>
      <c r="U85" s="796">
        <v>3</v>
      </c>
      <c r="V85" s="779"/>
      <c r="W85" s="791"/>
      <c r="X85" s="779">
        <v>8</v>
      </c>
      <c r="Y85" s="779">
        <v>8</v>
      </c>
      <c r="Z85" s="950" t="s">
        <v>118</v>
      </c>
      <c r="AA85" s="950" t="s">
        <v>118</v>
      </c>
      <c r="AB85" s="950" t="s">
        <v>118</v>
      </c>
      <c r="AC85" s="796" t="s">
        <v>117</v>
      </c>
      <c r="AD85" s="952" t="s">
        <v>117</v>
      </c>
      <c r="AE85" s="779"/>
      <c r="AF85" s="779" t="s">
        <v>36</v>
      </c>
      <c r="AG85" s="869" t="s">
        <v>36</v>
      </c>
      <c r="AH85" s="1"/>
      <c r="AJ85" s="780" t="str">
        <f t="shared" ref="AJ85" si="9">IF(AH85="","",SUM(AH85:AI85))</f>
        <v/>
      </c>
      <c r="AK85" s="780"/>
      <c r="AL85" s="780" t="str">
        <f t="shared" si="5"/>
        <v/>
      </c>
      <c r="AM85" s="866" t="str">
        <f t="shared" ref="AM85" si="10">IF(AJ85="","",AL85-AJ85)</f>
        <v/>
      </c>
      <c r="AN85" s="866" t="str">
        <f t="shared" si="8"/>
        <v/>
      </c>
      <c r="AO85" s="780"/>
    </row>
    <row r="86" spans="1:41" ht="22.35" customHeight="1" thickBot="1" x14ac:dyDescent="0.25">
      <c r="A86" s="947"/>
      <c r="B86" s="254" t="s">
        <v>169</v>
      </c>
      <c r="C86" s="953"/>
      <c r="D86" s="953" t="s">
        <v>32</v>
      </c>
      <c r="E86" s="954" t="s">
        <v>163</v>
      </c>
      <c r="F86" s="954">
        <v>4</v>
      </c>
      <c r="G86" s="955"/>
      <c r="H86" s="953"/>
      <c r="I86" s="956"/>
      <c r="J86" s="950" t="s">
        <v>32</v>
      </c>
      <c r="K86" s="957" t="s">
        <v>32</v>
      </c>
      <c r="L86" s="953" t="s">
        <v>36</v>
      </c>
      <c r="M86" s="953" t="s">
        <v>36</v>
      </c>
      <c r="N86" s="935" t="s">
        <v>140</v>
      </c>
      <c r="O86" s="789" t="s">
        <v>122</v>
      </c>
      <c r="P86" s="789" t="s">
        <v>123</v>
      </c>
      <c r="Q86" s="653" t="s">
        <v>36</v>
      </c>
      <c r="R86" s="653" t="s">
        <v>36</v>
      </c>
      <c r="S86" s="653" t="s">
        <v>36</v>
      </c>
      <c r="T86" s="953"/>
      <c r="U86" s="653" t="s">
        <v>36</v>
      </c>
      <c r="V86" s="953"/>
      <c r="W86" s="956"/>
      <c r="X86" s="935" t="s">
        <v>140</v>
      </c>
      <c r="Y86" s="935" t="s">
        <v>140</v>
      </c>
      <c r="Z86" s="935" t="s">
        <v>140</v>
      </c>
      <c r="AA86" s="935" t="s">
        <v>140</v>
      </c>
      <c r="AB86" s="935" t="s">
        <v>140</v>
      </c>
      <c r="AC86" s="789" t="s">
        <v>159</v>
      </c>
      <c r="AD86" s="789" t="s">
        <v>120</v>
      </c>
      <c r="AE86" s="779" t="s">
        <v>36</v>
      </c>
      <c r="AF86" s="779" t="s">
        <v>36</v>
      </c>
      <c r="AG86" s="779" t="s">
        <v>36</v>
      </c>
      <c r="AH86" s="1"/>
      <c r="AJ86" s="780">
        <v>173</v>
      </c>
      <c r="AK86" s="780">
        <v>8.75</v>
      </c>
      <c r="AL86" s="780">
        <f t="shared" si="5"/>
        <v>181.75</v>
      </c>
      <c r="AM86" s="866">
        <f>IF(AJ86="","",AL86-NormTid)</f>
        <v>21.419999999999987</v>
      </c>
      <c r="AN86" s="866">
        <f t="shared" ref="AN86" si="11">IF(AM86="","",AM86+AO86)</f>
        <v>21.419999999999987</v>
      </c>
      <c r="AO86" s="780"/>
    </row>
    <row r="87" spans="1:41" ht="22.35" customHeight="1" thickBot="1" x14ac:dyDescent="0.25">
      <c r="A87" s="947"/>
      <c r="B87" s="255" t="s">
        <v>170</v>
      </c>
      <c r="C87" s="779"/>
      <c r="D87" s="779"/>
      <c r="E87" s="779"/>
      <c r="F87" s="779"/>
      <c r="G87" s="779"/>
      <c r="H87" s="779"/>
      <c r="I87" s="779"/>
      <c r="J87" s="789" t="s">
        <v>32</v>
      </c>
      <c r="K87" s="796" t="s">
        <v>163</v>
      </c>
      <c r="L87" s="796">
        <v>89</v>
      </c>
      <c r="M87" s="958">
        <v>1</v>
      </c>
      <c r="N87" s="780">
        <v>1</v>
      </c>
      <c r="O87" s="779"/>
      <c r="P87" s="779"/>
      <c r="Q87" s="959" t="s">
        <v>118</v>
      </c>
      <c r="R87" s="959" t="s">
        <v>118</v>
      </c>
      <c r="S87" s="960" t="s">
        <v>118</v>
      </c>
      <c r="T87" s="960" t="s">
        <v>117</v>
      </c>
      <c r="U87" s="960" t="s">
        <v>118</v>
      </c>
      <c r="V87" s="960" t="s">
        <v>117</v>
      </c>
      <c r="W87" s="574" t="s">
        <v>171</v>
      </c>
      <c r="X87" s="961" t="s">
        <v>36</v>
      </c>
      <c r="Y87" s="961" t="s">
        <v>36</v>
      </c>
      <c r="Z87" s="961" t="s">
        <v>36</v>
      </c>
      <c r="AA87" s="961" t="s">
        <v>36</v>
      </c>
      <c r="AB87" s="961" t="s">
        <v>36</v>
      </c>
      <c r="AC87" s="961" t="s">
        <v>0</v>
      </c>
      <c r="AD87" s="961" t="s">
        <v>0</v>
      </c>
      <c r="AE87" s="780"/>
      <c r="AF87" s="862" t="s">
        <v>32</v>
      </c>
      <c r="AG87" s="962" t="s">
        <v>172</v>
      </c>
      <c r="AH87" s="1"/>
      <c r="AJ87" s="780">
        <v>130</v>
      </c>
      <c r="AK87" s="780"/>
      <c r="AL87" s="780">
        <f t="shared" si="5"/>
        <v>130</v>
      </c>
      <c r="AM87" s="866">
        <f>IF(AJ87="","",AL87-NormTid)</f>
        <v>-30.330000000000013</v>
      </c>
      <c r="AN87" s="866">
        <f t="shared" si="6"/>
        <v>-30.330000000000013</v>
      </c>
      <c r="AO87" s="780"/>
    </row>
    <row r="88" spans="1:41" ht="22.35" customHeight="1" thickBot="1" x14ac:dyDescent="0.25">
      <c r="A88" s="963"/>
      <c r="B88" s="255" t="s">
        <v>173</v>
      </c>
      <c r="C88" s="953"/>
      <c r="D88" s="953"/>
      <c r="E88" s="953"/>
      <c r="F88" s="953"/>
      <c r="G88" s="955"/>
      <c r="H88" s="953"/>
      <c r="I88" s="956"/>
      <c r="J88" s="789" t="s">
        <v>32</v>
      </c>
      <c r="K88" s="958">
        <v>1</v>
      </c>
      <c r="L88" s="796" t="s">
        <v>163</v>
      </c>
      <c r="M88" s="796">
        <v>89</v>
      </c>
      <c r="N88" s="964" t="s">
        <v>125</v>
      </c>
      <c r="O88" s="953"/>
      <c r="P88" s="956"/>
      <c r="Q88" s="958">
        <v>8</v>
      </c>
      <c r="R88" s="958">
        <v>8</v>
      </c>
      <c r="S88" s="958">
        <v>8</v>
      </c>
      <c r="T88" s="958">
        <v>8</v>
      </c>
      <c r="U88" s="964">
        <v>8</v>
      </c>
      <c r="V88" s="953"/>
      <c r="W88" s="956"/>
      <c r="X88" s="669">
        <v>9</v>
      </c>
      <c r="Y88" s="669">
        <v>9</v>
      </c>
      <c r="Z88" s="965">
        <v>9</v>
      </c>
      <c r="AA88" s="965">
        <v>9</v>
      </c>
      <c r="AB88" s="961" t="s">
        <v>0</v>
      </c>
      <c r="AC88" s="961" t="s">
        <v>0</v>
      </c>
      <c r="AD88" s="961" t="s">
        <v>0</v>
      </c>
      <c r="AE88" s="961" t="s">
        <v>0</v>
      </c>
      <c r="AF88" s="961" t="s">
        <v>0</v>
      </c>
      <c r="AG88" s="961" t="s">
        <v>0</v>
      </c>
      <c r="AH88" s="1"/>
      <c r="AJ88" s="780">
        <v>130</v>
      </c>
      <c r="AK88" s="780"/>
      <c r="AL88" s="780">
        <f t="shared" si="5"/>
        <v>130</v>
      </c>
      <c r="AM88" s="866">
        <f>IF(AJ88="","",AL88-NormTid)</f>
        <v>-30.330000000000013</v>
      </c>
      <c r="AN88" s="866">
        <f t="shared" si="6"/>
        <v>-30.330000000000013</v>
      </c>
      <c r="AO88" s="780"/>
    </row>
    <row r="89" spans="1:41" ht="22.35" customHeight="1" x14ac:dyDescent="0.2">
      <c r="A89" s="966"/>
      <c r="B89" s="255" t="s">
        <v>174</v>
      </c>
      <c r="C89" s="779"/>
      <c r="D89" s="779"/>
      <c r="E89" s="779"/>
      <c r="F89" s="779"/>
      <c r="G89" s="789"/>
      <c r="H89" s="779"/>
      <c r="I89" s="791"/>
      <c r="J89" s="789" t="s">
        <v>32</v>
      </c>
      <c r="K89" s="796">
        <v>89</v>
      </c>
      <c r="L89" s="958">
        <v>1</v>
      </c>
      <c r="M89" s="796" t="s">
        <v>163</v>
      </c>
      <c r="N89" s="795">
        <v>69</v>
      </c>
      <c r="O89" s="779"/>
      <c r="P89" s="791"/>
      <c r="Q89" s="967" t="s">
        <v>140</v>
      </c>
      <c r="R89" s="967" t="s">
        <v>140</v>
      </c>
      <c r="S89" s="789" t="s">
        <v>36</v>
      </c>
      <c r="T89" s="789" t="s">
        <v>120</v>
      </c>
      <c r="U89" s="967" t="s">
        <v>175</v>
      </c>
      <c r="V89" s="795" t="s">
        <v>176</v>
      </c>
      <c r="W89" s="795" t="s">
        <v>50</v>
      </c>
      <c r="X89" s="779" t="s">
        <v>36</v>
      </c>
      <c r="Y89" s="779" t="s">
        <v>36</v>
      </c>
      <c r="Z89" s="779" t="s">
        <v>36</v>
      </c>
      <c r="AA89" s="779" t="s">
        <v>36</v>
      </c>
      <c r="AB89" s="779" t="s">
        <v>36</v>
      </c>
      <c r="AC89" s="779"/>
      <c r="AD89" s="791"/>
      <c r="AE89" s="795">
        <v>23</v>
      </c>
      <c r="AF89" s="795">
        <v>23</v>
      </c>
      <c r="AG89" s="968">
        <v>23</v>
      </c>
      <c r="AH89" s="1"/>
      <c r="AJ89" s="780">
        <v>124</v>
      </c>
      <c r="AK89" s="780">
        <v>6.25</v>
      </c>
      <c r="AL89" s="780">
        <f t="shared" si="7"/>
        <v>130.25</v>
      </c>
      <c r="AM89" s="866">
        <f>IF(AJ89="","",AL89-NormTid)</f>
        <v>-30.080000000000013</v>
      </c>
      <c r="AN89" s="866">
        <f t="shared" si="6"/>
        <v>-30.080000000000013</v>
      </c>
      <c r="AO89" s="780"/>
    </row>
    <row r="90" spans="1:41" ht="22.35" customHeight="1" x14ac:dyDescent="0.2">
      <c r="A90" s="966"/>
      <c r="B90" s="969" t="s">
        <v>0</v>
      </c>
      <c r="C90" s="779"/>
      <c r="D90" s="779"/>
      <c r="E90" s="779"/>
      <c r="F90" s="779"/>
      <c r="G90" s="789"/>
      <c r="H90" s="779"/>
      <c r="I90" s="791"/>
      <c r="J90" s="779"/>
      <c r="K90" s="779"/>
      <c r="L90" s="779"/>
      <c r="M90" s="779"/>
      <c r="N90" s="789"/>
      <c r="O90" s="779"/>
      <c r="P90" s="791"/>
      <c r="Q90" s="779"/>
      <c r="R90" s="779"/>
      <c r="S90" s="779"/>
      <c r="T90" s="779"/>
      <c r="U90" s="789"/>
      <c r="V90" s="779"/>
      <c r="W90" s="791"/>
      <c r="X90" s="779"/>
      <c r="Y90" s="779"/>
      <c r="Z90" s="779"/>
      <c r="AA90" s="779"/>
      <c r="AB90" s="789"/>
      <c r="AC90" s="779"/>
      <c r="AD90" s="791"/>
      <c r="AE90" s="779"/>
      <c r="AF90" s="779"/>
      <c r="AG90" s="869"/>
      <c r="AH90" s="1"/>
      <c r="AJ90" s="780">
        <f t="shared" ref="AJ90:AJ96" si="12">$AJ$12</f>
        <v>160.33000000000001</v>
      </c>
      <c r="AK90" s="780"/>
      <c r="AL90" s="780">
        <f t="shared" si="7"/>
        <v>160.33000000000001</v>
      </c>
      <c r="AM90" s="866">
        <f t="shared" ref="AM90:AM96" si="13">IF(AJ90="","",AL90-AJ90)</f>
        <v>0</v>
      </c>
      <c r="AN90" s="866">
        <f t="shared" si="6"/>
        <v>0</v>
      </c>
      <c r="AO90" s="780"/>
    </row>
    <row r="91" spans="1:41" ht="22.35" customHeight="1" x14ac:dyDescent="0.2">
      <c r="A91" s="966"/>
      <c r="B91" s="780"/>
      <c r="C91" s="789"/>
      <c r="D91" s="789"/>
      <c r="E91" s="781"/>
      <c r="F91" s="789"/>
      <c r="G91" s="789"/>
      <c r="H91" s="789"/>
      <c r="I91" s="789"/>
      <c r="J91" s="789"/>
      <c r="K91" s="789"/>
      <c r="L91" s="789"/>
      <c r="M91" s="789"/>
      <c r="N91" s="789"/>
      <c r="O91" s="798"/>
      <c r="P91" s="798"/>
      <c r="Q91" s="798"/>
      <c r="R91" s="798"/>
      <c r="S91" s="798"/>
      <c r="T91" s="798"/>
      <c r="U91" s="798"/>
      <c r="V91" s="798"/>
      <c r="W91" s="789"/>
      <c r="X91" s="789"/>
      <c r="Y91" s="789"/>
      <c r="Z91" s="789"/>
      <c r="AA91" s="789"/>
      <c r="AB91" s="789"/>
      <c r="AC91" s="789"/>
      <c r="AD91" s="781"/>
      <c r="AE91" s="789"/>
      <c r="AF91" s="789"/>
      <c r="AG91" s="923"/>
      <c r="AH91" s="1"/>
      <c r="AJ91" s="780">
        <f t="shared" si="12"/>
        <v>160.33000000000001</v>
      </c>
      <c r="AK91" s="780"/>
      <c r="AL91" s="780">
        <f t="shared" si="7"/>
        <v>160.33000000000001</v>
      </c>
      <c r="AM91" s="866">
        <f t="shared" si="13"/>
        <v>0</v>
      </c>
      <c r="AN91" s="866">
        <f t="shared" si="6"/>
        <v>0</v>
      </c>
      <c r="AO91" s="780"/>
    </row>
    <row r="92" spans="1:41" ht="22.35" customHeight="1" x14ac:dyDescent="0.2">
      <c r="A92" s="966"/>
      <c r="B92" s="970" t="s">
        <v>177</v>
      </c>
      <c r="C92" s="971">
        <v>1</v>
      </c>
      <c r="D92" s="972">
        <v>2</v>
      </c>
      <c r="E92" s="972">
        <v>3</v>
      </c>
      <c r="F92" s="972">
        <v>4</v>
      </c>
      <c r="G92" s="971">
        <v>5</v>
      </c>
      <c r="H92" s="971">
        <v>6</v>
      </c>
      <c r="I92" s="971">
        <v>7</v>
      </c>
      <c r="J92" s="972">
        <v>8</v>
      </c>
      <c r="K92" s="972">
        <v>9</v>
      </c>
      <c r="L92" s="972">
        <v>10</v>
      </c>
      <c r="M92" s="972">
        <v>11</v>
      </c>
      <c r="N92" s="972">
        <v>12</v>
      </c>
      <c r="O92" s="971">
        <v>13</v>
      </c>
      <c r="P92" s="971">
        <v>14</v>
      </c>
      <c r="Q92" s="972">
        <v>15</v>
      </c>
      <c r="R92" s="972">
        <v>16</v>
      </c>
      <c r="S92" s="972">
        <v>17</v>
      </c>
      <c r="T92" s="971">
        <v>18</v>
      </c>
      <c r="U92" s="972">
        <v>19</v>
      </c>
      <c r="V92" s="971">
        <v>20</v>
      </c>
      <c r="W92" s="971">
        <v>21</v>
      </c>
      <c r="X92" s="972">
        <v>22</v>
      </c>
      <c r="Y92" s="972">
        <v>23</v>
      </c>
      <c r="Z92" s="972">
        <v>24</v>
      </c>
      <c r="AA92" s="972">
        <v>25</v>
      </c>
      <c r="AB92" s="972">
        <v>26</v>
      </c>
      <c r="AC92" s="971">
        <v>27</v>
      </c>
      <c r="AD92" s="971">
        <v>28</v>
      </c>
      <c r="AE92" s="971">
        <v>29</v>
      </c>
      <c r="AF92" s="972">
        <v>30</v>
      </c>
      <c r="AG92" s="973">
        <v>31</v>
      </c>
      <c r="AH92" s="1"/>
      <c r="AJ92" s="780">
        <f t="shared" si="12"/>
        <v>160.33000000000001</v>
      </c>
      <c r="AK92" s="780"/>
      <c r="AL92" s="780">
        <f t="shared" si="7"/>
        <v>160.33000000000001</v>
      </c>
      <c r="AM92" s="866">
        <f t="shared" si="13"/>
        <v>0</v>
      </c>
      <c r="AN92" s="866">
        <f t="shared" si="6"/>
        <v>0</v>
      </c>
      <c r="AO92" s="780"/>
    </row>
    <row r="93" spans="1:41" ht="22.35" customHeight="1" x14ac:dyDescent="0.2">
      <c r="A93" s="966"/>
      <c r="B93" s="870" t="s">
        <v>0</v>
      </c>
      <c r="C93" s="789"/>
      <c r="D93" s="789"/>
      <c r="E93" s="789"/>
      <c r="F93" s="974"/>
      <c r="G93" s="974"/>
      <c r="H93" s="779"/>
      <c r="I93" s="779"/>
      <c r="J93" s="779"/>
      <c r="K93" s="779"/>
      <c r="L93" s="779"/>
      <c r="M93" s="779"/>
      <c r="N93" s="779"/>
      <c r="O93" s="779"/>
      <c r="P93" s="779"/>
      <c r="Q93" s="779"/>
      <c r="R93" s="779"/>
      <c r="S93" s="779"/>
      <c r="T93" s="779"/>
      <c r="U93" s="779"/>
      <c r="V93" s="779"/>
      <c r="W93" s="779"/>
      <c r="X93" s="779"/>
      <c r="Y93" s="779"/>
      <c r="Z93" s="779"/>
      <c r="AA93" s="779"/>
      <c r="AB93" s="779"/>
      <c r="AC93" s="779"/>
      <c r="AD93" s="779"/>
      <c r="AE93" s="779"/>
      <c r="AF93" s="779"/>
      <c r="AG93" s="975"/>
      <c r="AH93" s="1"/>
      <c r="AJ93" s="780">
        <f t="shared" si="12"/>
        <v>160.33000000000001</v>
      </c>
      <c r="AK93" s="780"/>
      <c r="AL93" s="780">
        <f t="shared" si="7"/>
        <v>160.33000000000001</v>
      </c>
      <c r="AM93" s="866">
        <f t="shared" si="13"/>
        <v>0</v>
      </c>
      <c r="AN93" s="866">
        <f t="shared" si="6"/>
        <v>0</v>
      </c>
      <c r="AO93" s="780"/>
    </row>
    <row r="94" spans="1:41" ht="22.35" customHeight="1" x14ac:dyDescent="0.2">
      <c r="A94" s="966"/>
      <c r="B94" s="870" t="s">
        <v>0</v>
      </c>
      <c r="C94" s="789"/>
      <c r="D94" s="789"/>
      <c r="E94" s="789"/>
      <c r="F94" s="974"/>
      <c r="G94" s="974"/>
      <c r="H94" s="779"/>
      <c r="I94" s="779"/>
      <c r="J94" s="779"/>
      <c r="K94" s="779"/>
      <c r="L94" s="779"/>
      <c r="M94" s="779"/>
      <c r="N94" s="779"/>
      <c r="O94" s="779"/>
      <c r="P94" s="779"/>
      <c r="Q94" s="779"/>
      <c r="R94" s="779"/>
      <c r="S94" s="779"/>
      <c r="T94" s="779"/>
      <c r="U94" s="779"/>
      <c r="V94" s="779"/>
      <c r="W94" s="779"/>
      <c r="X94" s="779"/>
      <c r="Y94" s="779"/>
      <c r="Z94" s="779"/>
      <c r="AA94" s="779"/>
      <c r="AB94" s="779"/>
      <c r="AC94" s="779"/>
      <c r="AD94" s="779"/>
      <c r="AE94" s="779"/>
      <c r="AF94" s="779"/>
      <c r="AG94" s="975"/>
      <c r="AH94" s="1"/>
      <c r="AJ94" s="780">
        <f t="shared" si="12"/>
        <v>160.33000000000001</v>
      </c>
      <c r="AK94" s="780"/>
      <c r="AL94" s="780">
        <f t="shared" si="7"/>
        <v>160.33000000000001</v>
      </c>
      <c r="AM94" s="866">
        <f t="shared" si="13"/>
        <v>0</v>
      </c>
      <c r="AN94" s="866">
        <f t="shared" si="6"/>
        <v>0</v>
      </c>
      <c r="AO94" s="780"/>
    </row>
    <row r="95" spans="1:41" ht="22.35" customHeight="1" x14ac:dyDescent="0.2">
      <c r="A95" s="966"/>
      <c r="B95" s="870" t="s">
        <v>0</v>
      </c>
      <c r="C95" s="789"/>
      <c r="D95" s="789"/>
      <c r="E95" s="789"/>
      <c r="F95" s="974"/>
      <c r="G95" s="974"/>
      <c r="H95" s="779"/>
      <c r="I95" s="779"/>
      <c r="J95" s="779"/>
      <c r="K95" s="779"/>
      <c r="L95" s="779"/>
      <c r="M95" s="779"/>
      <c r="N95" s="779"/>
      <c r="O95" s="779"/>
      <c r="P95" s="779"/>
      <c r="Q95" s="779"/>
      <c r="R95" s="779"/>
      <c r="S95" s="779"/>
      <c r="T95" s="779"/>
      <c r="U95" s="779"/>
      <c r="V95" s="779"/>
      <c r="W95" s="779"/>
      <c r="X95" s="779"/>
      <c r="Y95" s="779"/>
      <c r="Z95" s="779"/>
      <c r="AA95" s="779"/>
      <c r="AB95" s="779"/>
      <c r="AC95" s="779"/>
      <c r="AD95" s="779"/>
      <c r="AE95" s="779"/>
      <c r="AF95" s="779"/>
      <c r="AG95" s="975"/>
      <c r="AH95" s="1"/>
      <c r="AJ95" s="780">
        <f t="shared" si="12"/>
        <v>160.33000000000001</v>
      </c>
      <c r="AK95" s="780"/>
      <c r="AL95" s="780">
        <f t="shared" si="7"/>
        <v>160.33000000000001</v>
      </c>
      <c r="AM95" s="866">
        <f t="shared" si="13"/>
        <v>0</v>
      </c>
      <c r="AN95" s="866">
        <f t="shared" si="6"/>
        <v>0</v>
      </c>
      <c r="AO95" s="780"/>
    </row>
    <row r="96" spans="1:41" ht="22.35" customHeight="1" thickBot="1" x14ac:dyDescent="0.25">
      <c r="A96" s="341"/>
      <c r="B96" s="342" t="s">
        <v>0</v>
      </c>
      <c r="C96" s="335"/>
      <c r="D96" s="335"/>
      <c r="E96" s="335"/>
      <c r="F96" s="343"/>
      <c r="G96" s="343"/>
      <c r="H96" s="334"/>
      <c r="I96" s="334"/>
      <c r="J96" s="334"/>
      <c r="K96" s="334"/>
      <c r="L96" s="334"/>
      <c r="M96" s="334"/>
      <c r="N96" s="334"/>
      <c r="O96" s="334"/>
      <c r="P96" s="334"/>
      <c r="Q96" s="334"/>
      <c r="R96" s="334"/>
      <c r="S96" s="334"/>
      <c r="T96" s="334"/>
      <c r="U96" s="334"/>
      <c r="V96" s="334"/>
      <c r="W96" s="334"/>
      <c r="X96" s="334"/>
      <c r="Y96" s="334"/>
      <c r="Z96" s="334"/>
      <c r="AA96" s="334"/>
      <c r="AB96" s="334"/>
      <c r="AC96" s="334"/>
      <c r="AD96" s="334"/>
      <c r="AE96" s="334"/>
      <c r="AF96" s="334"/>
      <c r="AG96" s="340"/>
      <c r="AH96" s="1"/>
      <c r="AJ96" s="780">
        <f t="shared" si="12"/>
        <v>160.33000000000001</v>
      </c>
      <c r="AK96" s="780"/>
      <c r="AL96" s="780">
        <f t="shared" si="7"/>
        <v>160.33000000000001</v>
      </c>
      <c r="AM96" s="866">
        <f t="shared" si="13"/>
        <v>0</v>
      </c>
      <c r="AN96" s="866">
        <f t="shared" si="6"/>
        <v>0</v>
      </c>
      <c r="AO96" s="780"/>
    </row>
    <row r="97" spans="1:40" ht="22.35" customHeight="1" thickBot="1" x14ac:dyDescent="0.25">
      <c r="A97" s="42"/>
      <c r="B97" s="976" t="s">
        <v>178</v>
      </c>
      <c r="C97" s="783">
        <v>1</v>
      </c>
      <c r="D97" s="784">
        <v>2</v>
      </c>
      <c r="E97" s="784">
        <v>3</v>
      </c>
      <c r="F97" s="784">
        <v>4</v>
      </c>
      <c r="G97" s="783">
        <v>5</v>
      </c>
      <c r="H97" s="783">
        <v>6</v>
      </c>
      <c r="I97" s="783">
        <v>7</v>
      </c>
      <c r="J97" s="784">
        <v>8</v>
      </c>
      <c r="K97" s="784">
        <v>9</v>
      </c>
      <c r="L97" s="784">
        <v>10</v>
      </c>
      <c r="M97" s="784">
        <v>11</v>
      </c>
      <c r="N97" s="784">
        <v>12</v>
      </c>
      <c r="O97" s="783">
        <v>13</v>
      </c>
      <c r="P97" s="783">
        <v>14</v>
      </c>
      <c r="Q97" s="784">
        <v>15</v>
      </c>
      <c r="R97" s="784">
        <v>16</v>
      </c>
      <c r="S97" s="784">
        <v>17</v>
      </c>
      <c r="T97" s="783">
        <v>18</v>
      </c>
      <c r="U97" s="784">
        <v>19</v>
      </c>
      <c r="V97" s="783">
        <v>20</v>
      </c>
      <c r="W97" s="783">
        <v>21</v>
      </c>
      <c r="X97" s="784">
        <v>22</v>
      </c>
      <c r="Y97" s="784">
        <v>23</v>
      </c>
      <c r="Z97" s="784">
        <v>24</v>
      </c>
      <c r="AA97" s="784">
        <v>25</v>
      </c>
      <c r="AB97" s="784">
        <v>26</v>
      </c>
      <c r="AC97" s="783">
        <v>27</v>
      </c>
      <c r="AD97" s="783">
        <v>28</v>
      </c>
      <c r="AE97" s="783">
        <v>29</v>
      </c>
      <c r="AF97" s="784">
        <v>30</v>
      </c>
      <c r="AG97" s="785">
        <v>31</v>
      </c>
      <c r="AH97" s="1"/>
      <c r="AJ97" s="124"/>
      <c r="AK97" s="124"/>
      <c r="AL97" s="124"/>
      <c r="AM97" s="217"/>
      <c r="AN97" s="217"/>
    </row>
    <row r="98" spans="1:40" ht="22.35" customHeight="1" thickBot="1" x14ac:dyDescent="0.25">
      <c r="A98" s="977"/>
      <c r="B98" s="978" t="s">
        <v>179</v>
      </c>
      <c r="C98" s="656" t="s">
        <v>36</v>
      </c>
      <c r="D98" s="656" t="s">
        <v>36</v>
      </c>
      <c r="E98" s="656" t="s">
        <v>36</v>
      </c>
      <c r="F98" s="627" t="s">
        <v>36</v>
      </c>
      <c r="G98" s="630" t="s">
        <v>36</v>
      </c>
      <c r="H98" s="619" t="s">
        <v>82</v>
      </c>
      <c r="I98" s="630" t="s">
        <v>80</v>
      </c>
      <c r="J98" s="630">
        <v>6</v>
      </c>
      <c r="K98" s="630">
        <v>6</v>
      </c>
      <c r="L98" s="630">
        <v>6</v>
      </c>
      <c r="M98" s="630">
        <v>6</v>
      </c>
      <c r="N98" s="979">
        <v>6</v>
      </c>
      <c r="O98" s="630"/>
      <c r="P98" s="630"/>
      <c r="Q98" s="630" t="s">
        <v>36</v>
      </c>
      <c r="R98" s="630" t="s">
        <v>36</v>
      </c>
      <c r="S98" s="630" t="s">
        <v>36</v>
      </c>
      <c r="T98" s="630" t="s">
        <v>36</v>
      </c>
      <c r="U98" s="630" t="s">
        <v>36</v>
      </c>
      <c r="V98" s="630"/>
      <c r="W98" s="627"/>
      <c r="X98" s="656">
        <v>5</v>
      </c>
      <c r="Y98" s="630" t="s">
        <v>32</v>
      </c>
      <c r="Z98" s="656">
        <v>5</v>
      </c>
      <c r="AA98" s="656">
        <v>5</v>
      </c>
      <c r="AB98" s="656">
        <v>5</v>
      </c>
      <c r="AC98" s="656"/>
      <c r="AD98" s="656"/>
      <c r="AE98" s="656"/>
      <c r="AF98" s="630" t="s">
        <v>32</v>
      </c>
      <c r="AG98" s="661">
        <v>10</v>
      </c>
      <c r="AH98" s="1"/>
      <c r="AJ98" s="124"/>
      <c r="AK98" s="124"/>
      <c r="AL98" s="124"/>
      <c r="AM98" s="217"/>
      <c r="AN98" s="217"/>
    </row>
    <row r="99" spans="1:40" ht="22.35" customHeight="1" x14ac:dyDescent="0.2">
      <c r="A99" s="466"/>
      <c r="B99" s="780" t="s">
        <v>180</v>
      </c>
      <c r="C99" s="780">
        <v>9</v>
      </c>
      <c r="D99" s="780">
        <v>9</v>
      </c>
      <c r="E99" s="780">
        <v>9</v>
      </c>
      <c r="F99" s="780">
        <v>9</v>
      </c>
      <c r="G99" s="780">
        <v>9</v>
      </c>
      <c r="H99" s="780" t="s">
        <v>75</v>
      </c>
      <c r="I99" s="780" t="s">
        <v>76</v>
      </c>
      <c r="J99" s="780" t="s">
        <v>36</v>
      </c>
      <c r="K99" s="780" t="s">
        <v>36</v>
      </c>
      <c r="L99" s="780" t="s">
        <v>36</v>
      </c>
      <c r="M99" s="780" t="s">
        <v>36</v>
      </c>
      <c r="N99" s="780" t="s">
        <v>36</v>
      </c>
      <c r="O99" s="780" t="s">
        <v>82</v>
      </c>
      <c r="P99" s="780" t="s">
        <v>80</v>
      </c>
      <c r="Q99" s="780">
        <v>6</v>
      </c>
      <c r="R99" s="780">
        <v>6</v>
      </c>
      <c r="S99" s="780">
        <v>6</v>
      </c>
      <c r="T99" s="780">
        <v>6</v>
      </c>
      <c r="U99" s="780">
        <v>6</v>
      </c>
      <c r="V99" s="780"/>
      <c r="W99" s="780"/>
      <c r="X99" s="780" t="s">
        <v>36</v>
      </c>
      <c r="Y99" s="780" t="s">
        <v>36</v>
      </c>
      <c r="Z99" s="780" t="s">
        <v>36</v>
      </c>
      <c r="AA99" s="780" t="s">
        <v>36</v>
      </c>
      <c r="AB99" s="780" t="s">
        <v>36</v>
      </c>
      <c r="AC99" s="780"/>
      <c r="AD99" s="780"/>
      <c r="AE99" s="780"/>
      <c r="AF99" s="780">
        <v>5</v>
      </c>
      <c r="AG99" s="780">
        <v>5</v>
      </c>
      <c r="AH99" s="1"/>
      <c r="AJ99" s="124"/>
      <c r="AK99" s="124"/>
      <c r="AL99" s="124"/>
      <c r="AM99" s="124"/>
      <c r="AN99" s="124"/>
    </row>
    <row r="100" spans="1:40" ht="22.35" customHeight="1" thickBot="1" x14ac:dyDescent="0.25">
      <c r="A100" s="672"/>
      <c r="B100" s="554" t="s">
        <v>29</v>
      </c>
      <c r="C100" s="230">
        <v>1</v>
      </c>
      <c r="D100" s="231">
        <v>2</v>
      </c>
      <c r="E100" s="231">
        <v>3</v>
      </c>
      <c r="F100" s="231">
        <v>4</v>
      </c>
      <c r="G100" s="230">
        <v>5</v>
      </c>
      <c r="H100" s="230">
        <v>6</v>
      </c>
      <c r="I100" s="230">
        <v>7</v>
      </c>
      <c r="J100" s="231">
        <v>8</v>
      </c>
      <c r="K100" s="231">
        <v>9</v>
      </c>
      <c r="L100" s="231">
        <v>10</v>
      </c>
      <c r="M100" s="231">
        <v>11</v>
      </c>
      <c r="N100" s="231">
        <v>12</v>
      </c>
      <c r="O100" s="230">
        <v>13</v>
      </c>
      <c r="P100" s="230">
        <v>14</v>
      </c>
      <c r="Q100" s="231">
        <v>15</v>
      </c>
      <c r="R100" s="231">
        <v>16</v>
      </c>
      <c r="S100" s="231">
        <v>17</v>
      </c>
      <c r="T100" s="230">
        <v>18</v>
      </c>
      <c r="U100" s="231">
        <v>19</v>
      </c>
      <c r="V100" s="230">
        <v>20</v>
      </c>
      <c r="W100" s="230">
        <v>21</v>
      </c>
      <c r="X100" s="231">
        <v>22</v>
      </c>
      <c r="Y100" s="231">
        <v>23</v>
      </c>
      <c r="Z100" s="231">
        <v>24</v>
      </c>
      <c r="AA100" s="231">
        <v>25</v>
      </c>
      <c r="AB100" s="231">
        <v>26</v>
      </c>
      <c r="AC100" s="230">
        <v>27</v>
      </c>
      <c r="AD100" s="230">
        <v>28</v>
      </c>
      <c r="AE100" s="230">
        <v>29</v>
      </c>
      <c r="AF100" s="231">
        <v>30</v>
      </c>
      <c r="AG100" s="232">
        <v>31</v>
      </c>
      <c r="AH100" s="1"/>
    </row>
    <row r="101" spans="1:40" ht="22.35" customHeight="1" x14ac:dyDescent="0.2">
      <c r="A101" s="672"/>
      <c r="B101" s="980" t="s">
        <v>181</v>
      </c>
      <c r="C101" s="565"/>
      <c r="D101" s="578"/>
      <c r="E101" s="565"/>
      <c r="F101" s="565"/>
      <c r="G101" s="565"/>
      <c r="H101" s="565"/>
      <c r="I101" s="565"/>
      <c r="J101" s="565"/>
      <c r="K101" s="565"/>
      <c r="L101" s="565"/>
      <c r="M101" s="565"/>
      <c r="N101" s="565"/>
      <c r="O101" s="565"/>
      <c r="P101" s="565"/>
      <c r="Q101" s="565"/>
      <c r="R101" s="565"/>
      <c r="S101" s="565"/>
      <c r="T101" s="565"/>
      <c r="U101" s="565"/>
      <c r="V101" s="565"/>
      <c r="W101" s="565"/>
      <c r="X101" s="565"/>
      <c r="Y101" s="565"/>
      <c r="Z101" s="565"/>
      <c r="AA101" s="565"/>
      <c r="AB101" s="565"/>
      <c r="AC101" s="565"/>
      <c r="AD101" s="565"/>
      <c r="AE101" s="565"/>
      <c r="AF101" s="565"/>
      <c r="AG101" s="902"/>
      <c r="AH101" s="1"/>
    </row>
    <row r="102" spans="1:40" ht="22.35" customHeight="1" x14ac:dyDescent="0.2">
      <c r="A102" s="672"/>
      <c r="B102" s="625" t="s">
        <v>182</v>
      </c>
      <c r="C102" s="676"/>
      <c r="D102" s="925">
        <v>99</v>
      </c>
      <c r="E102" s="925" t="s">
        <v>118</v>
      </c>
      <c r="F102" s="925">
        <v>8</v>
      </c>
      <c r="G102" s="630"/>
      <c r="H102" s="676"/>
      <c r="I102" s="676"/>
      <c r="J102" s="676"/>
      <c r="K102" s="676"/>
      <c r="L102" s="676"/>
      <c r="M102" s="676"/>
      <c r="N102" s="676"/>
      <c r="O102" s="676"/>
      <c r="P102" s="676"/>
      <c r="Q102" s="676"/>
      <c r="R102" s="676"/>
      <c r="S102" s="676"/>
      <c r="T102" s="636"/>
      <c r="U102" s="676"/>
      <c r="V102" s="676"/>
      <c r="W102" s="676"/>
      <c r="X102" s="676"/>
      <c r="Y102" s="676"/>
      <c r="Z102" s="676"/>
      <c r="AA102" s="676"/>
      <c r="AB102" s="676"/>
      <c r="AC102" s="676"/>
      <c r="AD102" s="676"/>
      <c r="AE102" s="676"/>
      <c r="AF102" s="676"/>
      <c r="AG102" s="677"/>
      <c r="AH102" s="1"/>
    </row>
    <row r="103" spans="1:40" ht="22.35" customHeight="1" x14ac:dyDescent="0.2">
      <c r="A103" s="672"/>
      <c r="B103" s="625" t="s">
        <v>183</v>
      </c>
      <c r="C103" s="636"/>
      <c r="D103" s="925">
        <v>69</v>
      </c>
      <c r="E103" s="925">
        <v>8</v>
      </c>
      <c r="F103" s="925" t="s">
        <v>118</v>
      </c>
      <c r="G103" s="636"/>
      <c r="H103" s="636"/>
      <c r="I103" s="636"/>
      <c r="J103" s="636"/>
      <c r="K103" s="636"/>
      <c r="L103" s="636"/>
      <c r="M103" s="636"/>
      <c r="N103" s="636"/>
      <c r="O103" s="636"/>
      <c r="P103" s="636"/>
      <c r="Q103" s="636"/>
      <c r="R103" s="636"/>
      <c r="S103" s="636"/>
      <c r="T103" s="636"/>
      <c r="U103" s="636"/>
      <c r="V103" s="636"/>
      <c r="W103" s="636"/>
      <c r="X103" s="636"/>
      <c r="Y103" s="636"/>
      <c r="Z103" s="636"/>
      <c r="AA103" s="636"/>
      <c r="AB103" s="636"/>
      <c r="AC103" s="636"/>
      <c r="AD103" s="636"/>
      <c r="AE103" s="636"/>
      <c r="AF103" s="636"/>
      <c r="AG103" s="637"/>
      <c r="AH103" s="1"/>
    </row>
    <row r="104" spans="1:40" ht="22.35" customHeight="1" thickBot="1" x14ac:dyDescent="0.25">
      <c r="A104" s="127"/>
      <c r="B104" s="652"/>
      <c r="C104" s="678"/>
      <c r="D104" s="678"/>
      <c r="E104" s="678"/>
      <c r="F104" s="678"/>
      <c r="G104" s="678"/>
      <c r="H104" s="678"/>
      <c r="I104" s="678"/>
      <c r="J104" s="678"/>
      <c r="K104" s="678"/>
      <c r="L104" s="678"/>
      <c r="M104" s="678"/>
      <c r="N104" s="678"/>
      <c r="O104" s="678"/>
      <c r="P104" s="678"/>
      <c r="Q104" s="678"/>
      <c r="R104" s="678"/>
      <c r="S104" s="678"/>
      <c r="T104" s="678"/>
      <c r="U104" s="678"/>
      <c r="V104" s="678"/>
      <c r="W104" s="678"/>
      <c r="X104" s="678"/>
      <c r="Y104" s="678"/>
      <c r="Z104" s="678"/>
      <c r="AA104" s="678"/>
      <c r="AB104" s="678"/>
      <c r="AC104" s="678"/>
      <c r="AD104" s="678"/>
      <c r="AE104" s="678"/>
      <c r="AF104" s="678"/>
      <c r="AG104" s="663"/>
      <c r="AH104" s="1"/>
    </row>
    <row r="105" spans="1:40" ht="22.35" customHeight="1" x14ac:dyDescent="0.2">
      <c r="A105" s="127"/>
      <c r="B105" s="128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C105" s="143"/>
      <c r="AD105" s="143"/>
      <c r="AE105" s="143"/>
      <c r="AF105" s="143"/>
      <c r="AG105" s="129"/>
      <c r="AH105" s="1"/>
    </row>
    <row r="106" spans="1:40" ht="22.35" customHeight="1" x14ac:dyDescent="0.2">
      <c r="A106" s="218" t="s">
        <v>184</v>
      </c>
      <c r="B106" s="128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3"/>
      <c r="AE106" s="143"/>
      <c r="AF106" s="143"/>
      <c r="AG106" s="129"/>
      <c r="AH106" s="1"/>
    </row>
    <row r="107" spans="1:40" ht="22.35" customHeight="1" thickBot="1" x14ac:dyDescent="0.25">
      <c r="A107" s="109"/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</row>
    <row r="108" spans="1:40" ht="22.35" customHeight="1" thickBot="1" x14ac:dyDescent="0.3">
      <c r="A108" s="127"/>
      <c r="B108" s="219"/>
      <c r="C108" s="220"/>
      <c r="D108" s="220"/>
      <c r="E108" s="223" t="s">
        <v>185</v>
      </c>
      <c r="F108" s="220"/>
      <c r="G108" s="220"/>
      <c r="H108" s="220"/>
      <c r="I108" s="220"/>
      <c r="J108" s="220"/>
      <c r="K108" s="228" t="s">
        <v>17</v>
      </c>
      <c r="L108" s="224"/>
      <c r="M108" s="224"/>
      <c r="N108" s="224"/>
      <c r="O108" s="224"/>
      <c r="P108" s="224"/>
      <c r="Q108" s="224"/>
      <c r="R108" s="224"/>
      <c r="S108" s="224"/>
      <c r="T108" s="225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"/>
    </row>
    <row r="109" spans="1:40" ht="22.35" customHeight="1" thickBot="1" x14ac:dyDescent="0.3">
      <c r="A109" s="127"/>
      <c r="B109" s="219" t="s">
        <v>186</v>
      </c>
      <c r="C109" s="220"/>
      <c r="D109" s="220"/>
      <c r="E109" s="221" t="s">
        <v>187</v>
      </c>
      <c r="F109" s="220"/>
      <c r="G109" s="220"/>
      <c r="H109" s="220"/>
      <c r="I109" s="220"/>
      <c r="J109" s="220"/>
      <c r="K109" s="220" t="s">
        <v>188</v>
      </c>
      <c r="L109" s="220"/>
      <c r="M109" s="220"/>
      <c r="N109" s="220"/>
      <c r="O109" s="220"/>
      <c r="P109" s="220"/>
      <c r="Q109" s="220"/>
      <c r="R109" s="109" t="s">
        <v>189</v>
      </c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"/>
    </row>
    <row r="110" spans="1:40" ht="22.35" customHeight="1" thickBot="1" x14ac:dyDescent="0.3">
      <c r="A110" s="127"/>
      <c r="B110" s="219" t="s">
        <v>102</v>
      </c>
      <c r="C110" s="220"/>
      <c r="D110" s="220"/>
      <c r="E110" s="223" t="s">
        <v>190</v>
      </c>
      <c r="F110" s="220"/>
      <c r="G110" s="220"/>
      <c r="H110" s="220"/>
      <c r="I110" s="220"/>
      <c r="J110" s="220"/>
      <c r="K110" s="220" t="s">
        <v>191</v>
      </c>
      <c r="L110" s="220"/>
      <c r="M110" s="220"/>
      <c r="N110" s="220"/>
      <c r="O110" s="220"/>
      <c r="P110" s="220"/>
      <c r="Q110" s="220"/>
      <c r="R110" s="220"/>
      <c r="S110" s="220"/>
      <c r="T110" s="222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"/>
    </row>
    <row r="111" spans="1:40" ht="22.35" customHeight="1" thickBot="1" x14ac:dyDescent="0.3">
      <c r="A111" s="127"/>
      <c r="B111" s="219" t="s">
        <v>192</v>
      </c>
      <c r="C111" s="220"/>
      <c r="D111" s="220"/>
      <c r="E111" s="223" t="s">
        <v>193</v>
      </c>
      <c r="F111" s="220"/>
      <c r="G111" s="220"/>
      <c r="H111" s="220"/>
      <c r="I111" s="220"/>
      <c r="J111" s="220"/>
      <c r="K111" s="220" t="s">
        <v>194</v>
      </c>
      <c r="L111" s="245"/>
      <c r="M111" s="245"/>
      <c r="N111" s="245"/>
      <c r="O111" s="245"/>
      <c r="P111" s="245"/>
      <c r="Q111" s="245"/>
      <c r="R111" s="245"/>
      <c r="S111" s="245"/>
      <c r="T111" s="246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"/>
    </row>
    <row r="112" spans="1:40" ht="22.35" customHeight="1" x14ac:dyDescent="0.25">
      <c r="A112" s="127"/>
      <c r="B112" s="243"/>
      <c r="C112" s="243"/>
      <c r="D112" s="243"/>
      <c r="E112" s="244"/>
      <c r="F112" s="243"/>
      <c r="G112" s="243"/>
      <c r="H112" s="243"/>
      <c r="I112" s="243"/>
      <c r="J112" s="243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"/>
    </row>
    <row r="113" spans="1:41" ht="22.35" customHeight="1" x14ac:dyDescent="0.25">
      <c r="A113" s="127"/>
      <c r="B113" s="243"/>
      <c r="C113" s="243"/>
      <c r="D113" s="243"/>
      <c r="E113" s="244"/>
      <c r="F113" s="243"/>
      <c r="G113" s="243"/>
      <c r="H113" s="243"/>
      <c r="I113" s="243"/>
      <c r="J113" s="243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"/>
    </row>
    <row r="114" spans="1:41" ht="22.35" customHeight="1" x14ac:dyDescent="0.25">
      <c r="A114" s="127"/>
      <c r="B114" s="109"/>
      <c r="C114" s="109"/>
      <c r="D114" s="109"/>
      <c r="E114" s="229"/>
      <c r="F114" s="109"/>
      <c r="G114" s="109"/>
      <c r="H114" s="109"/>
      <c r="I114" s="109"/>
      <c r="J114" s="109"/>
      <c r="K114" s="22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"/>
    </row>
    <row r="115" spans="1:41" ht="22.35" customHeight="1" thickBot="1" x14ac:dyDescent="0.3">
      <c r="A115" s="127"/>
      <c r="B115" s="679" t="s">
        <v>29</v>
      </c>
      <c r="C115" s="783">
        <v>1</v>
      </c>
      <c r="D115" s="784">
        <v>2</v>
      </c>
      <c r="E115" s="784">
        <v>3</v>
      </c>
      <c r="F115" s="784">
        <v>4</v>
      </c>
      <c r="G115" s="783">
        <v>5</v>
      </c>
      <c r="H115" s="783">
        <v>6</v>
      </c>
      <c r="I115" s="783">
        <v>7</v>
      </c>
      <c r="J115" s="784">
        <v>8</v>
      </c>
      <c r="K115" s="784">
        <v>9</v>
      </c>
      <c r="L115" s="784">
        <v>10</v>
      </c>
      <c r="M115" s="784">
        <v>11</v>
      </c>
      <c r="N115" s="784">
        <v>12</v>
      </c>
      <c r="O115" s="783">
        <v>13</v>
      </c>
      <c r="P115" s="783">
        <v>14</v>
      </c>
      <c r="Q115" s="784">
        <v>15</v>
      </c>
      <c r="R115" s="784">
        <v>16</v>
      </c>
      <c r="S115" s="784">
        <v>17</v>
      </c>
      <c r="T115" s="783">
        <v>18</v>
      </c>
      <c r="U115" s="784">
        <v>19</v>
      </c>
      <c r="V115" s="783">
        <v>20</v>
      </c>
      <c r="W115" s="783">
        <v>21</v>
      </c>
      <c r="X115" s="784">
        <v>22</v>
      </c>
      <c r="Y115" s="784">
        <v>23</v>
      </c>
      <c r="Z115" s="784">
        <v>24</v>
      </c>
      <c r="AA115" s="784">
        <v>25</v>
      </c>
      <c r="AB115" s="784">
        <v>26</v>
      </c>
      <c r="AC115" s="783">
        <v>27</v>
      </c>
      <c r="AD115" s="783">
        <v>28</v>
      </c>
      <c r="AE115" s="783">
        <v>29</v>
      </c>
      <c r="AF115" s="784">
        <v>30</v>
      </c>
      <c r="AG115" s="785">
        <v>31</v>
      </c>
      <c r="AH115" s="1"/>
      <c r="AJ115" s="837" t="s">
        <v>30</v>
      </c>
      <c r="AK115" s="837" t="s">
        <v>44</v>
      </c>
      <c r="AL115" s="837" t="s">
        <v>45</v>
      </c>
      <c r="AM115" s="837" t="s">
        <v>46</v>
      </c>
      <c r="AN115" s="837" t="s">
        <v>47</v>
      </c>
      <c r="AO115" s="837" t="s">
        <v>195</v>
      </c>
    </row>
    <row r="116" spans="1:41" ht="22.35" customHeight="1" thickBot="1" x14ac:dyDescent="0.25">
      <c r="B116" s="981" t="s">
        <v>196</v>
      </c>
      <c r="C116" s="982" t="s">
        <v>36</v>
      </c>
      <c r="D116" s="982" t="s">
        <v>36</v>
      </c>
      <c r="E116" s="955" t="s">
        <v>36</v>
      </c>
      <c r="F116" s="982" t="s">
        <v>36</v>
      </c>
      <c r="G116" s="955" t="s">
        <v>36</v>
      </c>
      <c r="H116" s="955"/>
      <c r="I116" s="955"/>
      <c r="J116" s="935" t="s">
        <v>175</v>
      </c>
      <c r="K116" s="935" t="s">
        <v>175</v>
      </c>
      <c r="L116" s="935" t="s">
        <v>175</v>
      </c>
      <c r="M116" s="935" t="s">
        <v>175</v>
      </c>
      <c r="N116" s="935" t="s">
        <v>175</v>
      </c>
      <c r="O116" s="789" t="s">
        <v>176</v>
      </c>
      <c r="P116" s="789" t="s">
        <v>50</v>
      </c>
      <c r="Q116" s="789" t="s">
        <v>36</v>
      </c>
      <c r="R116" s="789" t="s">
        <v>36</v>
      </c>
      <c r="S116" s="789" t="s">
        <v>36</v>
      </c>
      <c r="T116" s="789" t="s">
        <v>36</v>
      </c>
      <c r="U116" s="789" t="s">
        <v>36</v>
      </c>
      <c r="V116" s="789" t="s">
        <v>36</v>
      </c>
      <c r="W116" s="789" t="s">
        <v>36</v>
      </c>
      <c r="X116" s="935" t="s">
        <v>175</v>
      </c>
      <c r="Y116" s="935" t="s">
        <v>175</v>
      </c>
      <c r="Z116" s="935" t="s">
        <v>175</v>
      </c>
      <c r="AA116" s="935" t="s">
        <v>175</v>
      </c>
      <c r="AB116" s="935" t="s">
        <v>175</v>
      </c>
      <c r="AC116" s="789" t="s">
        <v>176</v>
      </c>
      <c r="AD116" s="789" t="s">
        <v>50</v>
      </c>
      <c r="AE116" s="789" t="s">
        <v>36</v>
      </c>
      <c r="AF116" s="789" t="s">
        <v>36</v>
      </c>
      <c r="AG116" s="789" t="s">
        <v>36</v>
      </c>
      <c r="AH116" s="1"/>
      <c r="AJ116" s="780">
        <f t="shared" ref="AJ116:AJ121" si="14">$AJ$12</f>
        <v>160.33000000000001</v>
      </c>
      <c r="AK116" s="780"/>
      <c r="AL116" s="780">
        <v>144.44999999999999</v>
      </c>
      <c r="AM116" s="866">
        <f t="shared" ref="AM116" si="15">IF(AJ116="","",AL116-AJ116)</f>
        <v>-15.880000000000024</v>
      </c>
      <c r="AN116" s="866">
        <f t="shared" ref="AN116:AN121" si="16">IF(AM116="","",AM116+AO116)</f>
        <v>-15.880000000000024</v>
      </c>
      <c r="AO116" s="780"/>
    </row>
    <row r="117" spans="1:41" ht="22.35" customHeight="1" thickBot="1" x14ac:dyDescent="0.25">
      <c r="B117" s="983" t="s">
        <v>197</v>
      </c>
      <c r="C117" s="789" t="s">
        <v>176</v>
      </c>
      <c r="D117" s="789" t="s">
        <v>176</v>
      </c>
      <c r="E117" s="984" t="s">
        <v>176</v>
      </c>
      <c r="F117" s="789" t="s">
        <v>176</v>
      </c>
      <c r="G117" s="789" t="s">
        <v>50</v>
      </c>
      <c r="H117" s="955"/>
      <c r="I117" s="955"/>
      <c r="J117" s="789" t="s">
        <v>36</v>
      </c>
      <c r="K117" s="789" t="s">
        <v>36</v>
      </c>
      <c r="L117" s="789" t="s">
        <v>36</v>
      </c>
      <c r="M117" s="789" t="s">
        <v>36</v>
      </c>
      <c r="N117" s="789" t="s">
        <v>36</v>
      </c>
      <c r="O117" s="789" t="s">
        <v>36</v>
      </c>
      <c r="P117" s="789" t="s">
        <v>36</v>
      </c>
      <c r="Q117" s="935" t="s">
        <v>175</v>
      </c>
      <c r="R117" s="935" t="s">
        <v>175</v>
      </c>
      <c r="S117" s="789" t="s">
        <v>50</v>
      </c>
      <c r="T117" s="789" t="s">
        <v>50</v>
      </c>
      <c r="U117" s="935" t="s">
        <v>175</v>
      </c>
      <c r="V117" s="789" t="s">
        <v>176</v>
      </c>
      <c r="W117" s="789" t="s">
        <v>50</v>
      </c>
      <c r="X117" s="789" t="s">
        <v>36</v>
      </c>
      <c r="Y117" s="789" t="s">
        <v>36</v>
      </c>
      <c r="Z117" s="789" t="s">
        <v>36</v>
      </c>
      <c r="AA117" s="789" t="s">
        <v>36</v>
      </c>
      <c r="AB117" s="789" t="s">
        <v>36</v>
      </c>
      <c r="AC117" s="984" t="s">
        <v>36</v>
      </c>
      <c r="AD117" s="789" t="s">
        <v>36</v>
      </c>
      <c r="AE117" s="789" t="s">
        <v>50</v>
      </c>
      <c r="AF117" s="935" t="s">
        <v>175</v>
      </c>
      <c r="AG117" s="935" t="s">
        <v>175</v>
      </c>
      <c r="AH117" s="1"/>
      <c r="AJ117" s="780">
        <f t="shared" si="14"/>
        <v>160.33000000000001</v>
      </c>
      <c r="AK117" s="780"/>
      <c r="AL117" s="780">
        <v>139.15</v>
      </c>
      <c r="AM117" s="866">
        <f t="shared" ref="AM117:AM121" si="17">IF(AJ117="","",AL117-AJ117)</f>
        <v>-21.180000000000007</v>
      </c>
      <c r="AN117" s="866">
        <f t="shared" si="16"/>
        <v>-21.180000000000007</v>
      </c>
      <c r="AO117" s="780"/>
    </row>
    <row r="118" spans="1:41" ht="22.35" customHeight="1" thickBot="1" x14ac:dyDescent="0.25">
      <c r="B118" s="981" t="s">
        <v>0</v>
      </c>
      <c r="C118" s="955"/>
      <c r="D118" s="955"/>
      <c r="E118" s="955"/>
      <c r="F118" s="955"/>
      <c r="G118" s="789" t="s">
        <v>0</v>
      </c>
      <c r="H118" s="789" t="s">
        <v>50</v>
      </c>
      <c r="I118" s="789" t="s">
        <v>50</v>
      </c>
      <c r="J118" s="789" t="s">
        <v>36</v>
      </c>
      <c r="K118" s="789" t="s">
        <v>36</v>
      </c>
      <c r="L118" s="789" t="s">
        <v>36</v>
      </c>
      <c r="M118" s="789" t="s">
        <v>36</v>
      </c>
      <c r="N118" s="789" t="s">
        <v>36</v>
      </c>
      <c r="O118" s="789" t="s">
        <v>36</v>
      </c>
      <c r="P118" s="789" t="s">
        <v>36</v>
      </c>
      <c r="Q118" s="789" t="s">
        <v>36</v>
      </c>
      <c r="R118" s="789" t="s">
        <v>36</v>
      </c>
      <c r="S118" s="789" t="s">
        <v>128</v>
      </c>
      <c r="T118" s="789" t="s">
        <v>36</v>
      </c>
      <c r="U118" s="789" t="s">
        <v>139</v>
      </c>
      <c r="V118" s="789" t="s">
        <v>128</v>
      </c>
      <c r="W118" s="789" t="s">
        <v>129</v>
      </c>
      <c r="X118" s="789" t="s">
        <v>36</v>
      </c>
      <c r="Y118" s="789" t="s">
        <v>36</v>
      </c>
      <c r="Z118" s="789" t="s">
        <v>36</v>
      </c>
      <c r="AA118" s="789" t="s">
        <v>36</v>
      </c>
      <c r="AB118" s="789" t="s">
        <v>36</v>
      </c>
      <c r="AC118" s="789" t="s">
        <v>36</v>
      </c>
      <c r="AD118" s="789" t="s">
        <v>36</v>
      </c>
      <c r="AE118" s="789" t="s">
        <v>36</v>
      </c>
      <c r="AF118" s="955"/>
      <c r="AG118" s="955"/>
      <c r="AH118" s="1"/>
      <c r="AJ118" s="780">
        <f t="shared" si="14"/>
        <v>160.33000000000001</v>
      </c>
      <c r="AK118" s="780"/>
      <c r="AL118" s="780">
        <f t="shared" ref="AL118:AL121" si="18">IF(AJ118="","",SUM(AJ118:AK118))</f>
        <v>160.33000000000001</v>
      </c>
      <c r="AM118" s="866">
        <f t="shared" si="17"/>
        <v>0</v>
      </c>
      <c r="AN118" s="866">
        <f t="shared" si="16"/>
        <v>0</v>
      </c>
      <c r="AO118" s="780"/>
    </row>
    <row r="119" spans="1:41" ht="22.35" customHeight="1" thickBot="1" x14ac:dyDescent="0.25">
      <c r="B119" s="969"/>
      <c r="C119" s="955"/>
      <c r="D119" s="955"/>
      <c r="E119" s="955"/>
      <c r="F119" s="955"/>
      <c r="G119" s="789" t="s">
        <v>0</v>
      </c>
      <c r="H119" s="789" t="s">
        <v>129</v>
      </c>
      <c r="I119" s="789" t="s">
        <v>129</v>
      </c>
      <c r="J119" s="789" t="s">
        <v>36</v>
      </c>
      <c r="K119" s="789" t="s">
        <v>36</v>
      </c>
      <c r="L119" s="789" t="s">
        <v>36</v>
      </c>
      <c r="M119" s="789" t="s">
        <v>36</v>
      </c>
      <c r="N119" s="789" t="s">
        <v>139</v>
      </c>
      <c r="O119" s="789" t="s">
        <v>198</v>
      </c>
      <c r="P119" s="789" t="s">
        <v>129</v>
      </c>
      <c r="Q119" s="789" t="s">
        <v>36</v>
      </c>
      <c r="R119" s="789" t="s">
        <v>36</v>
      </c>
      <c r="S119" s="789" t="s">
        <v>36</v>
      </c>
      <c r="T119" s="789" t="s">
        <v>36</v>
      </c>
      <c r="U119" s="789" t="s">
        <v>36</v>
      </c>
      <c r="V119" s="789" t="s">
        <v>36</v>
      </c>
      <c r="W119" s="789" t="s">
        <v>36</v>
      </c>
      <c r="X119" s="789" t="s">
        <v>36</v>
      </c>
      <c r="Y119" s="789" t="s">
        <v>36</v>
      </c>
      <c r="Z119" s="789" t="s">
        <v>36</v>
      </c>
      <c r="AA119" s="789" t="s">
        <v>36</v>
      </c>
      <c r="AB119" s="789" t="s">
        <v>139</v>
      </c>
      <c r="AC119" s="789" t="s">
        <v>128</v>
      </c>
      <c r="AD119" s="789" t="s">
        <v>129</v>
      </c>
      <c r="AE119" s="789" t="s">
        <v>129</v>
      </c>
      <c r="AF119" s="955"/>
      <c r="AG119" s="955"/>
      <c r="AH119" s="1"/>
      <c r="AJ119" s="780">
        <f t="shared" si="14"/>
        <v>160.33000000000001</v>
      </c>
      <c r="AK119" s="780"/>
      <c r="AL119" s="780">
        <f t="shared" si="18"/>
        <v>160.33000000000001</v>
      </c>
      <c r="AM119" s="866">
        <f t="shared" si="17"/>
        <v>0</v>
      </c>
      <c r="AN119" s="866">
        <f t="shared" si="16"/>
        <v>0</v>
      </c>
      <c r="AO119" s="780"/>
    </row>
    <row r="120" spans="1:41" ht="22.35" customHeight="1" x14ac:dyDescent="0.2">
      <c r="B120" s="981"/>
      <c r="C120" s="955" t="s">
        <v>0</v>
      </c>
      <c r="D120" s="955" t="s">
        <v>0</v>
      </c>
      <c r="E120" s="955" t="s">
        <v>0</v>
      </c>
      <c r="F120" s="955" t="s">
        <v>0</v>
      </c>
      <c r="G120" s="955" t="s">
        <v>0</v>
      </c>
      <c r="H120" s="955" t="s">
        <v>0</v>
      </c>
      <c r="I120" s="955" t="s">
        <v>0</v>
      </c>
      <c r="J120" s="955"/>
      <c r="K120" s="955"/>
      <c r="L120" s="955"/>
      <c r="M120" s="955"/>
      <c r="N120" s="955"/>
      <c r="O120" s="955"/>
      <c r="P120" s="955"/>
      <c r="Q120" s="955"/>
      <c r="R120" s="955"/>
      <c r="S120" s="955"/>
      <c r="T120" s="955"/>
      <c r="U120" s="955"/>
      <c r="V120" s="955"/>
      <c r="W120" s="955"/>
      <c r="X120" s="955"/>
      <c r="Y120" s="955"/>
      <c r="Z120" s="955"/>
      <c r="AA120" s="955"/>
      <c r="AB120" s="955"/>
      <c r="AC120" s="955"/>
      <c r="AD120" s="955"/>
      <c r="AE120" s="955"/>
      <c r="AF120" s="955"/>
      <c r="AG120" s="955"/>
      <c r="AH120" s="1"/>
      <c r="AJ120" s="780">
        <f t="shared" si="14"/>
        <v>160.33000000000001</v>
      </c>
      <c r="AK120" s="780"/>
      <c r="AL120" s="780">
        <f t="shared" si="18"/>
        <v>160.33000000000001</v>
      </c>
      <c r="AM120" s="866">
        <f t="shared" si="17"/>
        <v>0</v>
      </c>
      <c r="AN120" s="866">
        <f t="shared" si="16"/>
        <v>0</v>
      </c>
      <c r="AO120" s="780"/>
    </row>
    <row r="121" spans="1:41" ht="22.35" customHeight="1" thickBot="1" x14ac:dyDescent="0.25">
      <c r="B121" s="318"/>
      <c r="C121" s="335"/>
      <c r="D121" s="335"/>
      <c r="E121" s="335"/>
      <c r="F121" s="335"/>
      <c r="G121" s="335"/>
      <c r="H121" s="335"/>
      <c r="I121" s="335"/>
      <c r="J121" s="335"/>
      <c r="K121" s="335"/>
      <c r="L121" s="335"/>
      <c r="M121" s="335"/>
      <c r="N121" s="335"/>
      <c r="O121" s="335"/>
      <c r="P121" s="335"/>
      <c r="Q121" s="335"/>
      <c r="R121" s="335"/>
      <c r="S121" s="335"/>
      <c r="T121" s="335"/>
      <c r="U121" s="335"/>
      <c r="V121" s="335"/>
      <c r="W121" s="335"/>
      <c r="X121" s="335"/>
      <c r="Y121" s="335"/>
      <c r="Z121" s="335"/>
      <c r="AA121" s="335"/>
      <c r="AB121" s="335"/>
      <c r="AC121" s="335"/>
      <c r="AD121" s="335"/>
      <c r="AE121" s="335"/>
      <c r="AF121" s="335"/>
      <c r="AG121" s="340"/>
      <c r="AH121" s="1"/>
      <c r="AJ121" s="780">
        <f t="shared" si="14"/>
        <v>160.33000000000001</v>
      </c>
      <c r="AK121" s="780"/>
      <c r="AL121" s="780">
        <f t="shared" si="18"/>
        <v>160.33000000000001</v>
      </c>
      <c r="AM121" s="866">
        <f t="shared" si="17"/>
        <v>0</v>
      </c>
      <c r="AN121" s="866">
        <f t="shared" si="16"/>
        <v>0</v>
      </c>
      <c r="AO121" s="780"/>
    </row>
    <row r="122" spans="1:41" ht="22.35" customHeight="1" x14ac:dyDescent="0.2">
      <c r="B122" s="241"/>
      <c r="C122" s="129"/>
      <c r="D122" s="129"/>
      <c r="E122" s="129"/>
      <c r="F122" s="129"/>
      <c r="G122" s="129"/>
      <c r="H122" s="129"/>
      <c r="I122" s="129"/>
      <c r="J122" s="129"/>
      <c r="K122" s="129"/>
      <c r="L122" s="129"/>
      <c r="M122" s="129"/>
      <c r="N122" s="129"/>
      <c r="O122" s="129"/>
      <c r="P122" s="129"/>
      <c r="Q122" s="129"/>
      <c r="R122" s="129"/>
      <c r="S122" s="129"/>
      <c r="T122" s="129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29"/>
      <c r="AF122" s="129"/>
      <c r="AG122" s="129"/>
      <c r="AH122" s="1"/>
      <c r="AJ122" s="124"/>
      <c r="AK122" s="124"/>
      <c r="AL122" s="124"/>
      <c r="AM122" s="217"/>
      <c r="AN122" s="217"/>
      <c r="AO122" s="124"/>
    </row>
    <row r="123" spans="1:41" ht="22.35" customHeight="1" x14ac:dyDescent="0.2">
      <c r="A123" s="242" t="s">
        <v>199</v>
      </c>
      <c r="B123" s="129"/>
      <c r="C123" s="129"/>
      <c r="D123" s="129"/>
      <c r="E123" s="129"/>
      <c r="F123" s="129"/>
      <c r="G123" s="129"/>
      <c r="H123" s="129"/>
      <c r="I123" s="129"/>
      <c r="J123" s="129"/>
      <c r="K123" s="129"/>
      <c r="L123" s="129"/>
      <c r="M123" s="129"/>
      <c r="N123" s="129"/>
      <c r="O123" s="129"/>
      <c r="P123" s="129"/>
      <c r="Q123" s="129"/>
      <c r="R123" s="129"/>
      <c r="S123" s="129"/>
      <c r="T123" s="129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29"/>
      <c r="AF123" s="129"/>
      <c r="AG123" s="129"/>
      <c r="AH123" s="1"/>
      <c r="AJ123" s="124"/>
      <c r="AK123" s="124"/>
      <c r="AL123" s="124"/>
      <c r="AM123" s="217"/>
      <c r="AN123" s="217"/>
      <c r="AO123" s="124"/>
    </row>
    <row r="124" spans="1:41" ht="22.35" customHeight="1" thickBot="1" x14ac:dyDescent="0.25">
      <c r="A124" s="109" t="s">
        <v>0</v>
      </c>
      <c r="B124" s="109" t="s">
        <v>0</v>
      </c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29"/>
      <c r="X124" s="129"/>
      <c r="Y124" s="129"/>
      <c r="Z124" s="129"/>
      <c r="AA124" s="129"/>
      <c r="AB124" s="129"/>
      <c r="AC124" s="129"/>
      <c r="AD124" s="129"/>
      <c r="AE124" s="129"/>
      <c r="AF124" s="129"/>
      <c r="AG124" s="129"/>
      <c r="AH124" s="1"/>
      <c r="AJ124" s="124"/>
      <c r="AK124" s="124"/>
      <c r="AL124" s="124"/>
      <c r="AM124" s="217"/>
      <c r="AN124" s="217"/>
      <c r="AO124" s="124"/>
    </row>
    <row r="125" spans="1:41" ht="22.35" customHeight="1" thickBot="1" x14ac:dyDescent="0.3">
      <c r="A125" s="219"/>
      <c r="B125" s="220"/>
      <c r="C125" s="220"/>
      <c r="D125" s="223" t="s">
        <v>185</v>
      </c>
      <c r="E125" s="220"/>
      <c r="F125" s="220"/>
      <c r="G125" s="220"/>
      <c r="H125" s="220"/>
      <c r="I125" s="220"/>
      <c r="J125" s="228" t="s">
        <v>17</v>
      </c>
      <c r="K125" s="224"/>
      <c r="L125" s="224"/>
      <c r="M125" s="224"/>
      <c r="N125" s="224"/>
      <c r="O125" s="224"/>
      <c r="P125" s="224"/>
      <c r="Q125" s="224"/>
      <c r="R125" s="224"/>
      <c r="S125" s="225"/>
      <c r="T125" s="109"/>
      <c r="U125" s="109"/>
      <c r="V125" s="109"/>
      <c r="W125" s="129"/>
      <c r="X125" s="129"/>
      <c r="Y125" s="129"/>
      <c r="Z125" s="129"/>
      <c r="AA125" s="129"/>
      <c r="AB125" s="129"/>
      <c r="AC125" s="129"/>
      <c r="AD125" s="129"/>
      <c r="AE125" s="129"/>
      <c r="AF125" s="129"/>
      <c r="AG125" s="129"/>
      <c r="AH125" s="1"/>
      <c r="AJ125" s="124"/>
      <c r="AK125" s="124"/>
      <c r="AL125" s="124"/>
      <c r="AM125" s="217"/>
      <c r="AN125" s="217"/>
      <c r="AO125" s="124"/>
    </row>
    <row r="126" spans="1:41" ht="22.35" customHeight="1" thickBot="1" x14ac:dyDescent="0.3">
      <c r="A126" s="219" t="s">
        <v>186</v>
      </c>
      <c r="B126" s="220"/>
      <c r="C126" s="220"/>
      <c r="D126" s="221" t="s">
        <v>200</v>
      </c>
      <c r="E126" s="220"/>
      <c r="F126" s="220"/>
      <c r="G126" s="220"/>
      <c r="H126" s="220"/>
      <c r="I126" s="220"/>
      <c r="J126" s="220" t="s">
        <v>201</v>
      </c>
      <c r="K126" s="220"/>
      <c r="L126" s="220"/>
      <c r="M126" s="220"/>
      <c r="N126" s="220"/>
      <c r="O126" s="220"/>
      <c r="P126" s="220"/>
      <c r="Q126" s="109" t="s">
        <v>202</v>
      </c>
      <c r="R126" s="109"/>
      <c r="S126" s="109"/>
      <c r="T126" s="109"/>
      <c r="U126" s="109"/>
      <c r="V126" s="109"/>
      <c r="W126" s="129"/>
      <c r="X126" s="129"/>
      <c r="Y126" s="129"/>
      <c r="Z126" s="129"/>
      <c r="AA126" s="129"/>
      <c r="AB126" s="129"/>
      <c r="AC126" s="129"/>
      <c r="AD126" s="129"/>
      <c r="AE126" s="129"/>
      <c r="AF126" s="129"/>
      <c r="AG126" s="129"/>
      <c r="AH126" s="1"/>
      <c r="AJ126" s="124"/>
      <c r="AK126" s="124"/>
      <c r="AL126" s="124"/>
      <c r="AM126" s="217"/>
      <c r="AN126" s="217"/>
      <c r="AO126" s="124"/>
    </row>
    <row r="127" spans="1:41" ht="22.35" customHeight="1" thickBot="1" x14ac:dyDescent="0.3">
      <c r="A127" s="219" t="s">
        <v>102</v>
      </c>
      <c r="B127" s="220"/>
      <c r="C127" s="220"/>
      <c r="D127" s="223" t="s">
        <v>203</v>
      </c>
      <c r="E127" s="220"/>
      <c r="F127" s="220"/>
      <c r="G127" s="220"/>
      <c r="H127" s="220"/>
      <c r="I127" s="220"/>
      <c r="J127" s="220" t="s">
        <v>204</v>
      </c>
      <c r="K127" s="220"/>
      <c r="L127" s="220"/>
      <c r="M127" s="220"/>
      <c r="N127" s="220"/>
      <c r="O127" s="220"/>
      <c r="P127" s="220"/>
      <c r="Q127" s="220"/>
      <c r="R127" s="220"/>
      <c r="S127" s="222"/>
      <c r="T127" s="109"/>
      <c r="U127" s="109"/>
      <c r="V127" s="109"/>
      <c r="W127" s="129"/>
      <c r="X127" s="129"/>
      <c r="Y127" s="129"/>
      <c r="Z127" s="129"/>
      <c r="AA127" s="129"/>
      <c r="AB127" s="129"/>
      <c r="AC127" s="129"/>
      <c r="AD127" s="129"/>
      <c r="AE127" s="129"/>
      <c r="AF127" s="129"/>
      <c r="AG127" s="129"/>
      <c r="AH127" s="1"/>
      <c r="AJ127" s="124"/>
      <c r="AK127" s="124"/>
      <c r="AL127" s="124"/>
      <c r="AM127" s="217"/>
      <c r="AN127" s="217"/>
      <c r="AO127" s="124"/>
    </row>
    <row r="128" spans="1:41" ht="22.35" customHeight="1" thickBot="1" x14ac:dyDescent="0.3">
      <c r="A128" s="219" t="s">
        <v>192</v>
      </c>
      <c r="B128" s="220"/>
      <c r="C128" s="220"/>
      <c r="D128" s="223" t="s">
        <v>205</v>
      </c>
      <c r="E128" s="220"/>
      <c r="F128" s="220"/>
      <c r="G128" s="220"/>
      <c r="H128" s="220"/>
      <c r="I128" s="220"/>
      <c r="J128" s="220" t="s">
        <v>206</v>
      </c>
      <c r="K128" s="245"/>
      <c r="L128" s="245"/>
      <c r="M128" s="245"/>
      <c r="N128" s="245"/>
      <c r="O128" s="245"/>
      <c r="P128" s="245"/>
      <c r="Q128" s="245"/>
      <c r="R128" s="245"/>
      <c r="S128" s="246"/>
      <c r="T128" s="109"/>
      <c r="U128" s="109"/>
      <c r="V128" s="109"/>
      <c r="W128" s="129"/>
      <c r="X128" s="129"/>
      <c r="Y128" s="129"/>
      <c r="Z128" s="129"/>
      <c r="AA128" s="129"/>
      <c r="AB128" s="129"/>
      <c r="AC128" s="129"/>
      <c r="AD128" s="129"/>
      <c r="AE128" s="129"/>
      <c r="AF128" s="129"/>
      <c r="AG128" s="129"/>
      <c r="AH128" s="1"/>
      <c r="AJ128" s="124"/>
      <c r="AK128" s="124"/>
      <c r="AL128" s="124"/>
      <c r="AM128" s="217"/>
      <c r="AN128" s="217"/>
      <c r="AO128" s="124"/>
    </row>
    <row r="129" spans="1:41" ht="22.35" customHeight="1" x14ac:dyDescent="0.25">
      <c r="A129" s="243"/>
      <c r="B129" s="243"/>
      <c r="C129" s="243"/>
      <c r="D129" s="244"/>
      <c r="E129" s="243"/>
      <c r="F129" s="243"/>
      <c r="G129" s="243"/>
      <c r="H129" s="243"/>
      <c r="I129" s="243"/>
      <c r="J129" s="243"/>
      <c r="K129" s="247"/>
      <c r="L129" s="247"/>
      <c r="M129" s="247"/>
      <c r="N129" s="247"/>
      <c r="O129" s="247"/>
      <c r="P129" s="247"/>
      <c r="Q129" s="247"/>
      <c r="R129" s="247"/>
      <c r="S129" s="247"/>
      <c r="T129" s="109"/>
      <c r="U129" s="109"/>
      <c r="V129" s="109"/>
      <c r="W129" s="129"/>
      <c r="X129" s="129"/>
      <c r="Y129" s="129"/>
      <c r="Z129" s="129"/>
      <c r="AA129" s="129"/>
      <c r="AB129" s="129"/>
      <c r="AC129" s="129"/>
      <c r="AD129" s="129"/>
      <c r="AE129" s="129"/>
      <c r="AF129" s="129"/>
      <c r="AG129" s="129"/>
      <c r="AH129" s="1"/>
      <c r="AJ129" s="124"/>
      <c r="AK129" s="124"/>
      <c r="AL129" s="124"/>
      <c r="AM129" s="217"/>
      <c r="AN129" s="217"/>
      <c r="AO129" s="124"/>
    </row>
    <row r="130" spans="1:41" ht="22.35" customHeight="1" x14ac:dyDescent="0.25">
      <c r="A130" s="243" t="s">
        <v>0</v>
      </c>
      <c r="B130" s="243" t="s">
        <v>0</v>
      </c>
      <c r="C130" s="243" t="s">
        <v>0</v>
      </c>
      <c r="D130" s="244"/>
      <c r="E130" s="243"/>
      <c r="F130" s="243"/>
      <c r="G130" s="243"/>
      <c r="H130" s="243" t="s">
        <v>0</v>
      </c>
      <c r="I130" s="243"/>
      <c r="J130" s="243"/>
      <c r="K130" s="247"/>
      <c r="L130" s="247"/>
      <c r="M130" s="247"/>
      <c r="N130" s="247"/>
      <c r="O130" s="247"/>
      <c r="P130" s="247"/>
      <c r="Q130" s="247"/>
      <c r="R130" s="247"/>
      <c r="S130" s="247"/>
      <c r="T130" s="129"/>
      <c r="U130" s="129"/>
      <c r="V130" s="129"/>
      <c r="W130" s="129"/>
      <c r="X130" s="129"/>
      <c r="Y130" s="129"/>
      <c r="Z130" s="129"/>
      <c r="AA130" s="129"/>
      <c r="AB130" s="129"/>
      <c r="AC130" s="129"/>
      <c r="AD130" s="129"/>
      <c r="AE130" s="129"/>
      <c r="AF130" s="129"/>
      <c r="AG130" s="129"/>
      <c r="AH130" s="1"/>
      <c r="AJ130" s="124"/>
      <c r="AK130" s="124"/>
      <c r="AL130" s="124"/>
      <c r="AM130" s="217"/>
      <c r="AN130" s="217"/>
      <c r="AO130" s="124"/>
    </row>
    <row r="131" spans="1:41" ht="22.35" customHeight="1" thickBot="1" x14ac:dyDescent="0.3">
      <c r="B131" s="679" t="s">
        <v>29</v>
      </c>
      <c r="C131" s="783">
        <v>1</v>
      </c>
      <c r="D131" s="784">
        <v>2</v>
      </c>
      <c r="E131" s="784">
        <v>3</v>
      </c>
      <c r="F131" s="784">
        <v>4</v>
      </c>
      <c r="G131" s="783">
        <v>5</v>
      </c>
      <c r="H131" s="783">
        <v>6</v>
      </c>
      <c r="I131" s="783">
        <v>7</v>
      </c>
      <c r="J131" s="784">
        <v>8</v>
      </c>
      <c r="K131" s="784">
        <v>9</v>
      </c>
      <c r="L131" s="784">
        <v>10</v>
      </c>
      <c r="M131" s="784">
        <v>11</v>
      </c>
      <c r="N131" s="784">
        <v>12</v>
      </c>
      <c r="O131" s="783">
        <v>13</v>
      </c>
      <c r="P131" s="783">
        <v>14</v>
      </c>
      <c r="Q131" s="784">
        <v>15</v>
      </c>
      <c r="R131" s="784">
        <v>16</v>
      </c>
      <c r="S131" s="784">
        <v>17</v>
      </c>
      <c r="T131" s="783">
        <v>18</v>
      </c>
      <c r="U131" s="784">
        <v>19</v>
      </c>
      <c r="V131" s="783">
        <v>20</v>
      </c>
      <c r="W131" s="783">
        <v>21</v>
      </c>
      <c r="X131" s="784">
        <v>22</v>
      </c>
      <c r="Y131" s="784">
        <v>23</v>
      </c>
      <c r="Z131" s="784">
        <v>24</v>
      </c>
      <c r="AA131" s="784">
        <v>25</v>
      </c>
      <c r="AB131" s="784">
        <v>26</v>
      </c>
      <c r="AC131" s="783">
        <v>27</v>
      </c>
      <c r="AD131" s="783">
        <v>28</v>
      </c>
      <c r="AE131" s="783">
        <v>29</v>
      </c>
      <c r="AF131" s="784">
        <v>30</v>
      </c>
      <c r="AG131" s="785">
        <v>31</v>
      </c>
      <c r="AH131" s="1"/>
      <c r="AJ131" s="124"/>
      <c r="AK131" s="124"/>
      <c r="AL131" s="124"/>
      <c r="AM131" s="217"/>
      <c r="AN131" s="217"/>
      <c r="AO131" s="124"/>
    </row>
    <row r="132" spans="1:41" ht="22.35" customHeight="1" thickBot="1" x14ac:dyDescent="0.25">
      <c r="B132" s="985" t="s">
        <v>0</v>
      </c>
      <c r="C132" s="789" t="s">
        <v>0</v>
      </c>
      <c r="D132" s="789" t="s">
        <v>0</v>
      </c>
      <c r="E132" s="789" t="s">
        <v>0</v>
      </c>
      <c r="F132" s="789" t="s">
        <v>0</v>
      </c>
      <c r="G132" s="789" t="s">
        <v>0</v>
      </c>
      <c r="H132" s="789" t="s">
        <v>0</v>
      </c>
      <c r="I132" s="789" t="s">
        <v>0</v>
      </c>
      <c r="J132" s="935" t="s">
        <v>140</v>
      </c>
      <c r="K132" s="935" t="s">
        <v>140</v>
      </c>
      <c r="L132" s="935" t="s">
        <v>140</v>
      </c>
      <c r="M132" s="935" t="s">
        <v>140</v>
      </c>
      <c r="N132" s="935" t="s">
        <v>140</v>
      </c>
      <c r="O132" s="789" t="s">
        <v>159</v>
      </c>
      <c r="P132" s="789" t="s">
        <v>120</v>
      </c>
      <c r="Q132" s="789" t="s">
        <v>36</v>
      </c>
      <c r="R132" s="789" t="s">
        <v>36</v>
      </c>
      <c r="S132" s="789" t="s">
        <v>36</v>
      </c>
      <c r="T132" s="789" t="s">
        <v>36</v>
      </c>
      <c r="U132" s="789" t="s">
        <v>36</v>
      </c>
      <c r="V132" s="789" t="s">
        <v>36</v>
      </c>
      <c r="W132" s="789" t="s">
        <v>36</v>
      </c>
      <c r="X132" s="935" t="s">
        <v>140</v>
      </c>
      <c r="Y132" s="935" t="s">
        <v>140</v>
      </c>
      <c r="Z132" s="935" t="s">
        <v>140</v>
      </c>
      <c r="AA132" s="935" t="s">
        <v>140</v>
      </c>
      <c r="AB132" s="935" t="s">
        <v>140</v>
      </c>
      <c r="AC132" s="789" t="s">
        <v>159</v>
      </c>
      <c r="AD132" s="789" t="s">
        <v>120</v>
      </c>
      <c r="AE132" s="789" t="s">
        <v>36</v>
      </c>
      <c r="AF132" s="789" t="s">
        <v>36</v>
      </c>
      <c r="AG132" s="789" t="s">
        <v>36</v>
      </c>
      <c r="AH132" s="1"/>
      <c r="AJ132" s="124"/>
      <c r="AK132" s="124"/>
      <c r="AL132" s="124"/>
      <c r="AM132" s="217"/>
      <c r="AN132" s="217"/>
      <c r="AO132" s="124"/>
    </row>
    <row r="133" spans="1:41" ht="22.35" customHeight="1" thickBot="1" x14ac:dyDescent="0.25">
      <c r="B133" s="983" t="s">
        <v>0</v>
      </c>
      <c r="C133" s="789" t="s">
        <v>0</v>
      </c>
      <c r="D133" s="789" t="s">
        <v>0</v>
      </c>
      <c r="E133" s="789" t="s">
        <v>0</v>
      </c>
      <c r="F133" s="789" t="s">
        <v>0</v>
      </c>
      <c r="G133" s="789" t="s">
        <v>0</v>
      </c>
      <c r="H133" s="789" t="s">
        <v>0</v>
      </c>
      <c r="I133" s="789" t="s">
        <v>0</v>
      </c>
      <c r="J133" s="789" t="s">
        <v>36</v>
      </c>
      <c r="K133" s="789" t="s">
        <v>36</v>
      </c>
      <c r="L133" s="789" t="s">
        <v>36</v>
      </c>
      <c r="M133" s="789" t="s">
        <v>36</v>
      </c>
      <c r="N133" s="789" t="s">
        <v>36</v>
      </c>
      <c r="O133" s="789" t="s">
        <v>36</v>
      </c>
      <c r="P133" s="789" t="s">
        <v>36</v>
      </c>
      <c r="Q133" s="935" t="s">
        <v>140</v>
      </c>
      <c r="R133" s="935" t="s">
        <v>140</v>
      </c>
      <c r="S133" s="789" t="s">
        <v>50</v>
      </c>
      <c r="T133" s="789" t="s">
        <v>50</v>
      </c>
      <c r="U133" s="935" t="s">
        <v>140</v>
      </c>
      <c r="V133" s="789" t="s">
        <v>159</v>
      </c>
      <c r="W133" s="789" t="s">
        <v>120</v>
      </c>
      <c r="X133" s="789" t="s">
        <v>36</v>
      </c>
      <c r="Y133" s="789" t="s">
        <v>36</v>
      </c>
      <c r="Z133" s="789" t="s">
        <v>36</v>
      </c>
      <c r="AA133" s="789" t="s">
        <v>36</v>
      </c>
      <c r="AB133" s="789" t="s">
        <v>36</v>
      </c>
      <c r="AC133" s="789" t="s">
        <v>36</v>
      </c>
      <c r="AD133" s="789" t="s">
        <v>36</v>
      </c>
      <c r="AE133" s="789" t="s">
        <v>120</v>
      </c>
      <c r="AF133" s="935" t="s">
        <v>140</v>
      </c>
      <c r="AG133" s="935" t="s">
        <v>140</v>
      </c>
      <c r="AH133" s="1"/>
      <c r="AJ133" s="124"/>
      <c r="AK133" s="124"/>
      <c r="AL133" s="124"/>
      <c r="AM133" s="217"/>
      <c r="AN133" s="217"/>
      <c r="AO133" s="124"/>
    </row>
    <row r="134" spans="1:41" ht="22.35" customHeight="1" thickBot="1" x14ac:dyDescent="0.25">
      <c r="B134" s="981" t="s">
        <v>0</v>
      </c>
      <c r="C134" s="789" t="s">
        <v>0</v>
      </c>
      <c r="D134" s="789" t="s">
        <v>0</v>
      </c>
      <c r="E134" s="789" t="s">
        <v>0</v>
      </c>
      <c r="F134" s="789" t="s">
        <v>0</v>
      </c>
      <c r="G134" s="789" t="s">
        <v>0</v>
      </c>
      <c r="H134" s="789" t="s">
        <v>0</v>
      </c>
      <c r="I134" s="789" t="s">
        <v>0</v>
      </c>
      <c r="J134" s="789" t="s">
        <v>36</v>
      </c>
      <c r="K134" s="789" t="s">
        <v>36</v>
      </c>
      <c r="L134" s="789" t="s">
        <v>36</v>
      </c>
      <c r="M134" s="789" t="s">
        <v>36</v>
      </c>
      <c r="N134" s="789" t="s">
        <v>36</v>
      </c>
      <c r="O134" s="789" t="s">
        <v>36</v>
      </c>
      <c r="P134" s="789" t="s">
        <v>36</v>
      </c>
      <c r="Q134" s="789" t="s">
        <v>36</v>
      </c>
      <c r="R134" s="789" t="s">
        <v>36</v>
      </c>
      <c r="S134" s="789" t="s">
        <v>122</v>
      </c>
      <c r="T134" s="789" t="s">
        <v>36</v>
      </c>
      <c r="U134" s="789" t="s">
        <v>124</v>
      </c>
      <c r="V134" s="789" t="s">
        <v>122</v>
      </c>
      <c r="W134" s="789" t="s">
        <v>123</v>
      </c>
      <c r="X134" s="789" t="s">
        <v>36</v>
      </c>
      <c r="Y134" s="789" t="s">
        <v>36</v>
      </c>
      <c r="Z134" s="789" t="s">
        <v>36</v>
      </c>
      <c r="AA134" s="789" t="s">
        <v>36</v>
      </c>
      <c r="AB134" s="789" t="s">
        <v>36</v>
      </c>
      <c r="AC134" s="789" t="s">
        <v>36</v>
      </c>
      <c r="AD134" s="789" t="s">
        <v>36</v>
      </c>
      <c r="AE134" s="789" t="s">
        <v>36</v>
      </c>
      <c r="AF134" s="955"/>
      <c r="AG134" s="955"/>
      <c r="AH134" s="1"/>
      <c r="AJ134" s="124"/>
      <c r="AL134" s="124"/>
      <c r="AM134" s="217"/>
      <c r="AN134" s="217"/>
      <c r="AO134" s="124"/>
    </row>
    <row r="135" spans="1:41" ht="22.35" customHeight="1" x14ac:dyDescent="0.2">
      <c r="B135" s="969" t="s">
        <v>0</v>
      </c>
      <c r="C135" s="789" t="s">
        <v>0</v>
      </c>
      <c r="D135" s="789" t="s">
        <v>0</v>
      </c>
      <c r="E135" s="789" t="s">
        <v>0</v>
      </c>
      <c r="F135" s="789" t="s">
        <v>0</v>
      </c>
      <c r="G135" s="789" t="s">
        <v>0</v>
      </c>
      <c r="H135" s="789" t="s">
        <v>0</v>
      </c>
      <c r="I135" s="789" t="s">
        <v>0</v>
      </c>
      <c r="J135" s="789" t="s">
        <v>36</v>
      </c>
      <c r="K135" s="789" t="s">
        <v>36</v>
      </c>
      <c r="L135" s="789" t="s">
        <v>36</v>
      </c>
      <c r="M135" s="789" t="s">
        <v>36</v>
      </c>
      <c r="N135" s="789" t="s">
        <v>124</v>
      </c>
      <c r="O135" s="789" t="s">
        <v>122</v>
      </c>
      <c r="P135" s="789" t="s">
        <v>123</v>
      </c>
      <c r="Q135" s="789" t="s">
        <v>36</v>
      </c>
      <c r="R135" s="789" t="s">
        <v>36</v>
      </c>
      <c r="S135" s="789" t="s">
        <v>36</v>
      </c>
      <c r="T135" s="789" t="s">
        <v>36</v>
      </c>
      <c r="U135" s="789" t="s">
        <v>36</v>
      </c>
      <c r="V135" s="789" t="s">
        <v>36</v>
      </c>
      <c r="W135" s="789" t="s">
        <v>36</v>
      </c>
      <c r="X135" s="789" t="s">
        <v>36</v>
      </c>
      <c r="Y135" s="789" t="s">
        <v>36</v>
      </c>
      <c r="Z135" s="789" t="s">
        <v>36</v>
      </c>
      <c r="AA135" s="789" t="s">
        <v>36</v>
      </c>
      <c r="AB135" s="789" t="s">
        <v>124</v>
      </c>
      <c r="AC135" s="789" t="s">
        <v>122</v>
      </c>
      <c r="AD135" s="789" t="s">
        <v>123</v>
      </c>
      <c r="AE135" s="789" t="s">
        <v>123</v>
      </c>
      <c r="AF135" s="955"/>
      <c r="AG135" s="955"/>
      <c r="AH135" s="1"/>
      <c r="AJ135" s="124"/>
      <c r="AK135" s="124"/>
      <c r="AL135" s="124"/>
      <c r="AM135" s="217"/>
      <c r="AN135" s="217"/>
      <c r="AO135" s="124"/>
    </row>
    <row r="136" spans="1:41" ht="22.35" customHeight="1" x14ac:dyDescent="0.2">
      <c r="B136" s="128"/>
      <c r="C136" s="129"/>
      <c r="D136" s="129"/>
      <c r="E136" s="129"/>
      <c r="F136" s="129"/>
      <c r="G136" s="129"/>
      <c r="H136" s="129"/>
      <c r="I136" s="129"/>
      <c r="J136" s="129"/>
      <c r="K136" s="129"/>
      <c r="L136" s="129"/>
      <c r="M136" s="129"/>
      <c r="N136" s="129"/>
      <c r="O136" s="129"/>
      <c r="P136" s="129"/>
      <c r="Q136" s="129"/>
      <c r="R136" s="129"/>
      <c r="S136" s="129"/>
      <c r="T136" s="129"/>
      <c r="U136" s="129"/>
      <c r="V136" s="129"/>
      <c r="W136" s="129"/>
      <c r="X136" s="129"/>
      <c r="Y136" s="129"/>
      <c r="Z136" s="129"/>
      <c r="AA136" s="129"/>
      <c r="AB136" s="129"/>
      <c r="AC136" s="129"/>
      <c r="AD136" s="129"/>
      <c r="AE136" s="129"/>
      <c r="AF136" s="129"/>
      <c r="AG136" s="129"/>
      <c r="AH136" s="1"/>
    </row>
    <row r="137" spans="1:41" ht="22.35" customHeight="1" thickBot="1" x14ac:dyDescent="0.25">
      <c r="A137" s="108" t="s">
        <v>207</v>
      </c>
    </row>
    <row r="138" spans="1:41" ht="22.35" customHeight="1" thickBot="1" x14ac:dyDescent="0.25">
      <c r="B138" s="764" t="s">
        <v>208</v>
      </c>
      <c r="C138" s="759"/>
      <c r="D138" s="878" t="s">
        <v>97</v>
      </c>
      <c r="E138" s="878"/>
      <c r="F138" s="766"/>
      <c r="G138" s="759"/>
      <c r="H138" s="878" t="s">
        <v>98</v>
      </c>
      <c r="I138" s="878"/>
      <c r="J138" s="766"/>
      <c r="K138" s="759"/>
      <c r="L138" s="878" t="s">
        <v>99</v>
      </c>
      <c r="M138" s="878"/>
      <c r="N138" s="766"/>
      <c r="O138" s="759"/>
      <c r="P138" s="878" t="s">
        <v>100</v>
      </c>
      <c r="Q138" s="878"/>
      <c r="R138" s="766"/>
      <c r="S138" s="759"/>
      <c r="T138" s="878" t="s">
        <v>101</v>
      </c>
      <c r="U138" s="878"/>
      <c r="V138" s="766"/>
      <c r="W138" s="759"/>
      <c r="X138" s="878" t="s">
        <v>102</v>
      </c>
      <c r="Y138" s="878"/>
      <c r="Z138" s="766"/>
      <c r="AA138" s="759"/>
      <c r="AB138" s="878" t="s">
        <v>103</v>
      </c>
      <c r="AC138" s="878"/>
      <c r="AD138" s="878"/>
      <c r="AE138" s="878" t="s">
        <v>209</v>
      </c>
      <c r="AF138" s="878"/>
      <c r="AG138" s="878"/>
      <c r="AH138" s="878"/>
      <c r="AI138" s="765"/>
    </row>
    <row r="139" spans="1:41" ht="22.35" customHeight="1" x14ac:dyDescent="0.2">
      <c r="B139" s="557" t="s">
        <v>210</v>
      </c>
      <c r="C139" s="588" t="s">
        <v>211</v>
      </c>
      <c r="D139" s="878"/>
      <c r="E139" s="571"/>
      <c r="F139" s="589"/>
      <c r="G139" s="588" t="s">
        <v>211</v>
      </c>
      <c r="H139" s="590"/>
      <c r="I139" s="571"/>
      <c r="J139" s="589"/>
      <c r="K139" s="986" t="s">
        <v>211</v>
      </c>
      <c r="L139" s="878"/>
      <c r="M139" s="878"/>
      <c r="N139" s="766"/>
      <c r="O139" s="986" t="s">
        <v>212</v>
      </c>
      <c r="P139" s="987"/>
      <c r="Q139" s="571"/>
      <c r="R139" s="589"/>
      <c r="S139" s="588" t="s">
        <v>213</v>
      </c>
      <c r="T139" s="571"/>
      <c r="U139" s="571"/>
      <c r="V139" s="571"/>
      <c r="W139" s="591"/>
      <c r="X139" s="736"/>
      <c r="Y139" s="736"/>
      <c r="Z139" s="737"/>
      <c r="AA139" s="571"/>
      <c r="AB139" s="571"/>
      <c r="AC139" s="571"/>
      <c r="AD139" s="571"/>
      <c r="AE139" s="757">
        <v>37</v>
      </c>
      <c r="AF139" s="878"/>
      <c r="AG139" s="571"/>
      <c r="AH139" s="571"/>
      <c r="AI139" s="572"/>
    </row>
    <row r="140" spans="1:41" ht="22.35" customHeight="1" x14ac:dyDescent="0.2">
      <c r="B140" s="681" t="s">
        <v>214</v>
      </c>
      <c r="C140" s="988" t="s">
        <v>215</v>
      </c>
      <c r="D140" s="816"/>
      <c r="E140" s="816"/>
      <c r="F140" s="824"/>
      <c r="G140" s="988" t="s">
        <v>216</v>
      </c>
      <c r="H140" s="888"/>
      <c r="I140" s="816"/>
      <c r="J140" s="824"/>
      <c r="K140" s="988" t="s">
        <v>217</v>
      </c>
      <c r="L140" s="888" t="s">
        <v>218</v>
      </c>
      <c r="M140" s="816"/>
      <c r="N140" s="824"/>
      <c r="O140" s="988" t="s">
        <v>217</v>
      </c>
      <c r="P140" s="888" t="s">
        <v>218</v>
      </c>
      <c r="Q140" s="816"/>
      <c r="R140" s="824"/>
      <c r="S140" s="988" t="s">
        <v>216</v>
      </c>
      <c r="T140" s="816" t="s">
        <v>219</v>
      </c>
      <c r="U140" s="816"/>
      <c r="V140" s="824"/>
      <c r="W140" s="397" t="s">
        <v>117</v>
      </c>
      <c r="X140" s="398" t="s">
        <v>220</v>
      </c>
      <c r="Y140" s="421"/>
      <c r="Z140" s="421"/>
      <c r="AA140" s="989" t="s">
        <v>117</v>
      </c>
      <c r="AB140" s="888" t="s">
        <v>220</v>
      </c>
      <c r="AC140" s="989"/>
      <c r="AD140" s="989"/>
      <c r="AE140" s="989">
        <v>68</v>
      </c>
      <c r="AF140" s="816"/>
      <c r="AG140" s="816"/>
      <c r="AH140" s="816"/>
      <c r="AI140" s="825"/>
    </row>
    <row r="141" spans="1:41" ht="22.35" customHeight="1" x14ac:dyDescent="0.2">
      <c r="B141" s="681" t="s">
        <v>221</v>
      </c>
      <c r="C141" s="682" t="s">
        <v>222</v>
      </c>
      <c r="D141" s="816"/>
      <c r="E141" s="816"/>
      <c r="F141" s="824"/>
      <c r="G141" s="888" t="s">
        <v>222</v>
      </c>
      <c r="H141" s="888"/>
      <c r="I141" s="816"/>
      <c r="J141" s="824"/>
      <c r="K141" s="888" t="s">
        <v>222</v>
      </c>
      <c r="L141" s="816"/>
      <c r="M141" s="816"/>
      <c r="N141" s="824"/>
      <c r="O141" s="888" t="s">
        <v>222</v>
      </c>
      <c r="P141" s="888"/>
      <c r="Q141" s="816"/>
      <c r="R141" s="824"/>
      <c r="S141" s="888" t="s">
        <v>222</v>
      </c>
      <c r="T141" s="816"/>
      <c r="U141" s="816"/>
      <c r="V141" s="824"/>
      <c r="W141" s="989"/>
      <c r="X141" s="816"/>
      <c r="Y141" s="816"/>
      <c r="Z141" s="824"/>
      <c r="AA141" s="989"/>
      <c r="AB141" s="816"/>
      <c r="AC141" s="816"/>
      <c r="AD141" s="816"/>
      <c r="AE141" s="989">
        <v>0</v>
      </c>
      <c r="AF141" s="816"/>
      <c r="AG141" s="816"/>
      <c r="AH141" s="816"/>
      <c r="AI141" s="825"/>
    </row>
    <row r="142" spans="1:41" ht="22.35" customHeight="1" thickBot="1" x14ac:dyDescent="0.25">
      <c r="B142" s="683" t="s">
        <v>223</v>
      </c>
      <c r="C142" s="684" t="s">
        <v>211</v>
      </c>
      <c r="D142" s="200"/>
      <c r="E142" s="640"/>
      <c r="F142" s="642"/>
      <c r="G142" s="684" t="s">
        <v>211</v>
      </c>
      <c r="H142" s="202"/>
      <c r="I142" s="640"/>
      <c r="J142" s="642"/>
      <c r="K142" s="684" t="s">
        <v>211</v>
      </c>
      <c r="L142" s="200"/>
      <c r="M142" s="640"/>
      <c r="N142" s="642"/>
      <c r="O142" s="684" t="s">
        <v>212</v>
      </c>
      <c r="P142" s="644"/>
      <c r="Q142" s="640"/>
      <c r="R142" s="642"/>
      <c r="S142" s="684" t="s">
        <v>213</v>
      </c>
      <c r="T142" s="640"/>
      <c r="U142" s="640"/>
      <c r="V142" s="640"/>
      <c r="W142" s="685"/>
      <c r="X142" s="640"/>
      <c r="Y142" s="640"/>
      <c r="Z142" s="686"/>
      <c r="AA142" s="640"/>
      <c r="AB142" s="640"/>
      <c r="AC142" s="640"/>
      <c r="AD142" s="640"/>
      <c r="AE142" s="687">
        <v>37</v>
      </c>
      <c r="AF142" s="640"/>
      <c r="AG142" s="640"/>
      <c r="AH142" s="640"/>
      <c r="AI142" s="647"/>
    </row>
    <row r="143" spans="1:41" ht="22.35" customHeight="1" x14ac:dyDescent="0.2">
      <c r="D143" s="421"/>
    </row>
    <row r="144" spans="1:41" ht="22.35" customHeight="1" thickBot="1" x14ac:dyDescent="0.25">
      <c r="A144" s="904"/>
      <c r="B144" s="904" t="s">
        <v>29</v>
      </c>
      <c r="C144" s="649">
        <v>1</v>
      </c>
      <c r="D144" s="648">
        <v>2</v>
      </c>
      <c r="E144" s="648">
        <v>3</v>
      </c>
      <c r="F144" s="648">
        <v>4</v>
      </c>
      <c r="G144" s="649">
        <v>5</v>
      </c>
      <c r="H144" s="649">
        <v>6</v>
      </c>
      <c r="I144" s="649">
        <v>7</v>
      </c>
      <c r="J144" s="648">
        <v>8</v>
      </c>
      <c r="K144" s="648">
        <v>9</v>
      </c>
      <c r="L144" s="648">
        <v>10</v>
      </c>
      <c r="M144" s="648">
        <v>11</v>
      </c>
      <c r="N144" s="648">
        <v>12</v>
      </c>
      <c r="O144" s="649">
        <v>13</v>
      </c>
      <c r="P144" s="649">
        <v>14</v>
      </c>
      <c r="Q144" s="648">
        <v>15</v>
      </c>
      <c r="R144" s="648">
        <v>16</v>
      </c>
      <c r="S144" s="648">
        <v>17</v>
      </c>
      <c r="T144" s="649">
        <v>18</v>
      </c>
      <c r="U144" s="648">
        <v>19</v>
      </c>
      <c r="V144" s="649">
        <v>20</v>
      </c>
      <c r="W144" s="649">
        <v>21</v>
      </c>
      <c r="X144" s="648">
        <v>22</v>
      </c>
      <c r="Y144" s="648">
        <v>23</v>
      </c>
      <c r="Z144" s="648">
        <v>24</v>
      </c>
      <c r="AA144" s="648">
        <v>25</v>
      </c>
      <c r="AB144" s="648">
        <v>26</v>
      </c>
      <c r="AC144" s="649">
        <v>27</v>
      </c>
      <c r="AD144" s="649">
        <v>28</v>
      </c>
      <c r="AE144" s="649">
        <v>29</v>
      </c>
      <c r="AF144" s="648">
        <v>30</v>
      </c>
      <c r="AG144" s="663">
        <v>31</v>
      </c>
      <c r="AH144" s="111"/>
      <c r="AI144" s="112"/>
    </row>
    <row r="145" spans="1:35" ht="22.35" customHeight="1" x14ac:dyDescent="0.2">
      <c r="A145" s="990">
        <v>1</v>
      </c>
      <c r="B145" s="991" t="s">
        <v>224</v>
      </c>
      <c r="C145" s="565" t="s">
        <v>36</v>
      </c>
      <c r="D145" s="565" t="s">
        <v>36</v>
      </c>
      <c r="E145" s="565" t="s">
        <v>36</v>
      </c>
      <c r="F145" s="565" t="s">
        <v>36</v>
      </c>
      <c r="G145" s="565" t="s">
        <v>36</v>
      </c>
      <c r="H145" s="565"/>
      <c r="I145" s="565"/>
      <c r="J145" s="565" t="s">
        <v>225</v>
      </c>
      <c r="K145" s="565" t="s">
        <v>225</v>
      </c>
      <c r="L145" s="565" t="s">
        <v>225</v>
      </c>
      <c r="M145" s="565" t="s">
        <v>225</v>
      </c>
      <c r="N145" s="576" t="s">
        <v>225</v>
      </c>
      <c r="O145" s="565"/>
      <c r="P145" s="565"/>
      <c r="Q145" s="565" t="s">
        <v>225</v>
      </c>
      <c r="R145" s="565" t="s">
        <v>225</v>
      </c>
      <c r="S145" s="565" t="s">
        <v>225</v>
      </c>
      <c r="T145" s="565"/>
      <c r="U145" s="565" t="s">
        <v>225</v>
      </c>
      <c r="V145" s="919"/>
      <c r="W145" s="919"/>
      <c r="X145" s="919" t="s">
        <v>118</v>
      </c>
      <c r="Y145" s="919" t="s">
        <v>118</v>
      </c>
      <c r="Z145" s="565" t="s">
        <v>118</v>
      </c>
      <c r="AA145" s="565" t="s">
        <v>118</v>
      </c>
      <c r="AB145" s="565" t="s">
        <v>118</v>
      </c>
      <c r="AC145" s="565" t="s">
        <v>117</v>
      </c>
      <c r="AD145" s="565" t="s">
        <v>117</v>
      </c>
      <c r="AE145" s="565" t="s">
        <v>36</v>
      </c>
      <c r="AF145" s="565" t="s">
        <v>36</v>
      </c>
      <c r="AG145" s="902" t="s">
        <v>36</v>
      </c>
      <c r="AH145" s="116"/>
      <c r="AI145" s="117"/>
    </row>
    <row r="146" spans="1:35" ht="22.35" customHeight="1" x14ac:dyDescent="0.2">
      <c r="A146" s="700">
        <v>2</v>
      </c>
      <c r="B146" s="718" t="s">
        <v>226</v>
      </c>
      <c r="C146" s="726" t="s">
        <v>118</v>
      </c>
      <c r="D146" s="726" t="s">
        <v>118</v>
      </c>
      <c r="E146" s="726" t="s">
        <v>118</v>
      </c>
      <c r="F146" s="726" t="s">
        <v>118</v>
      </c>
      <c r="G146" s="726" t="s">
        <v>118</v>
      </c>
      <c r="H146" s="726" t="s">
        <v>117</v>
      </c>
      <c r="I146" s="726" t="s">
        <v>117</v>
      </c>
      <c r="J146" s="726" t="s">
        <v>36</v>
      </c>
      <c r="K146" s="726" t="s">
        <v>36</v>
      </c>
      <c r="L146" s="726" t="s">
        <v>36</v>
      </c>
      <c r="M146" s="726" t="s">
        <v>36</v>
      </c>
      <c r="N146" s="726" t="s">
        <v>36</v>
      </c>
      <c r="O146" s="726"/>
      <c r="P146" s="726"/>
      <c r="Q146" s="726" t="s">
        <v>225</v>
      </c>
      <c r="R146" s="726" t="s">
        <v>225</v>
      </c>
      <c r="S146" s="726" t="s">
        <v>225</v>
      </c>
      <c r="T146" s="726"/>
      <c r="U146" s="726" t="s">
        <v>225</v>
      </c>
      <c r="V146" s="726"/>
      <c r="W146" s="726"/>
      <c r="X146" s="992" t="s">
        <v>225</v>
      </c>
      <c r="Y146" s="992" t="s">
        <v>225</v>
      </c>
      <c r="Z146" s="636">
        <v>3</v>
      </c>
      <c r="AA146" s="636">
        <v>3</v>
      </c>
      <c r="AB146" s="636" t="s">
        <v>153</v>
      </c>
      <c r="AC146" s="738"/>
      <c r="AD146" s="738"/>
      <c r="AE146" s="738" t="s">
        <v>117</v>
      </c>
      <c r="AF146" s="738" t="s">
        <v>118</v>
      </c>
      <c r="AG146" s="738" t="s">
        <v>118</v>
      </c>
      <c r="AH146" s="116"/>
      <c r="AI146" s="117"/>
    </row>
    <row r="147" spans="1:35" ht="22.35" customHeight="1" x14ac:dyDescent="0.2">
      <c r="A147" s="700">
        <v>3</v>
      </c>
      <c r="B147" s="718" t="s">
        <v>227</v>
      </c>
      <c r="C147" s="993"/>
      <c r="D147" s="994" t="s">
        <v>146</v>
      </c>
      <c r="E147" s="994" t="s">
        <v>146</v>
      </c>
      <c r="F147" s="994" t="s">
        <v>146</v>
      </c>
      <c r="G147" s="993" t="s">
        <v>142</v>
      </c>
      <c r="H147" s="636"/>
      <c r="I147" s="636"/>
      <c r="J147" s="636" t="s">
        <v>118</v>
      </c>
      <c r="K147" s="993" t="s">
        <v>118</v>
      </c>
      <c r="L147" s="993" t="s">
        <v>118</v>
      </c>
      <c r="M147" s="993" t="s">
        <v>118</v>
      </c>
      <c r="N147" s="993" t="s">
        <v>118</v>
      </c>
      <c r="O147" s="993" t="s">
        <v>117</v>
      </c>
      <c r="P147" s="993" t="s">
        <v>117</v>
      </c>
      <c r="Q147" s="771" t="s">
        <v>36</v>
      </c>
      <c r="R147" s="771" t="s">
        <v>36</v>
      </c>
      <c r="S147" s="771" t="s">
        <v>36</v>
      </c>
      <c r="T147" s="771" t="s">
        <v>36</v>
      </c>
      <c r="U147" s="771" t="s">
        <v>78</v>
      </c>
      <c r="V147" s="619"/>
      <c r="W147" s="619"/>
      <c r="X147" s="619" t="s">
        <v>163</v>
      </c>
      <c r="Y147" s="619" t="s">
        <v>163</v>
      </c>
      <c r="Z147" s="619" t="s">
        <v>163</v>
      </c>
      <c r="AA147" s="619" t="s">
        <v>163</v>
      </c>
      <c r="AB147" s="619" t="s">
        <v>163</v>
      </c>
      <c r="AC147" s="636"/>
      <c r="AD147" s="636"/>
      <c r="AE147" s="636"/>
      <c r="AF147" s="658" t="s">
        <v>225</v>
      </c>
      <c r="AG147" s="637">
        <v>89</v>
      </c>
      <c r="AH147" s="116"/>
      <c r="AI147" s="117"/>
    </row>
    <row r="148" spans="1:35" ht="22.35" customHeight="1" thickBot="1" x14ac:dyDescent="0.25">
      <c r="A148" s="705">
        <v>4</v>
      </c>
      <c r="B148" s="739" t="s">
        <v>224</v>
      </c>
      <c r="C148" s="740"/>
      <c r="D148" s="740" t="s">
        <v>225</v>
      </c>
      <c r="E148" s="740" t="s">
        <v>225</v>
      </c>
      <c r="F148" s="740" t="s">
        <v>225</v>
      </c>
      <c r="G148" s="740"/>
      <c r="H148" s="740"/>
      <c r="I148" s="740"/>
      <c r="J148" s="740" t="s">
        <v>225</v>
      </c>
      <c r="K148" s="740" t="s">
        <v>225</v>
      </c>
      <c r="L148" s="740" t="s">
        <v>225</v>
      </c>
      <c r="M148" s="740" t="s">
        <v>225</v>
      </c>
      <c r="N148" s="740" t="s">
        <v>225</v>
      </c>
      <c r="O148" s="740" t="s">
        <v>0</v>
      </c>
      <c r="P148" s="740" t="s">
        <v>0</v>
      </c>
      <c r="Q148" s="740" t="s">
        <v>118</v>
      </c>
      <c r="R148" s="740" t="s">
        <v>118</v>
      </c>
      <c r="S148" s="740" t="s">
        <v>118</v>
      </c>
      <c r="T148" s="740" t="s">
        <v>118</v>
      </c>
      <c r="U148" s="740" t="s">
        <v>118</v>
      </c>
      <c r="V148" s="740" t="s">
        <v>117</v>
      </c>
      <c r="W148" s="740" t="s">
        <v>117</v>
      </c>
      <c r="X148" s="740" t="s">
        <v>36</v>
      </c>
      <c r="Y148" s="648" t="s">
        <v>36</v>
      </c>
      <c r="Z148" s="648" t="s">
        <v>36</v>
      </c>
      <c r="AA148" s="648" t="s">
        <v>36</v>
      </c>
      <c r="AB148" s="648" t="s">
        <v>36</v>
      </c>
      <c r="AC148" s="740"/>
      <c r="AD148" s="740"/>
      <c r="AE148" s="740"/>
      <c r="AF148" s="740" t="s">
        <v>225</v>
      </c>
      <c r="AG148" s="995" t="s">
        <v>225</v>
      </c>
      <c r="AH148" s="116"/>
      <c r="AI148" s="117"/>
    </row>
    <row r="149" spans="1:35" ht="22.35" customHeight="1" thickBot="1" x14ac:dyDescent="0.25">
      <c r="A149" s="130"/>
      <c r="B149" s="124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131"/>
      <c r="Z149" s="131"/>
      <c r="AA149" s="131"/>
      <c r="AB149" s="131"/>
      <c r="AC149" s="131"/>
      <c r="AD149" s="131"/>
      <c r="AE149" s="131"/>
      <c r="AF149" s="131"/>
      <c r="AG149" s="132"/>
      <c r="AH149" s="133"/>
      <c r="AI149" s="117"/>
    </row>
    <row r="150" spans="1:35" ht="22.35" customHeight="1" x14ac:dyDescent="0.2">
      <c r="A150" s="48"/>
      <c r="B150" s="758" t="s">
        <v>228</v>
      </c>
      <c r="C150" s="757"/>
      <c r="D150" s="769" t="s">
        <v>97</v>
      </c>
      <c r="E150" s="996"/>
      <c r="F150" s="757"/>
      <c r="G150" s="756" t="s">
        <v>98</v>
      </c>
      <c r="H150" s="589"/>
      <c r="I150" s="761"/>
      <c r="J150" s="756" t="s">
        <v>99</v>
      </c>
      <c r="K150" s="768"/>
      <c r="L150" s="761"/>
      <c r="M150" s="762" t="s">
        <v>100</v>
      </c>
      <c r="N150" s="768"/>
      <c r="O150" s="761"/>
      <c r="P150" s="756" t="s">
        <v>101</v>
      </c>
      <c r="Q150" s="997"/>
      <c r="R150" s="761"/>
      <c r="S150" s="756" t="s">
        <v>102</v>
      </c>
      <c r="T150" s="998"/>
      <c r="U150" s="761"/>
      <c r="V150" s="756" t="s">
        <v>103</v>
      </c>
      <c r="W150" s="997"/>
      <c r="X150" s="999" t="s">
        <v>209</v>
      </c>
      <c r="Y150" s="1000"/>
      <c r="Z150" s="1000"/>
      <c r="AA150" s="1001"/>
      <c r="AB150" s="986" t="s">
        <v>104</v>
      </c>
      <c r="AC150" s="1002"/>
      <c r="AD150" s="1002"/>
      <c r="AE150" s="1003"/>
      <c r="AF150" s="1003"/>
      <c r="AG150" s="1004"/>
      <c r="AH150" s="133"/>
      <c r="AI150" s="117"/>
    </row>
    <row r="151" spans="1:35" ht="22.35" customHeight="1" x14ac:dyDescent="0.2">
      <c r="A151" s="48"/>
      <c r="B151" s="688" t="s">
        <v>229</v>
      </c>
      <c r="C151" s="1005" t="s">
        <v>230</v>
      </c>
      <c r="D151" s="818"/>
      <c r="E151" s="819"/>
      <c r="F151" s="1005" t="s">
        <v>230</v>
      </c>
      <c r="G151" s="818"/>
      <c r="H151" s="819"/>
      <c r="I151" s="1005" t="s">
        <v>230</v>
      </c>
      <c r="J151" s="818"/>
      <c r="K151" s="819"/>
      <c r="L151" s="1005" t="s">
        <v>230</v>
      </c>
      <c r="M151" s="818"/>
      <c r="N151" s="819"/>
      <c r="O151" s="1005" t="s">
        <v>231</v>
      </c>
      <c r="P151" s="818"/>
      <c r="Q151" s="819"/>
      <c r="R151" s="1005"/>
      <c r="S151" s="818"/>
      <c r="T151" s="819"/>
      <c r="U151" s="1005"/>
      <c r="V151" s="818"/>
      <c r="W151" s="819"/>
      <c r="X151" s="1005"/>
      <c r="Y151" s="1006"/>
      <c r="Z151" s="1006"/>
      <c r="AA151" s="1006"/>
      <c r="AB151" s="815"/>
      <c r="AC151" s="1006"/>
      <c r="AD151" s="1006"/>
      <c r="AE151" s="1006"/>
      <c r="AF151" s="1006"/>
      <c r="AG151" s="1007"/>
      <c r="AH151" s="133"/>
      <c r="AI151" s="117"/>
    </row>
    <row r="152" spans="1:35" ht="22.35" customHeight="1" x14ac:dyDescent="0.2">
      <c r="A152" s="48"/>
      <c r="B152" s="4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133"/>
      <c r="AI152" s="117"/>
    </row>
    <row r="153" spans="1:35" ht="22.35" customHeight="1" thickBot="1" x14ac:dyDescent="0.25">
      <c r="A153" s="1008" t="s">
        <v>28</v>
      </c>
      <c r="B153" s="891" t="s">
        <v>29</v>
      </c>
      <c r="C153" s="649">
        <v>1</v>
      </c>
      <c r="D153" s="648">
        <v>2</v>
      </c>
      <c r="E153" s="648">
        <v>3</v>
      </c>
      <c r="F153" s="648">
        <v>4</v>
      </c>
      <c r="G153" s="649">
        <v>5</v>
      </c>
      <c r="H153" s="649">
        <v>6</v>
      </c>
      <c r="I153" s="649">
        <v>7</v>
      </c>
      <c r="J153" s="648">
        <v>8</v>
      </c>
      <c r="K153" s="648">
        <v>9</v>
      </c>
      <c r="L153" s="648">
        <v>10</v>
      </c>
      <c r="M153" s="648">
        <v>11</v>
      </c>
      <c r="N153" s="648">
        <v>12</v>
      </c>
      <c r="O153" s="649">
        <v>13</v>
      </c>
      <c r="P153" s="649">
        <v>14</v>
      </c>
      <c r="Q153" s="648">
        <v>15</v>
      </c>
      <c r="R153" s="648">
        <v>16</v>
      </c>
      <c r="S153" s="648">
        <v>17</v>
      </c>
      <c r="T153" s="649">
        <v>18</v>
      </c>
      <c r="U153" s="648">
        <v>19</v>
      </c>
      <c r="V153" s="649">
        <v>20</v>
      </c>
      <c r="W153" s="649">
        <v>21</v>
      </c>
      <c r="X153" s="648">
        <v>22</v>
      </c>
      <c r="Y153" s="648">
        <v>23</v>
      </c>
      <c r="Z153" s="648">
        <v>24</v>
      </c>
      <c r="AA153" s="648">
        <v>25</v>
      </c>
      <c r="AB153" s="648">
        <v>26</v>
      </c>
      <c r="AC153" s="649">
        <v>27</v>
      </c>
      <c r="AD153" s="649">
        <v>28</v>
      </c>
      <c r="AE153" s="649">
        <v>29</v>
      </c>
      <c r="AF153" s="648">
        <v>30</v>
      </c>
      <c r="AG153" s="663">
        <v>31</v>
      </c>
      <c r="AH153" s="133"/>
      <c r="AI153" s="117"/>
    </row>
    <row r="154" spans="1:35" ht="22.35" customHeight="1" x14ac:dyDescent="0.2">
      <c r="A154" s="763">
        <v>8520</v>
      </c>
      <c r="B154" s="563" t="s">
        <v>232</v>
      </c>
      <c r="C154" s="576"/>
      <c r="D154" s="576" t="s">
        <v>233</v>
      </c>
      <c r="E154" s="576" t="s">
        <v>233</v>
      </c>
      <c r="F154" s="1009" t="s">
        <v>233</v>
      </c>
      <c r="G154" s="576"/>
      <c r="H154" s="576"/>
      <c r="I154" s="576"/>
      <c r="J154" s="576" t="s">
        <v>233</v>
      </c>
      <c r="K154" s="1010" t="s">
        <v>125</v>
      </c>
      <c r="L154" s="576" t="s">
        <v>233</v>
      </c>
      <c r="M154" s="576" t="s">
        <v>233</v>
      </c>
      <c r="N154" s="576" t="s">
        <v>233</v>
      </c>
      <c r="O154" s="576"/>
      <c r="P154" s="576"/>
      <c r="Q154" s="576" t="s">
        <v>233</v>
      </c>
      <c r="R154" s="576" t="s">
        <v>233</v>
      </c>
      <c r="S154" s="576" t="s">
        <v>233</v>
      </c>
      <c r="T154" s="576"/>
      <c r="U154" s="773" t="s">
        <v>233</v>
      </c>
      <c r="V154" s="576"/>
      <c r="W154" s="576"/>
      <c r="X154" s="565" t="s">
        <v>233</v>
      </c>
      <c r="Y154" s="565" t="s">
        <v>233</v>
      </c>
      <c r="Z154" s="565" t="s">
        <v>233</v>
      </c>
      <c r="AA154" s="565" t="s">
        <v>233</v>
      </c>
      <c r="AB154" s="565" t="s">
        <v>233</v>
      </c>
      <c r="AC154" s="565"/>
      <c r="AD154" s="565"/>
      <c r="AE154" s="565"/>
      <c r="AF154" s="565" t="s">
        <v>233</v>
      </c>
      <c r="AG154" s="581" t="s">
        <v>233</v>
      </c>
      <c r="AH154" s="133"/>
      <c r="AI154" s="117"/>
    </row>
    <row r="155" spans="1:35" ht="22.35" customHeight="1" x14ac:dyDescent="0.2">
      <c r="A155" s="137"/>
      <c r="B155" s="136"/>
      <c r="C155" s="129"/>
      <c r="D155" s="129"/>
      <c r="E155" s="129"/>
      <c r="F155" s="129"/>
      <c r="G155" s="129"/>
      <c r="H155" s="129"/>
      <c r="I155" s="129"/>
      <c r="J155" s="129"/>
      <c r="K155" s="129"/>
      <c r="L155" s="129"/>
      <c r="M155" s="129"/>
      <c r="N155" s="129"/>
      <c r="O155" s="129"/>
      <c r="P155" s="129"/>
      <c r="Q155" s="129"/>
      <c r="R155" s="129"/>
      <c r="S155" s="129"/>
      <c r="T155" s="129"/>
      <c r="U155" s="129"/>
      <c r="V155" s="129"/>
      <c r="W155" s="129"/>
      <c r="X155" s="129"/>
      <c r="Y155" s="129"/>
      <c r="Z155" s="129"/>
      <c r="AA155" s="129"/>
      <c r="AB155" s="129"/>
      <c r="AC155" s="129"/>
      <c r="AD155" s="129"/>
      <c r="AE155" s="129"/>
      <c r="AF155" s="129"/>
      <c r="AG155" s="129"/>
      <c r="AH155" s="133"/>
      <c r="AI155" s="117"/>
    </row>
    <row r="156" spans="1:35" ht="22.35" customHeight="1" x14ac:dyDescent="0.2">
      <c r="AH156" s="67"/>
      <c r="AI156" s="67"/>
    </row>
    <row r="157" spans="1:35" ht="22.35" customHeight="1" thickBot="1" x14ac:dyDescent="0.25">
      <c r="A157" s="108" t="s">
        <v>234</v>
      </c>
      <c r="B157" s="109"/>
      <c r="C157" s="109"/>
      <c r="D157" s="110"/>
      <c r="E157" s="110"/>
      <c r="F157" s="110"/>
      <c r="G157" s="65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09"/>
      <c r="AI157" s="109"/>
    </row>
    <row r="158" spans="1:35" ht="22.35" customHeight="1" x14ac:dyDescent="0.2">
      <c r="A158" s="108"/>
      <c r="B158" s="758" t="s">
        <v>235</v>
      </c>
      <c r="C158" s="1011"/>
      <c r="D158" s="1012" t="s">
        <v>97</v>
      </c>
      <c r="E158" s="1013"/>
      <c r="F158" s="1014"/>
      <c r="G158" s="1011"/>
      <c r="H158" s="1012" t="s">
        <v>98</v>
      </c>
      <c r="I158" s="1013"/>
      <c r="J158" s="1014"/>
      <c r="K158" s="1011"/>
      <c r="L158" s="1012" t="s">
        <v>99</v>
      </c>
      <c r="M158" s="1013"/>
      <c r="N158" s="1014"/>
      <c r="O158" s="1011"/>
      <c r="P158" s="1012" t="s">
        <v>100</v>
      </c>
      <c r="Q158" s="1013"/>
      <c r="R158" s="1014"/>
      <c r="S158" s="1011"/>
      <c r="T158" s="1012" t="s">
        <v>101</v>
      </c>
      <c r="U158" s="1013"/>
      <c r="V158" s="1014"/>
      <c r="W158" s="1011"/>
      <c r="X158" s="1012" t="s">
        <v>102</v>
      </c>
      <c r="Y158" s="1013"/>
      <c r="Z158" s="1014"/>
      <c r="AA158" s="1011"/>
      <c r="AB158" s="1012" t="s">
        <v>103</v>
      </c>
      <c r="AC158" s="1013"/>
      <c r="AD158" s="1013"/>
      <c r="AE158" s="770" t="s">
        <v>104</v>
      </c>
      <c r="AF158" s="1013"/>
      <c r="AG158" s="1013"/>
      <c r="AH158" s="1013"/>
      <c r="AI158" s="741"/>
    </row>
    <row r="159" spans="1:35" ht="22.35" customHeight="1" x14ac:dyDescent="0.2">
      <c r="A159" s="108"/>
      <c r="B159" s="689" t="s">
        <v>210</v>
      </c>
      <c r="C159" s="1015">
        <v>69</v>
      </c>
      <c r="D159" s="1016" t="s">
        <v>236</v>
      </c>
      <c r="E159" s="1016"/>
      <c r="F159" s="1017"/>
      <c r="G159" s="1015">
        <v>69</v>
      </c>
      <c r="H159" s="1016" t="s">
        <v>236</v>
      </c>
      <c r="I159" s="1016"/>
      <c r="J159" s="1017"/>
      <c r="K159" s="1015">
        <v>69</v>
      </c>
      <c r="L159" s="1016" t="s">
        <v>236</v>
      </c>
      <c r="M159" s="1016"/>
      <c r="N159" s="1017"/>
      <c r="O159" s="1015">
        <v>69</v>
      </c>
      <c r="P159" s="1016" t="s">
        <v>236</v>
      </c>
      <c r="Q159" s="1016"/>
      <c r="R159" s="1017"/>
      <c r="S159" s="1015">
        <v>69</v>
      </c>
      <c r="T159" s="1016" t="s">
        <v>236</v>
      </c>
      <c r="U159" s="1016"/>
      <c r="V159" s="1017"/>
      <c r="W159" s="1015"/>
      <c r="X159" s="1018"/>
      <c r="Y159" s="1018"/>
      <c r="Z159" s="1019"/>
      <c r="AA159" s="1015"/>
      <c r="AB159" s="1016"/>
      <c r="AC159" s="1016"/>
      <c r="AD159" s="909"/>
      <c r="AE159" s="1020">
        <v>35</v>
      </c>
      <c r="AF159" s="1016"/>
      <c r="AG159" s="1016"/>
      <c r="AH159" s="909"/>
      <c r="AI159" s="1021"/>
    </row>
    <row r="160" spans="1:35" ht="22.35" customHeight="1" x14ac:dyDescent="0.2">
      <c r="A160" s="108"/>
      <c r="B160" s="689" t="s">
        <v>214</v>
      </c>
      <c r="C160" s="1015">
        <v>79</v>
      </c>
      <c r="D160" s="1016" t="s">
        <v>237</v>
      </c>
      <c r="E160" s="1016"/>
      <c r="F160" s="1017"/>
      <c r="G160" s="1015">
        <v>79</v>
      </c>
      <c r="H160" s="1016" t="s">
        <v>237</v>
      </c>
      <c r="I160" s="1016"/>
      <c r="J160" s="1017"/>
      <c r="K160" s="1015">
        <v>79</v>
      </c>
      <c r="L160" s="1016" t="s">
        <v>237</v>
      </c>
      <c r="M160" s="1016"/>
      <c r="N160" s="1017"/>
      <c r="O160" s="1015">
        <v>79</v>
      </c>
      <c r="P160" s="1016" t="s">
        <v>237</v>
      </c>
      <c r="Q160" s="1016"/>
      <c r="R160" s="1017"/>
      <c r="S160" s="1015">
        <v>79</v>
      </c>
      <c r="T160" s="1016" t="s">
        <v>237</v>
      </c>
      <c r="U160" s="1016"/>
      <c r="V160" s="1017"/>
      <c r="W160" s="1015"/>
      <c r="X160" s="1016"/>
      <c r="Y160" s="1016"/>
      <c r="Z160" s="1017"/>
      <c r="AA160" s="1016"/>
      <c r="AB160" s="1016"/>
      <c r="AC160" s="1016"/>
      <c r="AD160" s="909"/>
      <c r="AE160" s="1020">
        <v>40</v>
      </c>
      <c r="AF160" s="1016"/>
      <c r="AG160" s="1016"/>
      <c r="AH160" s="909"/>
      <c r="AI160" s="1021"/>
    </row>
    <row r="161" spans="1:35" ht="22.35" customHeight="1" x14ac:dyDescent="0.2">
      <c r="A161" s="108"/>
      <c r="B161" s="689" t="s">
        <v>221</v>
      </c>
      <c r="C161" s="1015">
        <v>89</v>
      </c>
      <c r="D161" s="1016" t="s">
        <v>238</v>
      </c>
      <c r="E161" s="1016"/>
      <c r="F161" s="1017"/>
      <c r="G161" s="1015">
        <v>89</v>
      </c>
      <c r="H161" s="1016" t="s">
        <v>238</v>
      </c>
      <c r="I161" s="1016"/>
      <c r="J161" s="1017"/>
      <c r="K161" s="1015">
        <v>89</v>
      </c>
      <c r="L161" s="1016" t="s">
        <v>238</v>
      </c>
      <c r="M161" s="1016"/>
      <c r="N161" s="1017"/>
      <c r="O161" s="1015">
        <v>89</v>
      </c>
      <c r="P161" s="1016" t="s">
        <v>238</v>
      </c>
      <c r="Q161" s="1016"/>
      <c r="R161" s="1017"/>
      <c r="S161" s="1015">
        <v>89</v>
      </c>
      <c r="T161" s="1016" t="s">
        <v>239</v>
      </c>
      <c r="U161" s="1016"/>
      <c r="V161" s="1017"/>
      <c r="W161" s="1022"/>
      <c r="X161" s="1023" t="s">
        <v>240</v>
      </c>
      <c r="Y161" s="1023"/>
      <c r="Z161" s="1024"/>
      <c r="AA161" s="1022"/>
      <c r="AB161" s="1023"/>
      <c r="AC161" s="1023"/>
      <c r="AD161" s="911"/>
      <c r="AE161" s="1020">
        <v>44</v>
      </c>
      <c r="AF161" s="1016"/>
      <c r="AG161" s="1016"/>
      <c r="AH161" s="909"/>
      <c r="AI161" s="1021"/>
    </row>
    <row r="162" spans="1:35" ht="22.35" customHeight="1" x14ac:dyDescent="0.2">
      <c r="A162" s="108"/>
      <c r="B162" s="19" t="s">
        <v>223</v>
      </c>
      <c r="C162" s="1022">
        <v>99</v>
      </c>
      <c r="D162" s="1023" t="s">
        <v>241</v>
      </c>
      <c r="E162" s="1023"/>
      <c r="F162" s="1024"/>
      <c r="G162" s="1022">
        <v>99</v>
      </c>
      <c r="H162" s="1023" t="s">
        <v>241</v>
      </c>
      <c r="I162" s="1023"/>
      <c r="J162" s="1024"/>
      <c r="K162" s="1022">
        <v>99</v>
      </c>
      <c r="L162" s="1023" t="s">
        <v>241</v>
      </c>
      <c r="M162" s="1023"/>
      <c r="N162" s="1024"/>
      <c r="O162" s="1022">
        <v>99</v>
      </c>
      <c r="P162" s="1023" t="s">
        <v>241</v>
      </c>
      <c r="Q162" s="1023"/>
      <c r="R162" s="1024"/>
      <c r="S162" s="1022">
        <v>99</v>
      </c>
      <c r="T162" s="1023" t="s">
        <v>222</v>
      </c>
      <c r="U162" s="1023"/>
      <c r="V162" s="911"/>
      <c r="W162" s="910"/>
      <c r="X162" s="911"/>
      <c r="Y162" s="1023"/>
      <c r="Z162" s="1024"/>
      <c r="AA162" s="910"/>
      <c r="AB162" s="911"/>
      <c r="AC162" s="1023"/>
      <c r="AD162" s="1024"/>
      <c r="AE162" s="1025">
        <v>28</v>
      </c>
      <c r="AF162" s="1023"/>
      <c r="AG162" s="1023"/>
      <c r="AH162" s="911"/>
      <c r="AI162" s="1026"/>
    </row>
    <row r="163" spans="1:35" ht="22.35" customHeight="1" thickBot="1" x14ac:dyDescent="0.25">
      <c r="A163" s="108"/>
      <c r="B163" s="690" t="s">
        <v>242</v>
      </c>
      <c r="C163" s="691" t="s">
        <v>163</v>
      </c>
      <c r="D163" s="692" t="s">
        <v>243</v>
      </c>
      <c r="E163" s="693"/>
      <c r="F163" s="642"/>
      <c r="G163" s="691" t="s">
        <v>163</v>
      </c>
      <c r="H163" s="692" t="s">
        <v>243</v>
      </c>
      <c r="I163" s="640"/>
      <c r="J163" s="693"/>
      <c r="K163" s="691" t="s">
        <v>163</v>
      </c>
      <c r="L163" s="692" t="s">
        <v>243</v>
      </c>
      <c r="M163" s="693"/>
      <c r="N163" s="694"/>
      <c r="O163" s="691" t="s">
        <v>163</v>
      </c>
      <c r="P163" s="692" t="s">
        <v>243</v>
      </c>
      <c r="Q163" s="693"/>
      <c r="R163" s="692"/>
      <c r="S163" s="691" t="s">
        <v>163</v>
      </c>
      <c r="T163" s="644" t="s">
        <v>244</v>
      </c>
      <c r="U163" s="692"/>
      <c r="V163" s="694"/>
      <c r="W163" s="693"/>
      <c r="X163" s="692"/>
      <c r="Y163" s="692"/>
      <c r="Z163" s="692"/>
      <c r="AA163" s="695"/>
      <c r="AB163" s="696"/>
      <c r="AC163" s="692"/>
      <c r="AD163" s="697"/>
      <c r="AE163" s="692"/>
      <c r="AF163" s="692"/>
      <c r="AG163" s="692"/>
      <c r="AH163" s="698"/>
      <c r="AI163" s="699"/>
    </row>
    <row r="164" spans="1:35" ht="22.35" customHeight="1" x14ac:dyDescent="0.2">
      <c r="A164" s="68"/>
      <c r="B164" s="108"/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09"/>
      <c r="AI164" s="109"/>
    </row>
    <row r="165" spans="1:35" ht="22.35" customHeight="1" thickBot="1" x14ac:dyDescent="0.25">
      <c r="A165" s="1008"/>
      <c r="B165" s="891" t="s">
        <v>29</v>
      </c>
      <c r="C165" s="649">
        <v>1</v>
      </c>
      <c r="D165" s="648">
        <v>2</v>
      </c>
      <c r="E165" s="648">
        <v>3</v>
      </c>
      <c r="F165" s="648">
        <v>4</v>
      </c>
      <c r="G165" s="649">
        <v>5</v>
      </c>
      <c r="H165" s="649">
        <v>6</v>
      </c>
      <c r="I165" s="649">
        <v>7</v>
      </c>
      <c r="J165" s="648">
        <v>8</v>
      </c>
      <c r="K165" s="648">
        <v>9</v>
      </c>
      <c r="L165" s="648">
        <v>10</v>
      </c>
      <c r="M165" s="648">
        <v>11</v>
      </c>
      <c r="N165" s="648">
        <v>12</v>
      </c>
      <c r="O165" s="649">
        <v>13</v>
      </c>
      <c r="P165" s="649">
        <v>14</v>
      </c>
      <c r="Q165" s="648">
        <v>15</v>
      </c>
      <c r="R165" s="648">
        <v>16</v>
      </c>
      <c r="S165" s="648">
        <v>17</v>
      </c>
      <c r="T165" s="649">
        <v>18</v>
      </c>
      <c r="U165" s="648">
        <v>19</v>
      </c>
      <c r="V165" s="649">
        <v>20</v>
      </c>
      <c r="W165" s="649">
        <v>21</v>
      </c>
      <c r="X165" s="648">
        <v>22</v>
      </c>
      <c r="Y165" s="648">
        <v>23</v>
      </c>
      <c r="Z165" s="648">
        <v>24</v>
      </c>
      <c r="AA165" s="648">
        <v>25</v>
      </c>
      <c r="AB165" s="648">
        <v>26</v>
      </c>
      <c r="AC165" s="649">
        <v>27</v>
      </c>
      <c r="AD165" s="649">
        <v>28</v>
      </c>
      <c r="AE165" s="649">
        <v>29</v>
      </c>
      <c r="AF165" s="648">
        <v>30</v>
      </c>
      <c r="AG165" s="663">
        <v>31</v>
      </c>
      <c r="AH165" s="111"/>
      <c r="AI165" s="112"/>
    </row>
    <row r="166" spans="1:35" ht="22.35" customHeight="1" x14ac:dyDescent="0.2">
      <c r="A166" s="990">
        <v>1</v>
      </c>
      <c r="B166" s="1027" t="s">
        <v>245</v>
      </c>
      <c r="C166" s="575"/>
      <c r="D166" s="575" t="s">
        <v>246</v>
      </c>
      <c r="E166" s="575" t="s">
        <v>246</v>
      </c>
      <c r="F166" s="1028">
        <v>79</v>
      </c>
      <c r="G166" s="567"/>
      <c r="H166" s="575"/>
      <c r="I166" s="567"/>
      <c r="J166" s="567">
        <v>89</v>
      </c>
      <c r="K166" s="1010">
        <v>89</v>
      </c>
      <c r="L166" s="567">
        <v>89</v>
      </c>
      <c r="M166" s="567">
        <v>89</v>
      </c>
      <c r="N166" s="567">
        <v>89</v>
      </c>
      <c r="O166" s="575">
        <v>89</v>
      </c>
      <c r="P166" s="575"/>
      <c r="Q166" s="567">
        <v>99</v>
      </c>
      <c r="R166" s="567">
        <v>99</v>
      </c>
      <c r="S166" s="1029">
        <v>99</v>
      </c>
      <c r="T166" s="565"/>
      <c r="U166" s="575" t="s">
        <v>36</v>
      </c>
      <c r="V166" s="575"/>
      <c r="W166" s="575"/>
      <c r="X166" s="581" t="s">
        <v>163</v>
      </c>
      <c r="Y166" s="581" t="s">
        <v>163</v>
      </c>
      <c r="Z166" s="581" t="s">
        <v>163</v>
      </c>
      <c r="AA166" s="581" t="s">
        <v>163</v>
      </c>
      <c r="AB166" s="581" t="s">
        <v>163</v>
      </c>
      <c r="AC166" s="581"/>
      <c r="AD166" s="581"/>
      <c r="AE166" s="581"/>
      <c r="AF166" s="581">
        <v>69</v>
      </c>
      <c r="AG166" s="1030">
        <v>69</v>
      </c>
      <c r="AH166" s="125"/>
      <c r="AI166" s="67"/>
    </row>
    <row r="167" spans="1:35" ht="22.35" customHeight="1" thickBot="1" x14ac:dyDescent="0.25">
      <c r="A167" s="700">
        <v>2</v>
      </c>
      <c r="B167" s="701" t="s">
        <v>247</v>
      </c>
      <c r="C167" s="630"/>
      <c r="D167" s="629">
        <v>89</v>
      </c>
      <c r="E167" s="630">
        <v>89</v>
      </c>
      <c r="F167" s="1028">
        <v>89</v>
      </c>
      <c r="G167" s="630"/>
      <c r="H167" s="656">
        <v>89</v>
      </c>
      <c r="I167" s="656"/>
      <c r="J167" s="656">
        <v>99</v>
      </c>
      <c r="K167" s="1010">
        <v>99</v>
      </c>
      <c r="L167" s="636">
        <v>99</v>
      </c>
      <c r="M167" s="636">
        <v>99</v>
      </c>
      <c r="N167" s="656" t="s">
        <v>36</v>
      </c>
      <c r="O167" s="656"/>
      <c r="P167" s="656"/>
      <c r="Q167" s="656" t="s">
        <v>163</v>
      </c>
      <c r="R167" s="627" t="s">
        <v>163</v>
      </c>
      <c r="S167" s="656" t="s">
        <v>163</v>
      </c>
      <c r="T167" s="636"/>
      <c r="U167" s="629" t="s">
        <v>163</v>
      </c>
      <c r="V167" s="656"/>
      <c r="W167" s="656"/>
      <c r="X167" s="656">
        <v>69</v>
      </c>
      <c r="Y167" s="656">
        <v>69</v>
      </c>
      <c r="Z167" s="656">
        <v>69</v>
      </c>
      <c r="AA167" s="636">
        <v>69</v>
      </c>
      <c r="AB167" s="627">
        <v>69</v>
      </c>
      <c r="AC167" s="634"/>
      <c r="AD167" s="634"/>
      <c r="AE167" s="634"/>
      <c r="AF167" s="634">
        <v>79</v>
      </c>
      <c r="AG167" s="702">
        <v>79</v>
      </c>
      <c r="AH167" s="126"/>
      <c r="AI167" s="107"/>
    </row>
    <row r="168" spans="1:35" ht="22.35" customHeight="1" x14ac:dyDescent="0.2">
      <c r="A168" s="700">
        <v>3</v>
      </c>
      <c r="B168" s="701" t="s">
        <v>248</v>
      </c>
      <c r="C168" s="703"/>
      <c r="D168" s="703">
        <v>99</v>
      </c>
      <c r="E168" s="841">
        <v>99</v>
      </c>
      <c r="F168" s="841">
        <v>99</v>
      </c>
      <c r="G168" s="627" t="s">
        <v>36</v>
      </c>
      <c r="H168" s="703"/>
      <c r="I168" s="703"/>
      <c r="J168" s="703" t="s">
        <v>163</v>
      </c>
      <c r="K168" s="1010" t="s">
        <v>163</v>
      </c>
      <c r="L168" s="703" t="s">
        <v>163</v>
      </c>
      <c r="M168" s="1010" t="s">
        <v>163</v>
      </c>
      <c r="N168" s="703" t="s">
        <v>163</v>
      </c>
      <c r="O168" s="634"/>
      <c r="P168" s="634"/>
      <c r="Q168" s="634">
        <v>69</v>
      </c>
      <c r="R168" s="634">
        <v>69</v>
      </c>
      <c r="S168" s="634">
        <v>69</v>
      </c>
      <c r="T168" s="634"/>
      <c r="U168" s="567">
        <v>69</v>
      </c>
      <c r="V168" s="703"/>
      <c r="W168" s="703"/>
      <c r="X168" s="703">
        <v>79</v>
      </c>
      <c r="Y168" s="841">
        <v>79</v>
      </c>
      <c r="Z168" s="841">
        <v>79</v>
      </c>
      <c r="AA168" s="841">
        <v>79</v>
      </c>
      <c r="AB168" s="703">
        <v>79</v>
      </c>
      <c r="AC168" s="703"/>
      <c r="AD168" s="703"/>
      <c r="AE168" s="703"/>
      <c r="AF168" s="703">
        <v>89</v>
      </c>
      <c r="AG168" s="1031">
        <v>89</v>
      </c>
      <c r="AH168" s="125"/>
      <c r="AI168" s="67"/>
    </row>
    <row r="169" spans="1:35" ht="22.35" customHeight="1" x14ac:dyDescent="0.2">
      <c r="A169" s="700">
        <v>4</v>
      </c>
      <c r="B169" s="701" t="s">
        <v>249</v>
      </c>
      <c r="C169" s="636"/>
      <c r="D169" s="636" t="s">
        <v>163</v>
      </c>
      <c r="E169" s="636" t="s">
        <v>163</v>
      </c>
      <c r="F169" s="1028" t="s">
        <v>250</v>
      </c>
      <c r="G169" s="636"/>
      <c r="H169" s="636"/>
      <c r="I169" s="636"/>
      <c r="J169" s="636">
        <v>69</v>
      </c>
      <c r="K169" s="1010">
        <v>69</v>
      </c>
      <c r="L169" s="636">
        <v>69</v>
      </c>
      <c r="M169" s="636">
        <v>69</v>
      </c>
      <c r="N169" s="636">
        <v>69</v>
      </c>
      <c r="O169" s="636"/>
      <c r="P169" s="636"/>
      <c r="Q169" s="676">
        <v>79</v>
      </c>
      <c r="R169" s="676">
        <v>79</v>
      </c>
      <c r="S169" s="636">
        <v>79</v>
      </c>
      <c r="T169" s="636"/>
      <c r="U169" s="636">
        <v>79</v>
      </c>
      <c r="V169" s="636"/>
      <c r="W169" s="636"/>
      <c r="X169" s="636">
        <v>89</v>
      </c>
      <c r="Y169" s="676">
        <v>89</v>
      </c>
      <c r="Z169" s="676">
        <v>89</v>
      </c>
      <c r="AA169" s="636">
        <v>89</v>
      </c>
      <c r="AB169" s="636">
        <v>89</v>
      </c>
      <c r="AC169" s="636">
        <v>89</v>
      </c>
      <c r="AD169" s="636"/>
      <c r="AE169" s="636"/>
      <c r="AF169" s="703">
        <v>99</v>
      </c>
      <c r="AG169" s="702">
        <v>99</v>
      </c>
      <c r="AH169" s="125"/>
      <c r="AI169" s="67"/>
    </row>
    <row r="170" spans="1:35" ht="22.35" customHeight="1" thickBot="1" x14ac:dyDescent="0.25">
      <c r="A170" s="705">
        <v>5</v>
      </c>
      <c r="B170" s="659" t="s">
        <v>251</v>
      </c>
      <c r="C170" s="678"/>
      <c r="D170" s="678">
        <v>69</v>
      </c>
      <c r="E170" s="678">
        <v>69</v>
      </c>
      <c r="F170" s="1028">
        <v>69</v>
      </c>
      <c r="G170" s="648"/>
      <c r="H170" s="653"/>
      <c r="I170" s="653"/>
      <c r="J170" s="653">
        <v>79</v>
      </c>
      <c r="K170" s="1010">
        <v>79</v>
      </c>
      <c r="L170" s="648">
        <v>79</v>
      </c>
      <c r="M170" s="671">
        <v>79</v>
      </c>
      <c r="N170" s="678">
        <v>79</v>
      </c>
      <c r="O170" s="776" t="s">
        <v>159</v>
      </c>
      <c r="P170" s="776" t="s">
        <v>120</v>
      </c>
      <c r="Q170" s="1032">
        <v>89</v>
      </c>
      <c r="R170" s="1032">
        <v>89</v>
      </c>
      <c r="S170" s="901">
        <v>89</v>
      </c>
      <c r="T170" s="674"/>
      <c r="U170" s="678">
        <v>89</v>
      </c>
      <c r="V170" s="678">
        <v>89</v>
      </c>
      <c r="W170" s="678"/>
      <c r="X170" s="678">
        <v>99</v>
      </c>
      <c r="Y170" s="678">
        <v>99</v>
      </c>
      <c r="Z170" s="678">
        <v>99</v>
      </c>
      <c r="AA170" s="654">
        <v>99</v>
      </c>
      <c r="AB170" s="678" t="s">
        <v>36</v>
      </c>
      <c r="AC170" s="648"/>
      <c r="AD170" s="648"/>
      <c r="AE170" s="648"/>
      <c r="AF170" s="648" t="s">
        <v>163</v>
      </c>
      <c r="AG170" s="706" t="s">
        <v>163</v>
      </c>
      <c r="AH170" s="125"/>
      <c r="AI170" s="67"/>
    </row>
    <row r="171" spans="1:35" ht="22.35" customHeight="1" x14ac:dyDescent="0.2">
      <c r="A171" s="130"/>
      <c r="B171" s="142"/>
      <c r="C171" s="143"/>
      <c r="D171" s="143"/>
      <c r="E171" s="143"/>
      <c r="F171" s="129"/>
      <c r="G171" s="141"/>
      <c r="H171" s="141"/>
      <c r="I171" s="141"/>
      <c r="J171" s="141"/>
      <c r="K171" s="141"/>
      <c r="L171" s="129"/>
      <c r="M171" s="129"/>
      <c r="N171" s="143"/>
      <c r="O171" s="143"/>
      <c r="P171" s="143"/>
      <c r="Q171" s="143"/>
      <c r="R171" s="143"/>
      <c r="S171" s="129"/>
      <c r="T171" s="144"/>
      <c r="U171" s="143"/>
      <c r="V171" s="143"/>
      <c r="W171" s="143"/>
      <c r="X171" s="143"/>
      <c r="Y171" s="143"/>
      <c r="Z171" s="145"/>
      <c r="AA171" s="145"/>
      <c r="AB171" s="143"/>
      <c r="AC171" s="143"/>
      <c r="AD171" s="143"/>
      <c r="AE171" s="143"/>
      <c r="AF171" s="143"/>
      <c r="AG171" s="145"/>
      <c r="AH171" s="125"/>
      <c r="AI171" s="67"/>
    </row>
    <row r="172" spans="1:35" ht="22.35" customHeight="1" x14ac:dyDescent="0.2">
      <c r="A172" s="69"/>
      <c r="B172" s="70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7"/>
      <c r="AI172" s="67"/>
    </row>
    <row r="173" spans="1:35" ht="22.35" customHeight="1" thickBot="1" x14ac:dyDescent="0.25">
      <c r="A173" s="108" t="s">
        <v>252</v>
      </c>
      <c r="B173" s="109"/>
      <c r="C173" s="109"/>
      <c r="D173" s="110"/>
      <c r="E173" s="110"/>
      <c r="F173" s="110"/>
      <c r="G173" s="65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09"/>
      <c r="AI173" s="109"/>
    </row>
    <row r="174" spans="1:35" ht="22.35" customHeight="1" x14ac:dyDescent="0.2">
      <c r="A174" s="108"/>
      <c r="B174" s="758" t="s">
        <v>235</v>
      </c>
      <c r="C174" s="1011"/>
      <c r="D174" s="1012" t="s">
        <v>97</v>
      </c>
      <c r="E174" s="1013"/>
      <c r="F174" s="1014"/>
      <c r="G174" s="1011"/>
      <c r="H174" s="1012" t="s">
        <v>98</v>
      </c>
      <c r="I174" s="1013"/>
      <c r="J174" s="1014"/>
      <c r="K174" s="1011"/>
      <c r="L174" s="1012" t="s">
        <v>99</v>
      </c>
      <c r="M174" s="1013"/>
      <c r="N174" s="1014"/>
      <c r="O174" s="1011"/>
      <c r="P174" s="1012" t="s">
        <v>100</v>
      </c>
      <c r="Q174" s="1013"/>
      <c r="R174" s="1014"/>
      <c r="S174" s="1011"/>
      <c r="T174" s="1012" t="s">
        <v>101</v>
      </c>
      <c r="U174" s="1013"/>
      <c r="V174" s="1014"/>
      <c r="W174" s="1011"/>
      <c r="X174" s="1012" t="s">
        <v>102</v>
      </c>
      <c r="Y174" s="1013"/>
      <c r="Z174" s="1014"/>
      <c r="AA174" s="1011"/>
      <c r="AB174" s="1012" t="s">
        <v>103</v>
      </c>
      <c r="AC174" s="1013"/>
      <c r="AD174" s="1013"/>
      <c r="AE174" s="770" t="s">
        <v>104</v>
      </c>
      <c r="AF174" s="1013"/>
      <c r="AG174" s="1013"/>
      <c r="AH174" s="1013"/>
      <c r="AI174" s="741"/>
    </row>
    <row r="175" spans="1:35" ht="22.35" customHeight="1" x14ac:dyDescent="0.2">
      <c r="A175" s="108"/>
      <c r="B175" s="689" t="s">
        <v>253</v>
      </c>
      <c r="C175" s="908" t="s">
        <v>254</v>
      </c>
      <c r="D175" s="1016"/>
      <c r="E175" s="1016"/>
      <c r="F175" s="1017"/>
      <c r="G175" s="908" t="s">
        <v>254</v>
      </c>
      <c r="H175" s="1016"/>
      <c r="I175" s="1016"/>
      <c r="J175" s="1017"/>
      <c r="K175" s="908" t="s">
        <v>254</v>
      </c>
      <c r="L175" s="1016"/>
      <c r="M175" s="1016"/>
      <c r="N175" s="1017"/>
      <c r="O175" s="908" t="s">
        <v>254</v>
      </c>
      <c r="P175" s="1016"/>
      <c r="Q175" s="1016"/>
      <c r="R175" s="1017"/>
      <c r="S175" s="908" t="s">
        <v>254</v>
      </c>
      <c r="T175" s="1016"/>
      <c r="U175" s="1016"/>
      <c r="V175" s="1017"/>
      <c r="W175" s="908" t="s">
        <v>255</v>
      </c>
      <c r="X175" s="1018"/>
      <c r="Y175" s="1018"/>
      <c r="Z175" s="1019"/>
      <c r="AA175" s="908" t="s">
        <v>255</v>
      </c>
      <c r="AB175" s="1016"/>
      <c r="AC175" s="1016"/>
      <c r="AD175" s="909"/>
      <c r="AE175" s="1020">
        <v>69</v>
      </c>
      <c r="AF175" s="399"/>
      <c r="AG175" s="399"/>
      <c r="AH175" s="399"/>
      <c r="AI175" s="400"/>
    </row>
    <row r="176" spans="1:35" ht="22.35" customHeight="1" x14ac:dyDescent="0.2">
      <c r="A176" s="108"/>
      <c r="B176" s="689" t="s">
        <v>214</v>
      </c>
      <c r="C176" s="908" t="s">
        <v>222</v>
      </c>
      <c r="D176" s="1016"/>
      <c r="E176" s="1016"/>
      <c r="F176" s="1017"/>
      <c r="G176" s="908" t="s">
        <v>222</v>
      </c>
      <c r="H176" s="1016"/>
      <c r="I176" s="1016"/>
      <c r="J176" s="1017"/>
      <c r="K176" s="908" t="s">
        <v>222</v>
      </c>
      <c r="L176" s="1016"/>
      <c r="M176" s="1016"/>
      <c r="N176" s="1017"/>
      <c r="O176" s="908" t="s">
        <v>222</v>
      </c>
      <c r="P176" s="1016"/>
      <c r="Q176" s="1016"/>
      <c r="R176" s="1017"/>
      <c r="S176" s="908" t="s">
        <v>222</v>
      </c>
      <c r="T176" s="1016"/>
      <c r="U176" s="1016"/>
      <c r="V176" s="1017"/>
      <c r="W176" s="908" t="s">
        <v>222</v>
      </c>
      <c r="X176" s="1016"/>
      <c r="Y176" s="1016"/>
      <c r="Z176" s="1017"/>
      <c r="AA176" s="1016" t="s">
        <v>222</v>
      </c>
      <c r="AB176" s="1016"/>
      <c r="AC176" s="1016"/>
      <c r="AD176" s="909"/>
      <c r="AE176" s="1020">
        <v>0</v>
      </c>
      <c r="AF176" s="399"/>
      <c r="AG176" s="399"/>
      <c r="AH176" s="399"/>
      <c r="AI176" s="400"/>
    </row>
    <row r="177" spans="1:35" ht="22.35" customHeight="1" x14ac:dyDescent="0.2">
      <c r="A177" s="108"/>
      <c r="B177" s="689" t="s">
        <v>256</v>
      </c>
      <c r="C177" s="908" t="s">
        <v>254</v>
      </c>
      <c r="D177" s="1016"/>
      <c r="E177" s="1016"/>
      <c r="F177" s="1017"/>
      <c r="G177" s="908" t="s">
        <v>254</v>
      </c>
      <c r="H177" s="1016"/>
      <c r="I177" s="1016"/>
      <c r="J177" s="1017"/>
      <c r="K177" s="908" t="s">
        <v>254</v>
      </c>
      <c r="L177" s="1016"/>
      <c r="M177" s="1016"/>
      <c r="N177" s="1017"/>
      <c r="O177" s="908" t="s">
        <v>254</v>
      </c>
      <c r="P177" s="1016"/>
      <c r="Q177" s="1016"/>
      <c r="R177" s="1017"/>
      <c r="S177" s="908" t="s">
        <v>254</v>
      </c>
      <c r="T177" s="1016"/>
      <c r="U177" s="1016"/>
      <c r="V177" s="1017"/>
      <c r="W177" s="908" t="s">
        <v>255</v>
      </c>
      <c r="X177" s="1018"/>
      <c r="Y177" s="1018"/>
      <c r="Z177" s="1019"/>
      <c r="AA177" s="908" t="s">
        <v>255</v>
      </c>
      <c r="AB177" s="1016"/>
      <c r="AC177" s="1016"/>
      <c r="AD177" s="909"/>
      <c r="AE177" s="1020">
        <v>69</v>
      </c>
      <c r="AF177" s="1016"/>
      <c r="AG177" s="1016" t="s">
        <v>0</v>
      </c>
      <c r="AH177" s="909"/>
      <c r="AI177" s="1021"/>
    </row>
    <row r="178" spans="1:35" ht="22.35" customHeight="1" x14ac:dyDescent="0.2">
      <c r="A178" s="108"/>
      <c r="B178" s="689" t="s">
        <v>223</v>
      </c>
      <c r="C178" s="908" t="s">
        <v>222</v>
      </c>
      <c r="D178" s="1016"/>
      <c r="E178" s="1016"/>
      <c r="F178" s="1017"/>
      <c r="G178" s="908" t="s">
        <v>222</v>
      </c>
      <c r="H178" s="1016"/>
      <c r="I178" s="1016"/>
      <c r="J178" s="1017"/>
      <c r="K178" s="908" t="s">
        <v>222</v>
      </c>
      <c r="L178" s="1016"/>
      <c r="M178" s="1016"/>
      <c r="N178" s="1017"/>
      <c r="O178" s="908" t="s">
        <v>222</v>
      </c>
      <c r="P178" s="1016"/>
      <c r="Q178" s="1016"/>
      <c r="R178" s="1017"/>
      <c r="S178" s="908" t="s">
        <v>222</v>
      </c>
      <c r="T178" s="1016"/>
      <c r="U178" s="1016"/>
      <c r="V178" s="1017"/>
      <c r="W178" s="908" t="s">
        <v>222</v>
      </c>
      <c r="X178" s="1016"/>
      <c r="Y178" s="1016"/>
      <c r="Z178" s="1017"/>
      <c r="AA178" s="1016" t="s">
        <v>222</v>
      </c>
      <c r="AB178" s="1016"/>
      <c r="AC178" s="1016"/>
      <c r="AD178" s="909"/>
      <c r="AE178" s="1020">
        <v>0</v>
      </c>
      <c r="AF178" s="1016"/>
      <c r="AG178" s="1016"/>
      <c r="AH178" s="909"/>
      <c r="AI178" s="1021"/>
    </row>
    <row r="179" spans="1:35" ht="22.35" customHeight="1" x14ac:dyDescent="0.2">
      <c r="A179" s="108"/>
      <c r="B179" s="689" t="s">
        <v>257</v>
      </c>
      <c r="C179" s="908" t="s">
        <v>254</v>
      </c>
      <c r="D179" s="1016"/>
      <c r="E179" s="1016"/>
      <c r="F179" s="1017"/>
      <c r="G179" s="908" t="s">
        <v>254</v>
      </c>
      <c r="H179" s="1016"/>
      <c r="I179" s="1016"/>
      <c r="J179" s="1017"/>
      <c r="K179" s="908" t="s">
        <v>254</v>
      </c>
      <c r="L179" s="1016"/>
      <c r="M179" s="1016"/>
      <c r="N179" s="1017"/>
      <c r="O179" s="908" t="s">
        <v>254</v>
      </c>
      <c r="P179" s="1016"/>
      <c r="Q179" s="1016"/>
      <c r="R179" s="1017"/>
      <c r="S179" s="908" t="s">
        <v>254</v>
      </c>
      <c r="T179" s="1016"/>
      <c r="U179" s="1016"/>
      <c r="V179" s="1017"/>
      <c r="W179" s="908" t="s">
        <v>258</v>
      </c>
      <c r="X179" s="1023"/>
      <c r="Y179" s="1023"/>
      <c r="Z179" s="1024"/>
      <c r="AA179" s="908" t="s">
        <v>258</v>
      </c>
      <c r="AB179" s="1023"/>
      <c r="AC179" s="1023"/>
      <c r="AD179" s="911"/>
      <c r="AE179" s="1020">
        <v>66</v>
      </c>
      <c r="AF179" s="1016"/>
      <c r="AG179" s="1016"/>
      <c r="AH179" s="909"/>
      <c r="AI179" s="1021"/>
    </row>
    <row r="180" spans="1:35" ht="22.35" customHeight="1" thickBot="1" x14ac:dyDescent="0.25">
      <c r="A180" s="108"/>
      <c r="B180" s="689" t="s">
        <v>259</v>
      </c>
      <c r="C180" s="707" t="s">
        <v>222</v>
      </c>
      <c r="D180" s="708"/>
      <c r="E180" s="708"/>
      <c r="F180" s="709"/>
      <c r="G180" s="707" t="s">
        <v>222</v>
      </c>
      <c r="H180" s="708"/>
      <c r="I180" s="708"/>
      <c r="J180" s="709"/>
      <c r="K180" s="707" t="s">
        <v>222</v>
      </c>
      <c r="L180" s="708"/>
      <c r="M180" s="708"/>
      <c r="N180" s="709"/>
      <c r="O180" s="707" t="s">
        <v>222</v>
      </c>
      <c r="P180" s="708"/>
      <c r="Q180" s="708"/>
      <c r="R180" s="709"/>
      <c r="S180" s="707" t="s">
        <v>222</v>
      </c>
      <c r="T180" s="708"/>
      <c r="U180" s="708"/>
      <c r="V180" s="698"/>
      <c r="W180" s="707" t="s">
        <v>222</v>
      </c>
      <c r="X180" s="698"/>
      <c r="Y180" s="708"/>
      <c r="Z180" s="709"/>
      <c r="AA180" s="707" t="s">
        <v>222</v>
      </c>
      <c r="AB180" s="698"/>
      <c r="AC180" s="708"/>
      <c r="AD180" s="709"/>
      <c r="AE180" s="710" t="s">
        <v>260</v>
      </c>
      <c r="AF180" s="708"/>
      <c r="AG180" s="708"/>
      <c r="AH180" s="698"/>
      <c r="AI180" s="699"/>
    </row>
    <row r="181" spans="1:35" ht="22.35" customHeight="1" x14ac:dyDescent="0.2">
      <c r="A181" s="68"/>
      <c r="B181" s="108"/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09"/>
      <c r="AI181" s="109"/>
    </row>
    <row r="182" spans="1:35" ht="22.35" customHeight="1" thickBot="1" x14ac:dyDescent="0.25">
      <c r="A182" s="1008"/>
      <c r="B182" s="891" t="s">
        <v>29</v>
      </c>
      <c r="C182" s="783">
        <v>1</v>
      </c>
      <c r="D182" s="784">
        <v>2</v>
      </c>
      <c r="E182" s="784">
        <v>3</v>
      </c>
      <c r="F182" s="784">
        <v>4</v>
      </c>
      <c r="G182" s="783">
        <v>5</v>
      </c>
      <c r="H182" s="783">
        <v>6</v>
      </c>
      <c r="I182" s="783">
        <v>7</v>
      </c>
      <c r="J182" s="784">
        <v>8</v>
      </c>
      <c r="K182" s="784">
        <v>9</v>
      </c>
      <c r="L182" s="784">
        <v>10</v>
      </c>
      <c r="M182" s="784">
        <v>11</v>
      </c>
      <c r="N182" s="784">
        <v>12</v>
      </c>
      <c r="O182" s="783">
        <v>13</v>
      </c>
      <c r="P182" s="783">
        <v>14</v>
      </c>
      <c r="Q182" s="784">
        <v>15</v>
      </c>
      <c r="R182" s="784">
        <v>16</v>
      </c>
      <c r="S182" s="784">
        <v>17</v>
      </c>
      <c r="T182" s="783">
        <v>18</v>
      </c>
      <c r="U182" s="784">
        <v>19</v>
      </c>
      <c r="V182" s="783">
        <v>20</v>
      </c>
      <c r="W182" s="783">
        <v>21</v>
      </c>
      <c r="X182" s="784">
        <v>22</v>
      </c>
      <c r="Y182" s="784">
        <v>23</v>
      </c>
      <c r="Z182" s="784">
        <v>24</v>
      </c>
      <c r="AA182" s="784">
        <v>25</v>
      </c>
      <c r="AB182" s="784">
        <v>26</v>
      </c>
      <c r="AC182" s="783">
        <v>27</v>
      </c>
      <c r="AD182" s="783">
        <v>28</v>
      </c>
      <c r="AE182" s="783">
        <v>29</v>
      </c>
      <c r="AF182" s="784">
        <v>30</v>
      </c>
      <c r="AG182" s="785">
        <v>31</v>
      </c>
      <c r="AH182" s="111"/>
      <c r="AI182" s="112"/>
    </row>
    <row r="183" spans="1:35" ht="22.35" customHeight="1" x14ac:dyDescent="0.2">
      <c r="A183" s="1033">
        <v>1</v>
      </c>
      <c r="B183" s="1034" t="s">
        <v>261</v>
      </c>
      <c r="C183" s="955" t="s">
        <v>36</v>
      </c>
      <c r="D183" s="955" t="s">
        <v>36</v>
      </c>
      <c r="E183" s="955" t="s">
        <v>36</v>
      </c>
      <c r="F183" s="955" t="s">
        <v>36</v>
      </c>
      <c r="G183" s="1035" t="s">
        <v>36</v>
      </c>
      <c r="H183" s="955"/>
      <c r="I183" s="1036"/>
      <c r="J183" s="1035">
        <v>22</v>
      </c>
      <c r="K183" s="955">
        <v>22</v>
      </c>
      <c r="L183" s="1036">
        <v>22</v>
      </c>
      <c r="M183" s="1035">
        <v>22</v>
      </c>
      <c r="N183" s="1035">
        <v>22</v>
      </c>
      <c r="O183" s="955">
        <v>22</v>
      </c>
      <c r="P183" s="955">
        <v>22</v>
      </c>
      <c r="Q183" s="955" t="s">
        <v>36</v>
      </c>
      <c r="R183" s="955" t="s">
        <v>36</v>
      </c>
      <c r="S183" s="955" t="s">
        <v>36</v>
      </c>
      <c r="T183" s="955" t="s">
        <v>36</v>
      </c>
      <c r="U183" s="955" t="s">
        <v>36</v>
      </c>
      <c r="V183" s="955"/>
      <c r="W183" s="1036"/>
      <c r="X183" s="1037">
        <v>23</v>
      </c>
      <c r="Y183" s="1037">
        <v>23</v>
      </c>
      <c r="Z183" s="1037">
        <v>23</v>
      </c>
      <c r="AA183" s="1037">
        <v>23</v>
      </c>
      <c r="AB183" s="1037">
        <v>23</v>
      </c>
      <c r="AC183" s="1037">
        <v>23</v>
      </c>
      <c r="AD183" s="1037">
        <v>23</v>
      </c>
      <c r="AE183" s="1037" t="s">
        <v>36</v>
      </c>
      <c r="AF183" s="1037" t="s">
        <v>36</v>
      </c>
      <c r="AG183" s="1038" t="s">
        <v>36</v>
      </c>
      <c r="AH183" s="67"/>
      <c r="AI183" s="67"/>
    </row>
    <row r="184" spans="1:35" ht="22.35" customHeight="1" x14ac:dyDescent="0.2">
      <c r="A184" s="1039">
        <v>2</v>
      </c>
      <c r="B184" s="870" t="s">
        <v>262</v>
      </c>
      <c r="C184" s="789" t="s">
        <v>36</v>
      </c>
      <c r="D184" s="789" t="s">
        <v>36</v>
      </c>
      <c r="E184" s="789" t="s">
        <v>36</v>
      </c>
      <c r="F184" s="789" t="s">
        <v>36</v>
      </c>
      <c r="G184" s="789" t="s">
        <v>36</v>
      </c>
      <c r="H184" s="789"/>
      <c r="I184" s="781"/>
      <c r="J184" s="789">
        <v>23</v>
      </c>
      <c r="K184" s="789">
        <v>23</v>
      </c>
      <c r="L184" s="781">
        <v>23</v>
      </c>
      <c r="M184" s="1040">
        <v>23</v>
      </c>
      <c r="N184" s="1040">
        <v>23</v>
      </c>
      <c r="O184" s="1040">
        <v>23</v>
      </c>
      <c r="P184" s="1040">
        <v>23</v>
      </c>
      <c r="Q184" s="1040" t="s">
        <v>36</v>
      </c>
      <c r="R184" s="1040" t="s">
        <v>36</v>
      </c>
      <c r="S184" s="1040" t="s">
        <v>36</v>
      </c>
      <c r="T184" s="1040" t="s">
        <v>36</v>
      </c>
      <c r="U184" s="1040" t="s">
        <v>36</v>
      </c>
      <c r="V184" s="1040"/>
      <c r="W184" s="781"/>
      <c r="X184" s="789">
        <v>21</v>
      </c>
      <c r="Y184" s="789">
        <v>21</v>
      </c>
      <c r="Z184" s="781">
        <v>21</v>
      </c>
      <c r="AA184" s="1040">
        <v>21</v>
      </c>
      <c r="AB184" s="1040">
        <v>21</v>
      </c>
      <c r="AC184" s="1040">
        <v>21</v>
      </c>
      <c r="AD184" s="1040">
        <v>21</v>
      </c>
      <c r="AE184" s="1040" t="s">
        <v>36</v>
      </c>
      <c r="AF184" s="1040" t="s">
        <v>36</v>
      </c>
      <c r="AG184" s="975" t="s">
        <v>36</v>
      </c>
      <c r="AH184" s="67"/>
      <c r="AI184" s="67"/>
    </row>
    <row r="185" spans="1:35" ht="22.35" customHeight="1" x14ac:dyDescent="0.2">
      <c r="A185" s="1039">
        <v>3</v>
      </c>
      <c r="B185" s="870" t="s">
        <v>263</v>
      </c>
      <c r="C185" s="789" t="s">
        <v>36</v>
      </c>
      <c r="D185" s="789" t="s">
        <v>36</v>
      </c>
      <c r="E185" s="789" t="s">
        <v>36</v>
      </c>
      <c r="F185" s="789" t="s">
        <v>36</v>
      </c>
      <c r="G185" s="1040" t="s">
        <v>36</v>
      </c>
      <c r="H185" s="1040"/>
      <c r="I185" s="798"/>
      <c r="J185" s="798">
        <v>21</v>
      </c>
      <c r="K185" s="798">
        <v>21</v>
      </c>
      <c r="L185" s="798">
        <v>21</v>
      </c>
      <c r="M185" s="798">
        <v>21</v>
      </c>
      <c r="N185" s="798">
        <v>21</v>
      </c>
      <c r="O185" s="798">
        <v>21</v>
      </c>
      <c r="P185" s="789">
        <v>21</v>
      </c>
      <c r="Q185" s="789" t="s">
        <v>36</v>
      </c>
      <c r="R185" s="1041" t="s">
        <v>36</v>
      </c>
      <c r="S185" s="1041" t="s">
        <v>36</v>
      </c>
      <c r="T185" s="789" t="s">
        <v>36</v>
      </c>
      <c r="U185" s="1040" t="s">
        <v>36</v>
      </c>
      <c r="V185" s="1040"/>
      <c r="W185" s="781"/>
      <c r="X185" s="789">
        <v>22</v>
      </c>
      <c r="Y185" s="789">
        <v>22</v>
      </c>
      <c r="Z185" s="781">
        <v>22</v>
      </c>
      <c r="AA185" s="789">
        <v>22</v>
      </c>
      <c r="AB185" s="789">
        <v>22</v>
      </c>
      <c r="AC185" s="789">
        <v>22</v>
      </c>
      <c r="AD185" s="789">
        <v>22</v>
      </c>
      <c r="AE185" s="789" t="s">
        <v>36</v>
      </c>
      <c r="AF185" s="789" t="s">
        <v>36</v>
      </c>
      <c r="AG185" s="975" t="s">
        <v>36</v>
      </c>
      <c r="AH185" s="67"/>
      <c r="AI185" s="67"/>
    </row>
    <row r="186" spans="1:35" ht="22.35" customHeight="1" x14ac:dyDescent="0.2">
      <c r="A186" s="1039">
        <v>4</v>
      </c>
      <c r="B186" s="870" t="s">
        <v>0</v>
      </c>
      <c r="C186" s="789">
        <v>21</v>
      </c>
      <c r="D186" s="789">
        <v>21</v>
      </c>
      <c r="E186" s="781">
        <v>21</v>
      </c>
      <c r="F186" s="789">
        <v>21</v>
      </c>
      <c r="G186" s="789">
        <v>21</v>
      </c>
      <c r="H186" s="789">
        <v>21</v>
      </c>
      <c r="I186" s="789">
        <v>21</v>
      </c>
      <c r="J186" s="789" t="s">
        <v>36</v>
      </c>
      <c r="K186" s="789" t="s">
        <v>36</v>
      </c>
      <c r="L186" s="789" t="s">
        <v>36</v>
      </c>
      <c r="M186" s="789" t="s">
        <v>36</v>
      </c>
      <c r="N186" s="789" t="s">
        <v>36</v>
      </c>
      <c r="O186" s="798"/>
      <c r="P186" s="798"/>
      <c r="Q186" s="798">
        <v>22</v>
      </c>
      <c r="R186" s="798">
        <v>22</v>
      </c>
      <c r="S186" s="798">
        <v>22</v>
      </c>
      <c r="T186" s="798">
        <v>22</v>
      </c>
      <c r="U186" s="798">
        <v>22</v>
      </c>
      <c r="V186" s="798">
        <v>22</v>
      </c>
      <c r="W186" s="789">
        <v>22</v>
      </c>
      <c r="X186" s="789" t="s">
        <v>36</v>
      </c>
      <c r="Y186" s="789" t="s">
        <v>36</v>
      </c>
      <c r="Z186" s="789" t="s">
        <v>36</v>
      </c>
      <c r="AA186" s="789" t="s">
        <v>36</v>
      </c>
      <c r="AB186" s="789" t="s">
        <v>36</v>
      </c>
      <c r="AC186" s="789"/>
      <c r="AD186" s="781"/>
      <c r="AE186" s="789">
        <v>23</v>
      </c>
      <c r="AF186" s="789">
        <v>23</v>
      </c>
      <c r="AG186" s="923">
        <v>23</v>
      </c>
      <c r="AH186" s="67"/>
      <c r="AI186" s="67"/>
    </row>
    <row r="187" spans="1:35" ht="22.35" customHeight="1" x14ac:dyDescent="0.2">
      <c r="A187" s="1039">
        <v>5</v>
      </c>
      <c r="B187" s="870" t="s">
        <v>0</v>
      </c>
      <c r="C187" s="789">
        <v>22</v>
      </c>
      <c r="D187" s="789">
        <v>22</v>
      </c>
      <c r="E187" s="781">
        <v>22</v>
      </c>
      <c r="F187" s="1040">
        <v>22</v>
      </c>
      <c r="G187" s="789">
        <v>22</v>
      </c>
      <c r="H187" s="789">
        <v>22</v>
      </c>
      <c r="I187" s="789">
        <v>22</v>
      </c>
      <c r="J187" s="789" t="s">
        <v>36</v>
      </c>
      <c r="K187" s="789" t="s">
        <v>36</v>
      </c>
      <c r="L187" s="789" t="s">
        <v>36</v>
      </c>
      <c r="M187" s="789" t="s">
        <v>36</v>
      </c>
      <c r="N187" s="789" t="s">
        <v>36</v>
      </c>
      <c r="O187" s="789"/>
      <c r="P187" s="781"/>
      <c r="Q187" s="789">
        <v>23</v>
      </c>
      <c r="R187" s="789">
        <v>23</v>
      </c>
      <c r="S187" s="781">
        <v>23</v>
      </c>
      <c r="T187" s="789">
        <v>23</v>
      </c>
      <c r="U187" s="789">
        <v>23</v>
      </c>
      <c r="V187" s="789">
        <v>23</v>
      </c>
      <c r="W187" s="789">
        <v>23</v>
      </c>
      <c r="X187" s="789" t="s">
        <v>36</v>
      </c>
      <c r="Y187" s="789" t="s">
        <v>36</v>
      </c>
      <c r="Z187" s="789" t="s">
        <v>36</v>
      </c>
      <c r="AA187" s="789" t="s">
        <v>36</v>
      </c>
      <c r="AB187" s="789" t="s">
        <v>36</v>
      </c>
      <c r="AC187" s="1040"/>
      <c r="AD187" s="1040"/>
      <c r="AE187" s="1040">
        <v>21</v>
      </c>
      <c r="AF187" s="789">
        <v>21</v>
      </c>
      <c r="AG187" s="923">
        <v>21</v>
      </c>
      <c r="AH187" s="67"/>
      <c r="AI187" s="67"/>
    </row>
    <row r="188" spans="1:35" ht="22.35" customHeight="1" thickBot="1" x14ac:dyDescent="0.25">
      <c r="A188" s="388">
        <v>6</v>
      </c>
      <c r="B188" s="342" t="s">
        <v>264</v>
      </c>
      <c r="C188" s="389">
        <v>23</v>
      </c>
      <c r="D188" s="389">
        <v>23</v>
      </c>
      <c r="E188" s="390">
        <v>23</v>
      </c>
      <c r="F188" s="389">
        <v>23</v>
      </c>
      <c r="G188" s="389">
        <v>23</v>
      </c>
      <c r="H188" s="391">
        <v>23</v>
      </c>
      <c r="I188" s="391" t="s">
        <v>265</v>
      </c>
      <c r="J188" s="334" t="s">
        <v>36</v>
      </c>
      <c r="K188" s="334" t="s">
        <v>36</v>
      </c>
      <c r="L188" s="334" t="s">
        <v>36</v>
      </c>
      <c r="M188" s="334" t="s">
        <v>36</v>
      </c>
      <c r="N188" s="348" t="s">
        <v>36</v>
      </c>
      <c r="O188" s="348"/>
      <c r="P188" s="348"/>
      <c r="Q188" s="348">
        <v>21</v>
      </c>
      <c r="R188" s="348">
        <v>21</v>
      </c>
      <c r="S188" s="348">
        <v>21</v>
      </c>
      <c r="T188" s="348">
        <v>21</v>
      </c>
      <c r="U188" s="335">
        <v>21</v>
      </c>
      <c r="V188" s="335">
        <v>21</v>
      </c>
      <c r="W188" s="335">
        <v>21</v>
      </c>
      <c r="X188" s="335" t="s">
        <v>36</v>
      </c>
      <c r="Y188" s="335" t="s">
        <v>36</v>
      </c>
      <c r="Z188" s="335" t="s">
        <v>36</v>
      </c>
      <c r="AA188" s="335" t="s">
        <v>36</v>
      </c>
      <c r="AB188" s="339" t="s">
        <v>36</v>
      </c>
      <c r="AC188" s="339"/>
      <c r="AD188" s="346"/>
      <c r="AE188" s="335">
        <v>22</v>
      </c>
      <c r="AF188" s="335">
        <v>22</v>
      </c>
      <c r="AG188" s="330">
        <v>22</v>
      </c>
      <c r="AH188" s="67"/>
      <c r="AI188" s="67"/>
    </row>
    <row r="189" spans="1:35" ht="22.35" customHeight="1" x14ac:dyDescent="0.2">
      <c r="A189" s="130"/>
      <c r="B189" s="128"/>
      <c r="C189" s="129"/>
      <c r="D189" s="129"/>
      <c r="E189" s="141"/>
      <c r="F189" s="129"/>
      <c r="G189" s="129"/>
      <c r="H189" s="146"/>
      <c r="I189" s="146"/>
      <c r="J189" s="146"/>
      <c r="K189" s="146"/>
      <c r="L189" s="146"/>
      <c r="M189" s="146"/>
      <c r="N189" s="126"/>
      <c r="O189" s="126"/>
      <c r="P189" s="141"/>
      <c r="Q189" s="129"/>
      <c r="R189" s="129"/>
      <c r="S189" s="141"/>
      <c r="T189" s="129"/>
      <c r="U189" s="129"/>
      <c r="V189" s="129"/>
      <c r="W189" s="129"/>
      <c r="X189" s="129"/>
      <c r="Y189" s="129"/>
      <c r="Z189" s="129"/>
      <c r="AA189" s="129"/>
      <c r="AB189" s="126"/>
      <c r="AC189" s="126"/>
      <c r="AD189" s="141"/>
      <c r="AE189" s="129"/>
      <c r="AF189" s="129"/>
      <c r="AG189" s="141"/>
      <c r="AH189" s="67"/>
      <c r="AI189" s="67"/>
    </row>
    <row r="190" spans="1:35" ht="22.35" customHeight="1" x14ac:dyDescent="0.2">
      <c r="A190" s="69"/>
      <c r="B190" s="70"/>
      <c r="C190" s="121"/>
      <c r="D190" s="121"/>
      <c r="E190" s="107"/>
      <c r="F190" s="121"/>
      <c r="G190" s="121"/>
      <c r="H190" s="121"/>
      <c r="I190" s="121"/>
      <c r="J190" s="121"/>
      <c r="K190" s="121"/>
      <c r="L190" s="121"/>
      <c r="M190" s="121"/>
      <c r="N190" s="121"/>
      <c r="O190" s="121"/>
      <c r="P190" s="107"/>
      <c r="Q190" s="121"/>
      <c r="R190" s="121"/>
      <c r="S190" s="107"/>
      <c r="T190" s="121"/>
      <c r="U190" s="121"/>
      <c r="V190" s="121"/>
      <c r="W190" s="121"/>
      <c r="X190" s="121"/>
      <c r="Y190" s="121"/>
      <c r="Z190" s="121"/>
      <c r="AA190" s="121"/>
      <c r="AB190" s="121"/>
      <c r="AC190" s="122"/>
      <c r="AD190" s="122"/>
      <c r="AE190" s="122"/>
      <c r="AF190" s="121"/>
      <c r="AG190" s="107"/>
      <c r="AH190" s="67"/>
      <c r="AI190" s="67"/>
    </row>
    <row r="191" spans="1:35" ht="22.35" customHeight="1" thickBot="1" x14ac:dyDescent="0.25">
      <c r="A191" s="104" t="s">
        <v>266</v>
      </c>
      <c r="D191" s="48"/>
      <c r="E191" s="48"/>
      <c r="F191" s="48"/>
      <c r="G191" s="65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</row>
    <row r="192" spans="1:35" ht="22.35" customHeight="1" x14ac:dyDescent="0.2">
      <c r="A192" s="1"/>
      <c r="B192" s="758" t="s">
        <v>235</v>
      </c>
      <c r="C192" s="757"/>
      <c r="D192" s="1012" t="s">
        <v>97</v>
      </c>
      <c r="E192" s="571"/>
      <c r="F192" s="589"/>
      <c r="G192" s="757"/>
      <c r="H192" s="1012" t="s">
        <v>98</v>
      </c>
      <c r="I192" s="571"/>
      <c r="J192" s="589"/>
      <c r="K192" s="757"/>
      <c r="L192" s="1012" t="s">
        <v>99</v>
      </c>
      <c r="M192" s="571"/>
      <c r="N192" s="589"/>
      <c r="O192" s="757"/>
      <c r="P192" s="1012" t="s">
        <v>100</v>
      </c>
      <c r="Q192" s="571"/>
      <c r="R192" s="589"/>
      <c r="S192" s="757"/>
      <c r="T192" s="1012" t="s">
        <v>101</v>
      </c>
      <c r="U192" s="571"/>
      <c r="V192" s="589"/>
      <c r="W192" s="757"/>
      <c r="X192" s="1012" t="s">
        <v>102</v>
      </c>
      <c r="Y192" s="571"/>
      <c r="Z192" s="589"/>
      <c r="AA192" s="757"/>
      <c r="AB192" s="1012" t="s">
        <v>103</v>
      </c>
      <c r="AC192" s="571"/>
      <c r="AD192" s="571"/>
      <c r="AE192" s="770" t="s">
        <v>104</v>
      </c>
      <c r="AF192" s="571"/>
      <c r="AG192" s="571"/>
      <c r="AH192" s="571"/>
      <c r="AI192" s="572"/>
    </row>
    <row r="193" spans="1:35" ht="22.35" customHeight="1" x14ac:dyDescent="0.2">
      <c r="A193" s="1"/>
      <c r="B193" s="689" t="s">
        <v>210</v>
      </c>
      <c r="C193" s="908" t="s">
        <v>236</v>
      </c>
      <c r="D193" s="816"/>
      <c r="E193" s="816"/>
      <c r="F193" s="1017"/>
      <c r="G193" s="908" t="s">
        <v>236</v>
      </c>
      <c r="H193" s="816"/>
      <c r="I193" s="816"/>
      <c r="J193" s="1017"/>
      <c r="K193" s="908" t="s">
        <v>236</v>
      </c>
      <c r="L193" s="816"/>
      <c r="M193" s="816"/>
      <c r="N193" s="1017"/>
      <c r="O193" s="908" t="s">
        <v>267</v>
      </c>
      <c r="P193" s="816"/>
      <c r="Q193" s="816"/>
      <c r="R193" s="1017"/>
      <c r="S193" s="908" t="s">
        <v>222</v>
      </c>
      <c r="T193" s="816"/>
      <c r="U193" s="816"/>
      <c r="V193" s="1017"/>
      <c r="W193" s="1042"/>
      <c r="X193" s="1043"/>
      <c r="Y193" s="1043"/>
      <c r="Z193" s="1019"/>
      <c r="AA193" s="1015"/>
      <c r="AB193" s="816"/>
      <c r="AC193" s="816"/>
      <c r="AD193" s="909"/>
      <c r="AE193" s="1020">
        <v>27</v>
      </c>
      <c r="AF193" s="816"/>
      <c r="AG193" s="816"/>
      <c r="AH193" s="909"/>
      <c r="AI193" s="825"/>
    </row>
    <row r="194" spans="1:35" ht="22.35" customHeight="1" x14ac:dyDescent="0.2">
      <c r="A194" s="1"/>
      <c r="B194" s="689" t="s">
        <v>214</v>
      </c>
      <c r="C194" s="908" t="s">
        <v>268</v>
      </c>
      <c r="D194" s="816"/>
      <c r="E194" s="816"/>
      <c r="F194" s="1017"/>
      <c r="G194" s="908" t="s">
        <v>268</v>
      </c>
      <c r="H194" s="816"/>
      <c r="I194" s="816"/>
      <c r="J194" s="1017"/>
      <c r="K194" s="908" t="s">
        <v>268</v>
      </c>
      <c r="L194" s="816"/>
      <c r="M194" s="816"/>
      <c r="N194" s="1017"/>
      <c r="O194" s="908" t="s">
        <v>268</v>
      </c>
      <c r="P194" s="816"/>
      <c r="Q194" s="816"/>
      <c r="R194" s="1017"/>
      <c r="S194" s="908" t="s">
        <v>236</v>
      </c>
      <c r="T194" s="816"/>
      <c r="U194" s="816"/>
      <c r="V194" s="1017"/>
      <c r="W194" s="908"/>
      <c r="X194" s="816"/>
      <c r="Y194" s="816"/>
      <c r="Z194" s="1017"/>
      <c r="AA194" s="816"/>
      <c r="AB194" s="816"/>
      <c r="AC194" s="816"/>
      <c r="AD194" s="909"/>
      <c r="AE194" s="1020">
        <v>39</v>
      </c>
      <c r="AF194" s="816"/>
      <c r="AG194" s="816"/>
      <c r="AH194" s="909"/>
      <c r="AI194" s="825"/>
    </row>
    <row r="195" spans="1:35" ht="22.35" customHeight="1" x14ac:dyDescent="0.2">
      <c r="A195" s="1"/>
      <c r="B195" s="689" t="s">
        <v>221</v>
      </c>
      <c r="C195" s="908" t="s">
        <v>268</v>
      </c>
      <c r="D195" s="816"/>
      <c r="E195" s="816"/>
      <c r="F195" s="1017"/>
      <c r="G195" s="908" t="s">
        <v>268</v>
      </c>
      <c r="H195" s="816"/>
      <c r="I195" s="816"/>
      <c r="J195" s="1017"/>
      <c r="K195" s="908" t="s">
        <v>268</v>
      </c>
      <c r="L195" s="816"/>
      <c r="M195" s="816"/>
      <c r="N195" s="1017"/>
      <c r="O195" s="908" t="s">
        <v>268</v>
      </c>
      <c r="P195" s="816"/>
      <c r="Q195" s="816"/>
      <c r="R195" s="1017"/>
      <c r="S195" s="908" t="s">
        <v>268</v>
      </c>
      <c r="T195" s="816"/>
      <c r="U195" s="816"/>
      <c r="V195" s="1017"/>
      <c r="W195" s="910" t="s">
        <v>269</v>
      </c>
      <c r="X195" s="829"/>
      <c r="Y195" s="829"/>
      <c r="Z195" s="1024"/>
      <c r="AA195" s="1022"/>
      <c r="AB195" s="829"/>
      <c r="AC195" s="829"/>
      <c r="AD195" s="911"/>
      <c r="AE195" s="1020">
        <v>45</v>
      </c>
      <c r="AF195" s="816"/>
      <c r="AG195" s="816"/>
      <c r="AH195" s="909"/>
      <c r="AI195" s="825"/>
    </row>
    <row r="196" spans="1:35" ht="22.35" customHeight="1" thickBot="1" x14ac:dyDescent="0.25">
      <c r="A196" s="1"/>
      <c r="B196" s="148" t="s">
        <v>223</v>
      </c>
      <c r="C196" s="707"/>
      <c r="D196" s="640"/>
      <c r="E196" s="640"/>
      <c r="F196" s="709"/>
      <c r="G196" s="707"/>
      <c r="H196" s="640"/>
      <c r="I196" s="640"/>
      <c r="J196" s="709"/>
      <c r="K196" s="707"/>
      <c r="L196" s="640"/>
      <c r="M196" s="640"/>
      <c r="N196" s="709"/>
      <c r="O196" s="707"/>
      <c r="P196" s="640"/>
      <c r="Q196" s="640"/>
      <c r="R196" s="709"/>
      <c r="S196" s="707"/>
      <c r="T196" s="640"/>
      <c r="U196" s="640"/>
      <c r="V196" s="698"/>
      <c r="W196" s="707"/>
      <c r="X196" s="698"/>
      <c r="Y196" s="640"/>
      <c r="Z196" s="709"/>
      <c r="AA196" s="707"/>
      <c r="AB196" s="698"/>
      <c r="AC196" s="640"/>
      <c r="AD196" s="709"/>
      <c r="AE196" s="711"/>
      <c r="AF196" s="640"/>
      <c r="AG196" s="640"/>
      <c r="AH196" s="698"/>
      <c r="AI196" s="647"/>
    </row>
    <row r="197" spans="1:35" ht="22.35" customHeight="1" x14ac:dyDescent="0.2">
      <c r="A197" s="68"/>
      <c r="B197" s="1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</row>
    <row r="198" spans="1:35" ht="22.35" customHeight="1" thickBot="1" x14ac:dyDescent="0.25">
      <c r="A198" s="1008"/>
      <c r="B198" s="891" t="s">
        <v>29</v>
      </c>
      <c r="C198" s="649">
        <v>1</v>
      </c>
      <c r="D198" s="648">
        <v>2</v>
      </c>
      <c r="E198" s="648">
        <v>3</v>
      </c>
      <c r="F198" s="648">
        <v>4</v>
      </c>
      <c r="G198" s="649">
        <v>5</v>
      </c>
      <c r="H198" s="649">
        <v>6</v>
      </c>
      <c r="I198" s="649">
        <v>7</v>
      </c>
      <c r="J198" s="648">
        <v>8</v>
      </c>
      <c r="K198" s="648">
        <v>9</v>
      </c>
      <c r="L198" s="648">
        <v>10</v>
      </c>
      <c r="M198" s="648">
        <v>11</v>
      </c>
      <c r="N198" s="648">
        <v>12</v>
      </c>
      <c r="O198" s="649">
        <v>13</v>
      </c>
      <c r="P198" s="649">
        <v>14</v>
      </c>
      <c r="Q198" s="648">
        <v>15</v>
      </c>
      <c r="R198" s="648">
        <v>16</v>
      </c>
      <c r="S198" s="648">
        <v>17</v>
      </c>
      <c r="T198" s="649">
        <v>18</v>
      </c>
      <c r="U198" s="648">
        <v>19</v>
      </c>
      <c r="V198" s="649">
        <v>20</v>
      </c>
      <c r="W198" s="649">
        <v>21</v>
      </c>
      <c r="X198" s="648">
        <v>22</v>
      </c>
      <c r="Y198" s="648">
        <v>23</v>
      </c>
      <c r="Z198" s="648">
        <v>24</v>
      </c>
      <c r="AA198" s="648">
        <v>25</v>
      </c>
      <c r="AB198" s="648">
        <v>26</v>
      </c>
      <c r="AC198" s="649">
        <v>27</v>
      </c>
      <c r="AD198" s="649">
        <v>28</v>
      </c>
      <c r="AE198" s="649">
        <v>29</v>
      </c>
      <c r="AF198" s="648">
        <v>30</v>
      </c>
      <c r="AG198" s="663">
        <v>31</v>
      </c>
      <c r="AH198" s="111"/>
      <c r="AI198" s="112"/>
    </row>
    <row r="199" spans="1:35" ht="22.35" customHeight="1" x14ac:dyDescent="0.2">
      <c r="A199" s="990">
        <v>1</v>
      </c>
      <c r="B199" s="1044" t="s">
        <v>270</v>
      </c>
      <c r="C199" s="565"/>
      <c r="D199" s="565" t="s">
        <v>32</v>
      </c>
      <c r="E199" s="565" t="s">
        <v>32</v>
      </c>
      <c r="F199" s="565" t="s">
        <v>32</v>
      </c>
      <c r="G199" s="565"/>
      <c r="H199" s="565"/>
      <c r="I199" s="565"/>
      <c r="J199" s="565" t="s">
        <v>32</v>
      </c>
      <c r="K199" s="567" t="s">
        <v>32</v>
      </c>
      <c r="L199" s="565" t="s">
        <v>32</v>
      </c>
      <c r="M199" s="567" t="s">
        <v>32</v>
      </c>
      <c r="N199" s="567" t="s">
        <v>32</v>
      </c>
      <c r="O199" s="567"/>
      <c r="P199" s="565"/>
      <c r="Q199" s="565" t="s">
        <v>32</v>
      </c>
      <c r="R199" s="565" t="s">
        <v>32</v>
      </c>
      <c r="S199" s="565" t="s">
        <v>32</v>
      </c>
      <c r="T199" s="565"/>
      <c r="U199" s="566" t="s">
        <v>32</v>
      </c>
      <c r="V199" s="565"/>
      <c r="W199" s="565"/>
      <c r="X199" s="565" t="s">
        <v>32</v>
      </c>
      <c r="Y199" s="565" t="s">
        <v>32</v>
      </c>
      <c r="Z199" s="565" t="s">
        <v>32</v>
      </c>
      <c r="AA199" s="565" t="s">
        <v>32</v>
      </c>
      <c r="AB199" s="565" t="s">
        <v>32</v>
      </c>
      <c r="AC199" s="565"/>
      <c r="AD199" s="565"/>
      <c r="AE199" s="565"/>
      <c r="AF199" s="567" t="s">
        <v>32</v>
      </c>
      <c r="AG199" s="902" t="s">
        <v>32</v>
      </c>
      <c r="AH199" s="133"/>
      <c r="AI199" s="117"/>
    </row>
    <row r="200" spans="1:35" ht="22.35" customHeight="1" x14ac:dyDescent="0.2">
      <c r="A200" s="700">
        <v>2</v>
      </c>
      <c r="B200" s="712" t="s">
        <v>271</v>
      </c>
      <c r="C200" s="636"/>
      <c r="D200" s="636" t="s">
        <v>54</v>
      </c>
      <c r="E200" s="636" t="s">
        <v>54</v>
      </c>
      <c r="F200" s="636" t="s">
        <v>54</v>
      </c>
      <c r="G200" s="636"/>
      <c r="H200" s="636" t="s">
        <v>54</v>
      </c>
      <c r="I200" s="636"/>
      <c r="J200" s="636" t="s">
        <v>272</v>
      </c>
      <c r="K200" s="634" t="s">
        <v>272</v>
      </c>
      <c r="L200" s="636" t="s">
        <v>272</v>
      </c>
      <c r="M200" s="636" t="s">
        <v>272</v>
      </c>
      <c r="N200" s="636" t="s">
        <v>36</v>
      </c>
      <c r="O200" s="636"/>
      <c r="P200" s="636"/>
      <c r="Q200" s="636" t="s">
        <v>273</v>
      </c>
      <c r="R200" s="636" t="s">
        <v>273</v>
      </c>
      <c r="S200" s="636" t="s">
        <v>273</v>
      </c>
      <c r="T200" s="636"/>
      <c r="U200" s="636" t="s">
        <v>273</v>
      </c>
      <c r="V200" s="636"/>
      <c r="W200" s="636"/>
      <c r="X200" s="636" t="s">
        <v>54</v>
      </c>
      <c r="Y200" s="636" t="s">
        <v>54</v>
      </c>
      <c r="Z200" s="636" t="s">
        <v>54</v>
      </c>
      <c r="AA200" s="636" t="s">
        <v>54</v>
      </c>
      <c r="AB200" s="636" t="s">
        <v>54</v>
      </c>
      <c r="AC200" s="636" t="s">
        <v>54</v>
      </c>
      <c r="AD200" s="636"/>
      <c r="AE200" s="636"/>
      <c r="AF200" s="634" t="s">
        <v>272</v>
      </c>
      <c r="AG200" s="637" t="s">
        <v>272</v>
      </c>
      <c r="AH200" s="133"/>
      <c r="AI200" s="117"/>
    </row>
    <row r="201" spans="1:35" ht="22.35" customHeight="1" x14ac:dyDescent="0.2">
      <c r="A201" s="700">
        <v>3</v>
      </c>
      <c r="B201" s="713" t="s">
        <v>274</v>
      </c>
      <c r="C201" s="636"/>
      <c r="D201" s="634" t="s">
        <v>272</v>
      </c>
      <c r="E201" s="636" t="s">
        <v>272</v>
      </c>
      <c r="F201" s="636" t="s">
        <v>272</v>
      </c>
      <c r="G201" s="636"/>
      <c r="H201" s="636"/>
      <c r="I201" s="636"/>
      <c r="J201" s="636" t="s">
        <v>273</v>
      </c>
      <c r="K201" s="636" t="s">
        <v>273</v>
      </c>
      <c r="L201" s="636" t="s">
        <v>273</v>
      </c>
      <c r="M201" s="636" t="s">
        <v>273</v>
      </c>
      <c r="N201" s="636" t="s">
        <v>273</v>
      </c>
      <c r="O201" s="636"/>
      <c r="P201" s="636"/>
      <c r="Q201" s="636" t="s">
        <v>54</v>
      </c>
      <c r="R201" s="636" t="s">
        <v>54</v>
      </c>
      <c r="S201" s="636" t="s">
        <v>54</v>
      </c>
      <c r="T201" s="636"/>
      <c r="U201" s="636" t="s">
        <v>54</v>
      </c>
      <c r="V201" s="636" t="s">
        <v>54</v>
      </c>
      <c r="W201" s="636"/>
      <c r="X201" s="636" t="s">
        <v>272</v>
      </c>
      <c r="Y201" s="634" t="s">
        <v>272</v>
      </c>
      <c r="Z201" s="636" t="s">
        <v>272</v>
      </c>
      <c r="AA201" s="636" t="s">
        <v>272</v>
      </c>
      <c r="AB201" s="636" t="s">
        <v>36</v>
      </c>
      <c r="AC201" s="636"/>
      <c r="AD201" s="636"/>
      <c r="AE201" s="636"/>
      <c r="AF201" s="636" t="s">
        <v>273</v>
      </c>
      <c r="AG201" s="637" t="s">
        <v>273</v>
      </c>
      <c r="AH201" s="133"/>
      <c r="AI201" s="117"/>
    </row>
    <row r="202" spans="1:35" ht="22.35" customHeight="1" x14ac:dyDescent="0.2">
      <c r="A202" s="700">
        <v>4</v>
      </c>
      <c r="B202" s="713" t="s">
        <v>275</v>
      </c>
      <c r="C202" s="636"/>
      <c r="D202" s="636" t="s">
        <v>276</v>
      </c>
      <c r="E202" s="636" t="s">
        <v>32</v>
      </c>
      <c r="F202" s="636"/>
      <c r="G202" s="630"/>
      <c r="H202" s="630"/>
      <c r="I202" s="636"/>
      <c r="J202" s="636"/>
      <c r="K202" s="636" t="s">
        <v>276</v>
      </c>
      <c r="L202" s="636"/>
      <c r="M202" s="636"/>
      <c r="N202" s="636" t="s">
        <v>32</v>
      </c>
      <c r="O202" s="636" t="s">
        <v>54</v>
      </c>
      <c r="P202" s="636"/>
      <c r="Q202" s="636"/>
      <c r="R202" s="636" t="s">
        <v>276</v>
      </c>
      <c r="S202" s="636" t="s">
        <v>32</v>
      </c>
      <c r="T202" s="636"/>
      <c r="U202" s="636" t="s">
        <v>32</v>
      </c>
      <c r="V202" s="636"/>
      <c r="W202" s="636"/>
      <c r="X202" s="636"/>
      <c r="Y202" s="636" t="s">
        <v>276</v>
      </c>
      <c r="Z202" s="636" t="s">
        <v>32</v>
      </c>
      <c r="AA202" s="636"/>
      <c r="AB202" s="630" t="s">
        <v>32</v>
      </c>
      <c r="AC202" s="630"/>
      <c r="AD202" s="636"/>
      <c r="AE202" s="636"/>
      <c r="AF202" s="636" t="s">
        <v>276</v>
      </c>
      <c r="AG202" s="637"/>
      <c r="AH202" s="133"/>
      <c r="AI202" s="117"/>
    </row>
    <row r="203" spans="1:35" ht="22.35" customHeight="1" x14ac:dyDescent="0.2">
      <c r="A203" s="700">
        <v>5</v>
      </c>
      <c r="B203" s="713" t="s">
        <v>277</v>
      </c>
      <c r="C203" s="636"/>
      <c r="D203" s="636"/>
      <c r="E203" s="636"/>
      <c r="F203" s="630" t="s">
        <v>32</v>
      </c>
      <c r="G203" s="636"/>
      <c r="H203" s="636"/>
      <c r="I203" s="636"/>
      <c r="J203" s="636" t="s">
        <v>276</v>
      </c>
      <c r="K203" s="636"/>
      <c r="L203" s="636"/>
      <c r="M203" s="636" t="s">
        <v>32</v>
      </c>
      <c r="N203" s="636"/>
      <c r="O203" s="636"/>
      <c r="P203" s="636"/>
      <c r="Q203" s="636" t="s">
        <v>276</v>
      </c>
      <c r="R203" s="636"/>
      <c r="S203" s="636"/>
      <c r="T203" s="636"/>
      <c r="U203" s="636"/>
      <c r="V203" s="636"/>
      <c r="W203" s="636"/>
      <c r="X203" s="636" t="s">
        <v>276</v>
      </c>
      <c r="Y203" s="636"/>
      <c r="Z203" s="636"/>
      <c r="AA203" s="630" t="s">
        <v>32</v>
      </c>
      <c r="AB203" s="636"/>
      <c r="AC203" s="636"/>
      <c r="AD203" s="636"/>
      <c r="AE203" s="636"/>
      <c r="AF203" s="636"/>
      <c r="AG203" s="637"/>
      <c r="AH203" s="133"/>
      <c r="AI203" s="117"/>
    </row>
    <row r="204" spans="1:35" ht="22.35" customHeight="1" x14ac:dyDescent="0.2">
      <c r="A204" s="700">
        <v>6</v>
      </c>
      <c r="B204" s="625" t="s">
        <v>278</v>
      </c>
      <c r="C204" s="636"/>
      <c r="D204" s="636" t="s">
        <v>32</v>
      </c>
      <c r="E204" s="636" t="s">
        <v>32</v>
      </c>
      <c r="F204" s="636" t="s">
        <v>32</v>
      </c>
      <c r="G204" s="636"/>
      <c r="H204" s="636"/>
      <c r="I204" s="636"/>
      <c r="J204" s="636" t="s">
        <v>32</v>
      </c>
      <c r="K204" s="630" t="s">
        <v>32</v>
      </c>
      <c r="L204" s="630" t="s">
        <v>32</v>
      </c>
      <c r="M204" s="630" t="s">
        <v>32</v>
      </c>
      <c r="N204" s="630" t="s">
        <v>32</v>
      </c>
      <c r="O204" s="636"/>
      <c r="P204" s="636"/>
      <c r="Q204" s="627" t="s">
        <v>32</v>
      </c>
      <c r="R204" s="636" t="s">
        <v>32</v>
      </c>
      <c r="S204" s="636" t="s">
        <v>32</v>
      </c>
      <c r="T204" s="636"/>
      <c r="U204" s="726" t="s">
        <v>32</v>
      </c>
      <c r="V204" s="627"/>
      <c r="W204" s="636"/>
      <c r="X204" s="636" t="s">
        <v>32</v>
      </c>
      <c r="Y204" s="636" t="s">
        <v>32</v>
      </c>
      <c r="Z204" s="636" t="s">
        <v>32</v>
      </c>
      <c r="AA204" s="636" t="s">
        <v>32</v>
      </c>
      <c r="AB204" s="636" t="s">
        <v>32</v>
      </c>
      <c r="AC204" s="636"/>
      <c r="AD204" s="636"/>
      <c r="AE204" s="636"/>
      <c r="AF204" s="630" t="s">
        <v>32</v>
      </c>
      <c r="AG204" s="742" t="s">
        <v>32</v>
      </c>
      <c r="AH204" s="125"/>
      <c r="AI204" s="67"/>
    </row>
    <row r="205" spans="1:35" ht="22.35" customHeight="1" thickBot="1" x14ac:dyDescent="0.25">
      <c r="A205" s="705"/>
      <c r="B205" s="652"/>
      <c r="C205" s="648"/>
      <c r="D205" s="648"/>
      <c r="E205" s="648"/>
      <c r="F205" s="648"/>
      <c r="G205" s="648"/>
      <c r="H205" s="648"/>
      <c r="I205" s="648"/>
      <c r="J205" s="648"/>
      <c r="K205" s="648"/>
      <c r="L205" s="648"/>
      <c r="M205" s="648"/>
      <c r="N205" s="648"/>
      <c r="O205" s="648"/>
      <c r="P205" s="648"/>
      <c r="Q205" s="648"/>
      <c r="R205" s="648"/>
      <c r="S205" s="648"/>
      <c r="T205" s="648"/>
      <c r="U205" s="648"/>
      <c r="V205" s="648"/>
      <c r="W205" s="648"/>
      <c r="X205" s="648"/>
      <c r="Y205" s="648"/>
      <c r="Z205" s="648"/>
      <c r="AA205" s="648"/>
      <c r="AB205" s="648"/>
      <c r="AC205" s="648"/>
      <c r="AD205" s="648"/>
      <c r="AE205" s="648"/>
      <c r="AF205" s="648"/>
      <c r="AG205" s="663"/>
      <c r="AH205" s="67"/>
      <c r="AI205" s="67"/>
    </row>
    <row r="206" spans="1:35" ht="22.35" customHeight="1" x14ac:dyDescent="0.2">
      <c r="A206" s="130"/>
      <c r="B206" s="128"/>
      <c r="C206" s="129"/>
      <c r="D206" s="129"/>
      <c r="E206" s="129"/>
      <c r="F206" s="129"/>
      <c r="G206" s="129"/>
      <c r="H206" s="129"/>
      <c r="I206" s="129"/>
      <c r="J206" s="129"/>
      <c r="K206" s="129"/>
      <c r="L206" s="129"/>
      <c r="M206" s="129"/>
      <c r="N206" s="129"/>
      <c r="O206" s="129"/>
      <c r="P206" s="129"/>
      <c r="Q206" s="129"/>
      <c r="R206" s="129"/>
      <c r="S206" s="129"/>
      <c r="T206" s="129"/>
      <c r="U206" s="129"/>
      <c r="V206" s="129"/>
      <c r="W206" s="129"/>
      <c r="X206" s="129"/>
      <c r="Y206" s="129"/>
      <c r="Z206" s="129"/>
      <c r="AA206" s="129"/>
      <c r="AB206" s="129"/>
      <c r="AC206" s="129"/>
      <c r="AD206" s="129"/>
      <c r="AE206" s="129"/>
      <c r="AF206" s="129"/>
      <c r="AG206" s="129"/>
      <c r="AH206" s="67"/>
      <c r="AI206" s="67"/>
    </row>
    <row r="207" spans="1:35" ht="22.35" customHeight="1" x14ac:dyDescent="0.2">
      <c r="A207" s="130"/>
      <c r="B207" s="128"/>
      <c r="C207" s="129"/>
      <c r="D207" s="129"/>
      <c r="E207" s="129"/>
      <c r="F207" s="129"/>
      <c r="G207" s="129"/>
      <c r="H207" s="129"/>
      <c r="I207" s="129"/>
      <c r="J207" s="129"/>
      <c r="K207" s="129"/>
      <c r="L207" s="129"/>
      <c r="M207" s="129"/>
      <c r="N207" s="129"/>
      <c r="O207" s="129"/>
      <c r="P207" s="129"/>
      <c r="Q207" s="129"/>
      <c r="R207" s="129"/>
      <c r="S207" s="129"/>
      <c r="T207" s="129"/>
      <c r="U207" s="129"/>
      <c r="V207" s="129"/>
      <c r="W207" s="129"/>
      <c r="X207" s="129"/>
      <c r="Y207" s="129"/>
      <c r="Z207" s="129"/>
      <c r="AA207" s="129"/>
      <c r="AB207" s="129"/>
      <c r="AC207" s="129"/>
      <c r="AD207" s="129"/>
      <c r="AE207" s="129"/>
      <c r="AF207" s="129"/>
      <c r="AG207" s="129"/>
      <c r="AH207" s="67"/>
      <c r="AI207" s="67"/>
    </row>
    <row r="208" spans="1:35" ht="22.35" customHeight="1" thickBot="1" x14ac:dyDescent="0.25">
      <c r="A208" s="98" t="s">
        <v>279</v>
      </c>
      <c r="B208" s="48"/>
      <c r="C208" s="66"/>
      <c r="D208" s="48"/>
      <c r="E208" s="48"/>
      <c r="F208" s="66"/>
      <c r="G208" s="48"/>
      <c r="H208" s="48"/>
      <c r="I208" s="66"/>
      <c r="J208" s="66"/>
      <c r="K208" s="48"/>
      <c r="L208" s="66"/>
      <c r="M208" s="48"/>
      <c r="N208" s="48"/>
      <c r="O208" s="66"/>
      <c r="P208" s="48"/>
      <c r="Q208" s="66"/>
      <c r="R208" s="66"/>
      <c r="S208" s="48"/>
      <c r="T208" s="48"/>
      <c r="U208" s="66"/>
      <c r="V208" s="48"/>
      <c r="W208" s="66"/>
      <c r="X208" s="66"/>
      <c r="Y208" s="48"/>
      <c r="Z208" s="48"/>
      <c r="AA208" s="48"/>
      <c r="AB208" s="48"/>
      <c r="AC208" s="48"/>
      <c r="AD208" s="48"/>
      <c r="AE208" s="66"/>
      <c r="AF208" s="48"/>
      <c r="AG208" s="48"/>
      <c r="AH208" s="67"/>
      <c r="AI208" s="67"/>
    </row>
    <row r="209" spans="1:36" ht="22.35" customHeight="1" x14ac:dyDescent="0.2">
      <c r="A209" s="69"/>
      <c r="B209" s="558" t="s">
        <v>280</v>
      </c>
      <c r="C209" s="559"/>
      <c r="D209" s="226" t="s">
        <v>97</v>
      </c>
      <c r="E209" s="227"/>
      <c r="F209" s="560"/>
      <c r="G209" s="743"/>
      <c r="H209" s="226" t="s">
        <v>98</v>
      </c>
      <c r="I209" s="227"/>
      <c r="J209" s="560"/>
      <c r="K209" s="743"/>
      <c r="L209" s="226" t="s">
        <v>99</v>
      </c>
      <c r="M209" s="227"/>
      <c r="N209" s="560"/>
      <c r="O209" s="743"/>
      <c r="P209" s="226" t="s">
        <v>100</v>
      </c>
      <c r="Q209" s="227"/>
      <c r="R209" s="560"/>
      <c r="S209" s="743"/>
      <c r="T209" s="226" t="s">
        <v>101</v>
      </c>
      <c r="U209" s="227"/>
      <c r="V209" s="560"/>
      <c r="W209" s="743"/>
      <c r="X209" s="226" t="s">
        <v>102</v>
      </c>
      <c r="Y209" s="227"/>
      <c r="Z209" s="560"/>
      <c r="AA209" s="743"/>
      <c r="AB209" s="226" t="s">
        <v>103</v>
      </c>
      <c r="AC209" s="227"/>
      <c r="AD209" s="227"/>
      <c r="AE209" s="744" t="s">
        <v>104</v>
      </c>
      <c r="AF209" s="227"/>
      <c r="AG209" s="227"/>
      <c r="AH209" s="227"/>
      <c r="AI209" s="561"/>
    </row>
    <row r="210" spans="1:36" ht="22.35" customHeight="1" x14ac:dyDescent="0.2">
      <c r="A210" s="69"/>
      <c r="B210" s="1045" t="s">
        <v>281</v>
      </c>
      <c r="C210" s="1046" t="s">
        <v>162</v>
      </c>
      <c r="D210" s="1047" t="s">
        <v>282</v>
      </c>
      <c r="E210" s="1048"/>
      <c r="F210" s="1049"/>
      <c r="G210" s="1050"/>
      <c r="H210" s="592" t="s">
        <v>282</v>
      </c>
      <c r="I210" s="593"/>
      <c r="J210" s="1049"/>
      <c r="K210" s="1050"/>
      <c r="L210" s="592" t="s">
        <v>282</v>
      </c>
      <c r="M210" s="593"/>
      <c r="N210" s="1049"/>
      <c r="O210" s="1050"/>
      <c r="P210" s="592" t="s">
        <v>283</v>
      </c>
      <c r="Q210" s="593"/>
      <c r="R210" s="1049"/>
      <c r="S210" s="1050"/>
      <c r="T210" s="592" t="s">
        <v>284</v>
      </c>
      <c r="U210" s="593"/>
      <c r="V210" s="1049"/>
      <c r="W210" s="1051"/>
      <c r="X210" s="594"/>
      <c r="Y210" s="594"/>
      <c r="Z210" s="1052"/>
      <c r="AA210" s="1051"/>
      <c r="AB210" s="594"/>
      <c r="AC210" s="594"/>
      <c r="AD210" s="594"/>
      <c r="AE210" s="1051"/>
      <c r="AF210" s="594"/>
      <c r="AG210" s="594"/>
      <c r="AH210" s="595"/>
      <c r="AI210" s="1053"/>
    </row>
    <row r="211" spans="1:36" ht="22.35" customHeight="1" x14ac:dyDescent="0.2">
      <c r="A211" s="69"/>
      <c r="B211" s="1045" t="s">
        <v>281</v>
      </c>
      <c r="C211" s="1046" t="s">
        <v>285</v>
      </c>
      <c r="D211" s="1047" t="s">
        <v>282</v>
      </c>
      <c r="E211" s="1048"/>
      <c r="F211" s="1049"/>
      <c r="G211" s="1050"/>
      <c r="H211" s="592" t="s">
        <v>282</v>
      </c>
      <c r="I211" s="593"/>
      <c r="J211" s="1049"/>
      <c r="K211" s="1050"/>
      <c r="L211" s="592" t="s">
        <v>282</v>
      </c>
      <c r="M211" s="593"/>
      <c r="N211" s="1049"/>
      <c r="O211" s="1050"/>
      <c r="P211" s="592" t="s">
        <v>283</v>
      </c>
      <c r="Q211" s="593"/>
      <c r="R211" s="1049"/>
      <c r="S211" s="1050"/>
      <c r="T211" s="592" t="s">
        <v>284</v>
      </c>
      <c r="U211" s="593"/>
      <c r="V211" s="1049"/>
      <c r="W211" s="1051"/>
      <c r="X211" s="594"/>
      <c r="Y211" s="594"/>
      <c r="Z211" s="1052"/>
      <c r="AA211" s="1051"/>
      <c r="AB211" s="594"/>
      <c r="AC211" s="594"/>
      <c r="AD211" s="594"/>
      <c r="AE211" s="1051"/>
      <c r="AF211" s="594"/>
      <c r="AG211" s="594"/>
      <c r="AH211" s="595"/>
      <c r="AI211" s="1053"/>
    </row>
    <row r="212" spans="1:36" ht="22.35" customHeight="1" x14ac:dyDescent="0.2">
      <c r="A212" s="69"/>
      <c r="B212" s="1045" t="s">
        <v>286</v>
      </c>
      <c r="C212" s="1046" t="s">
        <v>166</v>
      </c>
      <c r="D212" s="1047" t="s">
        <v>282</v>
      </c>
      <c r="E212" s="1048"/>
      <c r="F212" s="1049"/>
      <c r="G212" s="1050"/>
      <c r="H212" s="592" t="s">
        <v>282</v>
      </c>
      <c r="I212" s="593"/>
      <c r="J212" s="1049"/>
      <c r="K212" s="1050"/>
      <c r="L212" s="592" t="s">
        <v>282</v>
      </c>
      <c r="M212" s="593"/>
      <c r="N212" s="1049"/>
      <c r="O212" s="1050"/>
      <c r="P212" s="592" t="s">
        <v>287</v>
      </c>
      <c r="Q212" s="593"/>
      <c r="R212" s="1049"/>
      <c r="S212" s="1050"/>
      <c r="T212" s="592" t="s">
        <v>284</v>
      </c>
      <c r="U212" s="593"/>
      <c r="V212" s="1049"/>
      <c r="W212" s="1051"/>
      <c r="X212" s="594"/>
      <c r="Y212" s="594"/>
      <c r="Z212" s="1052"/>
      <c r="AA212" s="1051"/>
      <c r="AB212" s="594"/>
      <c r="AC212" s="594"/>
      <c r="AD212" s="594"/>
      <c r="AE212" s="1051"/>
      <c r="AF212" s="594"/>
      <c r="AG212" s="594"/>
      <c r="AH212" s="595"/>
      <c r="AI212" s="1053"/>
    </row>
    <row r="213" spans="1:36" ht="22.35" customHeight="1" x14ac:dyDescent="0.2">
      <c r="A213" s="69"/>
      <c r="B213" s="1045" t="s">
        <v>288</v>
      </c>
      <c r="C213" s="1046" t="s">
        <v>153</v>
      </c>
      <c r="D213" s="1047" t="s">
        <v>282</v>
      </c>
      <c r="E213" s="1048"/>
      <c r="F213" s="1049"/>
      <c r="G213" s="1050"/>
      <c r="H213" s="592" t="s">
        <v>282</v>
      </c>
      <c r="I213" s="593"/>
      <c r="J213" s="1049"/>
      <c r="K213" s="1050"/>
      <c r="L213" s="592" t="s">
        <v>282</v>
      </c>
      <c r="M213" s="593"/>
      <c r="N213" s="1049"/>
      <c r="O213" s="1050"/>
      <c r="P213" s="592" t="s">
        <v>283</v>
      </c>
      <c r="Q213" s="593"/>
      <c r="R213" s="1049"/>
      <c r="S213" s="1050"/>
      <c r="T213" s="592" t="s">
        <v>284</v>
      </c>
      <c r="U213" s="593"/>
      <c r="V213" s="1049"/>
      <c r="W213" s="1051"/>
      <c r="X213" s="594"/>
      <c r="Y213" s="594"/>
      <c r="Z213" s="1052"/>
      <c r="AA213" s="1051"/>
      <c r="AB213" s="594"/>
      <c r="AC213" s="594"/>
      <c r="AD213" s="594"/>
      <c r="AE213" s="1051"/>
      <c r="AF213" s="594"/>
      <c r="AG213" s="594"/>
      <c r="AH213" s="595"/>
      <c r="AI213" s="1053"/>
    </row>
    <row r="214" spans="1:36" ht="22.35" customHeight="1" x14ac:dyDescent="0.2">
      <c r="A214" s="69"/>
      <c r="B214" s="1045" t="s">
        <v>289</v>
      </c>
      <c r="C214" s="1046" t="s">
        <v>290</v>
      </c>
      <c r="D214" s="1047" t="s">
        <v>291</v>
      </c>
      <c r="E214" s="1048"/>
      <c r="F214" s="1049"/>
      <c r="G214" s="1050"/>
      <c r="H214" s="592" t="s">
        <v>291</v>
      </c>
      <c r="I214" s="593"/>
      <c r="J214" s="1049"/>
      <c r="K214" s="1050"/>
      <c r="L214" s="592" t="s">
        <v>292</v>
      </c>
      <c r="M214" s="593"/>
      <c r="N214" s="1049"/>
      <c r="O214" s="1050"/>
      <c r="P214" s="592" t="s">
        <v>293</v>
      </c>
      <c r="Q214" s="593"/>
      <c r="R214" s="1049"/>
      <c r="S214" s="1050"/>
      <c r="T214" s="592" t="s">
        <v>294</v>
      </c>
      <c r="U214" s="593"/>
      <c r="V214" s="1049"/>
      <c r="W214" s="1051"/>
      <c r="X214" s="594"/>
      <c r="Y214" s="594"/>
      <c r="Z214" s="1052"/>
      <c r="AA214" s="1051"/>
      <c r="AB214" s="594"/>
      <c r="AC214" s="594"/>
      <c r="AD214" s="594"/>
      <c r="AE214" s="1051"/>
      <c r="AF214" s="594"/>
      <c r="AG214" s="594"/>
      <c r="AH214" s="595"/>
      <c r="AI214" s="1053"/>
    </row>
    <row r="215" spans="1:36" ht="22.35" customHeight="1" x14ac:dyDescent="0.2">
      <c r="A215" s="69"/>
      <c r="B215" s="1045" t="s">
        <v>295</v>
      </c>
      <c r="C215" s="1046" t="s">
        <v>296</v>
      </c>
      <c r="D215" s="1047" t="s">
        <v>282</v>
      </c>
      <c r="E215" s="1048"/>
      <c r="F215" s="1049"/>
      <c r="G215" s="1050"/>
      <c r="H215" s="592" t="s">
        <v>282</v>
      </c>
      <c r="I215" s="593"/>
      <c r="J215" s="1049"/>
      <c r="K215" s="1050"/>
      <c r="L215" s="592" t="s">
        <v>282</v>
      </c>
      <c r="M215" s="593"/>
      <c r="N215" s="1049"/>
      <c r="O215" s="1050"/>
      <c r="P215" s="592" t="s">
        <v>282</v>
      </c>
      <c r="Q215" s="593"/>
      <c r="R215" s="1049"/>
      <c r="S215" s="1050"/>
      <c r="T215" s="592" t="s">
        <v>291</v>
      </c>
      <c r="U215" s="593"/>
      <c r="V215" s="1049"/>
      <c r="W215" s="1051"/>
      <c r="X215" s="594"/>
      <c r="Y215" s="594"/>
      <c r="Z215" s="1052"/>
      <c r="AA215" s="1051"/>
      <c r="AB215" s="594"/>
      <c r="AC215" s="594"/>
      <c r="AD215" s="594"/>
      <c r="AE215" s="1051"/>
      <c r="AF215" s="594"/>
      <c r="AG215" s="594"/>
      <c r="AH215" s="595"/>
      <c r="AI215" s="1053"/>
    </row>
    <row r="216" spans="1:36" ht="22.35" customHeight="1" x14ac:dyDescent="0.2">
      <c r="A216" s="69"/>
      <c r="B216" s="1045" t="s">
        <v>297</v>
      </c>
      <c r="C216" s="1046" t="s">
        <v>151</v>
      </c>
      <c r="D216" s="1047" t="s">
        <v>282</v>
      </c>
      <c r="E216" s="1048"/>
      <c r="F216" s="1049"/>
      <c r="G216" s="1050"/>
      <c r="H216" s="592" t="s">
        <v>282</v>
      </c>
      <c r="I216" s="593"/>
      <c r="J216" s="1049"/>
      <c r="K216" s="1050"/>
      <c r="L216" s="592" t="s">
        <v>282</v>
      </c>
      <c r="M216" s="593"/>
      <c r="N216" s="1049"/>
      <c r="O216" s="1050"/>
      <c r="P216" s="592" t="s">
        <v>283</v>
      </c>
      <c r="Q216" s="593"/>
      <c r="R216" s="1049"/>
      <c r="S216" s="1050"/>
      <c r="T216" s="592" t="s">
        <v>284</v>
      </c>
      <c r="U216" s="593"/>
      <c r="V216" s="1049"/>
      <c r="W216" s="1051"/>
      <c r="X216" s="594"/>
      <c r="Y216" s="594"/>
      <c r="Z216" s="1052"/>
      <c r="AA216" s="1051"/>
      <c r="AB216" s="594"/>
      <c r="AC216" s="594"/>
      <c r="AD216" s="594"/>
      <c r="AE216" s="1051"/>
      <c r="AF216" s="594"/>
      <c r="AG216" s="594"/>
      <c r="AH216" s="595"/>
      <c r="AI216" s="1053"/>
    </row>
    <row r="217" spans="1:36" ht="22.35" customHeight="1" x14ac:dyDescent="0.2">
      <c r="A217" s="69"/>
      <c r="B217" s="1045" t="s">
        <v>297</v>
      </c>
      <c r="C217" s="1046" t="s">
        <v>145</v>
      </c>
      <c r="D217" s="1047" t="s">
        <v>282</v>
      </c>
      <c r="E217" s="1048"/>
      <c r="F217" s="1049"/>
      <c r="G217" s="1050"/>
      <c r="H217" s="592" t="s">
        <v>282</v>
      </c>
      <c r="I217" s="593"/>
      <c r="J217" s="1049"/>
      <c r="K217" s="1050"/>
      <c r="L217" s="592" t="s">
        <v>282</v>
      </c>
      <c r="M217" s="593"/>
      <c r="N217" s="1049"/>
      <c r="O217" s="1050"/>
      <c r="P217" s="592" t="s">
        <v>283</v>
      </c>
      <c r="Q217" s="593"/>
      <c r="R217" s="1049"/>
      <c r="S217" s="1050"/>
      <c r="T217" s="592" t="s">
        <v>284</v>
      </c>
      <c r="U217" s="593"/>
      <c r="V217" s="1049"/>
      <c r="W217" s="1051"/>
      <c r="X217" s="594"/>
      <c r="Y217" s="594"/>
      <c r="Z217" s="1052"/>
      <c r="AA217" s="1051"/>
      <c r="AB217" s="594"/>
      <c r="AC217" s="594"/>
      <c r="AD217" s="594"/>
      <c r="AE217" s="1051"/>
      <c r="AF217" s="594"/>
      <c r="AG217" s="594"/>
      <c r="AH217" s="595"/>
      <c r="AI217" s="1053"/>
    </row>
    <row r="218" spans="1:36" ht="22.35" customHeight="1" x14ac:dyDescent="0.2">
      <c r="A218" s="69"/>
      <c r="B218" s="1045" t="s">
        <v>298</v>
      </c>
      <c r="C218" s="1046" t="s">
        <v>299</v>
      </c>
      <c r="D218" s="1047" t="s">
        <v>282</v>
      </c>
      <c r="E218" s="1048"/>
      <c r="F218" s="1049"/>
      <c r="G218" s="1050"/>
      <c r="H218" s="592" t="s">
        <v>282</v>
      </c>
      <c r="I218" s="593"/>
      <c r="J218" s="1049"/>
      <c r="K218" s="1050"/>
      <c r="L218" s="592" t="s">
        <v>282</v>
      </c>
      <c r="M218" s="593"/>
      <c r="N218" s="1049"/>
      <c r="O218" s="1050"/>
      <c r="P218" s="592" t="s">
        <v>300</v>
      </c>
      <c r="Q218" s="593"/>
      <c r="R218" s="1049"/>
      <c r="S218" s="1050"/>
      <c r="T218" s="592" t="s">
        <v>294</v>
      </c>
      <c r="U218" s="593"/>
      <c r="V218" s="1049"/>
      <c r="W218" s="1051"/>
      <c r="X218" s="594"/>
      <c r="Y218" s="594"/>
      <c r="Z218" s="1052"/>
      <c r="AA218" s="1051"/>
      <c r="AB218" s="594"/>
      <c r="AC218" s="594"/>
      <c r="AD218" s="594"/>
      <c r="AE218" s="1051"/>
      <c r="AF218" s="594"/>
      <c r="AG218" s="594"/>
      <c r="AH218" s="595"/>
      <c r="AI218" s="1053"/>
    </row>
    <row r="219" spans="1:36" ht="22.35" customHeight="1" x14ac:dyDescent="0.2">
      <c r="A219" s="69"/>
      <c r="B219" s="314" t="s">
        <v>301</v>
      </c>
      <c r="C219" s="1046" t="s">
        <v>146</v>
      </c>
      <c r="D219" s="1047" t="s">
        <v>282</v>
      </c>
      <c r="E219" s="1048"/>
      <c r="F219" s="1054"/>
      <c r="G219" s="1055"/>
      <c r="H219" s="592" t="s">
        <v>282</v>
      </c>
      <c r="I219" s="596"/>
      <c r="J219" s="1054"/>
      <c r="K219" s="1055"/>
      <c r="L219" s="592" t="s">
        <v>282</v>
      </c>
      <c r="M219" s="596"/>
      <c r="N219" s="1054"/>
      <c r="O219" s="1055"/>
      <c r="P219" s="592" t="s">
        <v>283</v>
      </c>
      <c r="Q219" s="596"/>
      <c r="R219" s="1054"/>
      <c r="S219" s="1055"/>
      <c r="T219" s="592" t="s">
        <v>284</v>
      </c>
      <c r="U219" s="596"/>
      <c r="V219" s="1052"/>
      <c r="W219" s="315"/>
      <c r="X219" s="319"/>
      <c r="Y219" s="319"/>
      <c r="Z219" s="316"/>
      <c r="AA219" s="315"/>
      <c r="AB219" s="319"/>
      <c r="AC219" s="319"/>
      <c r="AD219" s="319"/>
      <c r="AE219" s="315"/>
      <c r="AF219" s="319"/>
      <c r="AG219" s="319"/>
      <c r="AH219" s="320"/>
      <c r="AI219" s="317"/>
      <c r="AJ219" s="124"/>
    </row>
    <row r="220" spans="1:36" ht="22.35" customHeight="1" x14ac:dyDescent="0.2">
      <c r="A220" s="69"/>
      <c r="B220" s="1045" t="s">
        <v>302</v>
      </c>
      <c r="C220" s="1046" t="s">
        <v>154</v>
      </c>
      <c r="D220" s="1047" t="s">
        <v>282</v>
      </c>
      <c r="E220" s="1048"/>
      <c r="F220" s="1049"/>
      <c r="G220" s="1050"/>
      <c r="H220" s="592" t="s">
        <v>282</v>
      </c>
      <c r="I220" s="593"/>
      <c r="J220" s="1049"/>
      <c r="K220" s="1050"/>
      <c r="L220" s="592" t="s">
        <v>282</v>
      </c>
      <c r="M220" s="593"/>
      <c r="N220" s="1049"/>
      <c r="O220" s="1050"/>
      <c r="P220" s="592" t="s">
        <v>283</v>
      </c>
      <c r="Q220" s="593"/>
      <c r="R220" s="1049"/>
      <c r="S220" s="1050"/>
      <c r="T220" s="592" t="s">
        <v>284</v>
      </c>
      <c r="U220" s="593"/>
      <c r="V220" s="1049"/>
      <c r="W220" s="1051"/>
      <c r="X220" s="594"/>
      <c r="Y220" s="594"/>
      <c r="Z220" s="594"/>
      <c r="AA220" s="1051"/>
      <c r="AB220" s="594"/>
      <c r="AC220" s="594"/>
      <c r="AD220" s="594"/>
      <c r="AE220" s="1051"/>
      <c r="AF220" s="594"/>
      <c r="AG220" s="594"/>
      <c r="AH220" s="595"/>
      <c r="AI220" s="1053"/>
      <c r="AJ220" s="124"/>
    </row>
    <row r="221" spans="1:36" ht="22.35" customHeight="1" x14ac:dyDescent="0.2">
      <c r="A221" s="69"/>
      <c r="B221" s="1045" t="s">
        <v>303</v>
      </c>
      <c r="C221" s="1046" t="s">
        <v>132</v>
      </c>
      <c r="D221" s="1047" t="s">
        <v>304</v>
      </c>
      <c r="E221" s="1048"/>
      <c r="F221" s="1049"/>
      <c r="G221" s="1050"/>
      <c r="H221" s="592" t="s">
        <v>304</v>
      </c>
      <c r="I221" s="593"/>
      <c r="J221" s="1049"/>
      <c r="K221" s="1050"/>
      <c r="L221" s="592" t="s">
        <v>304</v>
      </c>
      <c r="M221" s="593"/>
      <c r="N221" s="593"/>
      <c r="O221" s="1050"/>
      <c r="P221" s="592" t="s">
        <v>304</v>
      </c>
      <c r="Q221" s="593"/>
      <c r="R221" s="593"/>
      <c r="S221" s="1050"/>
      <c r="T221" s="592" t="s">
        <v>294</v>
      </c>
      <c r="U221" s="593"/>
      <c r="V221" s="1049"/>
      <c r="W221" s="1056"/>
      <c r="X221" s="594"/>
      <c r="Y221" s="594"/>
      <c r="Z221" s="594"/>
      <c r="AA221" s="1051"/>
      <c r="AB221" s="594"/>
      <c r="AC221" s="594"/>
      <c r="AD221" s="594"/>
      <c r="AE221" s="1051"/>
      <c r="AF221" s="594"/>
      <c r="AG221" s="594"/>
      <c r="AH221" s="595"/>
      <c r="AI221" s="1053"/>
      <c r="AJ221" s="124"/>
    </row>
    <row r="222" spans="1:36" ht="22.35" customHeight="1" x14ac:dyDescent="0.2">
      <c r="A222" s="69"/>
      <c r="B222" s="1045" t="s">
        <v>305</v>
      </c>
      <c r="C222" s="1046" t="s">
        <v>136</v>
      </c>
      <c r="D222" s="1047" t="s">
        <v>304</v>
      </c>
      <c r="E222" s="1048"/>
      <c r="F222" s="1049"/>
      <c r="G222" s="1050"/>
      <c r="H222" s="592" t="s">
        <v>304</v>
      </c>
      <c r="I222" s="593"/>
      <c r="J222" s="1049"/>
      <c r="K222" s="1050"/>
      <c r="L222" s="592" t="s">
        <v>304</v>
      </c>
      <c r="M222" s="593"/>
      <c r="N222" s="593"/>
      <c r="O222" s="1050"/>
      <c r="P222" s="592" t="s">
        <v>304</v>
      </c>
      <c r="Q222" s="593"/>
      <c r="R222" s="593"/>
      <c r="S222" s="1050"/>
      <c r="T222" s="592" t="s">
        <v>294</v>
      </c>
      <c r="U222" s="593"/>
      <c r="V222" s="1049"/>
      <c r="W222" s="1056"/>
      <c r="X222" s="594"/>
      <c r="Y222" s="594"/>
      <c r="Z222" s="1052"/>
      <c r="AA222" s="597"/>
      <c r="AB222" s="594"/>
      <c r="AC222" s="594"/>
      <c r="AD222" s="594"/>
      <c r="AE222" s="1051"/>
      <c r="AF222" s="594"/>
      <c r="AG222" s="594"/>
      <c r="AH222" s="595"/>
      <c r="AI222" s="1053"/>
      <c r="AJ222" s="124"/>
    </row>
    <row r="223" spans="1:36" ht="22.35" customHeight="1" thickBot="1" x14ac:dyDescent="0.25">
      <c r="A223" s="69"/>
      <c r="B223" s="321" t="s">
        <v>306</v>
      </c>
      <c r="C223" s="322" t="s">
        <v>138</v>
      </c>
      <c r="D223" s="1057" t="s">
        <v>307</v>
      </c>
      <c r="E223" s="323"/>
      <c r="F223" s="1058"/>
      <c r="G223" s="324"/>
      <c r="H223" s="1059" t="s">
        <v>307</v>
      </c>
      <c r="I223" s="1060"/>
      <c r="J223" s="1058"/>
      <c r="K223" s="324"/>
      <c r="L223" s="1059" t="s">
        <v>307</v>
      </c>
      <c r="M223" s="1060"/>
      <c r="N223" s="1060"/>
      <c r="O223" s="324"/>
      <c r="P223" s="1059" t="s">
        <v>308</v>
      </c>
      <c r="Q223" s="1060"/>
      <c r="R223" s="1060"/>
      <c r="S223" s="324"/>
      <c r="T223" s="1059" t="s">
        <v>309</v>
      </c>
      <c r="U223" s="1060"/>
      <c r="V223" s="1058"/>
      <c r="W223" s="325"/>
      <c r="X223" s="1061"/>
      <c r="Y223" s="1061"/>
      <c r="Z223" s="1062"/>
      <c r="AA223" s="1063"/>
      <c r="AB223" s="1061"/>
      <c r="AC223" s="1061"/>
      <c r="AD223" s="1061"/>
      <c r="AE223" s="326"/>
      <c r="AF223" s="1061"/>
      <c r="AG223" s="1061"/>
      <c r="AH223" s="1064"/>
      <c r="AI223" s="327"/>
      <c r="AJ223" s="124"/>
    </row>
    <row r="224" spans="1:36" ht="22.35" customHeight="1" x14ac:dyDescent="0.2">
      <c r="A224" s="69"/>
      <c r="B224" s="134"/>
      <c r="C224" s="135"/>
      <c r="D224" s="136"/>
      <c r="E224" s="137"/>
      <c r="F224" s="137"/>
      <c r="G224" s="138"/>
      <c r="H224" s="136"/>
      <c r="I224" s="137"/>
      <c r="J224" s="137"/>
      <c r="K224" s="138"/>
      <c r="L224" s="136"/>
      <c r="M224" s="137"/>
      <c r="N224" s="137"/>
      <c r="O224" s="138"/>
      <c r="P224" s="128"/>
      <c r="Q224" s="137"/>
      <c r="R224" s="137"/>
      <c r="S224" s="138"/>
      <c r="T224" s="128"/>
      <c r="U224" s="137"/>
      <c r="V224" s="137"/>
      <c r="W224" s="137"/>
      <c r="X224" s="137"/>
      <c r="Y224" s="137"/>
      <c r="Z224" s="137"/>
      <c r="AA224" s="138"/>
      <c r="AB224" s="137"/>
      <c r="AC224" s="137"/>
      <c r="AD224" s="137"/>
      <c r="AE224" s="138"/>
      <c r="AF224" s="137"/>
      <c r="AG224" s="137"/>
      <c r="AH224" s="125"/>
      <c r="AI224" s="125"/>
      <c r="AJ224" s="124"/>
    </row>
    <row r="225" spans="1:35" ht="22.35" customHeight="1" thickBot="1" x14ac:dyDescent="0.25">
      <c r="A225" s="97"/>
      <c r="B225" s="1065" t="s">
        <v>29</v>
      </c>
      <c r="C225" s="783">
        <v>1</v>
      </c>
      <c r="D225" s="784">
        <v>2</v>
      </c>
      <c r="E225" s="784">
        <v>3</v>
      </c>
      <c r="F225" s="784">
        <v>4</v>
      </c>
      <c r="G225" s="783">
        <v>5</v>
      </c>
      <c r="H225" s="783">
        <v>6</v>
      </c>
      <c r="I225" s="783">
        <v>7</v>
      </c>
      <c r="J225" s="784">
        <v>8</v>
      </c>
      <c r="K225" s="784">
        <v>9</v>
      </c>
      <c r="L225" s="784">
        <v>10</v>
      </c>
      <c r="M225" s="784">
        <v>11</v>
      </c>
      <c r="N225" s="784">
        <v>12</v>
      </c>
      <c r="O225" s="783">
        <v>13</v>
      </c>
      <c r="P225" s="783">
        <v>14</v>
      </c>
      <c r="Q225" s="784">
        <v>15</v>
      </c>
      <c r="R225" s="784">
        <v>16</v>
      </c>
      <c r="S225" s="784">
        <v>17</v>
      </c>
      <c r="T225" s="783">
        <v>18</v>
      </c>
      <c r="U225" s="784">
        <v>19</v>
      </c>
      <c r="V225" s="783">
        <v>20</v>
      </c>
      <c r="W225" s="783">
        <v>21</v>
      </c>
      <c r="X225" s="784">
        <v>22</v>
      </c>
      <c r="Y225" s="784">
        <v>23</v>
      </c>
      <c r="Z225" s="784">
        <v>24</v>
      </c>
      <c r="AA225" s="784">
        <v>25</v>
      </c>
      <c r="AB225" s="784">
        <v>26</v>
      </c>
      <c r="AC225" s="783">
        <v>27</v>
      </c>
      <c r="AD225" s="783">
        <v>28</v>
      </c>
      <c r="AE225" s="783">
        <v>29</v>
      </c>
      <c r="AF225" s="784">
        <v>30</v>
      </c>
      <c r="AG225" s="785">
        <v>31</v>
      </c>
      <c r="AH225" s="118"/>
      <c r="AI225" s="112"/>
    </row>
    <row r="226" spans="1:35" ht="22.35" customHeight="1" x14ac:dyDescent="0.2">
      <c r="A226" s="69"/>
      <c r="B226" s="1066" t="s">
        <v>310</v>
      </c>
      <c r="C226" s="1036"/>
      <c r="D226" s="1036" t="s">
        <v>162</v>
      </c>
      <c r="E226" s="1036" t="s">
        <v>162</v>
      </c>
      <c r="F226" s="1036" t="s">
        <v>162</v>
      </c>
      <c r="G226" s="1036"/>
      <c r="H226" s="1036"/>
      <c r="I226" s="1036"/>
      <c r="J226" s="1036" t="s">
        <v>162</v>
      </c>
      <c r="K226" s="1036" t="s">
        <v>162</v>
      </c>
      <c r="L226" s="1036" t="s">
        <v>162</v>
      </c>
      <c r="M226" s="1036" t="s">
        <v>162</v>
      </c>
      <c r="N226" s="1036" t="s">
        <v>162</v>
      </c>
      <c r="O226" s="1036"/>
      <c r="P226" s="1036"/>
      <c r="Q226" s="1036" t="s">
        <v>162</v>
      </c>
      <c r="R226" s="1036" t="s">
        <v>162</v>
      </c>
      <c r="S226" s="1036" t="s">
        <v>162</v>
      </c>
      <c r="T226" s="1036"/>
      <c r="U226" s="1036" t="s">
        <v>162</v>
      </c>
      <c r="V226" s="1036"/>
      <c r="W226" s="1036"/>
      <c r="X226" s="1036" t="s">
        <v>162</v>
      </c>
      <c r="Y226" s="1036" t="s">
        <v>162</v>
      </c>
      <c r="Z226" s="1036" t="s">
        <v>162</v>
      </c>
      <c r="AA226" s="1036" t="s">
        <v>162</v>
      </c>
      <c r="AB226" s="1036" t="s">
        <v>162</v>
      </c>
      <c r="AC226" s="1036"/>
      <c r="AD226" s="1036"/>
      <c r="AE226" s="1036"/>
      <c r="AF226" s="1036" t="s">
        <v>162</v>
      </c>
      <c r="AG226" s="1067" t="s">
        <v>162</v>
      </c>
      <c r="AH226" s="117"/>
      <c r="AI226" s="117"/>
    </row>
    <row r="227" spans="1:35" ht="22.35" customHeight="1" x14ac:dyDescent="0.2">
      <c r="A227" s="69"/>
      <c r="B227" s="1068" t="s">
        <v>311</v>
      </c>
      <c r="C227" s="781"/>
      <c r="D227" s="781" t="s">
        <v>162</v>
      </c>
      <c r="E227" s="781" t="s">
        <v>162</v>
      </c>
      <c r="F227" s="781" t="s">
        <v>162</v>
      </c>
      <c r="G227" s="781"/>
      <c r="H227" s="781"/>
      <c r="I227" s="781"/>
      <c r="J227" s="781" t="s">
        <v>162</v>
      </c>
      <c r="K227" s="781" t="s">
        <v>162</v>
      </c>
      <c r="L227" s="781" t="s">
        <v>162</v>
      </c>
      <c r="M227" s="781" t="s">
        <v>162</v>
      </c>
      <c r="N227" s="781" t="s">
        <v>162</v>
      </c>
      <c r="O227" s="781"/>
      <c r="P227" s="781"/>
      <c r="Q227" s="781" t="s">
        <v>162</v>
      </c>
      <c r="R227" s="781" t="s">
        <v>162</v>
      </c>
      <c r="S227" s="781" t="s">
        <v>162</v>
      </c>
      <c r="T227" s="781"/>
      <c r="U227" s="781" t="s">
        <v>162</v>
      </c>
      <c r="V227" s="781"/>
      <c r="W227" s="781"/>
      <c r="X227" s="781" t="s">
        <v>162</v>
      </c>
      <c r="Y227" s="781" t="s">
        <v>162</v>
      </c>
      <c r="Z227" s="781" t="s">
        <v>162</v>
      </c>
      <c r="AA227" s="781" t="s">
        <v>162</v>
      </c>
      <c r="AB227" s="781" t="s">
        <v>162</v>
      </c>
      <c r="AC227" s="781"/>
      <c r="AD227" s="781"/>
      <c r="AE227" s="781"/>
      <c r="AF227" s="781" t="s">
        <v>162</v>
      </c>
      <c r="AG227" s="781" t="s">
        <v>162</v>
      </c>
      <c r="AH227" s="117"/>
      <c r="AI227" s="117"/>
    </row>
    <row r="228" spans="1:35" ht="22.35" customHeight="1" x14ac:dyDescent="0.2">
      <c r="A228" s="69"/>
      <c r="B228" s="1068" t="s">
        <v>312</v>
      </c>
      <c r="C228" s="781"/>
      <c r="D228" s="781" t="s">
        <v>285</v>
      </c>
      <c r="E228" s="781" t="s">
        <v>285</v>
      </c>
      <c r="F228" s="781" t="s">
        <v>285</v>
      </c>
      <c r="G228" s="781"/>
      <c r="H228" s="781"/>
      <c r="I228" s="781"/>
      <c r="J228" s="781" t="s">
        <v>285</v>
      </c>
      <c r="K228" s="930" t="s">
        <v>285</v>
      </c>
      <c r="L228" s="930" t="s">
        <v>313</v>
      </c>
      <c r="M228" s="780" t="s">
        <v>285</v>
      </c>
      <c r="N228" s="780" t="s">
        <v>285</v>
      </c>
      <c r="O228" s="781"/>
      <c r="P228" s="781"/>
      <c r="Q228" s="781" t="s">
        <v>285</v>
      </c>
      <c r="R228" s="781" t="s">
        <v>285</v>
      </c>
      <c r="S228" s="781" t="s">
        <v>162</v>
      </c>
      <c r="T228" s="781"/>
      <c r="U228" s="793" t="s">
        <v>285</v>
      </c>
      <c r="V228" s="781"/>
      <c r="W228" s="781"/>
      <c r="X228" s="781" t="s">
        <v>285</v>
      </c>
      <c r="Y228" s="781" t="s">
        <v>285</v>
      </c>
      <c r="Z228" s="781" t="s">
        <v>162</v>
      </c>
      <c r="AA228" s="781" t="s">
        <v>285</v>
      </c>
      <c r="AB228" s="781" t="s">
        <v>285</v>
      </c>
      <c r="AC228" s="781"/>
      <c r="AD228" s="781"/>
      <c r="AE228" s="781"/>
      <c r="AF228" s="781" t="s">
        <v>285</v>
      </c>
      <c r="AG228" s="923" t="s">
        <v>162</v>
      </c>
      <c r="AH228" s="117"/>
      <c r="AI228" s="117"/>
    </row>
    <row r="229" spans="1:35" ht="22.35" customHeight="1" x14ac:dyDescent="0.2">
      <c r="A229" s="69"/>
      <c r="B229" s="1068" t="s">
        <v>314</v>
      </c>
      <c r="C229" s="781"/>
      <c r="D229" s="781" t="s">
        <v>166</v>
      </c>
      <c r="E229" s="781" t="s">
        <v>166</v>
      </c>
      <c r="F229" s="781" t="s">
        <v>166</v>
      </c>
      <c r="G229" s="781"/>
      <c r="H229" s="781"/>
      <c r="I229" s="781"/>
      <c r="J229" s="781" t="s">
        <v>166</v>
      </c>
      <c r="K229" s="781" t="s">
        <v>166</v>
      </c>
      <c r="L229" s="781" t="s">
        <v>166</v>
      </c>
      <c r="M229" s="781" t="s">
        <v>166</v>
      </c>
      <c r="N229" s="781" t="s">
        <v>166</v>
      </c>
      <c r="O229" s="781"/>
      <c r="P229" s="781"/>
      <c r="Q229" s="781" t="s">
        <v>166</v>
      </c>
      <c r="R229" s="781" t="s">
        <v>166</v>
      </c>
      <c r="S229" s="781" t="s">
        <v>166</v>
      </c>
      <c r="T229" s="781"/>
      <c r="U229" s="793" t="s">
        <v>166</v>
      </c>
      <c r="V229" s="781"/>
      <c r="W229" s="781"/>
      <c r="X229" s="781" t="s">
        <v>166</v>
      </c>
      <c r="Y229" s="781" t="s">
        <v>166</v>
      </c>
      <c r="Z229" s="781" t="s">
        <v>166</v>
      </c>
      <c r="AA229" s="781" t="s">
        <v>166</v>
      </c>
      <c r="AB229" s="781" t="s">
        <v>166</v>
      </c>
      <c r="AC229" s="781"/>
      <c r="AD229" s="781"/>
      <c r="AE229" s="781"/>
      <c r="AF229" s="781" t="s">
        <v>166</v>
      </c>
      <c r="AG229" s="923" t="s">
        <v>166</v>
      </c>
      <c r="AH229" s="117"/>
      <c r="AI229" s="117"/>
    </row>
    <row r="230" spans="1:35" ht="22.35" customHeight="1" x14ac:dyDescent="0.2">
      <c r="A230" s="69"/>
      <c r="B230" s="927" t="s">
        <v>315</v>
      </c>
      <c r="C230" s="781"/>
      <c r="D230" s="793" t="s">
        <v>153</v>
      </c>
      <c r="E230" s="793" t="s">
        <v>153</v>
      </c>
      <c r="F230" s="793" t="s">
        <v>153</v>
      </c>
      <c r="G230" s="781"/>
      <c r="H230" s="781"/>
      <c r="I230" s="781"/>
      <c r="J230" s="781" t="s">
        <v>153</v>
      </c>
      <c r="K230" s="798" t="s">
        <v>153</v>
      </c>
      <c r="L230" s="798" t="s">
        <v>153</v>
      </c>
      <c r="M230" s="798" t="s">
        <v>153</v>
      </c>
      <c r="N230" s="798" t="s">
        <v>153</v>
      </c>
      <c r="O230" s="798"/>
      <c r="P230" s="798"/>
      <c r="Q230" s="781" t="s">
        <v>153</v>
      </c>
      <c r="R230" s="798" t="s">
        <v>153</v>
      </c>
      <c r="S230" s="798" t="s">
        <v>153</v>
      </c>
      <c r="T230" s="798"/>
      <c r="U230" s="798" t="s">
        <v>153</v>
      </c>
      <c r="V230" s="798"/>
      <c r="W230" s="798"/>
      <c r="X230" s="781" t="s">
        <v>153</v>
      </c>
      <c r="Y230" s="798" t="s">
        <v>153</v>
      </c>
      <c r="Z230" s="798" t="s">
        <v>153</v>
      </c>
      <c r="AA230" s="798" t="s">
        <v>153</v>
      </c>
      <c r="AB230" s="1069" t="s">
        <v>153</v>
      </c>
      <c r="AC230" s="798"/>
      <c r="AD230" s="798"/>
      <c r="AE230" s="781"/>
      <c r="AF230" s="798" t="s">
        <v>153</v>
      </c>
      <c r="AG230" s="1070" t="s">
        <v>153</v>
      </c>
      <c r="AH230" s="117"/>
      <c r="AI230" s="117"/>
    </row>
    <row r="231" spans="1:35" ht="22.35" customHeight="1" x14ac:dyDescent="0.2">
      <c r="A231" s="69"/>
      <c r="B231" s="870"/>
      <c r="C231" s="781"/>
      <c r="D231" s="781" t="s">
        <v>290</v>
      </c>
      <c r="E231" s="781" t="s">
        <v>290</v>
      </c>
      <c r="F231" s="781" t="s">
        <v>290</v>
      </c>
      <c r="G231" s="781"/>
      <c r="H231" s="781"/>
      <c r="I231" s="781"/>
      <c r="J231" s="781" t="s">
        <v>290</v>
      </c>
      <c r="K231" s="781" t="s">
        <v>290</v>
      </c>
      <c r="L231" s="781" t="s">
        <v>290</v>
      </c>
      <c r="M231" s="781" t="s">
        <v>290</v>
      </c>
      <c r="N231" s="781" t="s">
        <v>290</v>
      </c>
      <c r="O231" s="781"/>
      <c r="P231" s="781"/>
      <c r="Q231" s="781" t="s">
        <v>290</v>
      </c>
      <c r="R231" s="781" t="s">
        <v>290</v>
      </c>
      <c r="S231" s="781" t="s">
        <v>290</v>
      </c>
      <c r="T231" s="781"/>
      <c r="U231" s="781" t="s">
        <v>290</v>
      </c>
      <c r="V231" s="781"/>
      <c r="W231" s="781"/>
      <c r="X231" s="781" t="s">
        <v>290</v>
      </c>
      <c r="Y231" s="781" t="s">
        <v>290</v>
      </c>
      <c r="Z231" s="781" t="s">
        <v>290</v>
      </c>
      <c r="AA231" s="781" t="s">
        <v>290</v>
      </c>
      <c r="AB231" s="781" t="s">
        <v>290</v>
      </c>
      <c r="AC231" s="781"/>
      <c r="AD231" s="781"/>
      <c r="AE231" s="781"/>
      <c r="AF231" s="781" t="s">
        <v>290</v>
      </c>
      <c r="AG231" s="923" t="s">
        <v>290</v>
      </c>
      <c r="AH231" s="117"/>
      <c r="AI231" s="117"/>
    </row>
    <row r="232" spans="1:35" ht="22.35" customHeight="1" x14ac:dyDescent="0.2">
      <c r="A232" s="69"/>
      <c r="B232" s="1068" t="s">
        <v>316</v>
      </c>
      <c r="C232" s="789"/>
      <c r="D232" s="789" t="s">
        <v>296</v>
      </c>
      <c r="E232" s="789" t="s">
        <v>296</v>
      </c>
      <c r="F232" s="789" t="s">
        <v>296</v>
      </c>
      <c r="G232" s="789"/>
      <c r="H232" s="789"/>
      <c r="I232" s="789"/>
      <c r="J232" s="789" t="s">
        <v>296</v>
      </c>
      <c r="K232" s="789" t="s">
        <v>296</v>
      </c>
      <c r="L232" s="789" t="s">
        <v>296</v>
      </c>
      <c r="M232" s="789" t="s">
        <v>296</v>
      </c>
      <c r="N232" s="789" t="s">
        <v>296</v>
      </c>
      <c r="O232" s="789"/>
      <c r="P232" s="789"/>
      <c r="Q232" s="789" t="s">
        <v>296</v>
      </c>
      <c r="R232" s="789" t="s">
        <v>296</v>
      </c>
      <c r="S232" s="789" t="s">
        <v>296</v>
      </c>
      <c r="T232" s="789"/>
      <c r="U232" s="789" t="s">
        <v>296</v>
      </c>
      <c r="V232" s="789"/>
      <c r="W232" s="789"/>
      <c r="X232" s="789" t="s">
        <v>296</v>
      </c>
      <c r="Y232" s="789" t="s">
        <v>296</v>
      </c>
      <c r="Z232" s="789" t="s">
        <v>296</v>
      </c>
      <c r="AA232" s="789" t="s">
        <v>296</v>
      </c>
      <c r="AB232" s="789" t="s">
        <v>296</v>
      </c>
      <c r="AC232" s="789"/>
      <c r="AD232" s="789"/>
      <c r="AE232" s="789"/>
      <c r="AF232" s="789" t="s">
        <v>296</v>
      </c>
      <c r="AG232" s="975" t="s">
        <v>296</v>
      </c>
      <c r="AH232" s="117"/>
      <c r="AI232" s="117"/>
    </row>
    <row r="233" spans="1:35" ht="22.35" customHeight="1" x14ac:dyDescent="0.2">
      <c r="A233" s="69"/>
      <c r="B233" s="924" t="s">
        <v>0</v>
      </c>
      <c r="C233" s="781"/>
      <c r="D233" s="781" t="s">
        <v>151</v>
      </c>
      <c r="E233" s="781" t="s">
        <v>151</v>
      </c>
      <c r="F233" s="781" t="s">
        <v>151</v>
      </c>
      <c r="G233" s="781"/>
      <c r="H233" s="781"/>
      <c r="I233" s="781"/>
      <c r="J233" s="781" t="s">
        <v>151</v>
      </c>
      <c r="K233" s="781" t="s">
        <v>151</v>
      </c>
      <c r="L233" s="781" t="s">
        <v>151</v>
      </c>
      <c r="M233" s="781" t="s">
        <v>151</v>
      </c>
      <c r="N233" s="781" t="s">
        <v>151</v>
      </c>
      <c r="O233" s="781"/>
      <c r="P233" s="781"/>
      <c r="Q233" s="781" t="s">
        <v>151</v>
      </c>
      <c r="R233" s="781" t="s">
        <v>151</v>
      </c>
      <c r="S233" s="781" t="s">
        <v>151</v>
      </c>
      <c r="T233" s="781"/>
      <c r="U233" s="781" t="s">
        <v>151</v>
      </c>
      <c r="V233" s="781"/>
      <c r="W233" s="781"/>
      <c r="X233" s="781" t="s">
        <v>151</v>
      </c>
      <c r="Y233" s="781" t="s">
        <v>151</v>
      </c>
      <c r="Z233" s="781" t="s">
        <v>151</v>
      </c>
      <c r="AA233" s="781" t="s">
        <v>151</v>
      </c>
      <c r="AB233" s="781" t="s">
        <v>151</v>
      </c>
      <c r="AC233" s="781"/>
      <c r="AD233" s="781"/>
      <c r="AE233" s="781"/>
      <c r="AF233" s="781" t="s">
        <v>151</v>
      </c>
      <c r="AG233" s="923" t="s">
        <v>151</v>
      </c>
      <c r="AH233" s="117"/>
      <c r="AI233" s="117"/>
    </row>
    <row r="234" spans="1:35" ht="22.35" customHeight="1" x14ac:dyDescent="0.2">
      <c r="A234" s="69"/>
      <c r="B234" s="1068" t="s">
        <v>317</v>
      </c>
      <c r="C234" s="781"/>
      <c r="D234" s="793" t="s">
        <v>145</v>
      </c>
      <c r="E234" s="781" t="s">
        <v>145</v>
      </c>
      <c r="F234" s="781" t="s">
        <v>145</v>
      </c>
      <c r="G234" s="781"/>
      <c r="H234" s="781"/>
      <c r="I234" s="781"/>
      <c r="J234" s="781" t="s">
        <v>145</v>
      </c>
      <c r="K234" s="781" t="s">
        <v>145</v>
      </c>
      <c r="L234" s="781" t="s">
        <v>145</v>
      </c>
      <c r="M234" s="781" t="s">
        <v>145</v>
      </c>
      <c r="N234" s="781" t="s">
        <v>145</v>
      </c>
      <c r="O234" s="781"/>
      <c r="P234" s="781"/>
      <c r="Q234" s="781" t="s">
        <v>145</v>
      </c>
      <c r="R234" s="781" t="s">
        <v>145</v>
      </c>
      <c r="S234" s="781" t="s">
        <v>145</v>
      </c>
      <c r="T234" s="781"/>
      <c r="U234" s="781" t="s">
        <v>145</v>
      </c>
      <c r="V234" s="781"/>
      <c r="W234" s="781"/>
      <c r="X234" s="781" t="s">
        <v>145</v>
      </c>
      <c r="Y234" s="781" t="s">
        <v>145</v>
      </c>
      <c r="Z234" s="781" t="s">
        <v>145</v>
      </c>
      <c r="AA234" s="781" t="s">
        <v>145</v>
      </c>
      <c r="AB234" s="781" t="s">
        <v>145</v>
      </c>
      <c r="AC234" s="781"/>
      <c r="AD234" s="781"/>
      <c r="AE234" s="781"/>
      <c r="AF234" s="781" t="s">
        <v>145</v>
      </c>
      <c r="AG234" s="923" t="s">
        <v>145</v>
      </c>
      <c r="AH234" s="117"/>
      <c r="AI234" s="117"/>
    </row>
    <row r="235" spans="1:35" ht="22.35" customHeight="1" x14ac:dyDescent="0.2">
      <c r="A235" s="69"/>
      <c r="B235" s="1068" t="s">
        <v>318</v>
      </c>
      <c r="C235" s="781"/>
      <c r="D235" s="781" t="s">
        <v>299</v>
      </c>
      <c r="E235" s="781" t="s">
        <v>299</v>
      </c>
      <c r="F235" s="781" t="s">
        <v>299</v>
      </c>
      <c r="G235" s="781"/>
      <c r="H235" s="781"/>
      <c r="I235" s="781"/>
      <c r="J235" s="781" t="s">
        <v>299</v>
      </c>
      <c r="K235" s="781" t="s">
        <v>299</v>
      </c>
      <c r="L235" s="781" t="s">
        <v>299</v>
      </c>
      <c r="M235" s="781" t="s">
        <v>299</v>
      </c>
      <c r="N235" s="781" t="s">
        <v>299</v>
      </c>
      <c r="O235" s="781"/>
      <c r="P235" s="781"/>
      <c r="Q235" s="781" t="s">
        <v>299</v>
      </c>
      <c r="R235" s="781" t="s">
        <v>299</v>
      </c>
      <c r="S235" s="781" t="s">
        <v>299</v>
      </c>
      <c r="T235" s="781"/>
      <c r="U235" s="781" t="s">
        <v>299</v>
      </c>
      <c r="V235" s="781"/>
      <c r="W235" s="781"/>
      <c r="X235" s="781" t="s">
        <v>299</v>
      </c>
      <c r="Y235" s="781" t="s">
        <v>299</v>
      </c>
      <c r="Z235" s="781" t="s">
        <v>299</v>
      </c>
      <c r="AA235" s="781" t="s">
        <v>299</v>
      </c>
      <c r="AB235" s="781" t="s">
        <v>299</v>
      </c>
      <c r="AC235" s="781"/>
      <c r="AD235" s="781"/>
      <c r="AE235" s="781"/>
      <c r="AF235" s="781" t="s">
        <v>299</v>
      </c>
      <c r="AG235" s="923" t="s">
        <v>299</v>
      </c>
      <c r="AH235" s="117"/>
      <c r="AI235" s="117"/>
    </row>
    <row r="236" spans="1:35" ht="22.35" customHeight="1" x14ac:dyDescent="0.2">
      <c r="A236" s="69"/>
      <c r="B236" s="924" t="s">
        <v>319</v>
      </c>
      <c r="C236" s="781"/>
      <c r="D236" s="793" t="s">
        <v>146</v>
      </c>
      <c r="E236" s="793" t="s">
        <v>146</v>
      </c>
      <c r="F236" s="793" t="s">
        <v>146</v>
      </c>
      <c r="G236" s="781"/>
      <c r="H236" s="781"/>
      <c r="I236" s="781"/>
      <c r="J236" s="781" t="s">
        <v>146</v>
      </c>
      <c r="K236" s="781" t="s">
        <v>146</v>
      </c>
      <c r="L236" s="781" t="s">
        <v>146</v>
      </c>
      <c r="M236" s="781" t="s">
        <v>146</v>
      </c>
      <c r="N236" s="781" t="s">
        <v>146</v>
      </c>
      <c r="O236" s="781"/>
      <c r="P236" s="781"/>
      <c r="Q236" s="781" t="s">
        <v>146</v>
      </c>
      <c r="R236" s="781" t="s">
        <v>146</v>
      </c>
      <c r="S236" s="781" t="s">
        <v>146</v>
      </c>
      <c r="T236" s="781"/>
      <c r="U236" s="1071" t="s">
        <v>146</v>
      </c>
      <c r="V236" s="781"/>
      <c r="W236" s="781"/>
      <c r="X236" s="781" t="s">
        <v>146</v>
      </c>
      <c r="Y236" s="781" t="s">
        <v>146</v>
      </c>
      <c r="Z236" s="781" t="s">
        <v>146</v>
      </c>
      <c r="AA236" s="781" t="s">
        <v>146</v>
      </c>
      <c r="AB236" s="781" t="s">
        <v>146</v>
      </c>
      <c r="AC236" s="781"/>
      <c r="AD236" s="781"/>
      <c r="AE236" s="781"/>
      <c r="AF236" s="781" t="s">
        <v>146</v>
      </c>
      <c r="AG236" s="923" t="s">
        <v>146</v>
      </c>
      <c r="AH236" s="117"/>
      <c r="AI236" s="117"/>
    </row>
    <row r="237" spans="1:35" ht="22.35" customHeight="1" x14ac:dyDescent="0.2">
      <c r="A237" s="69"/>
      <c r="B237" s="1068" t="s">
        <v>320</v>
      </c>
      <c r="C237" s="781"/>
      <c r="D237" s="781" t="s">
        <v>154</v>
      </c>
      <c r="E237" s="781" t="s">
        <v>154</v>
      </c>
      <c r="F237" s="781" t="s">
        <v>154</v>
      </c>
      <c r="G237" s="781"/>
      <c r="H237" s="781"/>
      <c r="I237" s="781"/>
      <c r="J237" s="781" t="s">
        <v>154</v>
      </c>
      <c r="K237" s="781" t="s">
        <v>154</v>
      </c>
      <c r="L237" s="781" t="s">
        <v>154</v>
      </c>
      <c r="M237" s="781" t="s">
        <v>154</v>
      </c>
      <c r="N237" s="781" t="s">
        <v>154</v>
      </c>
      <c r="O237" s="781"/>
      <c r="P237" s="781"/>
      <c r="Q237" s="781" t="s">
        <v>154</v>
      </c>
      <c r="R237" s="781" t="s">
        <v>154</v>
      </c>
      <c r="S237" s="781" t="s">
        <v>154</v>
      </c>
      <c r="T237" s="781"/>
      <c r="U237" s="781" t="s">
        <v>154</v>
      </c>
      <c r="V237" s="781"/>
      <c r="W237" s="781"/>
      <c r="X237" s="930" t="s">
        <v>154</v>
      </c>
      <c r="Y237" s="930" t="s">
        <v>154</v>
      </c>
      <c r="Z237" s="930" t="s">
        <v>321</v>
      </c>
      <c r="AA237" s="780" t="s">
        <v>154</v>
      </c>
      <c r="AB237" s="780" t="s">
        <v>154</v>
      </c>
      <c r="AC237" s="781"/>
      <c r="AD237" s="781"/>
      <c r="AE237" s="781"/>
      <c r="AF237" s="781" t="s">
        <v>154</v>
      </c>
      <c r="AG237" s="923" t="s">
        <v>154</v>
      </c>
      <c r="AH237" s="117"/>
      <c r="AI237" s="117"/>
    </row>
    <row r="238" spans="1:35" ht="22.35" customHeight="1" x14ac:dyDescent="0.2">
      <c r="A238" s="69"/>
      <c r="B238" s="924"/>
      <c r="C238" s="781"/>
      <c r="D238" s="781" t="s">
        <v>132</v>
      </c>
      <c r="E238" s="781" t="s">
        <v>132</v>
      </c>
      <c r="F238" s="781" t="s">
        <v>132</v>
      </c>
      <c r="G238" s="781"/>
      <c r="H238" s="781"/>
      <c r="I238" s="781"/>
      <c r="J238" s="781" t="s">
        <v>132</v>
      </c>
      <c r="K238" s="781" t="s">
        <v>132</v>
      </c>
      <c r="L238" s="781" t="s">
        <v>132</v>
      </c>
      <c r="M238" s="781" t="s">
        <v>132</v>
      </c>
      <c r="N238" s="781" t="s">
        <v>132</v>
      </c>
      <c r="O238" s="781"/>
      <c r="P238" s="781"/>
      <c r="Q238" s="781" t="s">
        <v>132</v>
      </c>
      <c r="R238" s="781" t="s">
        <v>132</v>
      </c>
      <c r="S238" s="781" t="s">
        <v>132</v>
      </c>
      <c r="T238" s="781"/>
      <c r="U238" s="781" t="s">
        <v>132</v>
      </c>
      <c r="V238" s="781"/>
      <c r="W238" s="781"/>
      <c r="X238" s="781" t="s">
        <v>132</v>
      </c>
      <c r="Y238" s="781" t="s">
        <v>132</v>
      </c>
      <c r="Z238" s="781" t="s">
        <v>132</v>
      </c>
      <c r="AA238" s="781" t="s">
        <v>132</v>
      </c>
      <c r="AB238" s="781" t="s">
        <v>132</v>
      </c>
      <c r="AC238" s="781"/>
      <c r="AD238" s="781"/>
      <c r="AE238" s="781"/>
      <c r="AF238" s="781" t="s">
        <v>132</v>
      </c>
      <c r="AG238" s="923" t="s">
        <v>132</v>
      </c>
      <c r="AH238" s="117"/>
      <c r="AI238" s="117"/>
    </row>
    <row r="239" spans="1:35" ht="22.35" customHeight="1" x14ac:dyDescent="0.2">
      <c r="A239" s="69"/>
      <c r="B239" s="924" t="s">
        <v>322</v>
      </c>
      <c r="C239" s="781"/>
      <c r="D239" s="781" t="s">
        <v>136</v>
      </c>
      <c r="E239" s="781" t="s">
        <v>136</v>
      </c>
      <c r="F239" s="793" t="s">
        <v>136</v>
      </c>
      <c r="G239" s="781"/>
      <c r="H239" s="781"/>
      <c r="I239" s="781"/>
      <c r="J239" s="781" t="s">
        <v>136</v>
      </c>
      <c r="K239" s="781" t="s">
        <v>136</v>
      </c>
      <c r="L239" s="781" t="s">
        <v>136</v>
      </c>
      <c r="M239" s="781" t="s">
        <v>136</v>
      </c>
      <c r="N239" s="781" t="s">
        <v>136</v>
      </c>
      <c r="O239" s="781"/>
      <c r="P239" s="781"/>
      <c r="Q239" s="781" t="s">
        <v>136</v>
      </c>
      <c r="R239" s="781" t="s">
        <v>136</v>
      </c>
      <c r="S239" s="781" t="s">
        <v>136</v>
      </c>
      <c r="T239" s="781"/>
      <c r="U239" s="781" t="s">
        <v>136</v>
      </c>
      <c r="V239" s="781"/>
      <c r="W239" s="781"/>
      <c r="X239" s="781" t="s">
        <v>136</v>
      </c>
      <c r="Y239" s="781" t="s">
        <v>136</v>
      </c>
      <c r="Z239" s="781" t="s">
        <v>136</v>
      </c>
      <c r="AA239" s="781" t="s">
        <v>136</v>
      </c>
      <c r="AB239" s="781" t="s">
        <v>136</v>
      </c>
      <c r="AC239" s="781"/>
      <c r="AD239" s="781"/>
      <c r="AE239" s="781"/>
      <c r="AF239" s="781" t="s">
        <v>136</v>
      </c>
      <c r="AG239" s="923" t="s">
        <v>136</v>
      </c>
      <c r="AH239" s="67"/>
      <c r="AI239" s="67"/>
    </row>
    <row r="240" spans="1:35" ht="21" customHeight="1" thickBot="1" x14ac:dyDescent="0.25">
      <c r="A240" s="97"/>
      <c r="B240" s="328" t="s">
        <v>160</v>
      </c>
      <c r="C240" s="346"/>
      <c r="D240" s="329" t="s">
        <v>138</v>
      </c>
      <c r="E240" s="329" t="s">
        <v>138</v>
      </c>
      <c r="F240" s="329" t="s">
        <v>138</v>
      </c>
      <c r="G240" s="346"/>
      <c r="H240" s="346"/>
      <c r="I240" s="346"/>
      <c r="J240" s="346" t="s">
        <v>138</v>
      </c>
      <c r="K240" s="346" t="s">
        <v>138</v>
      </c>
      <c r="L240" s="346" t="s">
        <v>138</v>
      </c>
      <c r="M240" s="346" t="s">
        <v>138</v>
      </c>
      <c r="N240" s="346" t="s">
        <v>138</v>
      </c>
      <c r="O240" s="346"/>
      <c r="P240" s="346"/>
      <c r="Q240" s="346" t="s">
        <v>138</v>
      </c>
      <c r="R240" s="346" t="s">
        <v>138</v>
      </c>
      <c r="S240" s="346" t="s">
        <v>138</v>
      </c>
      <c r="T240" s="346"/>
      <c r="U240" s="346" t="s">
        <v>138</v>
      </c>
      <c r="V240" s="346"/>
      <c r="W240" s="346"/>
      <c r="X240" s="346" t="s">
        <v>138</v>
      </c>
      <c r="Y240" s="346" t="s">
        <v>138</v>
      </c>
      <c r="Z240" s="346" t="s">
        <v>138</v>
      </c>
      <c r="AA240" s="346" t="s">
        <v>138</v>
      </c>
      <c r="AB240" s="346" t="s">
        <v>138</v>
      </c>
      <c r="AC240" s="346"/>
      <c r="AD240" s="346"/>
      <c r="AE240" s="346"/>
      <c r="AF240" s="346" t="s">
        <v>138</v>
      </c>
      <c r="AG240" s="330" t="s">
        <v>138</v>
      </c>
      <c r="AH240" s="73"/>
    </row>
    <row r="241" spans="1:35" ht="21" customHeight="1" x14ac:dyDescent="0.2">
      <c r="A241" s="97"/>
      <c r="B241" s="142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  <c r="AH241" s="73"/>
    </row>
    <row r="242" spans="1:35" ht="22.35" customHeight="1" x14ac:dyDescent="0.2"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</row>
    <row r="243" spans="1:35" ht="22.35" customHeight="1" thickBot="1" x14ac:dyDescent="0.25">
      <c r="A243" s="1" t="s">
        <v>323</v>
      </c>
      <c r="B243" s="37"/>
    </row>
    <row r="244" spans="1:35" ht="22.35" customHeight="1" x14ac:dyDescent="0.2">
      <c r="A244" s="1"/>
      <c r="B244" s="1072" t="s">
        <v>324</v>
      </c>
      <c r="C244" s="526" t="s">
        <v>97</v>
      </c>
      <c r="D244" s="590"/>
      <c r="E244" s="590"/>
      <c r="F244" s="590"/>
      <c r="G244" s="526" t="s">
        <v>98</v>
      </c>
      <c r="H244" s="590"/>
      <c r="I244" s="590"/>
      <c r="J244" s="590"/>
      <c r="K244" s="526" t="s">
        <v>99</v>
      </c>
      <c r="L244" s="590"/>
      <c r="M244" s="590"/>
      <c r="N244" s="590"/>
      <c r="O244" s="526" t="s">
        <v>100</v>
      </c>
      <c r="P244" s="590"/>
      <c r="Q244" s="590"/>
      <c r="R244" s="590"/>
      <c r="S244" s="526" t="s">
        <v>101</v>
      </c>
      <c r="T244" s="590"/>
      <c r="U244" s="590"/>
      <c r="V244" s="590"/>
      <c r="W244" s="526" t="s">
        <v>102</v>
      </c>
      <c r="X244" s="571"/>
      <c r="Y244" s="590"/>
      <c r="Z244" s="527"/>
      <c r="AA244" s="526" t="s">
        <v>103</v>
      </c>
      <c r="AB244" s="571"/>
      <c r="AC244" s="590"/>
      <c r="AD244" s="527"/>
      <c r="AE244" s="528" t="s">
        <v>104</v>
      </c>
      <c r="AF244" s="590"/>
      <c r="AG244" s="590"/>
      <c r="AH244" s="590"/>
      <c r="AI244" s="572"/>
    </row>
    <row r="245" spans="1:35" ht="22.35" customHeight="1" x14ac:dyDescent="0.2">
      <c r="A245" s="1"/>
      <c r="B245" s="1073">
        <v>3701</v>
      </c>
      <c r="C245" s="70" t="s">
        <v>325</v>
      </c>
      <c r="D245" s="70"/>
      <c r="E245" s="70"/>
      <c r="F245" s="70"/>
      <c r="G245" s="1074" t="s">
        <v>326</v>
      </c>
      <c r="H245" s="70"/>
      <c r="I245" s="70"/>
      <c r="J245" s="70"/>
      <c r="K245" s="1074" t="s">
        <v>326</v>
      </c>
      <c r="L245" s="70"/>
      <c r="M245" s="70"/>
      <c r="N245" s="70"/>
      <c r="O245" s="1074" t="s">
        <v>326</v>
      </c>
      <c r="P245" s="70"/>
      <c r="Q245" s="70"/>
      <c r="R245" s="70"/>
      <c r="S245" s="1074" t="s">
        <v>327</v>
      </c>
      <c r="T245" s="70"/>
      <c r="U245" s="70"/>
      <c r="V245" s="70"/>
      <c r="W245" s="988"/>
      <c r="X245" s="1075"/>
      <c r="Y245" s="888"/>
      <c r="Z245" s="490"/>
      <c r="AA245" s="988"/>
      <c r="AB245" s="1075"/>
      <c r="AC245" s="888"/>
      <c r="AD245" s="490"/>
      <c r="AE245" s="1015"/>
      <c r="AF245" s="888"/>
      <c r="AG245" s="888"/>
      <c r="AH245" s="888"/>
      <c r="AI245" s="825"/>
    </row>
    <row r="246" spans="1:35" ht="22.35" customHeight="1" x14ac:dyDescent="0.2">
      <c r="B246" s="1072">
        <v>3700</v>
      </c>
      <c r="C246" s="888" t="s">
        <v>230</v>
      </c>
      <c r="D246" s="888"/>
      <c r="E246" s="888"/>
      <c r="F246" s="888"/>
      <c r="G246" s="682" t="s">
        <v>230</v>
      </c>
      <c r="H246" s="888"/>
      <c r="I246" s="888"/>
      <c r="J246" s="888"/>
      <c r="K246" s="682" t="s">
        <v>230</v>
      </c>
      <c r="L246" s="888"/>
      <c r="M246" s="888"/>
      <c r="N246" s="888"/>
      <c r="O246" s="682" t="s">
        <v>230</v>
      </c>
      <c r="P246" s="888"/>
      <c r="Q246" s="888"/>
      <c r="R246" s="888"/>
      <c r="S246" s="682" t="s">
        <v>231</v>
      </c>
      <c r="T246" s="888"/>
      <c r="U246" s="888"/>
      <c r="V246" s="888"/>
      <c r="W246" s="988"/>
      <c r="X246" s="888"/>
      <c r="Y246" s="888"/>
      <c r="Z246" s="1017"/>
      <c r="AA246" s="1015"/>
      <c r="AB246" s="888"/>
      <c r="AC246" s="888"/>
      <c r="AD246" s="909"/>
      <c r="AE246" s="491"/>
      <c r="AF246" s="888"/>
      <c r="AG246" s="888"/>
      <c r="AH246" s="909"/>
      <c r="AI246" s="825"/>
    </row>
    <row r="247" spans="1:35" ht="22.35" customHeight="1" x14ac:dyDescent="0.2">
      <c r="A247" s="1"/>
      <c r="B247" s="1072">
        <v>8514</v>
      </c>
      <c r="C247" s="888" t="s">
        <v>326</v>
      </c>
      <c r="D247" s="888"/>
      <c r="E247" s="888"/>
      <c r="F247" s="888"/>
      <c r="G247" s="682" t="s">
        <v>326</v>
      </c>
      <c r="H247" s="888"/>
      <c r="I247" s="888"/>
      <c r="J247" s="888"/>
      <c r="K247" s="682" t="s">
        <v>326</v>
      </c>
      <c r="L247" s="888"/>
      <c r="M247" s="888"/>
      <c r="N247" s="888"/>
      <c r="O247" s="682" t="s">
        <v>326</v>
      </c>
      <c r="P247" s="888"/>
      <c r="Q247" s="888"/>
      <c r="R247" s="888"/>
      <c r="S247" s="682" t="s">
        <v>328</v>
      </c>
      <c r="T247" s="888"/>
      <c r="U247" s="888"/>
      <c r="V247" s="888"/>
      <c r="W247" s="988"/>
      <c r="X247" s="888"/>
      <c r="Y247" s="888"/>
      <c r="Z247" s="1017"/>
      <c r="AA247" s="908"/>
      <c r="AB247" s="888"/>
      <c r="AC247" s="888"/>
      <c r="AD247" s="909"/>
      <c r="AE247" s="908"/>
      <c r="AF247" s="888"/>
      <c r="AG247" s="888"/>
      <c r="AH247" s="909"/>
      <c r="AI247" s="825"/>
    </row>
    <row r="248" spans="1:35" ht="22.35" customHeight="1" x14ac:dyDescent="0.2">
      <c r="A248" s="1"/>
      <c r="B248" s="1072">
        <v>8500</v>
      </c>
      <c r="C248" s="398" t="s">
        <v>329</v>
      </c>
      <c r="D248" s="398"/>
      <c r="E248" s="398"/>
      <c r="F248" s="398"/>
      <c r="G248" s="714" t="s">
        <v>329</v>
      </c>
      <c r="H248" s="398"/>
      <c r="I248" s="398"/>
      <c r="J248" s="398"/>
      <c r="K248" s="714" t="s">
        <v>329</v>
      </c>
      <c r="L248" s="398"/>
      <c r="M248" s="398"/>
      <c r="N248" s="398"/>
      <c r="O248" s="714" t="s">
        <v>329</v>
      </c>
      <c r="P248" s="398"/>
      <c r="Q248" s="398"/>
      <c r="R248" s="398"/>
      <c r="S248" s="714" t="s">
        <v>330</v>
      </c>
      <c r="T248" s="398"/>
      <c r="U248" s="398"/>
      <c r="V248" s="398"/>
      <c r="W248" s="988"/>
      <c r="X248" s="398"/>
      <c r="Y248" s="398"/>
      <c r="Z248" s="401"/>
      <c r="AA248" s="402"/>
      <c r="AB248" s="398"/>
      <c r="AC248" s="398"/>
      <c r="AD248" s="401"/>
      <c r="AE248" s="402"/>
      <c r="AF248" s="398"/>
      <c r="AG248" s="398"/>
      <c r="AH248" s="403"/>
      <c r="AI248" s="404"/>
    </row>
    <row r="249" spans="1:35" ht="22.35" customHeight="1" x14ac:dyDescent="0.2">
      <c r="A249" s="1"/>
      <c r="B249" s="1072">
        <v>8514</v>
      </c>
      <c r="C249" s="405" t="s">
        <v>326</v>
      </c>
      <c r="D249" s="405"/>
      <c r="E249" s="405"/>
      <c r="F249" s="405"/>
      <c r="G249" s="715" t="s">
        <v>326</v>
      </c>
      <c r="H249" s="405"/>
      <c r="I249" s="405"/>
      <c r="J249" s="405"/>
      <c r="K249" s="715" t="s">
        <v>326</v>
      </c>
      <c r="L249" s="405"/>
      <c r="M249" s="405"/>
      <c r="N249" s="405"/>
      <c r="O249" s="715" t="s">
        <v>326</v>
      </c>
      <c r="P249" s="405"/>
      <c r="Q249" s="405"/>
      <c r="R249" s="405"/>
      <c r="S249" s="715" t="s">
        <v>328</v>
      </c>
      <c r="T249" s="405"/>
      <c r="U249" s="405"/>
      <c r="V249" s="405"/>
      <c r="W249" s="492"/>
      <c r="X249" s="406"/>
      <c r="Y249" s="398"/>
      <c r="Z249" s="407"/>
      <c r="AA249" s="408"/>
      <c r="AB249" s="406"/>
      <c r="AC249" s="398"/>
      <c r="AD249" s="398"/>
      <c r="AE249" s="409"/>
      <c r="AF249" s="398"/>
      <c r="AG249" s="398"/>
      <c r="AH249" s="398"/>
      <c r="AI249" s="404"/>
    </row>
    <row r="250" spans="1:35" ht="22.35" customHeight="1" thickBot="1" x14ac:dyDescent="0.25">
      <c r="A250" s="1"/>
      <c r="B250" s="1076" t="s">
        <v>331</v>
      </c>
      <c r="C250" s="644" t="s">
        <v>332</v>
      </c>
      <c r="D250" s="644"/>
      <c r="E250" s="644"/>
      <c r="F250" s="644"/>
      <c r="G250" s="1077" t="s">
        <v>332</v>
      </c>
      <c r="H250" s="644"/>
      <c r="I250" s="644"/>
      <c r="J250" s="644"/>
      <c r="K250" s="684" t="s">
        <v>332</v>
      </c>
      <c r="L250" s="644"/>
      <c r="M250" s="644"/>
      <c r="N250" s="644"/>
      <c r="O250" s="1077" t="s">
        <v>332</v>
      </c>
      <c r="P250" s="644"/>
      <c r="Q250" s="644"/>
      <c r="R250" s="644"/>
      <c r="S250" s="1077" t="s">
        <v>333</v>
      </c>
      <c r="T250" s="644"/>
      <c r="U250" s="644"/>
      <c r="V250" s="644"/>
      <c r="W250" s="684"/>
      <c r="X250" s="644"/>
      <c r="Y250" s="644"/>
      <c r="Z250" s="709"/>
      <c r="AA250" s="691"/>
      <c r="AB250" s="644"/>
      <c r="AC250" s="644"/>
      <c r="AD250" s="698"/>
      <c r="AE250" s="1078"/>
      <c r="AF250" s="644"/>
      <c r="AG250" s="644"/>
      <c r="AH250" s="698"/>
      <c r="AI250" s="647"/>
    </row>
    <row r="251" spans="1:35" ht="22.35" customHeight="1" x14ac:dyDescent="0.2">
      <c r="A251" s="1"/>
      <c r="B251" s="5"/>
      <c r="C251" s="42"/>
      <c r="D251" s="70"/>
      <c r="E251" s="70"/>
      <c r="F251" s="46"/>
      <c r="G251" s="42"/>
      <c r="H251" s="70"/>
      <c r="I251" s="70"/>
      <c r="J251" s="46"/>
      <c r="K251" s="42"/>
      <c r="L251" s="70"/>
      <c r="M251" s="70"/>
      <c r="N251" s="46"/>
      <c r="O251" s="42"/>
      <c r="P251" s="70"/>
      <c r="Q251" s="70"/>
      <c r="R251" s="46"/>
      <c r="S251" s="42"/>
      <c r="T251" s="70"/>
      <c r="U251" s="70"/>
      <c r="V251" s="46"/>
      <c r="W251" s="46"/>
      <c r="Z251" s="46"/>
      <c r="AA251" s="46"/>
      <c r="AD251" s="46"/>
      <c r="AE251" s="46"/>
      <c r="AH251" s="46"/>
    </row>
    <row r="252" spans="1:35" ht="22.35" customHeight="1" x14ac:dyDescent="0.2">
      <c r="A252" s="1" t="s">
        <v>334</v>
      </c>
      <c r="B252" s="5"/>
      <c r="C252" s="42"/>
      <c r="D252" s="70"/>
      <c r="E252" s="70"/>
      <c r="F252" s="46"/>
      <c r="G252" s="42"/>
      <c r="H252" s="70"/>
      <c r="I252" s="70"/>
      <c r="J252" s="46"/>
      <c r="K252" s="42"/>
      <c r="L252" s="70"/>
      <c r="M252" s="70"/>
      <c r="N252" s="46"/>
      <c r="O252" s="42"/>
      <c r="P252" s="70"/>
      <c r="Q252" s="70"/>
      <c r="R252" s="46"/>
      <c r="S252" s="42"/>
      <c r="T252" s="70"/>
      <c r="U252" s="70"/>
      <c r="V252" s="46"/>
      <c r="W252" s="46"/>
      <c r="Z252" s="46"/>
      <c r="AA252" s="46"/>
      <c r="AD252" s="46"/>
      <c r="AE252" s="46"/>
      <c r="AH252" s="46"/>
    </row>
    <row r="253" spans="1:35" ht="22.35" customHeight="1" thickBot="1" x14ac:dyDescent="0.25">
      <c r="A253" s="1008"/>
      <c r="B253" s="891" t="s">
        <v>29</v>
      </c>
      <c r="C253" s="649">
        <v>1</v>
      </c>
      <c r="D253" s="648">
        <v>2</v>
      </c>
      <c r="E253" s="648">
        <v>3</v>
      </c>
      <c r="F253" s="648">
        <v>4</v>
      </c>
      <c r="G253" s="649">
        <v>5</v>
      </c>
      <c r="H253" s="649">
        <v>6</v>
      </c>
      <c r="I253" s="649">
        <v>7</v>
      </c>
      <c r="J253" s="648">
        <v>8</v>
      </c>
      <c r="K253" s="648">
        <v>9</v>
      </c>
      <c r="L253" s="648">
        <v>10</v>
      </c>
      <c r="M253" s="648">
        <v>11</v>
      </c>
      <c r="N253" s="648">
        <v>12</v>
      </c>
      <c r="O253" s="649">
        <v>13</v>
      </c>
      <c r="P253" s="649">
        <v>14</v>
      </c>
      <c r="Q253" s="648">
        <v>15</v>
      </c>
      <c r="R253" s="648">
        <v>16</v>
      </c>
      <c r="S253" s="648">
        <v>17</v>
      </c>
      <c r="T253" s="649">
        <v>18</v>
      </c>
      <c r="U253" s="648">
        <v>19</v>
      </c>
      <c r="V253" s="649">
        <v>20</v>
      </c>
      <c r="W253" s="649">
        <v>21</v>
      </c>
      <c r="X253" s="648">
        <v>22</v>
      </c>
      <c r="Y253" s="648">
        <v>23</v>
      </c>
      <c r="Z253" s="648">
        <v>24</v>
      </c>
      <c r="AA253" s="648">
        <v>25</v>
      </c>
      <c r="AB253" s="648">
        <v>26</v>
      </c>
      <c r="AC253" s="649">
        <v>27</v>
      </c>
      <c r="AD253" s="649">
        <v>28</v>
      </c>
      <c r="AE253" s="649">
        <v>29</v>
      </c>
      <c r="AF253" s="648">
        <v>30</v>
      </c>
      <c r="AG253" s="663">
        <v>31</v>
      </c>
      <c r="AH253" s="111"/>
      <c r="AI253" s="112"/>
    </row>
    <row r="254" spans="1:35" ht="22.35" customHeight="1" x14ac:dyDescent="0.2">
      <c r="A254" s="529"/>
      <c r="B254" s="530" t="s">
        <v>335</v>
      </c>
      <c r="C254" s="1079"/>
      <c r="D254" s="1079" t="s">
        <v>32</v>
      </c>
      <c r="E254" s="1079" t="s">
        <v>32</v>
      </c>
      <c r="F254" s="1079" t="s">
        <v>32</v>
      </c>
      <c r="G254" s="1079"/>
      <c r="H254" s="1079"/>
      <c r="I254" s="1079"/>
      <c r="J254" s="1079" t="s">
        <v>32</v>
      </c>
      <c r="K254" s="779" t="s">
        <v>32</v>
      </c>
      <c r="L254" s="779" t="s">
        <v>32</v>
      </c>
      <c r="M254" s="779" t="s">
        <v>32</v>
      </c>
      <c r="N254" s="779" t="s">
        <v>32</v>
      </c>
      <c r="O254" s="1079"/>
      <c r="P254" s="1079"/>
      <c r="Q254" s="1040" t="s">
        <v>32</v>
      </c>
      <c r="R254" s="1079" t="s">
        <v>32</v>
      </c>
      <c r="S254" s="1079" t="s">
        <v>32</v>
      </c>
      <c r="T254" s="1079"/>
      <c r="U254" s="1079" t="s">
        <v>32</v>
      </c>
      <c r="V254" s="1040"/>
      <c r="W254" s="1079"/>
      <c r="X254" s="1079" t="s">
        <v>32</v>
      </c>
      <c r="Y254" s="1079" t="s">
        <v>32</v>
      </c>
      <c r="Z254" s="1079" t="s">
        <v>32</v>
      </c>
      <c r="AA254" s="1079" t="s">
        <v>32</v>
      </c>
      <c r="AB254" s="1079" t="s">
        <v>32</v>
      </c>
      <c r="AC254" s="1079"/>
      <c r="AD254" s="1079"/>
      <c r="AE254" s="1079"/>
      <c r="AF254" s="779" t="s">
        <v>32</v>
      </c>
      <c r="AG254" s="779" t="s">
        <v>32</v>
      </c>
      <c r="AH254" s="111"/>
      <c r="AI254" s="112"/>
    </row>
    <row r="255" spans="1:35" ht="22.35" customHeight="1" x14ac:dyDescent="0.2">
      <c r="A255" s="1080"/>
      <c r="B255" s="1081" t="s">
        <v>336</v>
      </c>
      <c r="C255" s="779"/>
      <c r="D255" s="779"/>
      <c r="E255" s="779"/>
      <c r="F255" s="789"/>
      <c r="G255" s="789"/>
      <c r="H255" s="779"/>
      <c r="I255" s="791"/>
      <c r="J255" s="779"/>
      <c r="K255" s="779"/>
      <c r="L255" s="779"/>
      <c r="M255" s="789"/>
      <c r="N255" s="789"/>
      <c r="O255" s="779"/>
      <c r="P255" s="779"/>
      <c r="Q255" s="779"/>
      <c r="R255" s="779"/>
      <c r="S255" s="779"/>
      <c r="T255" s="789"/>
      <c r="U255" s="789"/>
      <c r="V255" s="789"/>
      <c r="W255" s="789"/>
      <c r="X255" s="789"/>
      <c r="Y255" s="1040"/>
      <c r="Z255" s="1040"/>
      <c r="AA255" s="789"/>
      <c r="AB255" s="789"/>
      <c r="AC255" s="779"/>
      <c r="AD255" s="779"/>
      <c r="AE255" s="779"/>
      <c r="AF255" s="779"/>
      <c r="AG255" s="975"/>
      <c r="AH255" s="111"/>
      <c r="AI255" s="112"/>
    </row>
    <row r="256" spans="1:35" ht="22.35" customHeight="1" x14ac:dyDescent="0.2">
      <c r="A256" s="1082">
        <v>8514</v>
      </c>
      <c r="B256" s="1083" t="s">
        <v>337</v>
      </c>
      <c r="C256" s="1079"/>
      <c r="D256" s="1079" t="s">
        <v>32</v>
      </c>
      <c r="E256" s="1079" t="s">
        <v>32</v>
      </c>
      <c r="F256" s="1079" t="s">
        <v>32</v>
      </c>
      <c r="G256" s="1079"/>
      <c r="H256" s="1079"/>
      <c r="I256" s="1079"/>
      <c r="J256" s="1079" t="s">
        <v>32</v>
      </c>
      <c r="K256" s="779" t="s">
        <v>32</v>
      </c>
      <c r="L256" s="779" t="s">
        <v>32</v>
      </c>
      <c r="M256" s="779" t="s">
        <v>32</v>
      </c>
      <c r="N256" s="779" t="s">
        <v>32</v>
      </c>
      <c r="O256" s="1079"/>
      <c r="P256" s="1079"/>
      <c r="Q256" s="1040" t="s">
        <v>32</v>
      </c>
      <c r="R256" s="1079" t="s">
        <v>32</v>
      </c>
      <c r="S256" s="1079" t="s">
        <v>32</v>
      </c>
      <c r="T256" s="1079"/>
      <c r="U256" s="1079" t="s">
        <v>32</v>
      </c>
      <c r="V256" s="1040"/>
      <c r="W256" s="1079"/>
      <c r="X256" s="800" t="s">
        <v>32</v>
      </c>
      <c r="Y256" s="800" t="s">
        <v>32</v>
      </c>
      <c r="Z256" s="800" t="s">
        <v>32</v>
      </c>
      <c r="AA256" s="800" t="s">
        <v>32</v>
      </c>
      <c r="AB256" s="800" t="s">
        <v>32</v>
      </c>
      <c r="AC256" s="1079"/>
      <c r="AD256" s="1079"/>
      <c r="AE256" s="1079"/>
      <c r="AF256" s="942" t="s">
        <v>32</v>
      </c>
      <c r="AG256" s="942" t="s">
        <v>32</v>
      </c>
      <c r="AH256" s="116"/>
      <c r="AI256" s="117"/>
    </row>
    <row r="257" spans="1:35" ht="21" customHeight="1" x14ac:dyDescent="0.2">
      <c r="A257" s="1082">
        <v>3701</v>
      </c>
      <c r="B257" s="1084" t="s">
        <v>338</v>
      </c>
      <c r="C257" s="779"/>
      <c r="D257" s="779"/>
      <c r="E257" s="779"/>
      <c r="F257" s="789"/>
      <c r="G257" s="789"/>
      <c r="H257" s="779"/>
      <c r="I257" s="791"/>
      <c r="J257" s="779"/>
      <c r="K257" s="779"/>
      <c r="L257" s="779"/>
      <c r="M257" s="789"/>
      <c r="N257" s="789"/>
      <c r="O257" s="779"/>
      <c r="P257" s="779"/>
      <c r="Q257" s="779"/>
      <c r="R257" s="779"/>
      <c r="S257" s="779"/>
      <c r="T257" s="789"/>
      <c r="U257" s="789"/>
      <c r="V257" s="789"/>
      <c r="W257" s="789"/>
      <c r="X257" s="789"/>
      <c r="Y257" s="1040"/>
      <c r="Z257" s="1040"/>
      <c r="AA257" s="789"/>
      <c r="AB257" s="789"/>
      <c r="AC257" s="779"/>
      <c r="AD257" s="779"/>
      <c r="AE257" s="779"/>
      <c r="AF257" s="779"/>
      <c r="AG257" s="975"/>
      <c r="AH257" s="116"/>
      <c r="AI257" s="117"/>
    </row>
    <row r="258" spans="1:35" ht="21" customHeight="1" x14ac:dyDescent="0.2">
      <c r="A258" s="1082">
        <v>3701</v>
      </c>
      <c r="B258" s="927" t="s">
        <v>339</v>
      </c>
      <c r="C258" s="1079"/>
      <c r="D258" s="1079" t="s">
        <v>32</v>
      </c>
      <c r="E258" s="1079" t="s">
        <v>32</v>
      </c>
      <c r="F258" s="1079" t="s">
        <v>32</v>
      </c>
      <c r="G258" s="1079"/>
      <c r="H258" s="1079"/>
      <c r="I258" s="1079"/>
      <c r="J258" s="1079" t="s">
        <v>32</v>
      </c>
      <c r="K258" s="779" t="s">
        <v>32</v>
      </c>
      <c r="L258" s="779" t="s">
        <v>32</v>
      </c>
      <c r="M258" s="800" t="s">
        <v>32</v>
      </c>
      <c r="N258" s="779" t="s">
        <v>32</v>
      </c>
      <c r="O258" s="1079"/>
      <c r="P258" s="1079"/>
      <c r="Q258" s="1040" t="s">
        <v>32</v>
      </c>
      <c r="R258" s="1079" t="s">
        <v>32</v>
      </c>
      <c r="S258" s="961" t="s">
        <v>32</v>
      </c>
      <c r="T258" s="1079"/>
      <c r="U258" s="800" t="s">
        <v>32</v>
      </c>
      <c r="V258" s="1040"/>
      <c r="W258" s="1079"/>
      <c r="X258" s="1079" t="s">
        <v>32</v>
      </c>
      <c r="Y258" s="1079" t="s">
        <v>32</v>
      </c>
      <c r="Z258" s="1079" t="s">
        <v>32</v>
      </c>
      <c r="AA258" s="1079" t="s">
        <v>32</v>
      </c>
      <c r="AB258" s="1079" t="s">
        <v>32</v>
      </c>
      <c r="AC258" s="1079"/>
      <c r="AD258" s="1079"/>
      <c r="AE258" s="1079"/>
      <c r="AF258" s="779" t="s">
        <v>32</v>
      </c>
      <c r="AG258" s="779" t="s">
        <v>32</v>
      </c>
      <c r="AH258" s="116"/>
      <c r="AI258" s="117"/>
    </row>
    <row r="259" spans="1:35" ht="21" customHeight="1" x14ac:dyDescent="0.2">
      <c r="A259" s="1082">
        <v>3701</v>
      </c>
      <c r="B259" s="927"/>
      <c r="C259" s="1079"/>
      <c r="D259" s="1079" t="s">
        <v>32</v>
      </c>
      <c r="E259" s="1079" t="s">
        <v>32</v>
      </c>
      <c r="F259" s="1079" t="s">
        <v>32</v>
      </c>
      <c r="G259" s="1079"/>
      <c r="H259" s="1079"/>
      <c r="I259" s="1079"/>
      <c r="J259" s="1079" t="s">
        <v>32</v>
      </c>
      <c r="K259" s="779" t="s">
        <v>32</v>
      </c>
      <c r="L259" s="779" t="s">
        <v>32</v>
      </c>
      <c r="M259" s="779" t="s">
        <v>32</v>
      </c>
      <c r="N259" s="779" t="s">
        <v>32</v>
      </c>
      <c r="O259" s="1079"/>
      <c r="P259" s="1079"/>
      <c r="Q259" s="1040" t="s">
        <v>32</v>
      </c>
      <c r="R259" s="1079" t="s">
        <v>32</v>
      </c>
      <c r="S259" s="1079" t="s">
        <v>32</v>
      </c>
      <c r="T259" s="1079"/>
      <c r="U259" s="1079" t="s">
        <v>32</v>
      </c>
      <c r="V259" s="1040"/>
      <c r="W259" s="1079"/>
      <c r="X259" s="1079" t="s">
        <v>32</v>
      </c>
      <c r="Y259" s="1079" t="s">
        <v>32</v>
      </c>
      <c r="Z259" s="1079" t="s">
        <v>32</v>
      </c>
      <c r="AA259" s="1079" t="s">
        <v>32</v>
      </c>
      <c r="AB259" s="1079" t="s">
        <v>32</v>
      </c>
      <c r="AC259" s="1079"/>
      <c r="AD259" s="1079"/>
      <c r="AE259" s="1079"/>
      <c r="AF259" s="779" t="s">
        <v>32</v>
      </c>
      <c r="AG259" s="779" t="s">
        <v>32</v>
      </c>
      <c r="AH259" s="116"/>
      <c r="AI259" s="117"/>
    </row>
    <row r="260" spans="1:35" ht="21" customHeight="1" x14ac:dyDescent="0.2">
      <c r="A260" s="1082">
        <v>3701</v>
      </c>
      <c r="B260" s="927" t="s">
        <v>340</v>
      </c>
      <c r="C260" s="1079"/>
      <c r="D260" s="1079" t="s">
        <v>32</v>
      </c>
      <c r="E260" s="1079" t="s">
        <v>32</v>
      </c>
      <c r="F260" s="1079" t="s">
        <v>32</v>
      </c>
      <c r="G260" s="1079"/>
      <c r="H260" s="1079"/>
      <c r="I260" s="1079"/>
      <c r="J260" s="1079" t="s">
        <v>32</v>
      </c>
      <c r="K260" s="779" t="s">
        <v>32</v>
      </c>
      <c r="L260" s="779" t="s">
        <v>32</v>
      </c>
      <c r="M260" s="779" t="s">
        <v>32</v>
      </c>
      <c r="N260" s="779" t="s">
        <v>32</v>
      </c>
      <c r="O260" s="1079"/>
      <c r="P260" s="1079"/>
      <c r="Q260" s="1040" t="s">
        <v>32</v>
      </c>
      <c r="R260" s="1079" t="s">
        <v>32</v>
      </c>
      <c r="S260" s="1085" t="s">
        <v>32</v>
      </c>
      <c r="T260" s="1079"/>
      <c r="U260" s="1085" t="s">
        <v>32</v>
      </c>
      <c r="V260" s="1040"/>
      <c r="W260" s="1079"/>
      <c r="X260" s="1085" t="s">
        <v>32</v>
      </c>
      <c r="Y260" s="1079" t="s">
        <v>32</v>
      </c>
      <c r="Z260" s="1079" t="s">
        <v>32</v>
      </c>
      <c r="AA260" s="1079" t="s">
        <v>32</v>
      </c>
      <c r="AB260" s="1079" t="s">
        <v>32</v>
      </c>
      <c r="AC260" s="1079"/>
      <c r="AD260" s="1079"/>
      <c r="AE260" s="1079"/>
      <c r="AF260" s="779" t="s">
        <v>32</v>
      </c>
      <c r="AG260" s="779" t="s">
        <v>32</v>
      </c>
      <c r="AH260" s="116"/>
      <c r="AI260" s="117"/>
    </row>
    <row r="261" spans="1:35" ht="22.35" customHeight="1" x14ac:dyDescent="0.2">
      <c r="A261" s="1082">
        <v>3701</v>
      </c>
      <c r="B261" s="1084" t="s">
        <v>341</v>
      </c>
      <c r="C261" s="779"/>
      <c r="D261" s="779"/>
      <c r="E261" s="779"/>
      <c r="F261" s="789"/>
      <c r="G261" s="789"/>
      <c r="H261" s="779"/>
      <c r="I261" s="791"/>
      <c r="J261" s="779"/>
      <c r="K261" s="779"/>
      <c r="L261" s="779"/>
      <c r="M261" s="789"/>
      <c r="N261" s="789"/>
      <c r="O261" s="779"/>
      <c r="P261" s="779"/>
      <c r="Q261" s="779"/>
      <c r="R261" s="779"/>
      <c r="S261" s="779"/>
      <c r="T261" s="789"/>
      <c r="U261" s="789"/>
      <c r="V261" s="789"/>
      <c r="W261" s="789"/>
      <c r="X261" s="789"/>
      <c r="Y261" s="1040"/>
      <c r="Z261" s="1040"/>
      <c r="AA261" s="789"/>
      <c r="AB261" s="789"/>
      <c r="AC261" s="779"/>
      <c r="AD261" s="779"/>
      <c r="AE261" s="779"/>
      <c r="AF261" s="779"/>
      <c r="AG261" s="975"/>
      <c r="AH261" s="116"/>
      <c r="AI261" s="117"/>
    </row>
    <row r="262" spans="1:35" ht="22.35" customHeight="1" x14ac:dyDescent="0.2">
      <c r="A262" s="1082">
        <v>3701</v>
      </c>
      <c r="B262" s="927" t="s">
        <v>342</v>
      </c>
      <c r="C262" s="1079"/>
      <c r="D262" s="1079" t="s">
        <v>32</v>
      </c>
      <c r="E262" s="1079" t="s">
        <v>32</v>
      </c>
      <c r="F262" s="1079" t="s">
        <v>32</v>
      </c>
      <c r="G262" s="1079"/>
      <c r="H262" s="1079"/>
      <c r="I262" s="1079"/>
      <c r="J262" s="1079" t="s">
        <v>32</v>
      </c>
      <c r="K262" s="779" t="s">
        <v>32</v>
      </c>
      <c r="L262" s="779" t="s">
        <v>32</v>
      </c>
      <c r="M262" s="779" t="s">
        <v>32</v>
      </c>
      <c r="N262" s="779" t="s">
        <v>32</v>
      </c>
      <c r="O262" s="1079"/>
      <c r="P262" s="1079"/>
      <c r="Q262" s="1040" t="s">
        <v>32</v>
      </c>
      <c r="R262" s="1079" t="s">
        <v>32</v>
      </c>
      <c r="S262" s="1079" t="s">
        <v>32</v>
      </c>
      <c r="T262" s="1079"/>
      <c r="U262" s="1079" t="s">
        <v>32</v>
      </c>
      <c r="V262" s="1040"/>
      <c r="W262" s="1079"/>
      <c r="X262" s="1079" t="s">
        <v>32</v>
      </c>
      <c r="Y262" s="1079" t="s">
        <v>32</v>
      </c>
      <c r="Z262" s="1079" t="s">
        <v>32</v>
      </c>
      <c r="AA262" s="1079" t="s">
        <v>32</v>
      </c>
      <c r="AB262" s="1079" t="s">
        <v>32</v>
      </c>
      <c r="AC262" s="1079"/>
      <c r="AD262" s="1079"/>
      <c r="AE262" s="1079"/>
      <c r="AF262" s="779" t="s">
        <v>32</v>
      </c>
      <c r="AG262" s="779" t="s">
        <v>32</v>
      </c>
      <c r="AH262" s="116"/>
      <c r="AI262" s="117"/>
    </row>
    <row r="263" spans="1:35" ht="22.35" customHeight="1" x14ac:dyDescent="0.2">
      <c r="A263" s="1082">
        <v>3701</v>
      </c>
      <c r="B263" s="927" t="s">
        <v>343</v>
      </c>
      <c r="C263" s="1079"/>
      <c r="D263" s="1079" t="s">
        <v>32</v>
      </c>
      <c r="E263" s="1079" t="s">
        <v>32</v>
      </c>
      <c r="F263" s="1079" t="s">
        <v>32</v>
      </c>
      <c r="G263" s="1079"/>
      <c r="H263" s="1079"/>
      <c r="I263" s="1079"/>
      <c r="J263" s="1079" t="s">
        <v>32</v>
      </c>
      <c r="K263" s="779" t="s">
        <v>32</v>
      </c>
      <c r="L263" s="779" t="s">
        <v>32</v>
      </c>
      <c r="M263" s="779" t="s">
        <v>32</v>
      </c>
      <c r="N263" s="779" t="s">
        <v>32</v>
      </c>
      <c r="O263" s="1079"/>
      <c r="P263" s="1079"/>
      <c r="Q263" s="1040" t="s">
        <v>32</v>
      </c>
      <c r="R263" s="1079" t="s">
        <v>32</v>
      </c>
      <c r="S263" s="1079" t="s">
        <v>32</v>
      </c>
      <c r="T263" s="1079"/>
      <c r="U263" s="794" t="s">
        <v>32</v>
      </c>
      <c r="V263" s="1040"/>
      <c r="W263" s="1079"/>
      <c r="X263" s="1079" t="s">
        <v>32</v>
      </c>
      <c r="Y263" s="1079" t="s">
        <v>32</v>
      </c>
      <c r="Z263" s="1079" t="s">
        <v>32</v>
      </c>
      <c r="AA263" s="1079" t="s">
        <v>32</v>
      </c>
      <c r="AB263" s="1079" t="s">
        <v>32</v>
      </c>
      <c r="AC263" s="1079"/>
      <c r="AD263" s="1079"/>
      <c r="AE263" s="1079"/>
      <c r="AF263" s="779" t="s">
        <v>32</v>
      </c>
      <c r="AG263" s="779" t="s">
        <v>32</v>
      </c>
      <c r="AH263" s="116"/>
      <c r="AI263" s="117"/>
    </row>
    <row r="264" spans="1:35" ht="22.35" customHeight="1" x14ac:dyDescent="0.2">
      <c r="A264" s="1086">
        <v>3701</v>
      </c>
      <c r="B264" s="927" t="s">
        <v>344</v>
      </c>
      <c r="C264" s="1079"/>
      <c r="D264" s="800" t="s">
        <v>32</v>
      </c>
      <c r="E264" s="800" t="s">
        <v>32</v>
      </c>
      <c r="F264" s="800" t="s">
        <v>32</v>
      </c>
      <c r="G264" s="1079"/>
      <c r="H264" s="1079"/>
      <c r="I264" s="1079"/>
      <c r="J264" s="1079" t="s">
        <v>32</v>
      </c>
      <c r="K264" s="779" t="s">
        <v>32</v>
      </c>
      <c r="L264" s="779" t="s">
        <v>32</v>
      </c>
      <c r="M264" s="779" t="s">
        <v>32</v>
      </c>
      <c r="N264" s="779" t="s">
        <v>32</v>
      </c>
      <c r="O264" s="1079"/>
      <c r="P264" s="1079"/>
      <c r="Q264" s="1040" t="s">
        <v>32</v>
      </c>
      <c r="R264" s="1079" t="s">
        <v>32</v>
      </c>
      <c r="S264" s="1079" t="s">
        <v>32</v>
      </c>
      <c r="T264" s="1079"/>
      <c r="U264" s="1079" t="s">
        <v>32</v>
      </c>
      <c r="V264" s="1040"/>
      <c r="W264" s="1079"/>
      <c r="X264" s="1079" t="s">
        <v>32</v>
      </c>
      <c r="Y264" s="1079" t="s">
        <v>32</v>
      </c>
      <c r="Z264" s="1079" t="s">
        <v>32</v>
      </c>
      <c r="AA264" s="1079" t="s">
        <v>32</v>
      </c>
      <c r="AB264" s="1079" t="s">
        <v>32</v>
      </c>
      <c r="AC264" s="1079"/>
      <c r="AD264" s="1079"/>
      <c r="AE264" s="1079"/>
      <c r="AF264" s="779" t="s">
        <v>32</v>
      </c>
      <c r="AG264" s="779" t="s">
        <v>32</v>
      </c>
      <c r="AH264" s="116"/>
      <c r="AI264" s="117"/>
    </row>
    <row r="265" spans="1:35" ht="22.35" customHeight="1" x14ac:dyDescent="0.2">
      <c r="A265" s="1082">
        <v>3701</v>
      </c>
      <c r="B265" s="927" t="s">
        <v>345</v>
      </c>
      <c r="C265" s="1079"/>
      <c r="D265" s="1079" t="s">
        <v>32</v>
      </c>
      <c r="E265" s="1079" t="s">
        <v>32</v>
      </c>
      <c r="F265" s="1079" t="s">
        <v>32</v>
      </c>
      <c r="G265" s="1079"/>
      <c r="H265" s="1079"/>
      <c r="I265" s="1079"/>
      <c r="J265" s="1079" t="s">
        <v>32</v>
      </c>
      <c r="K265" s="779" t="s">
        <v>32</v>
      </c>
      <c r="L265" s="779" t="s">
        <v>32</v>
      </c>
      <c r="M265" s="779" t="s">
        <v>32</v>
      </c>
      <c r="N265" s="779" t="s">
        <v>32</v>
      </c>
      <c r="O265" s="1079"/>
      <c r="P265" s="1079"/>
      <c r="Q265" s="1040" t="s">
        <v>32</v>
      </c>
      <c r="R265" s="1079" t="s">
        <v>32</v>
      </c>
      <c r="S265" s="1079" t="s">
        <v>32</v>
      </c>
      <c r="T265" s="1079"/>
      <c r="U265" s="942" t="s">
        <v>32</v>
      </c>
      <c r="V265" s="1040"/>
      <c r="W265" s="1079"/>
      <c r="X265" s="1079" t="s">
        <v>32</v>
      </c>
      <c r="Y265" s="1079" t="s">
        <v>32</v>
      </c>
      <c r="Z265" s="1079" t="s">
        <v>32</v>
      </c>
      <c r="AA265" s="1079" t="s">
        <v>32</v>
      </c>
      <c r="AB265" s="1079" t="s">
        <v>32</v>
      </c>
      <c r="AC265" s="1079"/>
      <c r="AD265" s="1079"/>
      <c r="AE265" s="1079"/>
      <c r="AF265" s="779" t="s">
        <v>32</v>
      </c>
      <c r="AG265" s="779" t="s">
        <v>32</v>
      </c>
      <c r="AH265" s="116"/>
      <c r="AI265" s="117"/>
    </row>
    <row r="266" spans="1:35" ht="22.35" customHeight="1" x14ac:dyDescent="0.2">
      <c r="A266" s="1082">
        <v>3701</v>
      </c>
      <c r="B266" s="927" t="s">
        <v>346</v>
      </c>
      <c r="C266" s="1079"/>
      <c r="D266" s="1079" t="s">
        <v>32</v>
      </c>
      <c r="E266" s="1079" t="s">
        <v>32</v>
      </c>
      <c r="F266" s="1079" t="s">
        <v>32</v>
      </c>
      <c r="G266" s="1079"/>
      <c r="H266" s="1079"/>
      <c r="I266" s="1079"/>
      <c r="J266" s="1079" t="s">
        <v>32</v>
      </c>
      <c r="K266" s="779" t="s">
        <v>32</v>
      </c>
      <c r="L266" s="779" t="s">
        <v>32</v>
      </c>
      <c r="M266" s="779" t="s">
        <v>32</v>
      </c>
      <c r="N266" s="779" t="s">
        <v>32</v>
      </c>
      <c r="O266" s="1079"/>
      <c r="P266" s="1079"/>
      <c r="Q266" s="1040" t="s">
        <v>32</v>
      </c>
      <c r="R266" s="1079" t="s">
        <v>32</v>
      </c>
      <c r="S266" s="1079" t="s">
        <v>32</v>
      </c>
      <c r="T266" s="1079"/>
      <c r="U266" s="1079" t="s">
        <v>32</v>
      </c>
      <c r="V266" s="1040"/>
      <c r="W266" s="1079"/>
      <c r="X266" s="1079" t="s">
        <v>32</v>
      </c>
      <c r="Y266" s="1079" t="s">
        <v>32</v>
      </c>
      <c r="Z266" s="1079" t="s">
        <v>32</v>
      </c>
      <c r="AA266" s="1079" t="s">
        <v>32</v>
      </c>
      <c r="AB266" s="1079" t="s">
        <v>32</v>
      </c>
      <c r="AC266" s="1079"/>
      <c r="AD266" s="1079"/>
      <c r="AE266" s="1079"/>
      <c r="AF266" s="779" t="s">
        <v>32</v>
      </c>
      <c r="AG266" s="779" t="s">
        <v>32</v>
      </c>
      <c r="AH266" s="116"/>
      <c r="AI266" s="117"/>
    </row>
    <row r="267" spans="1:35" ht="22.35" customHeight="1" x14ac:dyDescent="0.2">
      <c r="A267" s="1082"/>
      <c r="B267" s="927" t="s">
        <v>347</v>
      </c>
      <c r="C267" s="1079"/>
      <c r="D267" s="1079" t="s">
        <v>32</v>
      </c>
      <c r="E267" s="1079" t="s">
        <v>32</v>
      </c>
      <c r="F267" s="1079" t="s">
        <v>32</v>
      </c>
      <c r="G267" s="1079"/>
      <c r="H267" s="1079"/>
      <c r="I267" s="1079"/>
      <c r="J267" s="1079" t="s">
        <v>32</v>
      </c>
      <c r="K267" s="779" t="s">
        <v>32</v>
      </c>
      <c r="L267" s="779" t="s">
        <v>32</v>
      </c>
      <c r="M267" s="779" t="s">
        <v>32</v>
      </c>
      <c r="N267" s="779" t="s">
        <v>32</v>
      </c>
      <c r="O267" s="1079"/>
      <c r="P267" s="1079"/>
      <c r="Q267" s="1040" t="s">
        <v>32</v>
      </c>
      <c r="R267" s="1079" t="s">
        <v>32</v>
      </c>
      <c r="S267" s="1079" t="s">
        <v>32</v>
      </c>
      <c r="T267" s="1079"/>
      <c r="U267" s="1079" t="s">
        <v>32</v>
      </c>
      <c r="V267" s="1040"/>
      <c r="W267" s="1079"/>
      <c r="X267" s="1079" t="s">
        <v>32</v>
      </c>
      <c r="Y267" s="1079" t="s">
        <v>32</v>
      </c>
      <c r="Z267" s="1079" t="s">
        <v>32</v>
      </c>
      <c r="AA267" s="1079" t="s">
        <v>32</v>
      </c>
      <c r="AB267" s="1079" t="s">
        <v>32</v>
      </c>
      <c r="AC267" s="1079"/>
      <c r="AD267" s="1079"/>
      <c r="AE267" s="1079"/>
      <c r="AF267" s="779" t="s">
        <v>32</v>
      </c>
      <c r="AG267" s="779" t="s">
        <v>32</v>
      </c>
      <c r="AH267" s="116"/>
      <c r="AI267" s="117"/>
    </row>
    <row r="268" spans="1:35" ht="22.35" customHeight="1" x14ac:dyDescent="0.2">
      <c r="A268" s="1082"/>
      <c r="B268" s="927" t="s">
        <v>348</v>
      </c>
      <c r="C268" s="1079"/>
      <c r="D268" s="1079" t="s">
        <v>32</v>
      </c>
      <c r="E268" s="1079" t="s">
        <v>32</v>
      </c>
      <c r="F268" s="1079" t="s">
        <v>32</v>
      </c>
      <c r="G268" s="1079"/>
      <c r="H268" s="1079"/>
      <c r="I268" s="1079"/>
      <c r="J268" s="1079" t="s">
        <v>32</v>
      </c>
      <c r="K268" s="779" t="s">
        <v>32</v>
      </c>
      <c r="L268" s="779" t="s">
        <v>32</v>
      </c>
      <c r="M268" s="779" t="s">
        <v>32</v>
      </c>
      <c r="N268" s="779" t="s">
        <v>32</v>
      </c>
      <c r="O268" s="1079"/>
      <c r="P268" s="1079"/>
      <c r="Q268" s="1040" t="s">
        <v>32</v>
      </c>
      <c r="R268" s="1079" t="s">
        <v>32</v>
      </c>
      <c r="S268" s="1079" t="s">
        <v>32</v>
      </c>
      <c r="T268" s="1079"/>
      <c r="U268" s="942" t="s">
        <v>32</v>
      </c>
      <c r="V268" s="1040"/>
      <c r="W268" s="1079"/>
      <c r="X268" s="1079" t="s">
        <v>32</v>
      </c>
      <c r="Y268" s="1079" t="s">
        <v>32</v>
      </c>
      <c r="Z268" s="1079" t="s">
        <v>32</v>
      </c>
      <c r="AA268" s="1079" t="s">
        <v>32</v>
      </c>
      <c r="AB268" s="1079" t="s">
        <v>32</v>
      </c>
      <c r="AC268" s="1079"/>
      <c r="AD268" s="1079"/>
      <c r="AE268" s="1079"/>
      <c r="AF268" s="779" t="s">
        <v>32</v>
      </c>
      <c r="AG268" s="779" t="s">
        <v>32</v>
      </c>
      <c r="AH268" s="116"/>
      <c r="AI268" s="117"/>
    </row>
    <row r="269" spans="1:35" ht="22.35" customHeight="1" x14ac:dyDescent="0.2">
      <c r="A269" s="1082"/>
      <c r="B269" s="1084" t="s">
        <v>349</v>
      </c>
      <c r="C269" s="779"/>
      <c r="D269" s="779"/>
      <c r="E269" s="779"/>
      <c r="F269" s="789"/>
      <c r="G269" s="789"/>
      <c r="H269" s="779"/>
      <c r="I269" s="791"/>
      <c r="J269" s="779"/>
      <c r="K269" s="779"/>
      <c r="L269" s="779"/>
      <c r="M269" s="789"/>
      <c r="N269" s="789"/>
      <c r="O269" s="779"/>
      <c r="P269" s="779"/>
      <c r="Q269" s="779"/>
      <c r="R269" s="779"/>
      <c r="S269" s="779"/>
      <c r="T269" s="789"/>
      <c r="U269" s="789"/>
      <c r="V269" s="789"/>
      <c r="W269" s="789"/>
      <c r="X269" s="789"/>
      <c r="Y269" s="1040"/>
      <c r="Z269" s="1040"/>
      <c r="AA269" s="789"/>
      <c r="AB269" s="789"/>
      <c r="AC269" s="779"/>
      <c r="AD269" s="779"/>
      <c r="AE269" s="779"/>
      <c r="AF269" s="779"/>
      <c r="AG269" s="975"/>
      <c r="AH269" s="116"/>
      <c r="AI269" s="117"/>
    </row>
    <row r="270" spans="1:35" ht="22.35" customHeight="1" x14ac:dyDescent="0.2">
      <c r="A270" s="1082"/>
      <c r="B270" s="927" t="s">
        <v>350</v>
      </c>
      <c r="C270" s="1079"/>
      <c r="D270" s="1079" t="s">
        <v>32</v>
      </c>
      <c r="E270" s="1079" t="s">
        <v>32</v>
      </c>
      <c r="F270" s="1079" t="s">
        <v>32</v>
      </c>
      <c r="G270" s="1079"/>
      <c r="H270" s="1079"/>
      <c r="I270" s="1079"/>
      <c r="J270" s="1079" t="s">
        <v>32</v>
      </c>
      <c r="K270" s="779" t="s">
        <v>32</v>
      </c>
      <c r="L270" s="779" t="s">
        <v>32</v>
      </c>
      <c r="M270" s="779" t="s">
        <v>32</v>
      </c>
      <c r="N270" s="779" t="s">
        <v>32</v>
      </c>
      <c r="O270" s="1079"/>
      <c r="P270" s="1079"/>
      <c r="Q270" s="1040" t="s">
        <v>32</v>
      </c>
      <c r="R270" s="1079" t="s">
        <v>32</v>
      </c>
      <c r="S270" s="1079" t="s">
        <v>32</v>
      </c>
      <c r="T270" s="1079"/>
      <c r="U270" s="1087" t="s">
        <v>32</v>
      </c>
      <c r="V270" s="1040"/>
      <c r="W270" s="1079"/>
      <c r="X270" s="1079" t="s">
        <v>32</v>
      </c>
      <c r="Y270" s="1079" t="s">
        <v>32</v>
      </c>
      <c r="Z270" s="1079" t="s">
        <v>32</v>
      </c>
      <c r="AA270" s="1079" t="s">
        <v>32</v>
      </c>
      <c r="AB270" s="1079" t="s">
        <v>32</v>
      </c>
      <c r="AC270" s="1079"/>
      <c r="AD270" s="1079"/>
      <c r="AE270" s="1079"/>
      <c r="AF270" s="1088" t="s">
        <v>32</v>
      </c>
      <c r="AG270" s="1088" t="s">
        <v>32</v>
      </c>
      <c r="AH270" s="116"/>
      <c r="AI270" s="117"/>
    </row>
    <row r="271" spans="1:35" ht="22.35" customHeight="1" x14ac:dyDescent="0.2">
      <c r="A271" s="1082"/>
      <c r="B271" s="927" t="s">
        <v>351</v>
      </c>
      <c r="C271" s="1079"/>
      <c r="D271" s="1079" t="s">
        <v>32</v>
      </c>
      <c r="E271" s="1079" t="s">
        <v>32</v>
      </c>
      <c r="F271" s="1079" t="s">
        <v>32</v>
      </c>
      <c r="G271" s="1079"/>
      <c r="H271" s="1079"/>
      <c r="I271" s="1079"/>
      <c r="J271" s="1089" t="s">
        <v>32</v>
      </c>
      <c r="K271" s="1088" t="s">
        <v>32</v>
      </c>
      <c r="L271" s="1088" t="s">
        <v>32</v>
      </c>
      <c r="M271" s="1088" t="s">
        <v>32</v>
      </c>
      <c r="N271" s="1088" t="s">
        <v>352</v>
      </c>
      <c r="O271" s="1079"/>
      <c r="P271" s="1079"/>
      <c r="Q271" s="1040" t="s">
        <v>32</v>
      </c>
      <c r="R271" s="1079" t="s">
        <v>32</v>
      </c>
      <c r="S271" s="1079" t="s">
        <v>32</v>
      </c>
      <c r="T271" s="1079"/>
      <c r="U271" s="1079" t="s">
        <v>32</v>
      </c>
      <c r="V271" s="1040"/>
      <c r="W271" s="1079"/>
      <c r="X271" s="1079" t="s">
        <v>32</v>
      </c>
      <c r="Y271" s="1079" t="s">
        <v>32</v>
      </c>
      <c r="Z271" s="1079" t="s">
        <v>32</v>
      </c>
      <c r="AA271" s="1079" t="s">
        <v>32</v>
      </c>
      <c r="AB271" s="1079" t="s">
        <v>32</v>
      </c>
      <c r="AC271" s="1079"/>
      <c r="AD271" s="1079"/>
      <c r="AE271" s="1079"/>
      <c r="AF271" s="779" t="s">
        <v>32</v>
      </c>
      <c r="AG271" s="779" t="s">
        <v>32</v>
      </c>
      <c r="AH271" s="116"/>
      <c r="AI271" s="117"/>
    </row>
    <row r="272" spans="1:35" ht="22.35" customHeight="1" x14ac:dyDescent="0.2">
      <c r="A272" s="1082"/>
      <c r="B272" s="927"/>
      <c r="C272" s="1079"/>
      <c r="D272" s="1079" t="s">
        <v>32</v>
      </c>
      <c r="E272" s="1079" t="s">
        <v>32</v>
      </c>
      <c r="F272" s="1079" t="s">
        <v>32</v>
      </c>
      <c r="G272" s="1079"/>
      <c r="H272" s="1079"/>
      <c r="I272" s="1079"/>
      <c r="J272" s="1079" t="s">
        <v>32</v>
      </c>
      <c r="K272" s="779" t="s">
        <v>32</v>
      </c>
      <c r="L272" s="779" t="s">
        <v>32</v>
      </c>
      <c r="M272" s="779" t="s">
        <v>32</v>
      </c>
      <c r="N272" s="779" t="s">
        <v>32</v>
      </c>
      <c r="O272" s="1079"/>
      <c r="P272" s="1079"/>
      <c r="Q272" s="1040" t="s">
        <v>32</v>
      </c>
      <c r="R272" s="1079" t="s">
        <v>32</v>
      </c>
      <c r="S272" s="1079" t="s">
        <v>32</v>
      </c>
      <c r="T272" s="1079"/>
      <c r="U272" s="1079" t="s">
        <v>32</v>
      </c>
      <c r="V272" s="1040"/>
      <c r="W272" s="1079"/>
      <c r="X272" s="1079" t="s">
        <v>32</v>
      </c>
      <c r="Y272" s="1079" t="s">
        <v>32</v>
      </c>
      <c r="Z272" s="1079" t="s">
        <v>32</v>
      </c>
      <c r="AA272" s="1079" t="s">
        <v>32</v>
      </c>
      <c r="AB272" s="1079" t="s">
        <v>32</v>
      </c>
      <c r="AC272" s="1079"/>
      <c r="AD272" s="1079"/>
      <c r="AE272" s="1079"/>
      <c r="AF272" s="779" t="s">
        <v>32</v>
      </c>
      <c r="AG272" s="779" t="s">
        <v>32</v>
      </c>
      <c r="AH272" s="113"/>
      <c r="AI272" s="67"/>
    </row>
    <row r="273" spans="1:35" ht="22.35" customHeight="1" x14ac:dyDescent="0.2">
      <c r="A273" s="1082"/>
      <c r="B273" s="927" t="s">
        <v>353</v>
      </c>
      <c r="C273" s="1079"/>
      <c r="D273" s="1079" t="s">
        <v>32</v>
      </c>
      <c r="E273" s="1079" t="s">
        <v>32</v>
      </c>
      <c r="F273" s="1079" t="s">
        <v>32</v>
      </c>
      <c r="G273" s="1079"/>
      <c r="H273" s="1079"/>
      <c r="I273" s="1079"/>
      <c r="J273" s="1079" t="s">
        <v>32</v>
      </c>
      <c r="K273" s="779" t="s">
        <v>32</v>
      </c>
      <c r="L273" s="779" t="s">
        <v>32</v>
      </c>
      <c r="M273" s="779" t="s">
        <v>32</v>
      </c>
      <c r="N273" s="779" t="s">
        <v>32</v>
      </c>
      <c r="O273" s="1079"/>
      <c r="P273" s="1079"/>
      <c r="Q273" s="1040" t="s">
        <v>32</v>
      </c>
      <c r="R273" s="1079" t="s">
        <v>32</v>
      </c>
      <c r="S273" s="1079" t="s">
        <v>32</v>
      </c>
      <c r="T273" s="1079"/>
      <c r="U273" s="1079" t="s">
        <v>32</v>
      </c>
      <c r="V273" s="1040"/>
      <c r="W273" s="1079"/>
      <c r="X273" s="1079" t="s">
        <v>32</v>
      </c>
      <c r="Y273" s="1079" t="s">
        <v>32</v>
      </c>
      <c r="Z273" s="1079" t="s">
        <v>32</v>
      </c>
      <c r="AA273" s="1079" t="s">
        <v>32</v>
      </c>
      <c r="AB273" s="1079" t="s">
        <v>32</v>
      </c>
      <c r="AC273" s="1079"/>
      <c r="AD273" s="1079"/>
      <c r="AE273" s="1079"/>
      <c r="AF273" s="779" t="s">
        <v>32</v>
      </c>
      <c r="AG273" s="779" t="s">
        <v>32</v>
      </c>
      <c r="AH273" s="113"/>
      <c r="AI273" s="67"/>
    </row>
    <row r="274" spans="1:35" ht="22.35" customHeight="1" x14ac:dyDescent="0.2">
      <c r="A274" s="780"/>
      <c r="B274" s="1090"/>
      <c r="C274" s="789"/>
      <c r="D274" s="789"/>
      <c r="E274" s="789"/>
      <c r="F274" s="789"/>
      <c r="G274" s="789"/>
      <c r="H274" s="789"/>
      <c r="I274" s="789"/>
      <c r="J274" s="789"/>
      <c r="K274" s="789"/>
      <c r="L274" s="789"/>
      <c r="M274" s="789"/>
      <c r="N274" s="789"/>
      <c r="O274" s="789"/>
      <c r="P274" s="789"/>
      <c r="Q274" s="789"/>
      <c r="R274" s="789"/>
      <c r="S274" s="789"/>
      <c r="T274" s="789"/>
      <c r="U274" s="789"/>
      <c r="V274" s="789"/>
      <c r="W274" s="789"/>
      <c r="X274" s="789"/>
      <c r="Y274" s="789"/>
      <c r="Z274" s="789"/>
      <c r="AA274" s="789"/>
      <c r="AB274" s="789"/>
      <c r="AC274" s="789"/>
      <c r="AD274" s="789"/>
      <c r="AE274" s="789"/>
      <c r="AF274" s="789"/>
      <c r="AG274" s="471"/>
      <c r="AH274" s="113"/>
      <c r="AI274" s="67"/>
    </row>
    <row r="275" spans="1:35" ht="22.35" customHeight="1" x14ac:dyDescent="0.2">
      <c r="A275" s="780"/>
      <c r="B275" s="927"/>
      <c r="C275" s="789"/>
      <c r="D275" s="789"/>
      <c r="E275" s="789"/>
      <c r="F275" s="789"/>
      <c r="G275" s="789"/>
      <c r="H275" s="789"/>
      <c r="I275" s="789"/>
      <c r="J275" s="789"/>
      <c r="K275" s="789"/>
      <c r="L275" s="789"/>
      <c r="M275" s="789"/>
      <c r="N275" s="798"/>
      <c r="O275" s="798"/>
      <c r="P275" s="798"/>
      <c r="Q275" s="1040"/>
      <c r="R275" s="798"/>
      <c r="S275" s="789"/>
      <c r="T275" s="789"/>
      <c r="U275" s="798"/>
      <c r="V275" s="798"/>
      <c r="W275" s="798"/>
      <c r="X275" s="789"/>
      <c r="Y275" s="798"/>
      <c r="Z275" s="789"/>
      <c r="AA275" s="789"/>
      <c r="AB275" s="789"/>
      <c r="AC275" s="789"/>
      <c r="AD275" s="789"/>
      <c r="AE275" s="789"/>
      <c r="AF275" s="798"/>
      <c r="AG275" s="472"/>
      <c r="AH275" s="113"/>
      <c r="AI275" s="67"/>
    </row>
    <row r="276" spans="1:35" ht="22.35" customHeight="1" x14ac:dyDescent="0.2">
      <c r="A276" s="780"/>
      <c r="B276" s="780"/>
      <c r="C276" s="789"/>
      <c r="D276" s="789"/>
      <c r="E276" s="789"/>
      <c r="F276" s="789"/>
      <c r="G276" s="789"/>
      <c r="H276" s="789"/>
      <c r="I276" s="789"/>
      <c r="J276" s="789"/>
      <c r="K276" s="789"/>
      <c r="L276" s="789"/>
      <c r="M276" s="789"/>
      <c r="N276" s="789"/>
      <c r="O276" s="789"/>
      <c r="P276" s="789"/>
      <c r="Q276" s="789"/>
      <c r="R276" s="789"/>
      <c r="S276" s="789"/>
      <c r="T276" s="789"/>
      <c r="U276" s="789"/>
      <c r="V276" s="789"/>
      <c r="W276" s="789"/>
      <c r="X276" s="789"/>
      <c r="Y276" s="789"/>
      <c r="Z276" s="789"/>
      <c r="AA276" s="789"/>
      <c r="AB276" s="789"/>
      <c r="AC276" s="789"/>
      <c r="AD276" s="789"/>
      <c r="AE276" s="789"/>
      <c r="AF276" s="789"/>
      <c r="AG276" s="471"/>
      <c r="AH276" s="113"/>
      <c r="AI276" s="67"/>
    </row>
    <row r="277" spans="1:35" ht="22.35" customHeight="1" x14ac:dyDescent="0.2">
      <c r="A277" s="780"/>
      <c r="B277" s="780"/>
      <c r="C277" s="789"/>
      <c r="D277" s="789"/>
      <c r="E277" s="789"/>
      <c r="F277" s="789"/>
      <c r="G277" s="789"/>
      <c r="H277" s="1091"/>
      <c r="I277" s="789"/>
      <c r="J277" s="789"/>
      <c r="K277" s="789"/>
      <c r="L277" s="789"/>
      <c r="M277" s="789"/>
      <c r="N277" s="789"/>
      <c r="O277" s="789"/>
      <c r="P277" s="789"/>
      <c r="Q277" s="789"/>
      <c r="R277" s="789"/>
      <c r="S277" s="789"/>
      <c r="T277" s="789"/>
      <c r="U277" s="789"/>
      <c r="V277" s="789"/>
      <c r="W277" s="789"/>
      <c r="X277" s="789"/>
      <c r="Y277" s="789"/>
      <c r="Z277" s="789"/>
      <c r="AA277" s="789"/>
      <c r="AB277" s="789"/>
      <c r="AC277" s="789"/>
      <c r="AD277" s="789"/>
      <c r="AE277" s="789"/>
      <c r="AF277" s="789"/>
      <c r="AG277" s="473"/>
      <c r="AH277" s="113"/>
      <c r="AI277" s="67"/>
    </row>
    <row r="278" spans="1:35" ht="22.35" customHeight="1" x14ac:dyDescent="0.2">
      <c r="A278" s="1082"/>
      <c r="B278" s="1092"/>
      <c r="C278" s="789"/>
      <c r="D278" s="789"/>
      <c r="E278" s="789"/>
      <c r="F278" s="789"/>
      <c r="G278" s="789"/>
      <c r="H278" s="789"/>
      <c r="I278" s="789"/>
      <c r="J278" s="789"/>
      <c r="K278" s="789"/>
      <c r="L278" s="789"/>
      <c r="M278" s="789"/>
      <c r="N278" s="789"/>
      <c r="O278" s="789"/>
      <c r="P278" s="789"/>
      <c r="Q278" s="789"/>
      <c r="R278" s="789"/>
      <c r="S278" s="789"/>
      <c r="T278" s="789"/>
      <c r="U278" s="789"/>
      <c r="V278" s="789"/>
      <c r="W278" s="789"/>
      <c r="X278" s="789"/>
      <c r="Y278" s="789"/>
      <c r="Z278" s="789"/>
      <c r="AA278" s="789"/>
      <c r="AB278" s="789"/>
      <c r="AC278" s="789"/>
      <c r="AD278" s="789"/>
      <c r="AE278" s="789"/>
      <c r="AF278" s="789"/>
      <c r="AG278" s="473"/>
      <c r="AH278" s="113"/>
      <c r="AI278" s="67"/>
    </row>
    <row r="279" spans="1:35" ht="22.35" customHeight="1" x14ac:dyDescent="0.2">
      <c r="A279" s="1082"/>
      <c r="B279" s="1093"/>
      <c r="C279" s="789"/>
      <c r="D279" s="789"/>
      <c r="E279" s="789"/>
      <c r="F279" s="789"/>
      <c r="G279" s="789"/>
      <c r="H279" s="789"/>
      <c r="I279" s="789"/>
      <c r="J279" s="789"/>
      <c r="K279" s="789"/>
      <c r="L279" s="789"/>
      <c r="M279" s="789"/>
      <c r="N279" s="789"/>
      <c r="O279" s="789"/>
      <c r="P279" s="789"/>
      <c r="Q279" s="789"/>
      <c r="R279" s="789"/>
      <c r="S279" s="789"/>
      <c r="T279" s="789"/>
      <c r="U279" s="789"/>
      <c r="V279" s="789"/>
      <c r="W279" s="789"/>
      <c r="X279" s="789"/>
      <c r="Y279" s="789"/>
      <c r="Z279" s="789"/>
      <c r="AA279" s="789"/>
      <c r="AB279" s="789"/>
      <c r="AC279" s="789"/>
      <c r="AD279" s="789"/>
      <c r="AE279" s="789"/>
      <c r="AF279" s="789"/>
      <c r="AG279" s="473"/>
      <c r="AH279" s="113"/>
      <c r="AI279" s="67"/>
    </row>
    <row r="280" spans="1:35" ht="22.35" customHeight="1" x14ac:dyDescent="0.2">
      <c r="A280" s="68"/>
      <c r="B280" s="74"/>
      <c r="C280" s="66"/>
      <c r="D280" s="66"/>
      <c r="E280" s="66"/>
      <c r="F280" s="66"/>
      <c r="G280" s="66"/>
      <c r="H280" s="66"/>
      <c r="I280" s="66"/>
      <c r="J280" s="66"/>
      <c r="L280" s="66"/>
      <c r="M280" s="66"/>
      <c r="N280" s="66"/>
      <c r="O280" s="66"/>
      <c r="P280" s="48"/>
      <c r="Q280" s="48"/>
      <c r="R280" s="48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7"/>
      <c r="AI280" s="67"/>
    </row>
    <row r="284" spans="1:35" ht="21" customHeight="1" thickBot="1" x14ac:dyDescent="0.25">
      <c r="A284" s="104" t="s">
        <v>354</v>
      </c>
    </row>
    <row r="285" spans="1:35" ht="21" customHeight="1" x14ac:dyDescent="0.2">
      <c r="B285" s="1094" t="s">
        <v>324</v>
      </c>
      <c r="C285" s="757"/>
      <c r="D285" s="1012" t="s">
        <v>97</v>
      </c>
      <c r="E285" s="571"/>
      <c r="F285" s="589"/>
      <c r="G285" s="757"/>
      <c r="H285" s="1012" t="s">
        <v>98</v>
      </c>
      <c r="I285" s="571"/>
      <c r="J285" s="589"/>
      <c r="K285" s="757"/>
      <c r="L285" s="1012" t="s">
        <v>99</v>
      </c>
      <c r="M285" s="571"/>
      <c r="N285" s="589"/>
      <c r="O285" s="757"/>
      <c r="P285" s="1012" t="s">
        <v>100</v>
      </c>
      <c r="Q285" s="571"/>
      <c r="R285" s="589"/>
      <c r="S285" s="757"/>
      <c r="T285" s="1012" t="s">
        <v>101</v>
      </c>
      <c r="U285" s="571"/>
      <c r="V285" s="589"/>
      <c r="W285" s="757"/>
      <c r="X285" s="1012" t="s">
        <v>102</v>
      </c>
      <c r="Y285" s="571"/>
      <c r="Z285" s="589"/>
      <c r="AA285" s="757"/>
      <c r="AB285" s="1012" t="s">
        <v>103</v>
      </c>
      <c r="AC285" s="571"/>
      <c r="AD285" s="571"/>
      <c r="AE285" s="770" t="s">
        <v>104</v>
      </c>
      <c r="AF285" s="571"/>
      <c r="AG285" s="571"/>
      <c r="AH285" s="571"/>
      <c r="AI285" s="572"/>
    </row>
    <row r="286" spans="1:35" ht="21" customHeight="1" x14ac:dyDescent="0.2">
      <c r="B286" s="716"/>
      <c r="C286" s="410" t="s">
        <v>355</v>
      </c>
      <c r="D286" s="406"/>
      <c r="E286" s="411"/>
      <c r="F286" s="412"/>
      <c r="G286" s="410" t="s">
        <v>355</v>
      </c>
      <c r="H286" s="406"/>
      <c r="I286" s="411"/>
      <c r="J286" s="412"/>
      <c r="K286" s="410" t="s">
        <v>355</v>
      </c>
      <c r="L286" s="406"/>
      <c r="M286" s="411"/>
      <c r="N286" s="412"/>
      <c r="O286" s="410" t="s">
        <v>355</v>
      </c>
      <c r="P286" s="413"/>
      <c r="Q286" s="411"/>
      <c r="R286" s="412"/>
      <c r="S286" s="414" t="s">
        <v>356</v>
      </c>
      <c r="T286" s="406"/>
      <c r="U286" s="411"/>
      <c r="V286" s="412"/>
      <c r="W286" s="408"/>
      <c r="X286" s="406"/>
      <c r="Y286" s="398"/>
      <c r="Z286" s="407"/>
      <c r="AA286" s="408"/>
      <c r="AB286" s="406"/>
      <c r="AC286" s="398"/>
      <c r="AD286" s="398"/>
      <c r="AE286" s="409"/>
      <c r="AF286" s="398"/>
      <c r="AG286" s="421"/>
      <c r="AH286" s="421"/>
      <c r="AI286" s="404"/>
    </row>
    <row r="287" spans="1:35" ht="21" customHeight="1" x14ac:dyDescent="0.2">
      <c r="A287" s="70"/>
      <c r="B287" s="1095"/>
      <c r="C287" s="1042" t="s">
        <v>238</v>
      </c>
      <c r="D287" s="1096"/>
      <c r="E287" s="411"/>
      <c r="F287" s="412"/>
      <c r="G287" s="1042" t="s">
        <v>238</v>
      </c>
      <c r="H287" s="406"/>
      <c r="I287" s="411"/>
      <c r="J287" s="412"/>
      <c r="K287" s="1042" t="s">
        <v>238</v>
      </c>
      <c r="L287" s="406"/>
      <c r="M287" s="411"/>
      <c r="N287" s="412"/>
      <c r="O287" s="1042" t="s">
        <v>238</v>
      </c>
      <c r="P287" s="406"/>
      <c r="Q287" s="411"/>
      <c r="R287" s="412"/>
      <c r="S287" s="410" t="s">
        <v>357</v>
      </c>
      <c r="T287" s="406"/>
      <c r="U287" s="411"/>
      <c r="V287" s="412"/>
      <c r="W287" s="408"/>
      <c r="X287" s="406"/>
      <c r="Y287" s="398"/>
      <c r="Z287" s="407"/>
      <c r="AA287" s="408"/>
      <c r="AB287" s="406"/>
      <c r="AC287" s="398"/>
      <c r="AD287" s="398"/>
      <c r="AE287" s="409"/>
      <c r="AF287" s="398"/>
      <c r="AG287" s="421"/>
      <c r="AH287" s="421"/>
      <c r="AI287" s="404"/>
    </row>
    <row r="288" spans="1:35" ht="21" customHeight="1" x14ac:dyDescent="0.2">
      <c r="B288" s="1095"/>
      <c r="C288" s="1042" t="s">
        <v>241</v>
      </c>
      <c r="D288" s="1096"/>
      <c r="E288" s="411"/>
      <c r="F288" s="412"/>
      <c r="G288" s="1042" t="s">
        <v>241</v>
      </c>
      <c r="H288" s="406"/>
      <c r="I288" s="411"/>
      <c r="J288" s="412"/>
      <c r="K288" s="1042" t="s">
        <v>241</v>
      </c>
      <c r="L288" s="406"/>
      <c r="M288" s="411"/>
      <c r="N288" s="412"/>
      <c r="O288" s="1042" t="s">
        <v>241</v>
      </c>
      <c r="P288" s="406"/>
      <c r="Q288" s="411"/>
      <c r="R288" s="412"/>
      <c r="S288" s="1042" t="s">
        <v>236</v>
      </c>
      <c r="T288" s="406"/>
      <c r="U288" s="411"/>
      <c r="V288" s="412"/>
      <c r="W288" s="408"/>
      <c r="X288" s="406"/>
      <c r="Y288" s="398"/>
      <c r="Z288" s="407"/>
      <c r="AA288" s="408"/>
      <c r="AB288" s="406"/>
      <c r="AC288" s="398"/>
      <c r="AD288" s="398"/>
      <c r="AE288" s="409"/>
      <c r="AF288" s="398"/>
      <c r="AG288" s="421"/>
      <c r="AH288" s="421"/>
      <c r="AI288" s="404"/>
    </row>
    <row r="289" spans="1:35" ht="21" customHeight="1" x14ac:dyDescent="0.2">
      <c r="B289" s="1095"/>
      <c r="C289" s="908"/>
      <c r="D289" s="909"/>
      <c r="E289" s="398"/>
      <c r="F289" s="407"/>
      <c r="G289" s="908"/>
      <c r="H289" s="909"/>
      <c r="I289" s="398"/>
      <c r="J289" s="407"/>
      <c r="K289" s="908"/>
      <c r="L289" s="909"/>
      <c r="M289" s="398"/>
      <c r="N289" s="407"/>
      <c r="O289" s="908"/>
      <c r="P289" s="909"/>
      <c r="Q289" s="398"/>
      <c r="R289" s="407"/>
      <c r="S289" s="908"/>
      <c r="T289" s="909"/>
      <c r="U289" s="398"/>
      <c r="V289" s="407"/>
      <c r="W289" s="408"/>
      <c r="X289" s="406"/>
      <c r="Y289" s="398"/>
      <c r="Z289" s="407"/>
      <c r="AA289" s="408"/>
      <c r="AB289" s="406"/>
      <c r="AC289" s="398"/>
      <c r="AD289" s="398"/>
      <c r="AE289" s="409"/>
      <c r="AF289" s="398"/>
      <c r="AG289" s="421"/>
      <c r="AH289" s="421"/>
      <c r="AI289" s="404"/>
    </row>
    <row r="290" spans="1:35" ht="21" customHeight="1" x14ac:dyDescent="0.2">
      <c r="B290" s="1095"/>
      <c r="C290" s="1015"/>
      <c r="D290" s="909"/>
      <c r="E290" s="398"/>
      <c r="F290" s="407"/>
      <c r="G290" s="406"/>
      <c r="H290" s="406"/>
      <c r="I290" s="398"/>
      <c r="J290" s="407"/>
      <c r="K290" s="406"/>
      <c r="L290" s="406"/>
      <c r="M290" s="398"/>
      <c r="N290" s="407"/>
      <c r="O290" s="406"/>
      <c r="P290" s="406"/>
      <c r="Q290" s="398"/>
      <c r="R290" s="407"/>
      <c r="S290" s="406"/>
      <c r="T290" s="406"/>
      <c r="U290" s="398"/>
      <c r="V290" s="407"/>
      <c r="W290" s="408"/>
      <c r="X290" s="406"/>
      <c r="Y290" s="398"/>
      <c r="Z290" s="407"/>
      <c r="AA290" s="408"/>
      <c r="AB290" s="406"/>
      <c r="AC290" s="398"/>
      <c r="AD290" s="398"/>
      <c r="AE290" s="409"/>
      <c r="AF290" s="398"/>
      <c r="AG290" s="421"/>
      <c r="AH290" s="421"/>
      <c r="AI290" s="404"/>
    </row>
    <row r="291" spans="1:35" ht="21" customHeight="1" x14ac:dyDescent="0.2">
      <c r="B291" s="1095" t="s">
        <v>210</v>
      </c>
      <c r="C291" s="1015" t="s">
        <v>358</v>
      </c>
      <c r="D291" s="1096"/>
      <c r="E291" s="411"/>
      <c r="F291" s="412"/>
      <c r="G291" s="1015" t="s">
        <v>358</v>
      </c>
      <c r="H291" s="1096"/>
      <c r="I291" s="411"/>
      <c r="J291" s="412"/>
      <c r="K291" s="1015" t="s">
        <v>358</v>
      </c>
      <c r="L291" s="1096"/>
      <c r="M291" s="411"/>
      <c r="N291" s="412"/>
      <c r="O291" s="1015" t="s">
        <v>358</v>
      </c>
      <c r="P291" s="1096"/>
      <c r="Q291" s="411"/>
      <c r="R291" s="412"/>
      <c r="S291" s="406" t="s">
        <v>359</v>
      </c>
      <c r="T291" s="406"/>
      <c r="U291" s="411"/>
      <c r="V291" s="412"/>
      <c r="W291" s="408"/>
      <c r="X291" s="406"/>
      <c r="Y291" s="398"/>
      <c r="Z291" s="407"/>
      <c r="AA291" s="408"/>
      <c r="AB291" s="406"/>
      <c r="AC291" s="398"/>
      <c r="AD291" s="398"/>
      <c r="AE291" s="409"/>
      <c r="AF291" s="398"/>
      <c r="AG291" s="421"/>
      <c r="AH291" s="421"/>
      <c r="AI291" s="404"/>
    </row>
    <row r="292" spans="1:35" ht="21" customHeight="1" x14ac:dyDescent="0.2">
      <c r="B292" s="1095" t="s">
        <v>214</v>
      </c>
      <c r="C292" s="1015" t="s">
        <v>360</v>
      </c>
      <c r="D292" s="1096"/>
      <c r="E292" s="411"/>
      <c r="F292" s="412"/>
      <c r="G292" s="1015" t="s">
        <v>360</v>
      </c>
      <c r="H292" s="1096"/>
      <c r="I292" s="411"/>
      <c r="J292" s="412"/>
      <c r="K292" s="1015" t="s">
        <v>360</v>
      </c>
      <c r="L292" s="1096"/>
      <c r="M292" s="411"/>
      <c r="N292" s="412"/>
      <c r="O292" s="1015" t="s">
        <v>360</v>
      </c>
      <c r="P292" s="1096"/>
      <c r="Q292" s="411"/>
      <c r="R292" s="412"/>
      <c r="S292" s="406" t="s">
        <v>361</v>
      </c>
      <c r="T292" s="406"/>
      <c r="U292" s="411"/>
      <c r="V292" s="412"/>
      <c r="W292" s="408"/>
      <c r="X292" s="406"/>
      <c r="Y292" s="398"/>
      <c r="Z292" s="407"/>
      <c r="AA292" s="408"/>
      <c r="AB292" s="406"/>
      <c r="AC292" s="398"/>
      <c r="AD292" s="398"/>
      <c r="AE292" s="409"/>
      <c r="AF292" s="398"/>
      <c r="AG292" s="421"/>
      <c r="AH292" s="421"/>
      <c r="AI292" s="404"/>
    </row>
    <row r="293" spans="1:35" ht="21" customHeight="1" thickBot="1" x14ac:dyDescent="0.25">
      <c r="B293" s="1097" t="s">
        <v>221</v>
      </c>
      <c r="C293" s="691" t="s">
        <v>362</v>
      </c>
      <c r="D293" s="1098"/>
      <c r="E293" s="206"/>
      <c r="F293" s="207"/>
      <c r="G293" s="691" t="s">
        <v>362</v>
      </c>
      <c r="H293" s="1098"/>
      <c r="I293" s="206"/>
      <c r="J293" s="207"/>
      <c r="K293" s="691" t="s">
        <v>362</v>
      </c>
      <c r="L293" s="1098"/>
      <c r="M293" s="206"/>
      <c r="N293" s="207"/>
      <c r="O293" s="691" t="s">
        <v>362</v>
      </c>
      <c r="P293" s="1098"/>
      <c r="Q293" s="206"/>
      <c r="R293" s="207"/>
      <c r="S293" s="150" t="s">
        <v>363</v>
      </c>
      <c r="T293" s="150"/>
      <c r="U293" s="206"/>
      <c r="V293" s="207"/>
      <c r="W293" s="201"/>
      <c r="X293" s="150"/>
      <c r="Y293" s="202"/>
      <c r="Z293" s="203"/>
      <c r="AA293" s="204"/>
      <c r="AB293" s="150"/>
      <c r="AC293" s="202"/>
      <c r="AD293" s="202"/>
      <c r="AE293" s="205"/>
      <c r="AF293" s="202"/>
      <c r="AG293" s="200"/>
      <c r="AH293" s="200"/>
      <c r="AI293" s="147"/>
    </row>
    <row r="294" spans="1:35" ht="21" customHeight="1" x14ac:dyDescent="0.2">
      <c r="B294" s="37"/>
      <c r="C294" s="42"/>
      <c r="D294" s="5"/>
      <c r="G294" s="42"/>
      <c r="H294" s="5"/>
      <c r="K294" s="42"/>
      <c r="L294" s="5"/>
      <c r="O294" s="42"/>
      <c r="P294" s="5"/>
      <c r="S294" s="42"/>
      <c r="T294" s="42"/>
      <c r="X294" s="42"/>
      <c r="AB294" s="42"/>
      <c r="AE294" s="42"/>
    </row>
    <row r="295" spans="1:35" ht="21" customHeight="1" x14ac:dyDescent="0.2">
      <c r="A295" s="717" t="s">
        <v>364</v>
      </c>
    </row>
    <row r="296" spans="1:35" ht="21" customHeight="1" thickBot="1" x14ac:dyDescent="0.25">
      <c r="A296" s="1008"/>
      <c r="B296" s="891" t="s">
        <v>29</v>
      </c>
      <c r="C296" s="783">
        <v>1</v>
      </c>
      <c r="D296" s="784">
        <v>2</v>
      </c>
      <c r="E296" s="784">
        <v>3</v>
      </c>
      <c r="F296" s="784">
        <v>4</v>
      </c>
      <c r="G296" s="783">
        <v>5</v>
      </c>
      <c r="H296" s="783">
        <v>6</v>
      </c>
      <c r="I296" s="783">
        <v>7</v>
      </c>
      <c r="J296" s="784">
        <v>8</v>
      </c>
      <c r="K296" s="784">
        <v>9</v>
      </c>
      <c r="L296" s="784">
        <v>10</v>
      </c>
      <c r="M296" s="784">
        <v>11</v>
      </c>
      <c r="N296" s="784">
        <v>12</v>
      </c>
      <c r="O296" s="783">
        <v>13</v>
      </c>
      <c r="P296" s="783">
        <v>14</v>
      </c>
      <c r="Q296" s="784">
        <v>15</v>
      </c>
      <c r="R296" s="784">
        <v>16</v>
      </c>
      <c r="S296" s="784">
        <v>17</v>
      </c>
      <c r="T296" s="783">
        <v>18</v>
      </c>
      <c r="U296" s="784">
        <v>19</v>
      </c>
      <c r="V296" s="783">
        <v>20</v>
      </c>
      <c r="W296" s="783">
        <v>21</v>
      </c>
      <c r="X296" s="784">
        <v>22</v>
      </c>
      <c r="Y296" s="784">
        <v>23</v>
      </c>
      <c r="Z296" s="784">
        <v>24</v>
      </c>
      <c r="AA296" s="784">
        <v>25</v>
      </c>
      <c r="AB296" s="784">
        <v>26</v>
      </c>
      <c r="AC296" s="783">
        <v>27</v>
      </c>
      <c r="AD296" s="783">
        <v>28</v>
      </c>
      <c r="AE296" s="783">
        <v>29</v>
      </c>
      <c r="AF296" s="784">
        <v>30</v>
      </c>
      <c r="AG296" s="785">
        <v>31</v>
      </c>
      <c r="AH296" s="111"/>
      <c r="AI296" s="112"/>
    </row>
    <row r="297" spans="1:35" ht="21" customHeight="1" x14ac:dyDescent="0.2">
      <c r="A297" s="531">
        <v>3702</v>
      </c>
      <c r="B297" s="991" t="s">
        <v>365</v>
      </c>
      <c r="C297" s="565"/>
      <c r="D297" s="565" t="s">
        <v>32</v>
      </c>
      <c r="E297" s="565" t="s">
        <v>32</v>
      </c>
      <c r="F297" s="565" t="s">
        <v>32</v>
      </c>
      <c r="G297" s="565"/>
      <c r="H297" s="565"/>
      <c r="I297" s="565"/>
      <c r="J297" s="565" t="s">
        <v>32</v>
      </c>
      <c r="K297" s="564" t="s">
        <v>32</v>
      </c>
      <c r="L297" s="564" t="s">
        <v>32</v>
      </c>
      <c r="M297" s="564" t="s">
        <v>32</v>
      </c>
      <c r="N297" s="579" t="s">
        <v>32</v>
      </c>
      <c r="O297" s="565"/>
      <c r="P297" s="565"/>
      <c r="Q297" s="567" t="s">
        <v>32</v>
      </c>
      <c r="R297" s="565" t="s">
        <v>32</v>
      </c>
      <c r="S297" s="565" t="s">
        <v>32</v>
      </c>
      <c r="T297" s="565"/>
      <c r="U297" s="565" t="s">
        <v>32</v>
      </c>
      <c r="V297" s="567"/>
      <c r="W297" s="565"/>
      <c r="X297" s="565" t="s">
        <v>32</v>
      </c>
      <c r="Y297" s="565" t="s">
        <v>32</v>
      </c>
      <c r="Z297" s="565" t="s">
        <v>32</v>
      </c>
      <c r="AA297" s="565" t="s">
        <v>32</v>
      </c>
      <c r="AB297" s="565" t="s">
        <v>32</v>
      </c>
      <c r="AC297" s="565"/>
      <c r="AD297" s="565"/>
      <c r="AE297" s="565"/>
      <c r="AF297" s="564" t="s">
        <v>32</v>
      </c>
      <c r="AG297" s="536" t="s">
        <v>32</v>
      </c>
      <c r="AH297" s="116"/>
      <c r="AI297" s="117"/>
    </row>
    <row r="298" spans="1:35" ht="21" customHeight="1" x14ac:dyDescent="0.2">
      <c r="A298" s="624"/>
      <c r="B298" s="619"/>
      <c r="C298" s="636"/>
      <c r="D298" s="636" t="s">
        <v>32</v>
      </c>
      <c r="E298" s="636" t="s">
        <v>32</v>
      </c>
      <c r="F298" s="636" t="s">
        <v>32</v>
      </c>
      <c r="G298" s="636"/>
      <c r="H298" s="636"/>
      <c r="I298" s="636"/>
      <c r="J298" s="636" t="s">
        <v>32</v>
      </c>
      <c r="K298" s="630" t="s">
        <v>32</v>
      </c>
      <c r="L298" s="630" t="s">
        <v>32</v>
      </c>
      <c r="M298" s="630" t="s">
        <v>32</v>
      </c>
      <c r="N298" s="630" t="s">
        <v>32</v>
      </c>
      <c r="O298" s="636"/>
      <c r="P298" s="636"/>
      <c r="Q298" s="627" t="s">
        <v>32</v>
      </c>
      <c r="R298" s="636" t="s">
        <v>32</v>
      </c>
      <c r="S298" s="636" t="s">
        <v>32</v>
      </c>
      <c r="T298" s="636"/>
      <c r="U298" s="636" t="s">
        <v>32</v>
      </c>
      <c r="V298" s="627"/>
      <c r="W298" s="636"/>
      <c r="X298" s="636" t="s">
        <v>32</v>
      </c>
      <c r="Y298" s="636" t="s">
        <v>32</v>
      </c>
      <c r="Z298" s="636" t="s">
        <v>32</v>
      </c>
      <c r="AA298" s="636" t="s">
        <v>32</v>
      </c>
      <c r="AB298" s="636" t="s">
        <v>32</v>
      </c>
      <c r="AC298" s="636"/>
      <c r="AD298" s="636"/>
      <c r="AE298" s="636"/>
      <c r="AF298" s="630" t="s">
        <v>32</v>
      </c>
      <c r="AG298" s="742" t="s">
        <v>32</v>
      </c>
      <c r="AH298" s="116"/>
      <c r="AI298" s="117"/>
    </row>
    <row r="299" spans="1:35" ht="21" customHeight="1" x14ac:dyDescent="0.2">
      <c r="A299" s="1099"/>
      <c r="B299" s="718"/>
      <c r="C299" s="636"/>
      <c r="D299" s="636" t="s">
        <v>32</v>
      </c>
      <c r="E299" s="636" t="s">
        <v>32</v>
      </c>
      <c r="F299" s="636" t="s">
        <v>32</v>
      </c>
      <c r="G299" s="636"/>
      <c r="H299" s="636"/>
      <c r="I299" s="636"/>
      <c r="J299" s="636" t="s">
        <v>32</v>
      </c>
      <c r="K299" s="630" t="s">
        <v>32</v>
      </c>
      <c r="L299" s="630" t="s">
        <v>32</v>
      </c>
      <c r="M299" s="630" t="s">
        <v>32</v>
      </c>
      <c r="N299" s="630" t="s">
        <v>32</v>
      </c>
      <c r="O299" s="636"/>
      <c r="P299" s="636"/>
      <c r="Q299" s="627" t="s">
        <v>32</v>
      </c>
      <c r="R299" s="636" t="s">
        <v>32</v>
      </c>
      <c r="S299" s="636" t="s">
        <v>32</v>
      </c>
      <c r="T299" s="636"/>
      <c r="U299" s="636" t="s">
        <v>32</v>
      </c>
      <c r="V299" s="627"/>
      <c r="W299" s="636"/>
      <c r="X299" s="636" t="s">
        <v>32</v>
      </c>
      <c r="Y299" s="636" t="s">
        <v>32</v>
      </c>
      <c r="Z299" s="636" t="s">
        <v>32</v>
      </c>
      <c r="AA299" s="636" t="s">
        <v>32</v>
      </c>
      <c r="AB299" s="636" t="s">
        <v>32</v>
      </c>
      <c r="AC299" s="636"/>
      <c r="AD299" s="636"/>
      <c r="AE299" s="636"/>
      <c r="AF299" s="630" t="s">
        <v>32</v>
      </c>
      <c r="AG299" s="742" t="s">
        <v>32</v>
      </c>
      <c r="AH299" s="116"/>
      <c r="AI299" s="117"/>
    </row>
    <row r="300" spans="1:35" ht="21" customHeight="1" x14ac:dyDescent="0.2">
      <c r="A300" s="1100"/>
      <c r="B300" s="1101"/>
      <c r="C300" s="636"/>
      <c r="D300" s="636"/>
      <c r="E300" s="636"/>
      <c r="F300" s="636"/>
      <c r="G300" s="636"/>
      <c r="H300" s="636"/>
      <c r="I300" s="636"/>
      <c r="J300" s="636"/>
      <c r="K300" s="636"/>
      <c r="L300" s="636"/>
      <c r="M300" s="636"/>
      <c r="N300" s="636"/>
      <c r="O300" s="636"/>
      <c r="P300" s="636"/>
      <c r="Q300" s="636"/>
      <c r="R300" s="636"/>
      <c r="S300" s="636"/>
      <c r="T300" s="636"/>
      <c r="U300" s="636"/>
      <c r="V300" s="636"/>
      <c r="W300" s="636"/>
      <c r="X300" s="636"/>
      <c r="Y300" s="636"/>
      <c r="Z300" s="636"/>
      <c r="AA300" s="636"/>
      <c r="AB300" s="636"/>
      <c r="AC300" s="636"/>
      <c r="AD300" s="636"/>
      <c r="AE300" s="636"/>
      <c r="AF300" s="636"/>
      <c r="AG300" s="637"/>
      <c r="AH300" s="116"/>
      <c r="AI300" s="117"/>
    </row>
    <row r="301" spans="1:35" ht="21" customHeight="1" x14ac:dyDescent="0.2">
      <c r="A301" s="1102"/>
      <c r="B301" s="1103" t="s">
        <v>366</v>
      </c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3"/>
      <c r="AH301" s="114"/>
      <c r="AI301" s="115"/>
    </row>
    <row r="302" spans="1:35" ht="21" customHeight="1" x14ac:dyDescent="0.2">
      <c r="A302" s="1099">
        <v>3702</v>
      </c>
      <c r="B302" s="625" t="s">
        <v>367</v>
      </c>
      <c r="C302" s="656"/>
      <c r="D302" s="726" t="s">
        <v>368</v>
      </c>
      <c r="E302" s="726" t="s">
        <v>368</v>
      </c>
      <c r="F302" s="726" t="s">
        <v>368</v>
      </c>
      <c r="G302" s="634"/>
      <c r="H302" s="656"/>
      <c r="I302" s="656"/>
      <c r="J302" s="634" t="s">
        <v>368</v>
      </c>
      <c r="K302" s="656" t="s">
        <v>368</v>
      </c>
      <c r="L302" s="656" t="s">
        <v>368</v>
      </c>
      <c r="M302" s="656" t="s">
        <v>368</v>
      </c>
      <c r="N302" s="771" t="s">
        <v>368</v>
      </c>
      <c r="O302" s="656"/>
      <c r="P302" s="634"/>
      <c r="Q302" s="634" t="s">
        <v>368</v>
      </c>
      <c r="R302" s="656" t="s">
        <v>368</v>
      </c>
      <c r="S302" s="656" t="s">
        <v>368</v>
      </c>
      <c r="T302" s="656"/>
      <c r="U302" s="629" t="s">
        <v>368</v>
      </c>
      <c r="V302" s="656"/>
      <c r="W302" s="634"/>
      <c r="X302" s="634" t="s">
        <v>368</v>
      </c>
      <c r="Y302" s="656" t="s">
        <v>368</v>
      </c>
      <c r="Z302" s="656" t="s">
        <v>368</v>
      </c>
      <c r="AA302" s="656" t="s">
        <v>368</v>
      </c>
      <c r="AB302" s="656" t="s">
        <v>368</v>
      </c>
      <c r="AC302" s="656"/>
      <c r="AD302" s="634"/>
      <c r="AE302" s="634"/>
      <c r="AF302" s="656" t="s">
        <v>368</v>
      </c>
      <c r="AG302" s="661" t="s">
        <v>368</v>
      </c>
      <c r="AH302" s="116"/>
      <c r="AI302" s="117"/>
    </row>
    <row r="303" spans="1:35" ht="21" customHeight="1" x14ac:dyDescent="0.2">
      <c r="A303" s="1099"/>
      <c r="B303" s="625" t="s">
        <v>369</v>
      </c>
      <c r="C303" s="656"/>
      <c r="D303" s="656" t="s">
        <v>370</v>
      </c>
      <c r="E303" s="656" t="s">
        <v>370</v>
      </c>
      <c r="F303" s="656" t="s">
        <v>370</v>
      </c>
      <c r="G303" s="656"/>
      <c r="H303" s="656"/>
      <c r="I303" s="656"/>
      <c r="J303" s="656" t="s">
        <v>370</v>
      </c>
      <c r="K303" s="656" t="s">
        <v>370</v>
      </c>
      <c r="L303" s="656" t="s">
        <v>370</v>
      </c>
      <c r="M303" s="656" t="s">
        <v>370</v>
      </c>
      <c r="N303" s="619" t="s">
        <v>370</v>
      </c>
      <c r="O303" s="656"/>
      <c r="P303" s="656"/>
      <c r="Q303" s="926" t="s">
        <v>370</v>
      </c>
      <c r="R303" s="926" t="s">
        <v>370</v>
      </c>
      <c r="S303" s="726" t="s">
        <v>370</v>
      </c>
      <c r="T303" s="656"/>
      <c r="U303" s="726" t="s">
        <v>370</v>
      </c>
      <c r="V303" s="656"/>
      <c r="W303" s="656"/>
      <c r="X303" s="726" t="s">
        <v>370</v>
      </c>
      <c r="Y303" s="656" t="s">
        <v>370</v>
      </c>
      <c r="Z303" s="656" t="s">
        <v>370</v>
      </c>
      <c r="AA303" s="656" t="s">
        <v>370</v>
      </c>
      <c r="AB303" s="656" t="s">
        <v>370</v>
      </c>
      <c r="AC303" s="656"/>
      <c r="AD303" s="656"/>
      <c r="AE303" s="656"/>
      <c r="AF303" s="656" t="s">
        <v>370</v>
      </c>
      <c r="AG303" s="661" t="s">
        <v>370</v>
      </c>
      <c r="AH303" s="116"/>
      <c r="AI303" s="117"/>
    </row>
    <row r="304" spans="1:35" ht="21" customHeight="1" thickBot="1" x14ac:dyDescent="0.25">
      <c r="A304" s="1104"/>
      <c r="B304" s="652" t="s">
        <v>371</v>
      </c>
      <c r="C304" s="653"/>
      <c r="D304" s="653" t="s">
        <v>372</v>
      </c>
      <c r="E304" s="653" t="s">
        <v>372</v>
      </c>
      <c r="F304" s="653" t="s">
        <v>372</v>
      </c>
      <c r="G304" s="654"/>
      <c r="H304" s="653"/>
      <c r="I304" s="653"/>
      <c r="J304" s="654" t="s">
        <v>372</v>
      </c>
      <c r="K304" s="653" t="s">
        <v>372</v>
      </c>
      <c r="L304" s="653" t="s">
        <v>372</v>
      </c>
      <c r="M304" s="653" t="s">
        <v>372</v>
      </c>
      <c r="N304" s="653" t="s">
        <v>372</v>
      </c>
      <c r="O304" s="653"/>
      <c r="P304" s="654"/>
      <c r="Q304" s="654" t="s">
        <v>372</v>
      </c>
      <c r="R304" s="653" t="s">
        <v>372</v>
      </c>
      <c r="S304" s="653" t="s">
        <v>372</v>
      </c>
      <c r="T304" s="653"/>
      <c r="U304" s="719" t="s">
        <v>372</v>
      </c>
      <c r="V304" s="653"/>
      <c r="W304" s="654"/>
      <c r="X304" s="654" t="s">
        <v>372</v>
      </c>
      <c r="Y304" s="653" t="s">
        <v>372</v>
      </c>
      <c r="Z304" s="653" t="s">
        <v>372</v>
      </c>
      <c r="AA304" s="653" t="s">
        <v>372</v>
      </c>
      <c r="AB304" s="653" t="s">
        <v>372</v>
      </c>
      <c r="AC304" s="653"/>
      <c r="AD304" s="654"/>
      <c r="AE304" s="654"/>
      <c r="AF304" s="653" t="s">
        <v>372</v>
      </c>
      <c r="AG304" s="655" t="s">
        <v>372</v>
      </c>
      <c r="AH304" s="116"/>
      <c r="AI304" s="117"/>
    </row>
    <row r="305" spans="1:36" ht="21" customHeight="1" x14ac:dyDescent="0.2"/>
    <row r="306" spans="1:36" ht="24" customHeight="1" x14ac:dyDescent="0.2"/>
    <row r="307" spans="1:36" ht="25.5" customHeight="1" thickBot="1" x14ac:dyDescent="0.25">
      <c r="A307" s="104" t="s">
        <v>373</v>
      </c>
    </row>
    <row r="308" spans="1:36" ht="21" customHeight="1" x14ac:dyDescent="0.2">
      <c r="A308" s="1"/>
      <c r="B308" s="1094" t="s">
        <v>324</v>
      </c>
      <c r="C308" s="757"/>
      <c r="D308" s="1012" t="s">
        <v>97</v>
      </c>
      <c r="E308" s="571"/>
      <c r="F308" s="589"/>
      <c r="G308" s="757"/>
      <c r="H308" s="1012" t="s">
        <v>98</v>
      </c>
      <c r="I308" s="571"/>
      <c r="J308" s="589"/>
      <c r="K308" s="757"/>
      <c r="L308" s="1012" t="s">
        <v>99</v>
      </c>
      <c r="M308" s="571"/>
      <c r="N308" s="589"/>
      <c r="O308" s="757"/>
      <c r="P308" s="1012" t="s">
        <v>100</v>
      </c>
      <c r="Q308" s="571"/>
      <c r="R308" s="589"/>
      <c r="S308" s="757"/>
      <c r="T308" s="1012" t="s">
        <v>101</v>
      </c>
      <c r="U308" s="571"/>
      <c r="V308" s="589"/>
      <c r="W308" s="757"/>
      <c r="X308" s="1012" t="s">
        <v>102</v>
      </c>
      <c r="Y308" s="571"/>
      <c r="Z308" s="589"/>
      <c r="AA308" s="757"/>
      <c r="AB308" s="1012" t="s">
        <v>103</v>
      </c>
      <c r="AC308" s="571"/>
      <c r="AD308" s="571"/>
      <c r="AE308" s="770" t="s">
        <v>104</v>
      </c>
      <c r="AF308" s="571"/>
      <c r="AG308" s="571"/>
      <c r="AH308" s="571"/>
      <c r="AI308" s="572"/>
    </row>
    <row r="309" spans="1:36" ht="21" customHeight="1" x14ac:dyDescent="0.2">
      <c r="A309" s="1"/>
      <c r="B309" s="716"/>
      <c r="C309" s="397"/>
      <c r="D309" s="406"/>
      <c r="E309" s="421"/>
      <c r="F309" s="415"/>
      <c r="G309" s="397"/>
      <c r="H309" s="406"/>
      <c r="I309" s="421"/>
      <c r="J309" s="415"/>
      <c r="K309" s="397"/>
      <c r="L309" s="406"/>
      <c r="M309" s="421"/>
      <c r="N309" s="415"/>
      <c r="O309" s="397"/>
      <c r="P309" s="406"/>
      <c r="Q309" s="421"/>
      <c r="R309" s="415"/>
      <c r="S309" s="397"/>
      <c r="T309" s="406"/>
      <c r="U309" s="421"/>
      <c r="V309" s="415"/>
      <c r="W309" s="397"/>
      <c r="X309" s="406"/>
      <c r="Y309" s="421"/>
      <c r="Z309" s="415"/>
      <c r="AA309" s="397"/>
      <c r="AB309" s="406"/>
      <c r="AC309" s="421"/>
      <c r="AD309" s="421"/>
      <c r="AE309" s="409"/>
      <c r="AF309" s="421"/>
      <c r="AG309" s="421"/>
      <c r="AH309" s="421"/>
      <c r="AI309" s="404"/>
    </row>
    <row r="310" spans="1:36" ht="21" customHeight="1" x14ac:dyDescent="0.2">
      <c r="A310" s="70"/>
      <c r="B310" s="1095"/>
      <c r="C310" s="908"/>
      <c r="D310" s="816"/>
      <c r="E310" s="816"/>
      <c r="F310" s="1017"/>
      <c r="G310" s="908"/>
      <c r="H310" s="816"/>
      <c r="I310" s="816"/>
      <c r="J310" s="1017"/>
      <c r="K310" s="908"/>
      <c r="L310" s="816"/>
      <c r="M310" s="816"/>
      <c r="N310" s="1017"/>
      <c r="O310" s="908"/>
      <c r="P310" s="816"/>
      <c r="Q310" s="816"/>
      <c r="R310" s="1017"/>
      <c r="S310" s="908"/>
      <c r="T310" s="816"/>
      <c r="U310" s="816"/>
      <c r="V310" s="1017"/>
      <c r="W310" s="908"/>
      <c r="X310" s="816"/>
      <c r="Y310" s="816"/>
      <c r="Z310" s="1017"/>
      <c r="AA310" s="1015"/>
      <c r="AB310" s="816"/>
      <c r="AC310" s="816"/>
      <c r="AD310" s="909"/>
      <c r="AE310" s="1105"/>
      <c r="AF310" s="816"/>
      <c r="AG310" s="816"/>
      <c r="AH310" s="909"/>
      <c r="AI310" s="825"/>
    </row>
    <row r="311" spans="1:36" ht="21" customHeight="1" thickBot="1" x14ac:dyDescent="0.25">
      <c r="A311" s="1"/>
      <c r="B311" s="690"/>
      <c r="C311" s="691"/>
      <c r="D311" s="640"/>
      <c r="E311" s="640"/>
      <c r="F311" s="709"/>
      <c r="G311" s="691"/>
      <c r="H311" s="640"/>
      <c r="I311" s="640"/>
      <c r="J311" s="709"/>
      <c r="K311" s="691"/>
      <c r="L311" s="640"/>
      <c r="M311" s="640"/>
      <c r="N311" s="709"/>
      <c r="O311" s="691"/>
      <c r="P311" s="640"/>
      <c r="Q311" s="640"/>
      <c r="R311" s="709"/>
      <c r="S311" s="691"/>
      <c r="T311" s="640"/>
      <c r="U311" s="640"/>
      <c r="V311" s="709"/>
      <c r="W311" s="707"/>
      <c r="X311" s="640"/>
      <c r="Y311" s="640"/>
      <c r="Z311" s="709"/>
      <c r="AA311" s="707"/>
      <c r="AB311" s="640"/>
      <c r="AC311" s="640"/>
      <c r="AD311" s="698"/>
      <c r="AE311" s="707"/>
      <c r="AF311" s="640"/>
      <c r="AG311" s="640"/>
      <c r="AH311" s="698"/>
      <c r="AI311" s="647"/>
    </row>
    <row r="312" spans="1:36" ht="21" customHeight="1" x14ac:dyDescent="0.2">
      <c r="A312" s="1"/>
      <c r="B312" s="5"/>
      <c r="C312" s="42"/>
      <c r="F312" s="46"/>
      <c r="G312" s="42"/>
      <c r="J312" s="46"/>
      <c r="K312" s="42"/>
      <c r="N312" s="46"/>
      <c r="O312" s="42"/>
      <c r="R312" s="46"/>
      <c r="S312" s="42"/>
      <c r="V312" s="46"/>
      <c r="W312" s="46"/>
      <c r="Z312" s="46"/>
      <c r="AA312" s="46"/>
      <c r="AD312" s="46"/>
      <c r="AE312" s="46"/>
      <c r="AH312" s="46"/>
    </row>
    <row r="313" spans="1:36" ht="33" customHeight="1" x14ac:dyDescent="0.2">
      <c r="A313" s="104" t="s">
        <v>374</v>
      </c>
      <c r="B313" s="5"/>
      <c r="C313" s="42"/>
      <c r="F313" s="46"/>
      <c r="G313" s="42"/>
      <c r="J313" s="46"/>
      <c r="K313" s="42"/>
      <c r="N313" s="46"/>
      <c r="O313" s="42"/>
      <c r="R313" s="46"/>
      <c r="S313" s="42"/>
      <c r="V313" s="46"/>
      <c r="W313" s="46"/>
      <c r="Z313" s="46"/>
      <c r="AA313" s="46"/>
      <c r="AD313" s="46"/>
      <c r="AE313" s="46"/>
      <c r="AH313" s="210"/>
      <c r="AI313" s="124"/>
      <c r="AJ313" s="124"/>
    </row>
    <row r="314" spans="1:36" ht="21" customHeight="1" thickBot="1" x14ac:dyDescent="0.25">
      <c r="A314" s="1008" t="s">
        <v>28</v>
      </c>
      <c r="B314" s="891" t="s">
        <v>29</v>
      </c>
      <c r="C314" s="783">
        <v>1</v>
      </c>
      <c r="D314" s="784">
        <v>2</v>
      </c>
      <c r="E314" s="784">
        <v>3</v>
      </c>
      <c r="F314" s="784">
        <v>4</v>
      </c>
      <c r="G314" s="783">
        <v>5</v>
      </c>
      <c r="H314" s="783">
        <v>6</v>
      </c>
      <c r="I314" s="783">
        <v>7</v>
      </c>
      <c r="J314" s="784">
        <v>8</v>
      </c>
      <c r="K314" s="784">
        <v>9</v>
      </c>
      <c r="L314" s="784">
        <v>10</v>
      </c>
      <c r="M314" s="784">
        <v>11</v>
      </c>
      <c r="N314" s="784">
        <v>12</v>
      </c>
      <c r="O314" s="783">
        <v>13</v>
      </c>
      <c r="P314" s="783">
        <v>14</v>
      </c>
      <c r="Q314" s="784">
        <v>15</v>
      </c>
      <c r="R314" s="784">
        <v>16</v>
      </c>
      <c r="S314" s="784">
        <v>17</v>
      </c>
      <c r="T314" s="783">
        <v>18</v>
      </c>
      <c r="U314" s="784">
        <v>19</v>
      </c>
      <c r="V314" s="783">
        <v>20</v>
      </c>
      <c r="W314" s="783">
        <v>21</v>
      </c>
      <c r="X314" s="784">
        <v>22</v>
      </c>
      <c r="Y314" s="784">
        <v>23</v>
      </c>
      <c r="Z314" s="784">
        <v>24</v>
      </c>
      <c r="AA314" s="784">
        <v>25</v>
      </c>
      <c r="AB314" s="784">
        <v>26</v>
      </c>
      <c r="AC314" s="783">
        <v>27</v>
      </c>
      <c r="AD314" s="783">
        <v>28</v>
      </c>
      <c r="AE314" s="783">
        <v>29</v>
      </c>
      <c r="AF314" s="784">
        <v>30</v>
      </c>
      <c r="AG314" s="785">
        <v>31</v>
      </c>
      <c r="AH314" s="211"/>
      <c r="AI314" s="212"/>
      <c r="AJ314" s="124"/>
    </row>
    <row r="315" spans="1:36" ht="21" customHeight="1" x14ac:dyDescent="0.2">
      <c r="A315" s="532"/>
      <c r="B315" s="533" t="s">
        <v>375</v>
      </c>
      <c r="C315" s="955"/>
      <c r="D315" s="955" t="s">
        <v>32</v>
      </c>
      <c r="E315" s="955" t="s">
        <v>32</v>
      </c>
      <c r="F315" s="955" t="s">
        <v>32</v>
      </c>
      <c r="G315" s="955"/>
      <c r="H315" s="955"/>
      <c r="I315" s="955"/>
      <c r="J315" s="955" t="s">
        <v>32</v>
      </c>
      <c r="K315" s="953" t="s">
        <v>32</v>
      </c>
      <c r="L315" s="953" t="s">
        <v>32</v>
      </c>
      <c r="M315" s="953" t="s">
        <v>32</v>
      </c>
      <c r="N315" s="953" t="s">
        <v>32</v>
      </c>
      <c r="O315" s="955"/>
      <c r="P315" s="955"/>
      <c r="Q315" s="1035" t="s">
        <v>32</v>
      </c>
      <c r="R315" s="955" t="s">
        <v>32</v>
      </c>
      <c r="S315" s="955" t="s">
        <v>32</v>
      </c>
      <c r="T315" s="955"/>
      <c r="U315" s="955" t="s">
        <v>32</v>
      </c>
      <c r="V315" s="1035"/>
      <c r="W315" s="955"/>
      <c r="X315" s="955" t="s">
        <v>32</v>
      </c>
      <c r="Y315" s="955" t="s">
        <v>32</v>
      </c>
      <c r="Z315" s="955" t="s">
        <v>32</v>
      </c>
      <c r="AA315" s="955" t="s">
        <v>32</v>
      </c>
      <c r="AB315" s="955" t="s">
        <v>32</v>
      </c>
      <c r="AC315" s="955"/>
      <c r="AD315" s="955"/>
      <c r="AE315" s="955"/>
      <c r="AF315" s="953" t="s">
        <v>32</v>
      </c>
      <c r="AG315" s="1106" t="s">
        <v>32</v>
      </c>
      <c r="AH315" s="213"/>
      <c r="AI315" s="214"/>
      <c r="AJ315" s="124"/>
    </row>
    <row r="316" spans="1:36" ht="21" customHeight="1" x14ac:dyDescent="0.2">
      <c r="A316" s="1107"/>
      <c r="B316" s="870" t="s">
        <v>376</v>
      </c>
      <c r="C316" s="789"/>
      <c r="D316" s="1085" t="s">
        <v>32</v>
      </c>
      <c r="E316" s="1085" t="s">
        <v>32</v>
      </c>
      <c r="F316" s="942" t="s">
        <v>32</v>
      </c>
      <c r="G316" s="789"/>
      <c r="H316" s="789"/>
      <c r="I316" s="789"/>
      <c r="J316" s="789" t="s">
        <v>32</v>
      </c>
      <c r="K316" s="779" t="s">
        <v>32</v>
      </c>
      <c r="L316" s="779" t="s">
        <v>32</v>
      </c>
      <c r="M316" s="779" t="s">
        <v>32</v>
      </c>
      <c r="N316" s="779" t="s">
        <v>32</v>
      </c>
      <c r="O316" s="789"/>
      <c r="P316" s="789"/>
      <c r="Q316" s="792" t="s">
        <v>32</v>
      </c>
      <c r="R316" s="789" t="s">
        <v>32</v>
      </c>
      <c r="S316" s="789" t="s">
        <v>32</v>
      </c>
      <c r="T316" s="789"/>
      <c r="U316" s="942" t="s">
        <v>32</v>
      </c>
      <c r="V316" s="792"/>
      <c r="W316" s="789"/>
      <c r="X316" s="789" t="s">
        <v>32</v>
      </c>
      <c r="Y316" s="789" t="s">
        <v>32</v>
      </c>
      <c r="Z316" s="789" t="s">
        <v>32</v>
      </c>
      <c r="AA316" s="789" t="s">
        <v>32</v>
      </c>
      <c r="AB316" s="789" t="s">
        <v>32</v>
      </c>
      <c r="AC316" s="789"/>
      <c r="AD316" s="789"/>
      <c r="AE316" s="789"/>
      <c r="AF316" s="779" t="s">
        <v>32</v>
      </c>
      <c r="AG316" s="869" t="s">
        <v>32</v>
      </c>
      <c r="AH316" s="213"/>
      <c r="AI316" s="214"/>
      <c r="AJ316" s="124"/>
    </row>
    <row r="317" spans="1:36" ht="21" customHeight="1" x14ac:dyDescent="0.2">
      <c r="A317" s="1082"/>
      <c r="B317" s="870" t="s">
        <v>377</v>
      </c>
      <c r="C317" s="789"/>
      <c r="D317" s="789" t="s">
        <v>32</v>
      </c>
      <c r="E317" s="789" t="s">
        <v>32</v>
      </c>
      <c r="F317" s="789" t="s">
        <v>32</v>
      </c>
      <c r="G317" s="789"/>
      <c r="H317" s="789"/>
      <c r="I317" s="789"/>
      <c r="J317" s="789" t="s">
        <v>32</v>
      </c>
      <c r="K317" s="779" t="s">
        <v>32</v>
      </c>
      <c r="L317" s="779" t="s">
        <v>32</v>
      </c>
      <c r="M317" s="779" t="s">
        <v>32</v>
      </c>
      <c r="N317" s="779" t="s">
        <v>32</v>
      </c>
      <c r="O317" s="789"/>
      <c r="P317" s="789"/>
      <c r="Q317" s="792" t="s">
        <v>32</v>
      </c>
      <c r="R317" s="789" t="s">
        <v>32</v>
      </c>
      <c r="S317" s="789" t="s">
        <v>32</v>
      </c>
      <c r="T317" s="789"/>
      <c r="U317" s="789" t="s">
        <v>32</v>
      </c>
      <c r="V317" s="792"/>
      <c r="W317" s="789"/>
      <c r="X317" s="789" t="s">
        <v>32</v>
      </c>
      <c r="Y317" s="789" t="s">
        <v>32</v>
      </c>
      <c r="Z317" s="789" t="s">
        <v>32</v>
      </c>
      <c r="AA317" s="789" t="s">
        <v>32</v>
      </c>
      <c r="AB317" s="789" t="s">
        <v>32</v>
      </c>
      <c r="AC317" s="789"/>
      <c r="AD317" s="789"/>
      <c r="AE317" s="789"/>
      <c r="AF317" s="779" t="s">
        <v>32</v>
      </c>
      <c r="AG317" s="869" t="s">
        <v>32</v>
      </c>
      <c r="AH317" s="213"/>
      <c r="AI317" s="214"/>
      <c r="AJ317" s="124"/>
    </row>
    <row r="318" spans="1:36" ht="21" customHeight="1" x14ac:dyDescent="0.2">
      <c r="A318" s="1082"/>
      <c r="B318" s="870" t="s">
        <v>378</v>
      </c>
      <c r="C318" s="789"/>
      <c r="D318" s="789" t="s">
        <v>32</v>
      </c>
      <c r="E318" s="789" t="s">
        <v>32</v>
      </c>
      <c r="F318" s="789" t="s">
        <v>32</v>
      </c>
      <c r="G318" s="789"/>
      <c r="H318" s="789"/>
      <c r="I318" s="789"/>
      <c r="J318" s="789" t="s">
        <v>32</v>
      </c>
      <c r="K318" s="779" t="s">
        <v>32</v>
      </c>
      <c r="L318" s="779" t="s">
        <v>32</v>
      </c>
      <c r="M318" s="779" t="s">
        <v>32</v>
      </c>
      <c r="N318" s="779" t="s">
        <v>32</v>
      </c>
      <c r="O318" s="789"/>
      <c r="P318" s="789"/>
      <c r="Q318" s="792" t="s">
        <v>32</v>
      </c>
      <c r="R318" s="789" t="s">
        <v>32</v>
      </c>
      <c r="S318" s="789" t="s">
        <v>32</v>
      </c>
      <c r="T318" s="789"/>
      <c r="U318" s="1085" t="s">
        <v>32</v>
      </c>
      <c r="V318" s="792"/>
      <c r="W318" s="789"/>
      <c r="X318" s="789" t="s">
        <v>32</v>
      </c>
      <c r="Y318" s="789" t="s">
        <v>32</v>
      </c>
      <c r="Z318" s="789" t="s">
        <v>32</v>
      </c>
      <c r="AA318" s="789" t="s">
        <v>32</v>
      </c>
      <c r="AB318" s="789" t="s">
        <v>32</v>
      </c>
      <c r="AC318" s="789"/>
      <c r="AD318" s="789"/>
      <c r="AE318" s="789"/>
      <c r="AF318" s="779" t="s">
        <v>32</v>
      </c>
      <c r="AG318" s="869" t="s">
        <v>32</v>
      </c>
      <c r="AH318" s="213"/>
      <c r="AI318" s="214"/>
      <c r="AJ318" s="124"/>
    </row>
    <row r="319" spans="1:36" ht="21" customHeight="1" x14ac:dyDescent="0.2">
      <c r="A319" s="1082"/>
      <c r="B319" s="870" t="s">
        <v>379</v>
      </c>
      <c r="C319" s="789"/>
      <c r="D319" s="789" t="s">
        <v>32</v>
      </c>
      <c r="E319" s="789" t="s">
        <v>32</v>
      </c>
      <c r="F319" s="789" t="s">
        <v>32</v>
      </c>
      <c r="G319" s="789"/>
      <c r="H319" s="789"/>
      <c r="I319" s="789"/>
      <c r="J319" s="789" t="s">
        <v>32</v>
      </c>
      <c r="K319" s="779" t="s">
        <v>32</v>
      </c>
      <c r="L319" s="779" t="s">
        <v>32</v>
      </c>
      <c r="M319" s="779" t="s">
        <v>32</v>
      </c>
      <c r="N319" s="779" t="s">
        <v>32</v>
      </c>
      <c r="O319" s="789"/>
      <c r="P319" s="789"/>
      <c r="Q319" s="792" t="s">
        <v>32</v>
      </c>
      <c r="R319" s="789" t="s">
        <v>32</v>
      </c>
      <c r="S319" s="789" t="s">
        <v>32</v>
      </c>
      <c r="T319" s="789"/>
      <c r="U319" s="800" t="s">
        <v>32</v>
      </c>
      <c r="V319" s="792"/>
      <c r="W319" s="789"/>
      <c r="X319" s="789" t="s">
        <v>32</v>
      </c>
      <c r="Y319" s="789" t="s">
        <v>32</v>
      </c>
      <c r="Z319" s="789" t="s">
        <v>32</v>
      </c>
      <c r="AA319" s="789" t="s">
        <v>32</v>
      </c>
      <c r="AB319" s="789" t="s">
        <v>32</v>
      </c>
      <c r="AC319" s="789"/>
      <c r="AD319" s="789"/>
      <c r="AE319" s="789"/>
      <c r="AF319" s="779" t="s">
        <v>32</v>
      </c>
      <c r="AG319" s="869" t="s">
        <v>32</v>
      </c>
      <c r="AH319" s="213"/>
      <c r="AI319" s="214"/>
      <c r="AJ319" s="124"/>
    </row>
    <row r="320" spans="1:36" ht="21" customHeight="1" x14ac:dyDescent="0.2">
      <c r="A320" s="1082"/>
      <c r="B320" s="870" t="s">
        <v>380</v>
      </c>
      <c r="C320" s="789"/>
      <c r="D320" s="789" t="s">
        <v>32</v>
      </c>
      <c r="E320" s="789" t="s">
        <v>32</v>
      </c>
      <c r="F320" s="789" t="s">
        <v>32</v>
      </c>
      <c r="G320" s="789"/>
      <c r="H320" s="789"/>
      <c r="I320" s="789"/>
      <c r="J320" s="789" t="s">
        <v>32</v>
      </c>
      <c r="K320" s="779" t="s">
        <v>32</v>
      </c>
      <c r="L320" s="779" t="s">
        <v>32</v>
      </c>
      <c r="M320" s="779" t="s">
        <v>32</v>
      </c>
      <c r="N320" s="779" t="s">
        <v>32</v>
      </c>
      <c r="O320" s="789"/>
      <c r="P320" s="789"/>
      <c r="Q320" s="792" t="s">
        <v>32</v>
      </c>
      <c r="R320" s="789" t="s">
        <v>32</v>
      </c>
      <c r="S320" s="789" t="s">
        <v>32</v>
      </c>
      <c r="T320" s="789"/>
      <c r="U320" s="942" t="s">
        <v>32</v>
      </c>
      <c r="V320" s="792"/>
      <c r="W320" s="789"/>
      <c r="X320" s="789" t="s">
        <v>32</v>
      </c>
      <c r="Y320" s="789" t="s">
        <v>32</v>
      </c>
      <c r="Z320" s="789" t="s">
        <v>32</v>
      </c>
      <c r="AA320" s="789" t="s">
        <v>32</v>
      </c>
      <c r="AB320" s="789" t="s">
        <v>32</v>
      </c>
      <c r="AC320" s="789"/>
      <c r="AD320" s="789"/>
      <c r="AE320" s="789"/>
      <c r="AF320" s="779" t="s">
        <v>32</v>
      </c>
      <c r="AG320" s="869" t="s">
        <v>32</v>
      </c>
      <c r="AH320" s="213"/>
      <c r="AI320" s="214"/>
      <c r="AJ320" s="124"/>
    </row>
    <row r="321" spans="1:36" ht="21" customHeight="1" x14ac:dyDescent="0.2">
      <c r="A321" s="1082"/>
      <c r="B321" s="870" t="s">
        <v>381</v>
      </c>
      <c r="C321" s="789"/>
      <c r="D321" s="789" t="s">
        <v>32</v>
      </c>
      <c r="E321" s="942" t="s">
        <v>32</v>
      </c>
      <c r="F321" s="942" t="s">
        <v>32</v>
      </c>
      <c r="G321" s="942"/>
      <c r="H321" s="942"/>
      <c r="I321" s="942"/>
      <c r="J321" s="789" t="s">
        <v>32</v>
      </c>
      <c r="K321" s="779" t="s">
        <v>32</v>
      </c>
      <c r="L321" s="779" t="s">
        <v>32</v>
      </c>
      <c r="M321" s="779" t="s">
        <v>32</v>
      </c>
      <c r="N321" s="779" t="s">
        <v>32</v>
      </c>
      <c r="O321" s="789"/>
      <c r="P321" s="789"/>
      <c r="Q321" s="792" t="s">
        <v>32</v>
      </c>
      <c r="R321" s="789" t="s">
        <v>32</v>
      </c>
      <c r="S321" s="789" t="s">
        <v>32</v>
      </c>
      <c r="T321" s="789"/>
      <c r="U321" s="942" t="s">
        <v>32</v>
      </c>
      <c r="V321" s="792"/>
      <c r="W321" s="789"/>
      <c r="X321" s="789" t="s">
        <v>32</v>
      </c>
      <c r="Y321" s="789" t="s">
        <v>32</v>
      </c>
      <c r="Z321" s="789" t="s">
        <v>32</v>
      </c>
      <c r="AA321" s="789" t="s">
        <v>32</v>
      </c>
      <c r="AB321" s="789" t="s">
        <v>32</v>
      </c>
      <c r="AC321" s="789"/>
      <c r="AD321" s="789"/>
      <c r="AE321" s="789"/>
      <c r="AF321" s="779" t="s">
        <v>32</v>
      </c>
      <c r="AG321" s="869" t="s">
        <v>32</v>
      </c>
      <c r="AH321" s="213"/>
      <c r="AI321" s="214"/>
      <c r="AJ321" s="124"/>
    </row>
    <row r="322" spans="1:36" ht="21" customHeight="1" x14ac:dyDescent="0.2">
      <c r="A322" s="1082"/>
      <c r="B322" s="870" t="s">
        <v>382</v>
      </c>
      <c r="C322" s="789"/>
      <c r="D322" s="789" t="s">
        <v>32</v>
      </c>
      <c r="E322" s="789" t="s">
        <v>32</v>
      </c>
      <c r="F322" s="789" t="s">
        <v>32</v>
      </c>
      <c r="G322" s="789"/>
      <c r="H322" s="789"/>
      <c r="I322" s="789"/>
      <c r="J322" s="789" t="s">
        <v>32</v>
      </c>
      <c r="K322" s="779" t="s">
        <v>32</v>
      </c>
      <c r="L322" s="779" t="s">
        <v>32</v>
      </c>
      <c r="M322" s="779" t="s">
        <v>32</v>
      </c>
      <c r="N322" s="779" t="s">
        <v>32</v>
      </c>
      <c r="O322" s="789"/>
      <c r="P322" s="789"/>
      <c r="Q322" s="792" t="s">
        <v>32</v>
      </c>
      <c r="R322" s="789" t="s">
        <v>32</v>
      </c>
      <c r="S322" s="789" t="s">
        <v>32</v>
      </c>
      <c r="T322" s="789"/>
      <c r="U322" s="789" t="s">
        <v>32</v>
      </c>
      <c r="V322" s="792"/>
      <c r="W322" s="789"/>
      <c r="X322" s="789" t="s">
        <v>32</v>
      </c>
      <c r="Y322" s="789" t="s">
        <v>32</v>
      </c>
      <c r="Z322" s="789" t="s">
        <v>32</v>
      </c>
      <c r="AA322" s="789" t="s">
        <v>32</v>
      </c>
      <c r="AB322" s="789" t="s">
        <v>32</v>
      </c>
      <c r="AC322" s="789"/>
      <c r="AD322" s="789"/>
      <c r="AE322" s="789"/>
      <c r="AF322" s="779" t="s">
        <v>32</v>
      </c>
      <c r="AG322" s="869" t="s">
        <v>32</v>
      </c>
      <c r="AH322" s="213"/>
      <c r="AI322" s="214"/>
      <c r="AJ322" s="124"/>
    </row>
    <row r="323" spans="1:36" ht="21" customHeight="1" x14ac:dyDescent="0.2">
      <c r="A323" s="1082"/>
      <c r="B323" s="870" t="s">
        <v>383</v>
      </c>
      <c r="C323" s="789"/>
      <c r="D323" s="789" t="s">
        <v>32</v>
      </c>
      <c r="E323" s="789" t="s">
        <v>32</v>
      </c>
      <c r="F323" s="789" t="s">
        <v>32</v>
      </c>
      <c r="G323" s="789"/>
      <c r="H323" s="789"/>
      <c r="I323" s="789"/>
      <c r="J323" s="789" t="s">
        <v>32</v>
      </c>
      <c r="K323" s="779" t="s">
        <v>32</v>
      </c>
      <c r="L323" s="779" t="s">
        <v>32</v>
      </c>
      <c r="M323" s="779" t="s">
        <v>32</v>
      </c>
      <c r="N323" s="779" t="s">
        <v>32</v>
      </c>
      <c r="O323" s="789"/>
      <c r="P323" s="789"/>
      <c r="Q323" s="792" t="s">
        <v>32</v>
      </c>
      <c r="R323" s="789" t="s">
        <v>32</v>
      </c>
      <c r="S323" s="789" t="s">
        <v>32</v>
      </c>
      <c r="T323" s="789"/>
      <c r="U323" s="1085" t="s">
        <v>32</v>
      </c>
      <c r="V323" s="792"/>
      <c r="W323" s="789"/>
      <c r="X323" s="789" t="s">
        <v>32</v>
      </c>
      <c r="Y323" s="789" t="s">
        <v>32</v>
      </c>
      <c r="Z323" s="789" t="s">
        <v>32</v>
      </c>
      <c r="AA323" s="789" t="s">
        <v>32</v>
      </c>
      <c r="AB323" s="789" t="s">
        <v>32</v>
      </c>
      <c r="AC323" s="789"/>
      <c r="AD323" s="789"/>
      <c r="AE323" s="789"/>
      <c r="AF323" s="779" t="s">
        <v>32</v>
      </c>
      <c r="AG323" s="869" t="s">
        <v>32</v>
      </c>
      <c r="AH323" s="213"/>
      <c r="AI323" s="214"/>
      <c r="AJ323" s="124"/>
    </row>
    <row r="324" spans="1:36" ht="21" customHeight="1" x14ac:dyDescent="0.2">
      <c r="A324" s="1082"/>
      <c r="B324" s="870" t="s">
        <v>384</v>
      </c>
      <c r="C324" s="789"/>
      <c r="D324" s="789" t="s">
        <v>32</v>
      </c>
      <c r="E324" s="789" t="s">
        <v>32</v>
      </c>
      <c r="F324" s="789" t="s">
        <v>32</v>
      </c>
      <c r="G324" s="789"/>
      <c r="H324" s="789"/>
      <c r="I324" s="789"/>
      <c r="J324" s="789" t="s">
        <v>32</v>
      </c>
      <c r="K324" s="779" t="s">
        <v>32</v>
      </c>
      <c r="L324" s="779" t="s">
        <v>32</v>
      </c>
      <c r="M324" s="779" t="s">
        <v>32</v>
      </c>
      <c r="N324" s="779" t="s">
        <v>32</v>
      </c>
      <c r="O324" s="789"/>
      <c r="P324" s="789"/>
      <c r="Q324" s="794" t="s">
        <v>32</v>
      </c>
      <c r="R324" s="794" t="s">
        <v>32</v>
      </c>
      <c r="S324" s="794" t="s">
        <v>32</v>
      </c>
      <c r="T324" s="789"/>
      <c r="U324" s="1085" t="s">
        <v>32</v>
      </c>
      <c r="V324" s="792"/>
      <c r="W324" s="789"/>
      <c r="X324" s="789" t="s">
        <v>32</v>
      </c>
      <c r="Y324" s="789" t="s">
        <v>32</v>
      </c>
      <c r="Z324" s="789" t="s">
        <v>32</v>
      </c>
      <c r="AA324" s="789" t="s">
        <v>32</v>
      </c>
      <c r="AB324" s="1085" t="s">
        <v>32</v>
      </c>
      <c r="AC324" s="789"/>
      <c r="AD324" s="789"/>
      <c r="AE324" s="789"/>
      <c r="AF324" s="779" t="s">
        <v>32</v>
      </c>
      <c r="AG324" s="869" t="s">
        <v>32</v>
      </c>
      <c r="AH324" s="213"/>
      <c r="AI324" s="214"/>
      <c r="AJ324" s="124"/>
    </row>
    <row r="325" spans="1:36" ht="21" customHeight="1" x14ac:dyDescent="0.2">
      <c r="A325" s="474"/>
      <c r="B325" s="475" t="s">
        <v>385</v>
      </c>
      <c r="C325" s="734"/>
      <c r="D325" s="476" t="s">
        <v>32</v>
      </c>
      <c r="E325" s="476" t="s">
        <v>32</v>
      </c>
      <c r="F325" s="476" t="s">
        <v>32</v>
      </c>
      <c r="G325" s="734"/>
      <c r="H325" s="734"/>
      <c r="I325" s="734"/>
      <c r="J325" s="734" t="s">
        <v>32</v>
      </c>
      <c r="K325" s="871" t="s">
        <v>32</v>
      </c>
      <c r="L325" s="871" t="s">
        <v>32</v>
      </c>
      <c r="M325" s="871" t="s">
        <v>32</v>
      </c>
      <c r="N325" s="871" t="s">
        <v>32</v>
      </c>
      <c r="O325" s="734"/>
      <c r="P325" s="734"/>
      <c r="Q325" s="477" t="s">
        <v>32</v>
      </c>
      <c r="R325" s="734" t="s">
        <v>32</v>
      </c>
      <c r="S325" s="734" t="s">
        <v>32</v>
      </c>
      <c r="T325" s="734"/>
      <c r="U325" s="734" t="s">
        <v>32</v>
      </c>
      <c r="V325" s="477"/>
      <c r="W325" s="734"/>
      <c r="X325" s="734" t="s">
        <v>32</v>
      </c>
      <c r="Y325" s="734" t="s">
        <v>32</v>
      </c>
      <c r="Z325" s="734" t="s">
        <v>32</v>
      </c>
      <c r="AA325" s="734" t="s">
        <v>32</v>
      </c>
      <c r="AB325" s="734" t="s">
        <v>32</v>
      </c>
      <c r="AC325" s="734"/>
      <c r="AD325" s="734"/>
      <c r="AE325" s="734"/>
      <c r="AF325" s="871" t="s">
        <v>32</v>
      </c>
      <c r="AG325" s="873" t="s">
        <v>32</v>
      </c>
      <c r="AH325" s="213"/>
      <c r="AI325" s="214"/>
      <c r="AJ325" s="124"/>
    </row>
    <row r="326" spans="1:36" ht="21" customHeight="1" x14ac:dyDescent="0.2">
      <c r="A326" s="1082"/>
      <c r="B326" s="870"/>
      <c r="C326" s="789"/>
      <c r="D326" s="974"/>
      <c r="E326" s="789"/>
      <c r="F326" s="789"/>
      <c r="G326" s="789"/>
      <c r="H326" s="789"/>
      <c r="I326" s="789"/>
      <c r="J326" s="789"/>
      <c r="K326" s="789"/>
      <c r="L326" s="789"/>
      <c r="M326" s="789"/>
      <c r="N326" s="789"/>
      <c r="O326" s="789"/>
      <c r="P326" s="789"/>
      <c r="Q326" s="789"/>
      <c r="R326" s="789"/>
      <c r="S326" s="789"/>
      <c r="T326" s="789"/>
      <c r="U326" s="789"/>
      <c r="V326" s="789"/>
      <c r="W326" s="789"/>
      <c r="X326" s="789"/>
      <c r="Y326" s="789"/>
      <c r="Z326" s="789"/>
      <c r="AA326" s="789"/>
      <c r="AB326" s="789"/>
      <c r="AC326" s="789"/>
      <c r="AD326" s="789"/>
      <c r="AE326" s="789"/>
      <c r="AF326" s="789"/>
      <c r="AG326" s="923"/>
      <c r="AH326" s="213"/>
      <c r="AI326" s="214"/>
      <c r="AJ326" s="124"/>
    </row>
    <row r="327" spans="1:36" ht="21" customHeight="1" x14ac:dyDescent="0.2">
      <c r="A327" s="745"/>
      <c r="B327" s="286"/>
      <c r="C327" s="720"/>
      <c r="D327" s="720"/>
      <c r="E327" s="720"/>
      <c r="F327" s="720"/>
      <c r="G327" s="720"/>
      <c r="H327" s="720"/>
      <c r="I327" s="720"/>
      <c r="J327" s="720"/>
      <c r="K327" s="720"/>
      <c r="L327" s="720"/>
      <c r="M327" s="720"/>
      <c r="N327" s="724"/>
      <c r="O327" s="724"/>
      <c r="P327" s="720"/>
      <c r="Q327" s="720"/>
      <c r="R327" s="720"/>
      <c r="S327" s="720"/>
      <c r="T327" s="720"/>
      <c r="U327" s="720"/>
      <c r="V327" s="720"/>
      <c r="W327" s="720"/>
      <c r="X327" s="720"/>
      <c r="Y327" s="720"/>
      <c r="Z327" s="720"/>
      <c r="AA327" s="720"/>
      <c r="AB327" s="724"/>
      <c r="AC327" s="724"/>
      <c r="AD327" s="720"/>
      <c r="AE327" s="720"/>
      <c r="AF327" s="720"/>
      <c r="AG327" s="721"/>
      <c r="AH327" s="213"/>
      <c r="AI327" s="215"/>
      <c r="AJ327" s="124"/>
    </row>
    <row r="328" spans="1:36" ht="21" customHeight="1" thickBot="1" x14ac:dyDescent="0.25">
      <c r="A328" s="331"/>
      <c r="B328" s="333"/>
      <c r="C328" s="1108"/>
      <c r="D328" s="1109"/>
      <c r="E328" s="1109"/>
      <c r="F328" s="1109"/>
      <c r="G328" s="1109"/>
      <c r="H328" s="1109"/>
      <c r="I328" s="1109"/>
      <c r="J328" s="1109"/>
      <c r="K328" s="1109"/>
      <c r="L328" s="1109"/>
      <c r="M328" s="1109"/>
      <c r="N328" s="1110"/>
      <c r="O328" s="1110"/>
      <c r="P328" s="1109"/>
      <c r="Q328" s="1109"/>
      <c r="R328" s="1109"/>
      <c r="S328" s="1109"/>
      <c r="T328" s="1109"/>
      <c r="U328" s="1109"/>
      <c r="V328" s="1109"/>
      <c r="W328" s="1109"/>
      <c r="X328" s="1109"/>
      <c r="Y328" s="1109"/>
      <c r="Z328" s="1109"/>
      <c r="AA328" s="1109"/>
      <c r="AB328" s="1110"/>
      <c r="AC328" s="1110"/>
      <c r="AD328" s="1109"/>
      <c r="AE328" s="1109"/>
      <c r="AF328" s="1109"/>
      <c r="AG328" s="1111"/>
      <c r="AH328" s="213"/>
      <c r="AI328" s="215"/>
      <c r="AJ328" s="124"/>
    </row>
    <row r="329" spans="1:36" x14ac:dyDescent="0.2">
      <c r="AH329" s="124"/>
      <c r="AI329" s="124"/>
      <c r="AJ329" s="124"/>
    </row>
    <row r="330" spans="1:36" x14ac:dyDescent="0.2">
      <c r="AH330" s="124"/>
      <c r="AI330" s="124"/>
      <c r="AJ330" s="124"/>
    </row>
    <row r="331" spans="1:36" x14ac:dyDescent="0.2">
      <c r="AH331" s="124"/>
      <c r="AI331" s="124"/>
      <c r="AJ331" s="124"/>
    </row>
    <row r="332" spans="1:36" x14ac:dyDescent="0.2">
      <c r="AH332" s="124"/>
      <c r="AI332" s="124"/>
      <c r="AJ332" s="124"/>
    </row>
  </sheetData>
  <protectedRanges>
    <protectedRange sqref="B166:B167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68 B170:B171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9" type="noConversion"/>
  <pageMargins left="0.19652777777777777" right="0" top="0.19652777777777777" bottom="0" header="0.19652777777777777" footer="0.51180555555555551"/>
  <pageSetup paperSize="9" scale="10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63D1D-EF3F-4250-9A5E-2C3C23D320C3}">
  <sheetPr codeName="Ark73"/>
  <dimension ref="A1:AN334"/>
  <sheetViews>
    <sheetView topLeftCell="A67" workbookViewId="0"/>
  </sheetViews>
  <sheetFormatPr defaultColWidth="9.140625" defaultRowHeight="12" x14ac:dyDescent="0.2"/>
  <cols>
    <col min="1" max="1" width="5.7109375" customWidth="1"/>
    <col min="2" max="2" width="25.140625" customWidth="1"/>
    <col min="3" max="32" width="3.7109375" customWidth="1"/>
    <col min="33" max="33" width="0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1112" t="s">
        <v>2</v>
      </c>
      <c r="C2" s="1113" t="s">
        <v>3</v>
      </c>
      <c r="D2" s="1114"/>
      <c r="E2" s="1115" t="s">
        <v>4</v>
      </c>
      <c r="F2" s="1116"/>
      <c r="G2" s="1117"/>
      <c r="H2" s="1117">
        <v>9</v>
      </c>
      <c r="I2" s="1117"/>
      <c r="J2" s="1117"/>
      <c r="K2" s="1118"/>
      <c r="L2" s="1119" t="s">
        <v>5</v>
      </c>
      <c r="M2" s="1120"/>
      <c r="N2" s="1121"/>
      <c r="O2" s="1122" t="s">
        <v>6</v>
      </c>
      <c r="P2" s="1123"/>
      <c r="Q2" s="1124"/>
      <c r="R2" s="1125"/>
      <c r="S2" s="1126" t="s">
        <v>7</v>
      </c>
      <c r="T2" s="1127"/>
      <c r="U2" s="1128"/>
      <c r="V2" s="1127"/>
      <c r="W2" s="1129" t="s">
        <v>8</v>
      </c>
      <c r="X2" s="1130"/>
      <c r="Y2" s="1131"/>
      <c r="Z2" s="106" t="s">
        <v>9</v>
      </c>
      <c r="AA2" s="1132"/>
      <c r="AB2" s="1133"/>
      <c r="AC2" s="1134"/>
      <c r="AD2" s="1135" t="s">
        <v>10</v>
      </c>
      <c r="AE2" s="1136"/>
      <c r="AF2" s="1136"/>
      <c r="AG2" s="1137"/>
    </row>
    <row r="3" spans="1:38" ht="13.35" customHeight="1" x14ac:dyDescent="0.2">
      <c r="A3" s="1"/>
      <c r="B3" s="1138" t="s">
        <v>11</v>
      </c>
      <c r="C3" s="1139" t="s">
        <v>12</v>
      </c>
      <c r="D3" s="1140"/>
      <c r="E3" s="416"/>
      <c r="F3" s="417"/>
      <c r="G3" s="417"/>
      <c r="H3" s="418" t="s">
        <v>13</v>
      </c>
      <c r="I3" s="419"/>
      <c r="J3" s="419"/>
      <c r="K3" s="420"/>
      <c r="L3" s="1141" t="s">
        <v>14</v>
      </c>
      <c r="M3" s="1142"/>
      <c r="N3" s="1143"/>
      <c r="O3" s="419"/>
      <c r="P3" s="419"/>
      <c r="Q3" s="419"/>
      <c r="R3" s="419"/>
      <c r="S3" s="421"/>
      <c r="T3" s="722" t="s">
        <v>15</v>
      </c>
      <c r="U3" s="422"/>
      <c r="V3" s="423"/>
      <c r="W3" s="424"/>
      <c r="X3" s="425"/>
      <c r="Y3" s="418" t="s">
        <v>16</v>
      </c>
      <c r="Z3" s="1142"/>
      <c r="AA3" s="1142"/>
      <c r="AB3" s="1144"/>
      <c r="AC3" s="1145"/>
      <c r="AD3" s="1146" t="s">
        <v>17</v>
      </c>
      <c r="AE3" s="1147"/>
      <c r="AF3" s="1147"/>
      <c r="AG3" s="1148"/>
    </row>
    <row r="4" spans="1:38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22.35" customHeight="1" x14ac:dyDescent="0.2">
      <c r="A5" s="104" t="s">
        <v>19</v>
      </c>
      <c r="B5" s="1"/>
    </row>
    <row r="6" spans="1:38" ht="22.35" customHeight="1" x14ac:dyDescent="0.2">
      <c r="A6" s="1149" t="s">
        <v>20</v>
      </c>
      <c r="B6" s="1142"/>
      <c r="C6" s="1150"/>
      <c r="D6" s="1149" t="s">
        <v>21</v>
      </c>
      <c r="E6" s="1142"/>
      <c r="F6" s="1142"/>
      <c r="G6" s="1142"/>
      <c r="H6" s="1151"/>
      <c r="I6" s="1142"/>
      <c r="J6" s="1142"/>
      <c r="K6" s="1142"/>
      <c r="L6" s="1152" t="s">
        <v>22</v>
      </c>
      <c r="M6" s="1142"/>
      <c r="N6" s="1142"/>
      <c r="O6" s="1142"/>
      <c r="P6" s="1142"/>
      <c r="Q6" s="1142"/>
      <c r="R6" s="1142"/>
      <c r="S6" s="1150"/>
      <c r="T6" s="1153"/>
      <c r="U6" s="1142"/>
      <c r="V6" s="1142"/>
      <c r="W6" s="1142"/>
      <c r="X6" s="1142"/>
      <c r="Y6" s="1142"/>
      <c r="Z6" s="1142"/>
      <c r="AA6" s="1150"/>
      <c r="AB6" s="1154"/>
      <c r="AC6" s="1155"/>
      <c r="AD6" s="1155"/>
      <c r="AE6" s="1155"/>
      <c r="AF6" s="1155"/>
      <c r="AG6" s="1156"/>
    </row>
    <row r="7" spans="1:38" ht="22.35" customHeight="1" x14ac:dyDescent="0.2">
      <c r="A7" s="1149" t="s">
        <v>23</v>
      </c>
      <c r="B7" s="1142"/>
      <c r="C7" s="1142"/>
      <c r="D7" s="1142"/>
      <c r="E7" s="1142"/>
      <c r="F7" s="1142"/>
      <c r="G7" s="1142"/>
      <c r="H7" s="1142"/>
      <c r="I7" s="1142"/>
      <c r="J7" s="1142"/>
      <c r="K7" s="1150"/>
      <c r="L7" s="428" t="s">
        <v>24</v>
      </c>
      <c r="M7" s="421"/>
      <c r="N7" s="421"/>
      <c r="O7" s="421"/>
      <c r="P7" s="421"/>
      <c r="Q7" s="421"/>
      <c r="R7" s="421"/>
      <c r="S7" s="421"/>
      <c r="T7" s="421"/>
      <c r="U7" s="1142"/>
      <c r="V7" s="1142"/>
      <c r="W7" s="1142"/>
      <c r="X7" s="1142"/>
      <c r="Y7" s="1142"/>
      <c r="Z7" s="1142"/>
      <c r="AA7" s="1142"/>
      <c r="AB7" s="1157"/>
      <c r="AC7" s="1142"/>
      <c r="AD7" s="1142"/>
      <c r="AE7" s="1142"/>
      <c r="AF7" s="1142"/>
      <c r="AG7" s="1150"/>
    </row>
    <row r="8" spans="1:38" ht="22.35" customHeight="1" x14ac:dyDescent="0.2">
      <c r="A8" s="104" t="s">
        <v>25</v>
      </c>
      <c r="L8" s="60"/>
      <c r="AB8" s="1"/>
    </row>
    <row r="9" spans="1:38" ht="22.35" customHeight="1" x14ac:dyDescent="0.2">
      <c r="A9" s="104" t="s">
        <v>26</v>
      </c>
      <c r="L9" s="60"/>
      <c r="AB9" s="1"/>
    </row>
    <row r="10" spans="1:38" ht="22.35" customHeight="1" thickBot="1" x14ac:dyDescent="0.25">
      <c r="B10" s="61" t="s">
        <v>27</v>
      </c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</row>
    <row r="11" spans="1:38" ht="22.35" customHeight="1" thickBot="1" x14ac:dyDescent="0.25">
      <c r="A11" s="511" t="s">
        <v>28</v>
      </c>
      <c r="B11" s="512" t="s">
        <v>29</v>
      </c>
      <c r="C11" s="513">
        <v>1</v>
      </c>
      <c r="D11" s="513">
        <v>2</v>
      </c>
      <c r="E11" s="1158">
        <v>3</v>
      </c>
      <c r="F11" s="1158">
        <v>4</v>
      </c>
      <c r="G11" s="1158">
        <v>5</v>
      </c>
      <c r="H11" s="513">
        <v>6</v>
      </c>
      <c r="I11" s="513">
        <v>7</v>
      </c>
      <c r="J11" s="513">
        <v>8</v>
      </c>
      <c r="K11" s="513">
        <v>9</v>
      </c>
      <c r="L11" s="1158">
        <v>10</v>
      </c>
      <c r="M11" s="1158">
        <v>11</v>
      </c>
      <c r="N11" s="513">
        <v>12</v>
      </c>
      <c r="O11" s="513">
        <v>13</v>
      </c>
      <c r="P11" s="513">
        <v>14</v>
      </c>
      <c r="Q11" s="513">
        <v>15</v>
      </c>
      <c r="R11" s="513">
        <v>16</v>
      </c>
      <c r="S11" s="1158">
        <v>17</v>
      </c>
      <c r="T11" s="1158">
        <v>18</v>
      </c>
      <c r="U11" s="513">
        <v>19</v>
      </c>
      <c r="V11" s="513">
        <v>20</v>
      </c>
      <c r="W11" s="513">
        <v>21</v>
      </c>
      <c r="X11" s="513">
        <v>22</v>
      </c>
      <c r="Y11" s="513">
        <v>23</v>
      </c>
      <c r="Z11" s="1158">
        <v>24</v>
      </c>
      <c r="AA11" s="1158">
        <v>25</v>
      </c>
      <c r="AB11" s="1159">
        <v>26</v>
      </c>
      <c r="AC11" s="513">
        <v>27</v>
      </c>
      <c r="AD11" s="513">
        <v>28</v>
      </c>
      <c r="AE11" s="513">
        <v>29</v>
      </c>
      <c r="AF11" s="513">
        <v>30</v>
      </c>
      <c r="AG11" s="1160"/>
      <c r="AH11" s="111"/>
      <c r="AI11" s="112"/>
      <c r="AJ11" s="1161" t="s">
        <v>30</v>
      </c>
    </row>
    <row r="12" spans="1:38" ht="22.35" customHeight="1" x14ac:dyDescent="0.2">
      <c r="A12" s="534">
        <v>8500</v>
      </c>
      <c r="B12" s="535" t="s">
        <v>31</v>
      </c>
      <c r="C12" s="1162" t="s">
        <v>32</v>
      </c>
      <c r="D12" s="1162" t="s">
        <v>32</v>
      </c>
      <c r="E12" s="1162"/>
      <c r="F12" s="1162"/>
      <c r="G12" s="1162"/>
      <c r="H12" s="1162" t="s">
        <v>32</v>
      </c>
      <c r="I12" s="1162" t="s">
        <v>32</v>
      </c>
      <c r="J12" s="1162" t="s">
        <v>32</v>
      </c>
      <c r="K12" s="1162" t="s">
        <v>32</v>
      </c>
      <c r="L12" s="1162"/>
      <c r="M12" s="1162"/>
      <c r="N12" s="1162" t="s">
        <v>32</v>
      </c>
      <c r="O12" s="1162" t="s">
        <v>32</v>
      </c>
      <c r="P12" s="1162" t="s">
        <v>32</v>
      </c>
      <c r="Q12" s="1162" t="s">
        <v>32</v>
      </c>
      <c r="R12" s="1162" t="s">
        <v>32</v>
      </c>
      <c r="S12" s="1162"/>
      <c r="T12" s="1162"/>
      <c r="U12" s="1162" t="s">
        <v>32</v>
      </c>
      <c r="V12" s="1162" t="s">
        <v>32</v>
      </c>
      <c r="W12" s="1162" t="s">
        <v>32</v>
      </c>
      <c r="X12" s="1162" t="s">
        <v>32</v>
      </c>
      <c r="Y12" s="1162" t="s">
        <v>32</v>
      </c>
      <c r="Z12" s="1162"/>
      <c r="AA12" s="1162"/>
      <c r="AB12" s="1162" t="s">
        <v>32</v>
      </c>
      <c r="AC12" s="1162" t="s">
        <v>32</v>
      </c>
      <c r="AD12" s="1162" t="s">
        <v>32</v>
      </c>
      <c r="AE12" s="1162" t="s">
        <v>32</v>
      </c>
      <c r="AF12" s="1162" t="s">
        <v>32</v>
      </c>
      <c r="AG12" s="1163"/>
      <c r="AH12" s="117"/>
      <c r="AI12" s="117"/>
      <c r="AJ12" s="1161">
        <v>160.33000000000001</v>
      </c>
    </row>
    <row r="13" spans="1:38" ht="22.35" customHeight="1" x14ac:dyDescent="0.2">
      <c r="A13" s="1164" t="s">
        <v>33</v>
      </c>
      <c r="B13" s="1165"/>
      <c r="C13" s="1165"/>
      <c r="D13" s="1165"/>
      <c r="E13" s="1165"/>
      <c r="F13" s="1165"/>
      <c r="G13" s="1165"/>
      <c r="H13" s="1165"/>
      <c r="I13" s="1165"/>
      <c r="J13" s="1165"/>
      <c r="K13" s="1165"/>
      <c r="L13" s="1165"/>
      <c r="M13" s="1165"/>
      <c r="N13" s="1165"/>
      <c r="O13" s="1165"/>
      <c r="P13" s="1165"/>
      <c r="Q13" s="1165"/>
      <c r="R13" s="1165"/>
      <c r="S13" s="1165"/>
      <c r="T13" s="1165"/>
      <c r="U13" s="1165"/>
      <c r="V13" s="1165"/>
      <c r="W13" s="1165"/>
      <c r="X13" s="1165"/>
      <c r="Y13" s="1165"/>
      <c r="Z13" s="1165"/>
      <c r="AA13" s="1165"/>
      <c r="AB13" s="1165"/>
      <c r="AC13" s="1165"/>
      <c r="AD13" s="1165"/>
      <c r="AE13" s="1165"/>
      <c r="AF13" s="1165"/>
      <c r="AG13" s="1166"/>
      <c r="AH13" s="115"/>
      <c r="AI13" s="115"/>
    </row>
    <row r="14" spans="1:38" ht="22.35" customHeight="1" x14ac:dyDescent="0.2">
      <c r="A14" s="1167">
        <v>8546</v>
      </c>
      <c r="B14" s="1168" t="s">
        <v>34</v>
      </c>
      <c r="C14" s="1169">
        <v>1</v>
      </c>
      <c r="D14" s="1170">
        <v>1</v>
      </c>
      <c r="E14" s="1170"/>
      <c r="F14" s="1170"/>
      <c r="G14" s="1170">
        <v>2</v>
      </c>
      <c r="H14" s="1171">
        <v>2</v>
      </c>
      <c r="I14" s="1171">
        <v>2</v>
      </c>
      <c r="J14" s="1171">
        <v>2</v>
      </c>
      <c r="K14" s="1172">
        <v>2</v>
      </c>
      <c r="L14" s="1171" t="s">
        <v>35</v>
      </c>
      <c r="M14" s="1173" t="s">
        <v>35</v>
      </c>
      <c r="N14" s="1170" t="s">
        <v>36</v>
      </c>
      <c r="O14" s="1170" t="s">
        <v>36</v>
      </c>
      <c r="P14" s="1174">
        <v>4</v>
      </c>
      <c r="Q14" s="1175" t="s">
        <v>36</v>
      </c>
      <c r="R14" s="1171" t="s">
        <v>36</v>
      </c>
      <c r="S14" s="1176"/>
      <c r="T14" s="1175"/>
      <c r="U14" s="1175">
        <v>4</v>
      </c>
      <c r="V14" s="1177">
        <v>4</v>
      </c>
      <c r="W14" s="1177">
        <v>4</v>
      </c>
      <c r="X14" s="1177">
        <v>4</v>
      </c>
      <c r="Y14" s="1175">
        <v>4</v>
      </c>
      <c r="Z14" s="1175" t="s">
        <v>37</v>
      </c>
      <c r="AA14" s="1175" t="s">
        <v>37</v>
      </c>
      <c r="AB14" s="1177" t="s">
        <v>36</v>
      </c>
      <c r="AC14" s="1171" t="s">
        <v>36</v>
      </c>
      <c r="AD14" s="1175" t="s">
        <v>36</v>
      </c>
      <c r="AE14" s="1171" t="s">
        <v>36</v>
      </c>
      <c r="AF14" s="1178" t="s">
        <v>36</v>
      </c>
      <c r="AG14" s="1179"/>
      <c r="AH14" s="117"/>
      <c r="AI14" s="117"/>
    </row>
    <row r="15" spans="1:38" ht="22.35" customHeight="1" x14ac:dyDescent="0.2">
      <c r="A15" s="1167">
        <v>8546</v>
      </c>
      <c r="B15" s="1168" t="s">
        <v>38</v>
      </c>
      <c r="C15" s="1180" t="s">
        <v>36</v>
      </c>
      <c r="D15" s="1180" t="s">
        <v>36</v>
      </c>
      <c r="E15" s="1180"/>
      <c r="F15" s="1180"/>
      <c r="G15" s="1180">
        <v>1</v>
      </c>
      <c r="H15" s="1180">
        <v>1</v>
      </c>
      <c r="I15" s="1180">
        <v>1</v>
      </c>
      <c r="J15" s="1180">
        <v>1</v>
      </c>
      <c r="K15" s="1180">
        <v>1</v>
      </c>
      <c r="L15" s="1180"/>
      <c r="M15" s="1180"/>
      <c r="N15" s="1181">
        <v>2</v>
      </c>
      <c r="O15" s="1181">
        <v>2</v>
      </c>
      <c r="P15" s="1181">
        <v>2</v>
      </c>
      <c r="Q15" s="1181">
        <v>2</v>
      </c>
      <c r="R15" s="1181">
        <v>2</v>
      </c>
      <c r="S15" s="1181" t="s">
        <v>35</v>
      </c>
      <c r="T15" s="1181" t="s">
        <v>35</v>
      </c>
      <c r="U15" s="1181" t="s">
        <v>36</v>
      </c>
      <c r="V15" s="1181" t="s">
        <v>36</v>
      </c>
      <c r="W15" s="1181" t="s">
        <v>36</v>
      </c>
      <c r="X15" s="1181" t="s">
        <v>36</v>
      </c>
      <c r="Y15" s="1181" t="s">
        <v>36</v>
      </c>
      <c r="Z15" s="1181"/>
      <c r="AA15" s="1181"/>
      <c r="AB15" s="1181">
        <v>4</v>
      </c>
      <c r="AC15" s="1181">
        <v>4</v>
      </c>
      <c r="AD15" s="1181">
        <v>4</v>
      </c>
      <c r="AE15" s="1181">
        <v>4</v>
      </c>
      <c r="AF15" s="1181">
        <v>4</v>
      </c>
      <c r="AG15" s="1182"/>
      <c r="AH15" s="117"/>
      <c r="AI15" s="117"/>
      <c r="AL15" t="s">
        <v>0</v>
      </c>
    </row>
    <row r="16" spans="1:38" ht="22.35" customHeight="1" x14ac:dyDescent="0.2">
      <c r="A16" s="1167">
        <v>8546</v>
      </c>
      <c r="B16" s="1183" t="s">
        <v>40</v>
      </c>
      <c r="C16" s="1184" t="s">
        <v>36</v>
      </c>
      <c r="D16" s="1185" t="s">
        <v>36</v>
      </c>
      <c r="E16" s="1185"/>
      <c r="F16" s="1185"/>
      <c r="G16" s="1185">
        <v>4</v>
      </c>
      <c r="H16" s="1185">
        <v>4</v>
      </c>
      <c r="I16" s="1186">
        <v>4</v>
      </c>
      <c r="J16" s="1185">
        <v>4</v>
      </c>
      <c r="K16" s="1185">
        <v>4</v>
      </c>
      <c r="L16" s="1185" t="s">
        <v>37</v>
      </c>
      <c r="M16" s="1185" t="s">
        <v>37</v>
      </c>
      <c r="N16" s="1184" t="s">
        <v>36</v>
      </c>
      <c r="O16" s="1184" t="s">
        <v>36</v>
      </c>
      <c r="P16" s="1184" t="s">
        <v>36</v>
      </c>
      <c r="Q16" s="1184" t="s">
        <v>36</v>
      </c>
      <c r="R16" s="1184" t="s">
        <v>36</v>
      </c>
      <c r="S16" s="1185"/>
      <c r="T16" s="1185"/>
      <c r="U16" s="1185">
        <v>1</v>
      </c>
      <c r="V16" s="1185">
        <v>1</v>
      </c>
      <c r="W16" s="1187">
        <v>1</v>
      </c>
      <c r="X16" s="1185">
        <v>1</v>
      </c>
      <c r="Y16" s="1184">
        <v>1</v>
      </c>
      <c r="Z16" s="1184"/>
      <c r="AA16" s="1184"/>
      <c r="AB16" s="1184">
        <v>2</v>
      </c>
      <c r="AC16" s="1184">
        <v>2</v>
      </c>
      <c r="AD16" s="1185">
        <v>2</v>
      </c>
      <c r="AE16" s="1185">
        <v>2</v>
      </c>
      <c r="AF16" s="1185">
        <v>2</v>
      </c>
      <c r="AG16" s="1188"/>
      <c r="AH16" s="117"/>
      <c r="AI16" s="117"/>
    </row>
    <row r="17" spans="1:40" ht="22.35" customHeight="1" x14ac:dyDescent="0.2">
      <c r="A17" s="1167">
        <v>8546</v>
      </c>
      <c r="B17" s="1168" t="s">
        <v>41</v>
      </c>
      <c r="C17" s="1171">
        <v>2</v>
      </c>
      <c r="D17" s="1172">
        <v>2</v>
      </c>
      <c r="E17" s="1171" t="s">
        <v>35</v>
      </c>
      <c r="F17" s="1175" t="s">
        <v>35</v>
      </c>
      <c r="G17" s="1171" t="s">
        <v>36</v>
      </c>
      <c r="H17" s="1171" t="s">
        <v>36</v>
      </c>
      <c r="I17" s="1172" t="s">
        <v>36</v>
      </c>
      <c r="J17" s="1171" t="s">
        <v>36</v>
      </c>
      <c r="K17" s="1171" t="s">
        <v>36</v>
      </c>
      <c r="L17" s="1171"/>
      <c r="M17" s="1170"/>
      <c r="N17" s="1170">
        <v>4</v>
      </c>
      <c r="O17" s="1170">
        <v>4</v>
      </c>
      <c r="P17" s="1170">
        <v>4</v>
      </c>
      <c r="Q17" s="1170">
        <v>4</v>
      </c>
      <c r="R17" s="1170">
        <v>4</v>
      </c>
      <c r="S17" s="1170" t="s">
        <v>37</v>
      </c>
      <c r="T17" s="1171" t="s">
        <v>37</v>
      </c>
      <c r="U17" s="1171" t="s">
        <v>36</v>
      </c>
      <c r="V17" s="1171" t="s">
        <v>36</v>
      </c>
      <c r="W17" s="1171" t="s">
        <v>36</v>
      </c>
      <c r="X17" s="1172" t="s">
        <v>36</v>
      </c>
      <c r="Y17" s="1171" t="s">
        <v>36</v>
      </c>
      <c r="Z17" s="1171"/>
      <c r="AA17" s="1189"/>
      <c r="AB17" s="1189">
        <v>1</v>
      </c>
      <c r="AC17" s="1189">
        <v>1</v>
      </c>
      <c r="AD17" s="1189">
        <v>1</v>
      </c>
      <c r="AE17" s="1174">
        <v>1</v>
      </c>
      <c r="AF17" s="1174">
        <v>1</v>
      </c>
      <c r="AG17" s="1179"/>
      <c r="AH17" s="117"/>
      <c r="AI17" s="117"/>
    </row>
    <row r="18" spans="1:40" ht="22.35" customHeight="1" x14ac:dyDescent="0.2">
      <c r="A18" s="1167">
        <v>8546</v>
      </c>
      <c r="B18" s="1183" t="s">
        <v>42</v>
      </c>
      <c r="C18" s="1172">
        <v>4</v>
      </c>
      <c r="D18" s="1190">
        <v>4</v>
      </c>
      <c r="E18" s="1190" t="s">
        <v>37</v>
      </c>
      <c r="F18" s="1171" t="s">
        <v>37</v>
      </c>
      <c r="G18" s="1171" t="s">
        <v>36</v>
      </c>
      <c r="H18" s="1171" t="s">
        <v>36</v>
      </c>
      <c r="I18" s="1171" t="s">
        <v>36</v>
      </c>
      <c r="J18" s="1175" t="s">
        <v>36</v>
      </c>
      <c r="K18" s="1175" t="s">
        <v>36</v>
      </c>
      <c r="L18" s="1171"/>
      <c r="M18" s="1175"/>
      <c r="N18" s="1175">
        <v>1</v>
      </c>
      <c r="O18" s="1171">
        <v>1</v>
      </c>
      <c r="P18" s="1175">
        <v>1</v>
      </c>
      <c r="Q18" s="1175">
        <v>1</v>
      </c>
      <c r="R18" s="1175">
        <v>1</v>
      </c>
      <c r="S18" s="1175"/>
      <c r="T18" s="1175"/>
      <c r="U18" s="1173">
        <v>2</v>
      </c>
      <c r="V18" s="1173">
        <v>2</v>
      </c>
      <c r="W18" s="1171">
        <v>2</v>
      </c>
      <c r="X18" s="1171">
        <v>2</v>
      </c>
      <c r="Y18" s="1191">
        <v>2</v>
      </c>
      <c r="Z18" s="1171" t="s">
        <v>35</v>
      </c>
      <c r="AA18" s="1171" t="s">
        <v>35</v>
      </c>
      <c r="AB18" s="1171" t="s">
        <v>36</v>
      </c>
      <c r="AC18" s="1192" t="s">
        <v>36</v>
      </c>
      <c r="AD18" s="1171" t="s">
        <v>36</v>
      </c>
      <c r="AE18" s="1171" t="s">
        <v>36</v>
      </c>
      <c r="AF18" s="1171" t="s">
        <v>36</v>
      </c>
      <c r="AG18" s="1179"/>
      <c r="AH18" s="117"/>
      <c r="AI18" s="117"/>
    </row>
    <row r="19" spans="1:40" ht="22.35" customHeight="1" thickBot="1" x14ac:dyDescent="0.25">
      <c r="A19" s="1193" t="s">
        <v>43</v>
      </c>
      <c r="B19" s="1194"/>
      <c r="C19" s="1195"/>
      <c r="D19" s="1195"/>
      <c r="E19" s="1195"/>
      <c r="F19" s="1195"/>
      <c r="G19" s="1195"/>
      <c r="H19" s="1195"/>
      <c r="I19" s="1195"/>
      <c r="J19" s="1195"/>
      <c r="K19" s="1195"/>
      <c r="L19" s="1195"/>
      <c r="M19" s="1195"/>
      <c r="N19" s="1195"/>
      <c r="O19" s="1195"/>
      <c r="P19" s="1195"/>
      <c r="Q19" s="1195"/>
      <c r="R19" s="1195"/>
      <c r="S19" s="1195"/>
      <c r="T19" s="1195"/>
      <c r="U19" s="1195"/>
      <c r="V19" s="1195"/>
      <c r="W19" s="1195"/>
      <c r="X19" s="1195"/>
      <c r="Y19" s="1195"/>
      <c r="Z19" s="1195"/>
      <c r="AA19" s="1195"/>
      <c r="AB19" s="1195"/>
      <c r="AC19" s="1195"/>
      <c r="AD19" s="1195"/>
      <c r="AE19" s="1195"/>
      <c r="AF19" s="1195"/>
      <c r="AG19" s="1196"/>
      <c r="AH19" s="115"/>
      <c r="AI19" s="115"/>
      <c r="AJ19" s="1161" t="s">
        <v>30</v>
      </c>
      <c r="AK19" s="1161" t="s">
        <v>44</v>
      </c>
      <c r="AL19" s="1161" t="s">
        <v>45</v>
      </c>
      <c r="AM19" s="1161" t="s">
        <v>46</v>
      </c>
      <c r="AN19" s="1161" t="s">
        <v>47</v>
      </c>
    </row>
    <row r="20" spans="1:40" ht="22.35" customHeight="1" thickBot="1" x14ac:dyDescent="0.25">
      <c r="A20" s="1197">
        <v>8500</v>
      </c>
      <c r="B20" s="1198" t="s">
        <v>49</v>
      </c>
      <c r="C20" s="1199" t="s">
        <v>32</v>
      </c>
      <c r="D20" s="1199" t="s">
        <v>32</v>
      </c>
      <c r="E20" s="1199"/>
      <c r="F20" s="1200"/>
      <c r="G20" s="1200" t="s">
        <v>32</v>
      </c>
      <c r="H20" s="1200" t="s">
        <v>32</v>
      </c>
      <c r="I20" s="1200" t="s">
        <v>32</v>
      </c>
      <c r="J20" s="1200" t="s">
        <v>32</v>
      </c>
      <c r="K20" s="1200" t="s">
        <v>32</v>
      </c>
      <c r="L20" s="1199"/>
      <c r="M20" s="1200"/>
      <c r="N20" s="1200" t="s">
        <v>32</v>
      </c>
      <c r="O20" s="1201" t="s">
        <v>32</v>
      </c>
      <c r="P20" s="1201" t="s">
        <v>32</v>
      </c>
      <c r="Q20" s="1199" t="s">
        <v>32</v>
      </c>
      <c r="R20" s="1199" t="s">
        <v>32</v>
      </c>
      <c r="S20" s="256" t="s">
        <v>159</v>
      </c>
      <c r="T20" s="256"/>
      <c r="U20" s="1200" t="s">
        <v>32</v>
      </c>
      <c r="V20" s="1200" t="s">
        <v>32</v>
      </c>
      <c r="W20" s="1200" t="s">
        <v>32</v>
      </c>
      <c r="X20" s="1200" t="s">
        <v>32</v>
      </c>
      <c r="Y20" s="1202" t="s">
        <v>32</v>
      </c>
      <c r="Z20" s="1202"/>
      <c r="AA20" s="1200"/>
      <c r="AB20" s="1199" t="s">
        <v>32</v>
      </c>
      <c r="AC20" s="1203" t="s">
        <v>32</v>
      </c>
      <c r="AD20" s="1199" t="s">
        <v>32</v>
      </c>
      <c r="AE20" s="1199" t="s">
        <v>32</v>
      </c>
      <c r="AF20" s="1178" t="s">
        <v>32</v>
      </c>
      <c r="AG20" s="1204"/>
      <c r="AH20" s="117"/>
      <c r="AI20" s="117"/>
      <c r="AJ20" s="780">
        <f>$AJ$12</f>
        <v>160.33000000000001</v>
      </c>
      <c r="AK20" s="780"/>
      <c r="AL20" s="780">
        <v>162.30000000000001</v>
      </c>
      <c r="AM20" s="866">
        <f>IF(AJ22="","",AL22-NormTid)</f>
        <v>-7.0800000000000125</v>
      </c>
      <c r="AN20" s="866" t="e">
        <f>IF(AM20="","",AM20+'Maj 2023'!AN20)</f>
        <v>#VALUE!</v>
      </c>
    </row>
    <row r="21" spans="1:40" ht="22.35" customHeight="1" x14ac:dyDescent="0.2">
      <c r="A21" s="867">
        <v>8500</v>
      </c>
      <c r="B21" s="868" t="s">
        <v>51</v>
      </c>
      <c r="C21" s="779">
        <v>1</v>
      </c>
      <c r="D21" s="779">
        <v>1</v>
      </c>
      <c r="E21" s="779"/>
      <c r="F21" s="789"/>
      <c r="G21" s="789"/>
      <c r="H21" s="779" t="s">
        <v>163</v>
      </c>
      <c r="I21" s="791" t="s">
        <v>32</v>
      </c>
      <c r="J21" s="779" t="s">
        <v>32</v>
      </c>
      <c r="K21" s="1087" t="s">
        <v>32</v>
      </c>
      <c r="L21" s="779"/>
      <c r="M21" s="789"/>
      <c r="N21" s="789" t="s">
        <v>32</v>
      </c>
      <c r="O21" s="1201" t="s">
        <v>32</v>
      </c>
      <c r="P21" s="1201" t="s">
        <v>32</v>
      </c>
      <c r="Q21" s="779">
        <v>4</v>
      </c>
      <c r="R21" s="779" t="s">
        <v>36</v>
      </c>
      <c r="S21" s="779" t="s">
        <v>35</v>
      </c>
      <c r="T21" s="789" t="s">
        <v>35</v>
      </c>
      <c r="U21" s="789" t="s">
        <v>36</v>
      </c>
      <c r="V21" s="789" t="s">
        <v>32</v>
      </c>
      <c r="W21" s="789" t="s">
        <v>32</v>
      </c>
      <c r="X21" s="789" t="s">
        <v>32</v>
      </c>
      <c r="Y21" s="792">
        <v>2</v>
      </c>
      <c r="Z21" s="792"/>
      <c r="AA21" s="789"/>
      <c r="AB21" s="779">
        <v>4</v>
      </c>
      <c r="AC21" s="779">
        <v>4</v>
      </c>
      <c r="AD21" s="779">
        <v>4</v>
      </c>
      <c r="AE21" s="779">
        <v>4</v>
      </c>
      <c r="AF21" s="779">
        <v>4</v>
      </c>
      <c r="AG21" s="975"/>
      <c r="AH21" s="117"/>
      <c r="AI21" s="117"/>
      <c r="AJ21" s="780">
        <v>182</v>
      </c>
      <c r="AK21" s="780">
        <v>6.75</v>
      </c>
      <c r="AL21" s="780">
        <f>IF(AJ21="","",SUM(AJ21:AK21))</f>
        <v>188.75</v>
      </c>
      <c r="AM21" s="866">
        <f>IF(AJ21="","",AL21-NormTid)</f>
        <v>28.419999999999987</v>
      </c>
      <c r="AN21" s="866">
        <f>IF(AM21="","",AM21+'Maj 2023'!AN21)</f>
        <v>25.599999999999973</v>
      </c>
    </row>
    <row r="22" spans="1:40" ht="22.35" customHeight="1" x14ac:dyDescent="0.2">
      <c r="A22" s="867">
        <v>8500</v>
      </c>
      <c r="B22" s="870" t="s">
        <v>52</v>
      </c>
      <c r="C22" s="779" t="s">
        <v>36</v>
      </c>
      <c r="D22" s="779" t="s">
        <v>36</v>
      </c>
      <c r="E22" s="779"/>
      <c r="F22" s="789"/>
      <c r="G22" s="789">
        <v>4</v>
      </c>
      <c r="H22" s="779">
        <v>4</v>
      </c>
      <c r="I22" s="791">
        <v>4</v>
      </c>
      <c r="J22" s="779">
        <v>4</v>
      </c>
      <c r="K22" s="779">
        <v>4</v>
      </c>
      <c r="L22" s="779" t="s">
        <v>37</v>
      </c>
      <c r="M22" s="789" t="s">
        <v>37</v>
      </c>
      <c r="N22" s="1174">
        <v>4</v>
      </c>
      <c r="O22" s="1174">
        <v>4</v>
      </c>
      <c r="P22" s="1170" t="s">
        <v>36</v>
      </c>
      <c r="Q22" s="1170" t="s">
        <v>36</v>
      </c>
      <c r="R22" s="1170" t="s">
        <v>36</v>
      </c>
      <c r="S22" s="779"/>
      <c r="T22" s="789"/>
      <c r="U22" s="789">
        <v>1</v>
      </c>
      <c r="V22" s="789">
        <v>1</v>
      </c>
      <c r="W22" s="789">
        <v>1</v>
      </c>
      <c r="X22" s="789">
        <v>1</v>
      </c>
      <c r="Y22" s="792">
        <v>1</v>
      </c>
      <c r="Z22" s="792"/>
      <c r="AA22" s="789"/>
      <c r="AB22" s="779">
        <v>2</v>
      </c>
      <c r="AC22" s="779">
        <v>2</v>
      </c>
      <c r="AD22" s="779">
        <v>2</v>
      </c>
      <c r="AE22" s="779">
        <v>2</v>
      </c>
      <c r="AF22" s="779">
        <v>2</v>
      </c>
      <c r="AG22" s="975"/>
      <c r="AH22" s="117"/>
      <c r="AI22" s="117"/>
      <c r="AJ22" s="780">
        <v>146.5</v>
      </c>
      <c r="AK22" s="780">
        <v>6.75</v>
      </c>
      <c r="AL22" s="780">
        <f>IF(AJ22="","",SUM(AJ22:AK22))</f>
        <v>153.25</v>
      </c>
      <c r="AM22" s="866">
        <f>IF(AJ22="","",AL22-NormTid)</f>
        <v>-7.0800000000000125</v>
      </c>
      <c r="AN22" s="866">
        <f>IF(AM22="","",AM22+'Maj 2023'!AN22)</f>
        <v>-31.730000000000025</v>
      </c>
    </row>
    <row r="23" spans="1:40" ht="22.35" customHeight="1" x14ac:dyDescent="0.2">
      <c r="A23" s="867"/>
      <c r="B23" s="868"/>
      <c r="C23" s="779"/>
      <c r="D23" s="779"/>
      <c r="E23" s="779"/>
      <c r="F23" s="789"/>
      <c r="G23" s="789"/>
      <c r="H23" s="779"/>
      <c r="I23" s="791"/>
      <c r="J23" s="779"/>
      <c r="K23" s="779"/>
      <c r="L23" s="779"/>
      <c r="M23" s="789"/>
      <c r="N23" s="789"/>
      <c r="O23" s="779"/>
      <c r="P23" s="779"/>
      <c r="Q23" s="779"/>
      <c r="R23" s="779"/>
      <c r="S23" s="779"/>
      <c r="T23" s="789"/>
      <c r="U23" s="789"/>
      <c r="V23" s="789"/>
      <c r="W23" s="789"/>
      <c r="X23" s="789"/>
      <c r="Y23" s="792"/>
      <c r="Z23" s="792"/>
      <c r="AA23" s="789"/>
      <c r="AB23" s="779"/>
      <c r="AC23" s="779"/>
      <c r="AD23" s="779"/>
      <c r="AE23" s="779"/>
      <c r="AF23" s="779"/>
      <c r="AG23" s="975"/>
      <c r="AJ23" s="780">
        <f t="shared" ref="AJ23" si="0">$AJ$12</f>
        <v>160.33000000000001</v>
      </c>
      <c r="AK23" s="780"/>
      <c r="AL23" s="780">
        <f t="shared" ref="AL23" si="1">IF(AJ23="","",SUM(AJ23:AK23))</f>
        <v>160.33000000000001</v>
      </c>
      <c r="AM23" s="866">
        <f t="shared" ref="AM23" si="2">IF(AJ23="","",AL23-AJ23)</f>
        <v>0</v>
      </c>
      <c r="AN23" s="866">
        <f>IF(AM23="","",AM23+'Maj 2023'!AN23)</f>
        <v>0</v>
      </c>
    </row>
    <row r="24" spans="1:40" ht="22.35" customHeight="1" thickBot="1" x14ac:dyDescent="0.25">
      <c r="A24" s="332"/>
      <c r="B24" s="333" t="s">
        <v>53</v>
      </c>
      <c r="C24" s="334" t="s">
        <v>32</v>
      </c>
      <c r="D24" s="334" t="s">
        <v>32</v>
      </c>
      <c r="E24" s="334"/>
      <c r="F24" s="335"/>
      <c r="G24" s="335"/>
      <c r="H24" s="334" t="s">
        <v>32</v>
      </c>
      <c r="I24" s="336" t="s">
        <v>32</v>
      </c>
      <c r="J24" s="334" t="s">
        <v>32</v>
      </c>
      <c r="K24" s="334" t="s">
        <v>32</v>
      </c>
      <c r="L24" s="334"/>
      <c r="M24" s="335"/>
      <c r="N24" s="337" t="s">
        <v>32</v>
      </c>
      <c r="O24" s="338" t="s">
        <v>32</v>
      </c>
      <c r="P24" s="338" t="s">
        <v>32</v>
      </c>
      <c r="Q24" s="338" t="s">
        <v>32</v>
      </c>
      <c r="R24" s="338" t="s">
        <v>32</v>
      </c>
      <c r="S24" s="334"/>
      <c r="T24" s="335"/>
      <c r="U24" s="335" t="s">
        <v>32</v>
      </c>
      <c r="V24" s="335" t="s">
        <v>32</v>
      </c>
      <c r="W24" s="335" t="s">
        <v>32</v>
      </c>
      <c r="X24" s="335" t="s">
        <v>32</v>
      </c>
      <c r="Y24" s="339" t="s">
        <v>32</v>
      </c>
      <c r="Z24" s="339"/>
      <c r="AA24" s="335"/>
      <c r="AB24" s="339" t="s">
        <v>32</v>
      </c>
      <c r="AC24" s="339" t="s">
        <v>32</v>
      </c>
      <c r="AD24" s="339" t="s">
        <v>32</v>
      </c>
      <c r="AE24" s="339" t="s">
        <v>32</v>
      </c>
      <c r="AF24" s="339" t="s">
        <v>32</v>
      </c>
      <c r="AG24" s="340"/>
    </row>
    <row r="25" spans="1:40" ht="22.35" customHeight="1" thickBot="1" x14ac:dyDescent="0.25">
      <c r="A25" s="209"/>
      <c r="B25" s="129"/>
      <c r="C25" s="961" t="s">
        <v>32</v>
      </c>
      <c r="D25" s="129"/>
      <c r="E25" s="129"/>
      <c r="F25" s="129"/>
      <c r="G25" s="129" t="s">
        <v>0</v>
      </c>
      <c r="H25" s="129" t="s">
        <v>0</v>
      </c>
      <c r="I25" s="129" t="s">
        <v>163</v>
      </c>
      <c r="J25" s="129" t="s">
        <v>163</v>
      </c>
      <c r="K25" s="129"/>
      <c r="L25" s="129" t="s">
        <v>80</v>
      </c>
      <c r="M25" s="129" t="s">
        <v>80</v>
      </c>
      <c r="N25" s="540" t="s">
        <v>0</v>
      </c>
      <c r="O25" s="129"/>
      <c r="P25" s="540" t="s">
        <v>0</v>
      </c>
      <c r="Q25" s="540" t="s">
        <v>0</v>
      </c>
      <c r="R25" s="540"/>
      <c r="S25" s="129"/>
      <c r="T25" s="129"/>
      <c r="U25" s="1205"/>
      <c r="AB25" s="1206" t="s">
        <v>163</v>
      </c>
      <c r="AC25" s="1206"/>
      <c r="AD25" s="1206"/>
      <c r="AE25" s="1206"/>
      <c r="AF25" s="1205"/>
      <c r="AH25" s="124"/>
    </row>
    <row r="26" spans="1:40" ht="22.35" customHeight="1" thickBot="1" x14ac:dyDescent="0.25">
      <c r="A26" s="209"/>
      <c r="B26" s="129"/>
      <c r="C26" s="129"/>
      <c r="D26" s="129"/>
      <c r="E26" s="129"/>
      <c r="F26" s="129" t="s">
        <v>0</v>
      </c>
      <c r="G26" s="129"/>
      <c r="H26" s="129"/>
      <c r="I26" s="129"/>
      <c r="J26" s="129"/>
      <c r="K26" s="129" t="s">
        <v>163</v>
      </c>
      <c r="L26" s="129"/>
      <c r="M26" s="129"/>
      <c r="N26" s="129"/>
      <c r="O26" s="540"/>
      <c r="P26" s="141"/>
      <c r="Q26" s="129" t="s">
        <v>0</v>
      </c>
      <c r="R26" s="129"/>
      <c r="S26" s="141"/>
      <c r="T26" s="129"/>
      <c r="AB26">
        <v>79</v>
      </c>
      <c r="AE26" t="s">
        <v>0</v>
      </c>
      <c r="AF26" s="1205" t="s">
        <v>0</v>
      </c>
      <c r="AH26" s="124"/>
    </row>
    <row r="27" spans="1:40" ht="22.35" customHeight="1" x14ac:dyDescent="0.2">
      <c r="A27" s="209"/>
      <c r="B27" s="129"/>
      <c r="H27" t="s">
        <v>0</v>
      </c>
      <c r="J27" t="s">
        <v>0</v>
      </c>
      <c r="K27" t="s">
        <v>0</v>
      </c>
      <c r="M27" s="141"/>
      <c r="N27" s="540"/>
      <c r="O27" s="129"/>
      <c r="P27" s="129"/>
      <c r="Q27" s="129"/>
      <c r="AF27" s="1205" t="s">
        <v>0</v>
      </c>
      <c r="AH27" s="124"/>
    </row>
    <row r="28" spans="1:40" ht="22.35" customHeight="1" x14ac:dyDescent="0.2">
      <c r="A28" s="209"/>
      <c r="B28" s="129"/>
      <c r="K28" s="779"/>
      <c r="L28" s="789" t="s">
        <v>0</v>
      </c>
      <c r="N28" s="779"/>
      <c r="O28" s="779"/>
      <c r="AE28" s="780" t="s">
        <v>0</v>
      </c>
      <c r="AF28" t="s">
        <v>0</v>
      </c>
    </row>
    <row r="29" spans="1:40" ht="22.35" customHeight="1" x14ac:dyDescent="0.2">
      <c r="A29" s="209"/>
      <c r="B29" s="129"/>
    </row>
    <row r="30" spans="1:40" ht="12.75" customHeight="1" thickBot="1" x14ac:dyDescent="0.25">
      <c r="A30" s="104" t="s">
        <v>55</v>
      </c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K30" s="1"/>
    </row>
    <row r="31" spans="1:40" ht="28.5" customHeight="1" x14ac:dyDescent="0.2">
      <c r="A31" s="514" t="s">
        <v>56</v>
      </c>
      <c r="B31" s="515"/>
      <c r="C31" s="515"/>
      <c r="D31" s="541" t="s">
        <v>57</v>
      </c>
      <c r="E31" s="516"/>
      <c r="F31" s="516"/>
      <c r="G31" s="516"/>
      <c r="H31" s="516"/>
      <c r="I31" s="516"/>
      <c r="J31" s="516"/>
      <c r="K31" s="516"/>
      <c r="L31" s="516"/>
      <c r="M31" s="517" t="s">
        <v>58</v>
      </c>
      <c r="N31" s="516"/>
      <c r="O31" s="516"/>
      <c r="P31" s="516"/>
      <c r="Q31" s="516"/>
      <c r="R31" s="516"/>
      <c r="S31" s="518"/>
      <c r="T31" s="4252" t="s">
        <v>59</v>
      </c>
      <c r="U31" s="4253"/>
      <c r="V31" s="4253"/>
      <c r="W31" s="4253"/>
      <c r="X31" s="4253"/>
      <c r="Y31" s="4253"/>
      <c r="Z31" s="4254"/>
      <c r="AA31" s="542" t="s">
        <v>60</v>
      </c>
      <c r="AB31" s="543"/>
      <c r="AC31" s="543"/>
      <c r="AD31" s="543"/>
      <c r="AE31" s="543"/>
      <c r="AF31" s="543"/>
      <c r="AG31" s="544"/>
      <c r="AK31" s="1"/>
    </row>
    <row r="32" spans="1:40" ht="22.35" customHeight="1" x14ac:dyDescent="0.2">
      <c r="A32" s="1207" t="s">
        <v>61</v>
      </c>
      <c r="B32" s="1155"/>
      <c r="C32" s="1155"/>
      <c r="D32" s="1208" t="s">
        <v>62</v>
      </c>
      <c r="E32" s="1209"/>
      <c r="F32" s="1142"/>
      <c r="G32" s="1142"/>
      <c r="H32" s="1142"/>
      <c r="I32" s="1142"/>
      <c r="J32" s="1142"/>
      <c r="K32" s="1142"/>
      <c r="L32" s="1150"/>
      <c r="M32" s="1210" t="s">
        <v>63</v>
      </c>
      <c r="N32" s="1155"/>
      <c r="O32" s="1211"/>
      <c r="P32" s="1155"/>
      <c r="Q32" s="1155"/>
      <c r="R32" s="1155"/>
      <c r="S32" s="1212"/>
      <c r="T32" s="1208" t="s">
        <v>64</v>
      </c>
      <c r="U32" s="1142"/>
      <c r="V32" s="1209"/>
      <c r="W32" s="1142"/>
      <c r="X32" s="1142"/>
      <c r="Y32" s="1142"/>
      <c r="Z32" s="1150"/>
      <c r="AA32" s="105" t="s">
        <v>65</v>
      </c>
      <c r="AD32" s="60"/>
      <c r="AG32" s="63"/>
      <c r="AK32" s="1"/>
    </row>
    <row r="33" spans="1:38" ht="22.35" customHeight="1" x14ac:dyDescent="0.2">
      <c r="A33" s="1213" t="s">
        <v>66</v>
      </c>
      <c r="B33" s="1142"/>
      <c r="C33" s="1142"/>
      <c r="D33" s="1214"/>
      <c r="E33" s="1142"/>
      <c r="F33" s="1142"/>
      <c r="G33" s="1150"/>
      <c r="H33" s="1157" t="s">
        <v>67</v>
      </c>
      <c r="I33" s="1142"/>
      <c r="J33" s="1142"/>
      <c r="K33" s="1142"/>
      <c r="L33" s="1142"/>
      <c r="M33" s="1215"/>
      <c r="N33" s="1142"/>
      <c r="O33" s="1142"/>
      <c r="P33" s="1142"/>
      <c r="Q33" s="1142"/>
      <c r="R33" s="1142"/>
      <c r="S33" s="1142"/>
      <c r="T33" s="1214"/>
      <c r="U33" s="104" t="s">
        <v>68</v>
      </c>
      <c r="AA33" s="1211"/>
      <c r="AB33" s="1155"/>
      <c r="AC33" s="1155"/>
      <c r="AD33" s="1155"/>
      <c r="AE33" s="1155"/>
      <c r="AF33" s="1155"/>
      <c r="AG33" s="1216"/>
      <c r="AK33" s="42"/>
    </row>
    <row r="34" spans="1:38" ht="22.35" customHeight="1" thickBot="1" x14ac:dyDescent="0.25">
      <c r="A34" s="1217" t="s">
        <v>69</v>
      </c>
      <c r="B34" s="1218"/>
      <c r="C34" s="1218"/>
      <c r="D34" s="1219"/>
      <c r="E34" s="1218"/>
      <c r="F34" s="1218"/>
      <c r="G34" s="1220"/>
      <c r="H34" s="1221" t="s">
        <v>70</v>
      </c>
      <c r="I34" s="1220"/>
      <c r="J34" s="1218"/>
      <c r="K34" s="1218"/>
      <c r="L34" s="1218"/>
      <c r="M34" s="1222"/>
      <c r="N34" s="1218"/>
      <c r="O34" s="1218"/>
      <c r="P34" s="1218"/>
      <c r="Q34" s="1223"/>
      <c r="R34" s="1223"/>
      <c r="S34" s="1223"/>
      <c r="T34" s="1219"/>
      <c r="U34" s="1224" t="s">
        <v>71</v>
      </c>
      <c r="V34" s="1218"/>
      <c r="W34" s="1218"/>
      <c r="X34" s="1218"/>
      <c r="Y34" s="1218"/>
      <c r="Z34" s="1218"/>
      <c r="AA34" s="1218"/>
      <c r="AB34" s="1218"/>
      <c r="AC34" s="1218"/>
      <c r="AD34" s="1218"/>
      <c r="AE34" s="1218"/>
      <c r="AF34" s="1218"/>
      <c r="AG34" s="1225"/>
      <c r="AK34" s="1"/>
    </row>
    <row r="35" spans="1:38" ht="22.35" customHeight="1" x14ac:dyDescent="0.2">
      <c r="B35" s="64" t="s">
        <v>27</v>
      </c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1"/>
    </row>
    <row r="36" spans="1:38" ht="22.35" customHeight="1" thickBot="1" x14ac:dyDescent="0.25">
      <c r="A36" s="1226" t="s">
        <v>28</v>
      </c>
      <c r="B36" s="1227" t="s">
        <v>29</v>
      </c>
      <c r="C36" s="1228">
        <v>1</v>
      </c>
      <c r="D36" s="1228">
        <v>2</v>
      </c>
      <c r="E36" s="1229">
        <v>3</v>
      </c>
      <c r="F36" s="1229">
        <v>4</v>
      </c>
      <c r="G36" s="1229">
        <v>5</v>
      </c>
      <c r="H36" s="1228">
        <v>6</v>
      </c>
      <c r="I36" s="1228">
        <v>7</v>
      </c>
      <c r="J36" s="1228">
        <v>8</v>
      </c>
      <c r="K36" s="1228">
        <v>9</v>
      </c>
      <c r="L36" s="1229">
        <v>10</v>
      </c>
      <c r="M36" s="1229">
        <v>11</v>
      </c>
      <c r="N36" s="1228">
        <v>12</v>
      </c>
      <c r="O36" s="1228">
        <v>13</v>
      </c>
      <c r="P36" s="1228">
        <v>14</v>
      </c>
      <c r="Q36" s="1228">
        <v>15</v>
      </c>
      <c r="R36" s="1228">
        <v>16</v>
      </c>
      <c r="S36" s="1229">
        <v>17</v>
      </c>
      <c r="T36" s="1229">
        <v>18</v>
      </c>
      <c r="U36" s="1228">
        <v>19</v>
      </c>
      <c r="V36" s="1228">
        <v>20</v>
      </c>
      <c r="W36" s="1228">
        <v>21</v>
      </c>
      <c r="X36" s="1228">
        <v>22</v>
      </c>
      <c r="Y36" s="1228">
        <v>23</v>
      </c>
      <c r="Z36" s="1229">
        <v>24</v>
      </c>
      <c r="AA36" s="1229">
        <v>25</v>
      </c>
      <c r="AB36" s="1230">
        <v>26</v>
      </c>
      <c r="AC36" s="1228">
        <v>27</v>
      </c>
      <c r="AD36" s="1228">
        <v>28</v>
      </c>
      <c r="AE36" s="1228">
        <v>29</v>
      </c>
      <c r="AF36" s="1228">
        <v>30</v>
      </c>
      <c r="AG36" s="1231"/>
      <c r="AH36" s="111"/>
      <c r="AI36" s="112"/>
      <c r="AL36" t="s">
        <v>0</v>
      </c>
    </row>
    <row r="37" spans="1:38" ht="22.35" customHeight="1" x14ac:dyDescent="0.2">
      <c r="A37" s="1232">
        <v>1</v>
      </c>
      <c r="B37" s="535" t="s">
        <v>72</v>
      </c>
      <c r="C37" s="539" t="s">
        <v>36</v>
      </c>
      <c r="D37" s="538" t="s">
        <v>36</v>
      </c>
      <c r="E37" s="539" t="s">
        <v>80</v>
      </c>
      <c r="F37" s="539" t="s">
        <v>80</v>
      </c>
      <c r="G37" s="1233">
        <v>8</v>
      </c>
      <c r="H37" s="539">
        <v>8</v>
      </c>
      <c r="I37" s="539">
        <v>8</v>
      </c>
      <c r="J37" s="538">
        <v>8</v>
      </c>
      <c r="K37" s="539">
        <v>8</v>
      </c>
      <c r="L37" s="539"/>
      <c r="M37" s="539"/>
      <c r="N37" s="551" t="s">
        <v>36</v>
      </c>
      <c r="O37" s="551" t="s">
        <v>36</v>
      </c>
      <c r="P37" s="551" t="s">
        <v>36</v>
      </c>
      <c r="Q37" s="551" t="s">
        <v>36</v>
      </c>
      <c r="R37" s="551" t="s">
        <v>36</v>
      </c>
      <c r="S37" s="551"/>
      <c r="T37" s="551"/>
      <c r="U37" s="551">
        <v>1</v>
      </c>
      <c r="V37" s="551">
        <v>1</v>
      </c>
      <c r="W37" s="551">
        <v>1</v>
      </c>
      <c r="X37" s="551">
        <v>1</v>
      </c>
      <c r="Y37" s="551">
        <v>1</v>
      </c>
      <c r="Z37" s="551"/>
      <c r="AA37" s="551"/>
      <c r="AB37" s="551">
        <v>9</v>
      </c>
      <c r="AC37" s="551">
        <v>9</v>
      </c>
      <c r="AD37" s="551">
        <v>9</v>
      </c>
      <c r="AE37" s="551">
        <v>9</v>
      </c>
      <c r="AF37" s="551">
        <v>9</v>
      </c>
      <c r="AG37" s="1234"/>
      <c r="AH37" s="116"/>
      <c r="AI37" s="117"/>
    </row>
    <row r="38" spans="1:38" ht="22.35" customHeight="1" x14ac:dyDescent="0.2">
      <c r="A38" s="1235">
        <v>6</v>
      </c>
      <c r="B38" s="1168" t="s">
        <v>74</v>
      </c>
      <c r="C38" s="1170" t="s">
        <v>36</v>
      </c>
      <c r="D38" s="1170" t="s">
        <v>36</v>
      </c>
      <c r="E38" s="1170" t="s">
        <v>82</v>
      </c>
      <c r="F38" s="1170" t="s">
        <v>80</v>
      </c>
      <c r="G38" s="1170">
        <v>6</v>
      </c>
      <c r="H38" s="1174">
        <v>6</v>
      </c>
      <c r="I38" s="1236">
        <v>6</v>
      </c>
      <c r="J38" s="1236">
        <v>6</v>
      </c>
      <c r="K38" s="1170">
        <v>6</v>
      </c>
      <c r="L38" s="1170"/>
      <c r="M38" s="1170"/>
      <c r="N38" s="1170" t="s">
        <v>36</v>
      </c>
      <c r="O38" s="1170" t="s">
        <v>36</v>
      </c>
      <c r="P38" s="1170" t="s">
        <v>36</v>
      </c>
      <c r="Q38" s="1170" t="s">
        <v>36</v>
      </c>
      <c r="R38" s="1170" t="s">
        <v>36</v>
      </c>
      <c r="S38" s="1170"/>
      <c r="T38" s="1170"/>
      <c r="U38" s="1190">
        <v>5</v>
      </c>
      <c r="V38" s="1190">
        <v>5</v>
      </c>
      <c r="W38" s="1190">
        <v>5</v>
      </c>
      <c r="X38" s="1190">
        <v>5</v>
      </c>
      <c r="Y38" s="1190">
        <v>5</v>
      </c>
      <c r="Z38" s="1237" t="s">
        <v>82</v>
      </c>
      <c r="AA38" s="1237" t="s">
        <v>80</v>
      </c>
      <c r="AB38" s="1170">
        <v>10</v>
      </c>
      <c r="AC38" s="1170">
        <v>10</v>
      </c>
      <c r="AD38" s="1170">
        <v>10</v>
      </c>
      <c r="AE38" s="1170">
        <v>10</v>
      </c>
      <c r="AF38" s="1170">
        <v>10</v>
      </c>
      <c r="AG38" s="1238"/>
      <c r="AH38" s="116"/>
      <c r="AI38" s="117"/>
    </row>
    <row r="39" spans="1:38" ht="22.35" customHeight="1" thickBot="1" x14ac:dyDescent="0.25">
      <c r="A39" s="1239">
        <v>11</v>
      </c>
      <c r="B39" s="1240" t="s">
        <v>77</v>
      </c>
      <c r="C39" s="1241" t="s">
        <v>36</v>
      </c>
      <c r="D39" s="1241" t="s">
        <v>36</v>
      </c>
      <c r="E39" s="1241" t="s">
        <v>84</v>
      </c>
      <c r="F39" s="1241" t="s">
        <v>84</v>
      </c>
      <c r="G39" s="1241">
        <v>7</v>
      </c>
      <c r="H39" s="1241">
        <v>7</v>
      </c>
      <c r="I39" s="1241">
        <v>7</v>
      </c>
      <c r="J39" s="1241">
        <v>7</v>
      </c>
      <c r="K39" s="1241">
        <v>7</v>
      </c>
      <c r="L39" s="1241"/>
      <c r="M39" s="1242"/>
      <c r="N39" s="1241">
        <v>4</v>
      </c>
      <c r="O39" s="1241">
        <v>4</v>
      </c>
      <c r="P39" s="1241">
        <v>4</v>
      </c>
      <c r="Q39" s="1241">
        <v>4</v>
      </c>
      <c r="R39" s="1241">
        <v>4</v>
      </c>
      <c r="S39" s="1241"/>
      <c r="T39" s="1243"/>
      <c r="U39" s="1241">
        <v>3</v>
      </c>
      <c r="V39" s="1241">
        <v>3</v>
      </c>
      <c r="W39" s="1241">
        <v>3</v>
      </c>
      <c r="X39" s="1241">
        <v>3</v>
      </c>
      <c r="Y39" s="1241">
        <v>3</v>
      </c>
      <c r="Z39" s="1241"/>
      <c r="AA39" s="1241"/>
      <c r="AB39" s="1241">
        <v>11</v>
      </c>
      <c r="AC39" s="1241">
        <v>11</v>
      </c>
      <c r="AD39" s="1241">
        <v>11</v>
      </c>
      <c r="AE39" s="1241">
        <v>11</v>
      </c>
      <c r="AF39" s="1241">
        <v>11</v>
      </c>
      <c r="AG39" s="1244"/>
      <c r="AH39" s="116"/>
      <c r="AI39" s="117"/>
      <c r="AJ39" t="s">
        <v>0</v>
      </c>
    </row>
    <row r="40" spans="1:38" ht="22.35" customHeight="1" x14ac:dyDescent="0.2">
      <c r="A40" s="1232">
        <v>2</v>
      </c>
      <c r="B40" s="535" t="s">
        <v>79</v>
      </c>
      <c r="C40" s="547">
        <v>8</v>
      </c>
      <c r="D40" s="547">
        <v>8</v>
      </c>
      <c r="E40" s="547"/>
      <c r="F40" s="547"/>
      <c r="G40" s="547" t="s">
        <v>36</v>
      </c>
      <c r="H40" s="539" t="s">
        <v>36</v>
      </c>
      <c r="I40" s="539" t="s">
        <v>36</v>
      </c>
      <c r="J40" s="538" t="s">
        <v>36</v>
      </c>
      <c r="K40" s="538" t="s">
        <v>36</v>
      </c>
      <c r="L40" s="539"/>
      <c r="M40" s="539"/>
      <c r="N40" s="539">
        <v>1</v>
      </c>
      <c r="O40" s="537">
        <v>1</v>
      </c>
      <c r="P40" s="539">
        <v>1</v>
      </c>
      <c r="Q40" s="537">
        <v>1</v>
      </c>
      <c r="R40" s="537">
        <v>1</v>
      </c>
      <c r="S40" s="538"/>
      <c r="T40" s="537"/>
      <c r="U40" s="537">
        <v>9</v>
      </c>
      <c r="V40" s="537">
        <v>9</v>
      </c>
      <c r="W40" s="537">
        <v>9</v>
      </c>
      <c r="X40" s="537">
        <v>9</v>
      </c>
      <c r="Y40" s="539">
        <v>9</v>
      </c>
      <c r="Z40" s="539" t="s">
        <v>75</v>
      </c>
      <c r="AA40" s="539" t="s">
        <v>76</v>
      </c>
      <c r="AB40" s="539" t="s">
        <v>36</v>
      </c>
      <c r="AC40" s="537" t="s">
        <v>36</v>
      </c>
      <c r="AD40" s="537" t="s">
        <v>36</v>
      </c>
      <c r="AE40" s="539" t="s">
        <v>36</v>
      </c>
      <c r="AF40" s="539" t="s">
        <v>36</v>
      </c>
      <c r="AG40" s="548"/>
      <c r="AH40" s="116"/>
      <c r="AI40" s="117"/>
    </row>
    <row r="41" spans="1:38" ht="22.35" customHeight="1" x14ac:dyDescent="0.2">
      <c r="A41" s="1235">
        <v>7</v>
      </c>
      <c r="B41" s="1168" t="s">
        <v>81</v>
      </c>
      <c r="C41" s="1175">
        <v>6</v>
      </c>
      <c r="D41" s="1175">
        <v>6</v>
      </c>
      <c r="E41" s="1175"/>
      <c r="F41" s="1175"/>
      <c r="G41" s="1245" t="s">
        <v>36</v>
      </c>
      <c r="H41" s="1245" t="s">
        <v>36</v>
      </c>
      <c r="I41" s="1173" t="s">
        <v>36</v>
      </c>
      <c r="J41" s="1190" t="s">
        <v>36</v>
      </c>
      <c r="K41" s="1190" t="s">
        <v>36</v>
      </c>
      <c r="L41" s="1190"/>
      <c r="M41" s="1190"/>
      <c r="N41" s="1176">
        <v>2</v>
      </c>
      <c r="O41" s="1176">
        <v>2</v>
      </c>
      <c r="P41" s="1176">
        <v>2</v>
      </c>
      <c r="Q41" s="1176">
        <v>2</v>
      </c>
      <c r="R41" s="1176">
        <v>2</v>
      </c>
      <c r="S41" s="1190"/>
      <c r="T41" s="1190"/>
      <c r="U41" s="1176">
        <v>10</v>
      </c>
      <c r="V41" s="1176">
        <v>10</v>
      </c>
      <c r="W41" s="1176">
        <v>10</v>
      </c>
      <c r="X41" s="1176">
        <v>10</v>
      </c>
      <c r="Y41" s="1176">
        <v>10</v>
      </c>
      <c r="Z41" s="1245" t="s">
        <v>76</v>
      </c>
      <c r="AA41" s="1245" t="s">
        <v>76</v>
      </c>
      <c r="AB41" s="1245" t="s">
        <v>36</v>
      </c>
      <c r="AC41" s="1245" t="s">
        <v>36</v>
      </c>
      <c r="AD41" s="1245" t="s">
        <v>36</v>
      </c>
      <c r="AE41" s="1245" t="s">
        <v>36</v>
      </c>
      <c r="AF41" s="1245" t="s">
        <v>36</v>
      </c>
      <c r="AG41" s="1246"/>
      <c r="AH41" s="116"/>
      <c r="AI41" s="117"/>
    </row>
    <row r="42" spans="1:38" ht="22.35" customHeight="1" thickBot="1" x14ac:dyDescent="0.25">
      <c r="A42" s="1239">
        <v>12</v>
      </c>
      <c r="B42" s="1247" t="s">
        <v>83</v>
      </c>
      <c r="C42" s="1242">
        <v>7</v>
      </c>
      <c r="D42" s="1242">
        <v>7</v>
      </c>
      <c r="E42" s="1242"/>
      <c r="F42" s="1242"/>
      <c r="G42" s="1242">
        <v>4</v>
      </c>
      <c r="H42" s="1242">
        <v>4</v>
      </c>
      <c r="I42" s="1242">
        <v>4</v>
      </c>
      <c r="J42" s="1242">
        <v>4</v>
      </c>
      <c r="K42" s="1242">
        <v>4</v>
      </c>
      <c r="L42" s="1242"/>
      <c r="M42" s="1242"/>
      <c r="N42" s="1242">
        <v>3</v>
      </c>
      <c r="O42" s="1242">
        <v>3</v>
      </c>
      <c r="P42" s="1242">
        <v>3</v>
      </c>
      <c r="Q42" s="1242">
        <v>3</v>
      </c>
      <c r="R42" s="1242">
        <v>3</v>
      </c>
      <c r="S42" s="1242"/>
      <c r="T42" s="1242"/>
      <c r="U42" s="1242">
        <v>11</v>
      </c>
      <c r="V42" s="1242">
        <v>11</v>
      </c>
      <c r="W42" s="1242">
        <v>11</v>
      </c>
      <c r="X42" s="1242">
        <v>11</v>
      </c>
      <c r="Y42" s="1242">
        <v>11</v>
      </c>
      <c r="Z42" s="1242" t="s">
        <v>73</v>
      </c>
      <c r="AA42" s="1242" t="s">
        <v>73</v>
      </c>
      <c r="AB42" s="1242" t="s">
        <v>36</v>
      </c>
      <c r="AC42" s="1242" t="s">
        <v>36</v>
      </c>
      <c r="AD42" s="1242" t="s">
        <v>36</v>
      </c>
      <c r="AE42" s="1242" t="s">
        <v>36</v>
      </c>
      <c r="AF42" s="1242" t="s">
        <v>36</v>
      </c>
      <c r="AG42" s="1248"/>
      <c r="AH42" s="116"/>
      <c r="AI42" s="117"/>
    </row>
    <row r="43" spans="1:38" ht="22.35" customHeight="1" x14ac:dyDescent="0.2">
      <c r="A43" s="1232">
        <v>3</v>
      </c>
      <c r="B43" s="549" t="s">
        <v>85</v>
      </c>
      <c r="C43" s="538" t="s">
        <v>36</v>
      </c>
      <c r="D43" s="537" t="s">
        <v>36</v>
      </c>
      <c r="E43" s="539"/>
      <c r="F43" s="545"/>
      <c r="G43" s="545">
        <v>1</v>
      </c>
      <c r="H43" s="545">
        <v>1</v>
      </c>
      <c r="I43" s="545">
        <v>1</v>
      </c>
      <c r="J43" s="545">
        <v>1</v>
      </c>
      <c r="K43" s="545">
        <v>1</v>
      </c>
      <c r="L43" s="523"/>
      <c r="M43" s="523"/>
      <c r="N43" s="523">
        <v>9</v>
      </c>
      <c r="O43" s="523">
        <v>9</v>
      </c>
      <c r="P43" s="523">
        <v>9</v>
      </c>
      <c r="Q43" s="523">
        <v>9</v>
      </c>
      <c r="R43" s="546">
        <v>9</v>
      </c>
      <c r="S43" s="546" t="s">
        <v>75</v>
      </c>
      <c r="T43" s="546" t="s">
        <v>386</v>
      </c>
      <c r="U43" s="539" t="s">
        <v>36</v>
      </c>
      <c r="V43" s="537" t="s">
        <v>36</v>
      </c>
      <c r="W43" s="537" t="s">
        <v>36</v>
      </c>
      <c r="X43" s="538" t="s">
        <v>36</v>
      </c>
      <c r="Y43" s="539" t="s">
        <v>36</v>
      </c>
      <c r="Z43" s="1249" t="s">
        <v>82</v>
      </c>
      <c r="AA43" s="1249" t="s">
        <v>80</v>
      </c>
      <c r="AB43" s="545">
        <v>6</v>
      </c>
      <c r="AC43" s="545">
        <v>6</v>
      </c>
      <c r="AD43" s="545">
        <v>6</v>
      </c>
      <c r="AE43" s="545">
        <v>6</v>
      </c>
      <c r="AF43" s="545">
        <v>6</v>
      </c>
      <c r="AG43" s="548"/>
      <c r="AH43" s="116"/>
      <c r="AI43" s="117"/>
    </row>
    <row r="44" spans="1:38" ht="22.35" customHeight="1" x14ac:dyDescent="0.2">
      <c r="A44" s="1235">
        <v>8</v>
      </c>
      <c r="B44" s="1168" t="s">
        <v>88</v>
      </c>
      <c r="C44" s="1190" t="s">
        <v>36</v>
      </c>
      <c r="D44" s="1190" t="s">
        <v>36</v>
      </c>
      <c r="E44" s="1190"/>
      <c r="F44" s="1190"/>
      <c r="G44" s="1190"/>
      <c r="H44" s="1190">
        <v>5</v>
      </c>
      <c r="I44" s="1190">
        <v>5</v>
      </c>
      <c r="J44" s="1190">
        <v>5</v>
      </c>
      <c r="K44" s="1190">
        <v>5</v>
      </c>
      <c r="L44" s="1190"/>
      <c r="M44" s="1190"/>
      <c r="N44" s="1175">
        <v>10</v>
      </c>
      <c r="O44" s="1190">
        <v>10</v>
      </c>
      <c r="P44" s="1190">
        <v>10</v>
      </c>
      <c r="Q44" s="1190">
        <v>10</v>
      </c>
      <c r="R44" s="1190">
        <v>10</v>
      </c>
      <c r="S44" s="1190" t="s">
        <v>76</v>
      </c>
      <c r="T44" s="1190" t="s">
        <v>76</v>
      </c>
      <c r="U44" s="1190" t="s">
        <v>36</v>
      </c>
      <c r="V44" s="1245" t="s">
        <v>36</v>
      </c>
      <c r="W44" s="1245" t="s">
        <v>36</v>
      </c>
      <c r="X44" s="1173" t="s">
        <v>36</v>
      </c>
      <c r="Y44" s="1245" t="s">
        <v>36</v>
      </c>
      <c r="Z44" s="1245" t="s">
        <v>84</v>
      </c>
      <c r="AA44" s="1245" t="s">
        <v>84</v>
      </c>
      <c r="AB44" s="1245">
        <v>7</v>
      </c>
      <c r="AC44" s="1245">
        <v>7</v>
      </c>
      <c r="AD44" s="1175">
        <v>7</v>
      </c>
      <c r="AE44" s="1175">
        <v>7</v>
      </c>
      <c r="AF44" s="1176">
        <v>7</v>
      </c>
      <c r="AG44" s="1246"/>
      <c r="AH44" s="116"/>
      <c r="AI44" s="117"/>
    </row>
    <row r="45" spans="1:38" ht="22.35" customHeight="1" thickBot="1" x14ac:dyDescent="0.25">
      <c r="A45" s="1239">
        <v>13</v>
      </c>
      <c r="B45" s="1240" t="s">
        <v>89</v>
      </c>
      <c r="C45" s="1250">
        <v>4</v>
      </c>
      <c r="D45" s="1250">
        <v>4</v>
      </c>
      <c r="E45" s="1250"/>
      <c r="F45" s="1250"/>
      <c r="G45" s="1250">
        <v>3</v>
      </c>
      <c r="H45" s="1250">
        <v>3</v>
      </c>
      <c r="I45" s="1250">
        <v>3</v>
      </c>
      <c r="J45" s="1250">
        <v>3</v>
      </c>
      <c r="K45" s="1250">
        <v>3</v>
      </c>
      <c r="L45" s="1250"/>
      <c r="M45" s="1250"/>
      <c r="N45" s="1250">
        <v>11</v>
      </c>
      <c r="O45" s="1250">
        <v>11</v>
      </c>
      <c r="P45" s="1250">
        <v>11</v>
      </c>
      <c r="Q45" s="1250">
        <v>11</v>
      </c>
      <c r="R45" s="1250">
        <v>11</v>
      </c>
      <c r="S45" s="1250" t="s">
        <v>73</v>
      </c>
      <c r="T45" s="1250" t="s">
        <v>73</v>
      </c>
      <c r="U45" s="1250" t="s">
        <v>36</v>
      </c>
      <c r="V45" s="1250" t="s">
        <v>36</v>
      </c>
      <c r="W45" s="1250" t="s">
        <v>36</v>
      </c>
      <c r="X45" s="1250" t="s">
        <v>36</v>
      </c>
      <c r="Y45" s="1250" t="s">
        <v>36</v>
      </c>
      <c r="Z45" s="1250" t="s">
        <v>80</v>
      </c>
      <c r="AA45" s="1250" t="s">
        <v>80</v>
      </c>
      <c r="AB45" s="1250">
        <v>8</v>
      </c>
      <c r="AC45" s="1250">
        <v>8</v>
      </c>
      <c r="AD45" s="1250">
        <v>8</v>
      </c>
      <c r="AE45" s="1250">
        <v>8</v>
      </c>
      <c r="AF45" s="1250">
        <v>8</v>
      </c>
      <c r="AG45" s="1244"/>
      <c r="AH45" s="116"/>
      <c r="AI45" s="117"/>
    </row>
    <row r="46" spans="1:38" ht="22.35" customHeight="1" x14ac:dyDescent="0.2">
      <c r="A46" s="1232">
        <v>4</v>
      </c>
      <c r="B46" s="535" t="s">
        <v>90</v>
      </c>
      <c r="C46" s="539">
        <v>1</v>
      </c>
      <c r="D46" s="537">
        <v>1</v>
      </c>
      <c r="E46" s="539"/>
      <c r="F46" s="538"/>
      <c r="G46" s="538">
        <v>9</v>
      </c>
      <c r="H46" s="538">
        <v>9</v>
      </c>
      <c r="I46" s="538">
        <v>9</v>
      </c>
      <c r="J46" s="538">
        <v>9</v>
      </c>
      <c r="K46" s="538">
        <v>9</v>
      </c>
      <c r="L46" s="538" t="s">
        <v>75</v>
      </c>
      <c r="M46" s="538" t="s">
        <v>76</v>
      </c>
      <c r="N46" s="522" t="s">
        <v>36</v>
      </c>
      <c r="O46" s="522" t="s">
        <v>36</v>
      </c>
      <c r="P46" s="522" t="s">
        <v>36</v>
      </c>
      <c r="Q46" s="522" t="s">
        <v>36</v>
      </c>
      <c r="R46" s="538" t="s">
        <v>36</v>
      </c>
      <c r="S46" s="538" t="s">
        <v>82</v>
      </c>
      <c r="T46" s="539" t="s">
        <v>80</v>
      </c>
      <c r="U46" s="539">
        <v>6</v>
      </c>
      <c r="V46" s="550">
        <v>6</v>
      </c>
      <c r="W46" s="539">
        <v>6</v>
      </c>
      <c r="X46" s="539">
        <v>6</v>
      </c>
      <c r="Y46" s="538">
        <v>6</v>
      </c>
      <c r="Z46" s="539"/>
      <c r="AA46" s="539"/>
      <c r="AB46" s="539" t="s">
        <v>36</v>
      </c>
      <c r="AC46" s="539" t="s">
        <v>36</v>
      </c>
      <c r="AD46" s="539" t="s">
        <v>36</v>
      </c>
      <c r="AE46" s="537" t="s">
        <v>36</v>
      </c>
      <c r="AF46" s="539" t="s">
        <v>36</v>
      </c>
      <c r="AG46" s="548"/>
      <c r="AH46" s="116"/>
      <c r="AI46" s="117"/>
    </row>
    <row r="47" spans="1:38" ht="22.35" customHeight="1" x14ac:dyDescent="0.2">
      <c r="A47" s="1235">
        <v>9</v>
      </c>
      <c r="B47" s="1168" t="s">
        <v>91</v>
      </c>
      <c r="C47" s="1245">
        <v>5</v>
      </c>
      <c r="D47" s="1245">
        <v>5</v>
      </c>
      <c r="E47" s="1245"/>
      <c r="F47" s="1245"/>
      <c r="G47" s="1245">
        <v>10</v>
      </c>
      <c r="H47" s="1245">
        <v>10</v>
      </c>
      <c r="I47" s="1245">
        <v>10</v>
      </c>
      <c r="J47" s="1245">
        <v>10</v>
      </c>
      <c r="K47" s="1245">
        <v>10</v>
      </c>
      <c r="L47" s="1245" t="s">
        <v>76</v>
      </c>
      <c r="M47" s="1245" t="s">
        <v>76</v>
      </c>
      <c r="N47" s="1245" t="s">
        <v>36</v>
      </c>
      <c r="O47" s="1245" t="s">
        <v>36</v>
      </c>
      <c r="P47" s="1245" t="s">
        <v>36</v>
      </c>
      <c r="Q47" s="1173" t="s">
        <v>36</v>
      </c>
      <c r="R47" s="1245" t="s">
        <v>36</v>
      </c>
      <c r="S47" s="1245" t="s">
        <v>84</v>
      </c>
      <c r="T47" s="1245" t="s">
        <v>84</v>
      </c>
      <c r="U47" s="1245">
        <v>7</v>
      </c>
      <c r="V47" s="1245">
        <v>7</v>
      </c>
      <c r="W47" s="1245">
        <v>7</v>
      </c>
      <c r="X47" s="1245">
        <v>7</v>
      </c>
      <c r="Y47" s="1245">
        <v>7</v>
      </c>
      <c r="Z47" s="1245"/>
      <c r="AA47" s="1245"/>
      <c r="AB47" s="1174">
        <v>4</v>
      </c>
      <c r="AC47" s="1174">
        <v>4</v>
      </c>
      <c r="AD47" s="1174">
        <v>4</v>
      </c>
      <c r="AE47" s="1174">
        <v>4</v>
      </c>
      <c r="AF47" s="1174">
        <v>4</v>
      </c>
      <c r="AG47" s="1246"/>
      <c r="AH47" s="116"/>
      <c r="AI47" s="117"/>
    </row>
    <row r="48" spans="1:38" ht="22.35" customHeight="1" thickBot="1" x14ac:dyDescent="0.25">
      <c r="A48" s="1239">
        <v>14</v>
      </c>
      <c r="B48" s="1240" t="s">
        <v>92</v>
      </c>
      <c r="C48" s="1228">
        <v>3</v>
      </c>
      <c r="D48" s="1241">
        <v>3</v>
      </c>
      <c r="E48" s="1241"/>
      <c r="F48" s="1241"/>
      <c r="G48" s="1251">
        <v>11</v>
      </c>
      <c r="H48" s="1251">
        <v>11</v>
      </c>
      <c r="I48" s="1251">
        <v>11</v>
      </c>
      <c r="J48" s="1241">
        <v>11</v>
      </c>
      <c r="K48" s="1241">
        <v>11</v>
      </c>
      <c r="L48" s="1241" t="s">
        <v>73</v>
      </c>
      <c r="M48" s="1241" t="s">
        <v>73</v>
      </c>
      <c r="N48" s="1252" t="s">
        <v>36</v>
      </c>
      <c r="O48" s="1252" t="s">
        <v>36</v>
      </c>
      <c r="P48" s="1252" t="s">
        <v>36</v>
      </c>
      <c r="Q48" s="1252" t="s">
        <v>36</v>
      </c>
      <c r="R48" s="1252" t="s">
        <v>36</v>
      </c>
      <c r="S48" s="1252" t="s">
        <v>80</v>
      </c>
      <c r="T48" s="1252" t="s">
        <v>80</v>
      </c>
      <c r="U48" s="1252">
        <v>8</v>
      </c>
      <c r="V48" s="1252">
        <v>8</v>
      </c>
      <c r="W48" s="1252">
        <v>8</v>
      </c>
      <c r="X48" s="1252">
        <v>8</v>
      </c>
      <c r="Y48" s="1252">
        <v>8</v>
      </c>
      <c r="Z48" s="1252"/>
      <c r="AA48" s="1252"/>
      <c r="AB48" s="1252" t="s">
        <v>36</v>
      </c>
      <c r="AC48" s="1252" t="s">
        <v>36</v>
      </c>
      <c r="AD48" s="1252" t="s">
        <v>36</v>
      </c>
      <c r="AE48" s="1252" t="s">
        <v>36</v>
      </c>
      <c r="AF48" s="1252" t="s">
        <v>36</v>
      </c>
      <c r="AG48" s="1253"/>
      <c r="AH48" s="116"/>
      <c r="AI48" s="117"/>
    </row>
    <row r="49" spans="1:40" ht="22.35" customHeight="1" x14ac:dyDescent="0.2">
      <c r="A49" s="1232">
        <v>5</v>
      </c>
      <c r="B49" s="1168" t="s">
        <v>93</v>
      </c>
      <c r="C49" s="547">
        <v>9</v>
      </c>
      <c r="D49" s="547">
        <v>9</v>
      </c>
      <c r="E49" s="547" t="s">
        <v>75</v>
      </c>
      <c r="F49" s="547" t="s">
        <v>76</v>
      </c>
      <c r="G49" s="537" t="s">
        <v>36</v>
      </c>
      <c r="H49" s="537" t="s">
        <v>36</v>
      </c>
      <c r="I49" s="537" t="s">
        <v>36</v>
      </c>
      <c r="J49" s="537" t="s">
        <v>36</v>
      </c>
      <c r="K49" s="539" t="s">
        <v>36</v>
      </c>
      <c r="L49" s="539" t="s">
        <v>82</v>
      </c>
      <c r="M49" s="539" t="s">
        <v>80</v>
      </c>
      <c r="N49" s="551">
        <v>6</v>
      </c>
      <c r="O49" s="551">
        <v>6</v>
      </c>
      <c r="P49" s="551">
        <v>6</v>
      </c>
      <c r="Q49" s="551">
        <v>6</v>
      </c>
      <c r="R49" s="551">
        <v>6</v>
      </c>
      <c r="S49" s="551"/>
      <c r="T49" s="551"/>
      <c r="U49" s="551" t="s">
        <v>36</v>
      </c>
      <c r="V49" s="551" t="s">
        <v>36</v>
      </c>
      <c r="W49" s="551" t="s">
        <v>36</v>
      </c>
      <c r="X49" s="551" t="s">
        <v>36</v>
      </c>
      <c r="Y49" s="551" t="s">
        <v>36</v>
      </c>
      <c r="Z49" s="551"/>
      <c r="AA49" s="551"/>
      <c r="AB49" s="551">
        <v>5</v>
      </c>
      <c r="AC49" s="551">
        <v>5</v>
      </c>
      <c r="AD49" s="551">
        <v>5</v>
      </c>
      <c r="AE49" s="551">
        <v>5</v>
      </c>
      <c r="AF49" s="551">
        <v>5</v>
      </c>
      <c r="AG49" s="1234"/>
      <c r="AH49" s="116"/>
      <c r="AI49" s="117"/>
    </row>
    <row r="50" spans="1:40" ht="22.35" customHeight="1" x14ac:dyDescent="0.2">
      <c r="A50" s="1235">
        <v>10</v>
      </c>
      <c r="B50" s="1168" t="s">
        <v>387</v>
      </c>
      <c r="C50" s="1245">
        <v>10</v>
      </c>
      <c r="D50" s="1245">
        <v>10</v>
      </c>
      <c r="E50" s="1245" t="s">
        <v>76</v>
      </c>
      <c r="F50" s="1175" t="s">
        <v>76</v>
      </c>
      <c r="G50" s="1170" t="s">
        <v>36</v>
      </c>
      <c r="H50" s="1170" t="s">
        <v>36</v>
      </c>
      <c r="I50" s="1170" t="s">
        <v>36</v>
      </c>
      <c r="J50" s="1170" t="s">
        <v>36</v>
      </c>
      <c r="K50" s="1170" t="s">
        <v>36</v>
      </c>
      <c r="L50" s="1170" t="s">
        <v>84</v>
      </c>
      <c r="M50" s="1170" t="s">
        <v>84</v>
      </c>
      <c r="N50" s="1170">
        <v>7</v>
      </c>
      <c r="O50" s="1170">
        <v>7</v>
      </c>
      <c r="P50" s="1170">
        <v>7</v>
      </c>
      <c r="Q50" s="1170">
        <v>7</v>
      </c>
      <c r="R50" s="1170">
        <v>7</v>
      </c>
      <c r="S50" s="1170"/>
      <c r="T50" s="1170"/>
      <c r="U50" s="1170">
        <v>4</v>
      </c>
      <c r="V50" s="1170">
        <v>4</v>
      </c>
      <c r="W50" s="1175">
        <v>4</v>
      </c>
      <c r="X50" s="1254">
        <v>4</v>
      </c>
      <c r="Y50" s="1255">
        <v>4</v>
      </c>
      <c r="Z50" s="1245"/>
      <c r="AA50" s="1245"/>
      <c r="AB50" s="1245">
        <v>3</v>
      </c>
      <c r="AC50" s="1245">
        <v>3</v>
      </c>
      <c r="AD50" s="1245">
        <v>3</v>
      </c>
      <c r="AE50" s="1245">
        <v>3</v>
      </c>
      <c r="AF50" s="1174">
        <v>3</v>
      </c>
      <c r="AG50" s="1246"/>
      <c r="AH50" s="116"/>
      <c r="AI50" s="117"/>
      <c r="AK50" s="257"/>
    </row>
    <row r="51" spans="1:40" ht="22.35" customHeight="1" thickBot="1" x14ac:dyDescent="0.25">
      <c r="A51" s="1239">
        <v>15</v>
      </c>
      <c r="B51" s="1240" t="s">
        <v>95</v>
      </c>
      <c r="C51" s="1252">
        <v>11</v>
      </c>
      <c r="D51" s="1252">
        <v>11</v>
      </c>
      <c r="E51" s="1252" t="s">
        <v>73</v>
      </c>
      <c r="F51" s="1252" t="s">
        <v>73</v>
      </c>
      <c r="G51" s="1252" t="s">
        <v>36</v>
      </c>
      <c r="H51" s="1252" t="s">
        <v>36</v>
      </c>
      <c r="I51" s="1252" t="s">
        <v>36</v>
      </c>
      <c r="J51" s="1252" t="s">
        <v>36</v>
      </c>
      <c r="K51" s="1252" t="s">
        <v>36</v>
      </c>
      <c r="L51" s="1252" t="s">
        <v>80</v>
      </c>
      <c r="M51" s="1252" t="s">
        <v>80</v>
      </c>
      <c r="N51" s="1241">
        <v>8</v>
      </c>
      <c r="O51" s="1242">
        <v>8</v>
      </c>
      <c r="P51" s="1242">
        <v>8</v>
      </c>
      <c r="Q51" s="1242">
        <v>8</v>
      </c>
      <c r="R51" s="1242">
        <v>8</v>
      </c>
      <c r="S51" s="1242"/>
      <c r="T51" s="1242"/>
      <c r="U51" s="1242" t="s">
        <v>36</v>
      </c>
      <c r="V51" s="1241" t="s">
        <v>36</v>
      </c>
      <c r="W51" s="1241" t="s">
        <v>36</v>
      </c>
      <c r="X51" s="1241" t="s">
        <v>36</v>
      </c>
      <c r="Y51" s="1228" t="s">
        <v>36</v>
      </c>
      <c r="Z51" s="1241"/>
      <c r="AA51" s="1241"/>
      <c r="AB51" s="1241">
        <v>1</v>
      </c>
      <c r="AC51" s="1241">
        <v>1</v>
      </c>
      <c r="AD51" s="1241">
        <v>1</v>
      </c>
      <c r="AE51" s="1228">
        <v>1</v>
      </c>
      <c r="AF51" s="1251">
        <v>1</v>
      </c>
      <c r="AG51" s="1256"/>
      <c r="AH51" s="116"/>
      <c r="AI51" s="117"/>
    </row>
    <row r="52" spans="1:40" ht="22.35" customHeight="1" x14ac:dyDescent="0.2">
      <c r="A52" s="62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1"/>
    </row>
    <row r="53" spans="1:40" ht="22.35" customHeight="1" x14ac:dyDescent="0.2">
      <c r="A53" s="69"/>
      <c r="B53" s="42" t="s">
        <v>96</v>
      </c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1"/>
    </row>
    <row r="54" spans="1:40" ht="22.35" customHeight="1" x14ac:dyDescent="0.2">
      <c r="A54" s="1257" t="s">
        <v>28</v>
      </c>
      <c r="B54" s="1257"/>
      <c r="C54" s="1258"/>
      <c r="D54" s="1257" t="s">
        <v>97</v>
      </c>
      <c r="E54" s="1259"/>
      <c r="F54" s="1258"/>
      <c r="G54" s="1257" t="s">
        <v>98</v>
      </c>
      <c r="H54" s="1259"/>
      <c r="I54" s="1258"/>
      <c r="J54" s="1257" t="s">
        <v>99</v>
      </c>
      <c r="K54" s="1259"/>
      <c r="L54" s="1258"/>
      <c r="M54" s="1257" t="s">
        <v>100</v>
      </c>
      <c r="N54" s="1259"/>
      <c r="O54" s="1258"/>
      <c r="P54" s="1257" t="s">
        <v>101</v>
      </c>
      <c r="Q54" s="1259"/>
      <c r="R54" s="1260"/>
      <c r="S54" s="1261" t="s">
        <v>102</v>
      </c>
      <c r="T54" s="1259"/>
      <c r="U54" s="1258"/>
      <c r="V54" s="1257" t="s">
        <v>103</v>
      </c>
      <c r="W54" s="1259"/>
      <c r="X54" s="1262" t="s">
        <v>104</v>
      </c>
      <c r="Y54" s="1259"/>
      <c r="Z54" s="1259"/>
      <c r="AA54" s="1263"/>
      <c r="AB54" s="1144"/>
      <c r="AC54" s="1144"/>
      <c r="AD54" s="1144"/>
      <c r="AE54" s="1144"/>
      <c r="AF54" s="1144"/>
      <c r="AG54" s="1145"/>
      <c r="AH54" s="1"/>
    </row>
    <row r="55" spans="1:40" ht="22.35" customHeight="1" x14ac:dyDescent="0.2">
      <c r="A55" s="1264">
        <v>8517</v>
      </c>
      <c r="B55" s="1265" t="s">
        <v>105</v>
      </c>
      <c r="C55" s="1266" t="s">
        <v>106</v>
      </c>
      <c r="D55" s="1267"/>
      <c r="E55" s="1143"/>
      <c r="F55" s="1266" t="s">
        <v>106</v>
      </c>
      <c r="G55" s="1267"/>
      <c r="H55" s="1143"/>
      <c r="I55" s="1266" t="s">
        <v>106</v>
      </c>
      <c r="J55" s="1267"/>
      <c r="K55" s="1143"/>
      <c r="L55" s="1266" t="s">
        <v>106</v>
      </c>
      <c r="M55" s="1267"/>
      <c r="N55" s="1143"/>
      <c r="O55" s="1266" t="s">
        <v>107</v>
      </c>
      <c r="P55" s="1267"/>
      <c r="Q55" s="1143"/>
      <c r="R55" s="1266"/>
      <c r="S55" s="1267"/>
      <c r="T55" s="1143"/>
      <c r="U55" s="1266" t="s">
        <v>108</v>
      </c>
      <c r="V55" s="1267"/>
      <c r="W55" s="1143"/>
      <c r="X55" s="1141"/>
      <c r="Y55" s="1144"/>
      <c r="Z55" s="1144"/>
      <c r="AA55" s="1144"/>
      <c r="AB55" s="1144"/>
      <c r="AC55" s="1144"/>
      <c r="AD55" s="1144"/>
      <c r="AE55" s="1144"/>
      <c r="AF55" s="1144"/>
      <c r="AG55" s="1145"/>
      <c r="AH55" s="1"/>
    </row>
    <row r="56" spans="1:40" ht="22.35" customHeight="1" x14ac:dyDescent="0.2">
      <c r="B56" s="1167" t="s">
        <v>109</v>
      </c>
      <c r="C56" s="1268" t="s">
        <v>110</v>
      </c>
      <c r="D56" s="1269"/>
      <c r="E56" s="1270"/>
      <c r="F56" s="1268" t="s">
        <v>110</v>
      </c>
      <c r="G56" s="1271"/>
      <c r="H56" s="1270"/>
      <c r="I56" s="1266" t="s">
        <v>110</v>
      </c>
      <c r="J56" s="1267"/>
      <c r="K56" s="1272"/>
      <c r="L56" s="1266" t="s">
        <v>110</v>
      </c>
      <c r="M56" s="1267"/>
      <c r="N56" s="1272"/>
      <c r="O56" s="1266" t="s">
        <v>111</v>
      </c>
      <c r="P56" s="1267"/>
      <c r="Q56" s="1143"/>
      <c r="R56" s="1273" t="s">
        <v>0</v>
      </c>
      <c r="S56" s="1267"/>
      <c r="T56" s="1272"/>
      <c r="U56" s="1267" t="s">
        <v>0</v>
      </c>
      <c r="V56" s="1267"/>
      <c r="W56" s="1143"/>
      <c r="X56" s="552" t="s">
        <v>0</v>
      </c>
      <c r="Y56" s="48"/>
      <c r="Z56" s="48"/>
      <c r="AA56" s="48"/>
      <c r="AB56" s="48"/>
      <c r="AC56" s="48"/>
      <c r="AD56" s="48"/>
      <c r="AE56" s="48"/>
      <c r="AF56" s="48"/>
      <c r="AG56" s="71"/>
      <c r="AH56" s="1"/>
    </row>
    <row r="57" spans="1:40" ht="22.35" customHeight="1" x14ac:dyDescent="0.2">
      <c r="A57" s="1274"/>
      <c r="B57" s="1265" t="s">
        <v>112</v>
      </c>
      <c r="C57" s="1268" t="s">
        <v>113</v>
      </c>
      <c r="D57" s="1269"/>
      <c r="E57" s="1271"/>
      <c r="F57" s="1268" t="s">
        <v>113</v>
      </c>
      <c r="G57" s="1269"/>
      <c r="H57" s="1271"/>
      <c r="I57" s="1268" t="s">
        <v>113</v>
      </c>
      <c r="J57" s="1269"/>
      <c r="K57" s="1271"/>
      <c r="L57" s="1268" t="s">
        <v>113</v>
      </c>
      <c r="M57" s="1269"/>
      <c r="N57" s="1271"/>
      <c r="O57" s="1268" t="s">
        <v>114</v>
      </c>
      <c r="P57" s="1269"/>
      <c r="Q57" s="1271"/>
      <c r="R57" s="553"/>
      <c r="S57" s="210"/>
      <c r="T57" s="1270"/>
      <c r="U57" s="1269"/>
      <c r="V57" s="1269"/>
      <c r="W57" s="1271"/>
      <c r="X57" s="1141"/>
      <c r="Y57" s="1144"/>
      <c r="Z57" s="1144"/>
      <c r="AA57" s="1144"/>
      <c r="AB57" s="1144"/>
      <c r="AC57" s="1144"/>
      <c r="AD57" s="1144"/>
      <c r="AE57" s="1144"/>
      <c r="AF57" s="1144"/>
      <c r="AG57" s="1145"/>
      <c r="AH57" s="1"/>
    </row>
    <row r="58" spans="1:40" ht="22.35" customHeight="1" x14ac:dyDescent="0.2">
      <c r="A58" s="1257"/>
      <c r="B58" s="1265"/>
      <c r="C58" s="478"/>
      <c r="D58" s="479"/>
      <c r="E58" s="480"/>
      <c r="F58" s="478"/>
      <c r="G58" s="479"/>
      <c r="H58" s="480"/>
      <c r="I58" s="478"/>
      <c r="J58" s="479"/>
      <c r="K58" s="480"/>
      <c r="L58" s="478"/>
      <c r="M58" s="479"/>
      <c r="N58" s="480"/>
      <c r="O58" s="478"/>
      <c r="P58" s="479"/>
      <c r="Q58" s="480"/>
      <c r="R58" s="478"/>
      <c r="S58" s="479"/>
      <c r="T58" s="480"/>
      <c r="U58" s="478"/>
      <c r="V58" s="479"/>
      <c r="W58" s="480"/>
      <c r="X58" s="1143"/>
      <c r="Y58" s="1144"/>
      <c r="Z58" s="1144"/>
      <c r="AA58" s="1144"/>
      <c r="AB58" s="1144"/>
      <c r="AC58" s="1144"/>
      <c r="AD58" s="1144"/>
      <c r="AE58" s="1144"/>
      <c r="AF58" s="1144"/>
      <c r="AG58" s="1145"/>
      <c r="AH58" s="1"/>
      <c r="AJ58" t="s">
        <v>115</v>
      </c>
    </row>
    <row r="59" spans="1:40" ht="22.35" customHeight="1" x14ac:dyDescent="0.2">
      <c r="A59" s="37"/>
      <c r="B59" s="62"/>
      <c r="C59" s="46"/>
      <c r="D59" s="46"/>
      <c r="E59" s="6"/>
      <c r="F59" s="46"/>
      <c r="G59" s="46"/>
      <c r="H59" s="6"/>
      <c r="I59" s="46"/>
      <c r="J59" s="46"/>
      <c r="K59" s="6"/>
      <c r="L59" s="46"/>
      <c r="M59" s="46"/>
      <c r="N59" s="6"/>
      <c r="O59" s="46"/>
      <c r="P59" s="46"/>
      <c r="Q59" s="6"/>
      <c r="R59" s="46"/>
      <c r="S59" s="46"/>
      <c r="T59" s="6"/>
      <c r="U59" s="46"/>
      <c r="V59" s="46"/>
      <c r="W59" s="6"/>
      <c r="X59" s="6"/>
      <c r="Y59" s="48"/>
      <c r="Z59" s="48"/>
      <c r="AA59" s="48"/>
      <c r="AB59" s="48"/>
      <c r="AC59" s="48"/>
      <c r="AD59" s="48"/>
      <c r="AE59" s="48"/>
      <c r="AF59" s="48"/>
      <c r="AG59" s="48"/>
      <c r="AH59" s="1"/>
    </row>
    <row r="60" spans="1:40" ht="22.35" customHeight="1" thickBot="1" x14ac:dyDescent="0.25">
      <c r="A60" s="1275"/>
      <c r="B60" s="1276" t="s">
        <v>29</v>
      </c>
      <c r="C60" s="1228">
        <v>1</v>
      </c>
      <c r="D60" s="1228">
        <v>2</v>
      </c>
      <c r="E60" s="1229">
        <v>3</v>
      </c>
      <c r="F60" s="1229">
        <v>4</v>
      </c>
      <c r="G60" s="1229">
        <v>5</v>
      </c>
      <c r="H60" s="1228">
        <v>6</v>
      </c>
      <c r="I60" s="1228">
        <v>7</v>
      </c>
      <c r="J60" s="1228">
        <v>8</v>
      </c>
      <c r="K60" s="1228">
        <v>9</v>
      </c>
      <c r="L60" s="1229">
        <v>10</v>
      </c>
      <c r="M60" s="1229">
        <v>11</v>
      </c>
      <c r="N60" s="1228">
        <v>12</v>
      </c>
      <c r="O60" s="1228">
        <v>13</v>
      </c>
      <c r="P60" s="1228">
        <v>14</v>
      </c>
      <c r="Q60" s="1228">
        <v>15</v>
      </c>
      <c r="R60" s="1228">
        <v>16</v>
      </c>
      <c r="S60" s="1229">
        <v>17</v>
      </c>
      <c r="T60" s="1229">
        <v>18</v>
      </c>
      <c r="U60" s="1228">
        <v>19</v>
      </c>
      <c r="V60" s="1228">
        <v>20</v>
      </c>
      <c r="W60" s="1228">
        <v>21</v>
      </c>
      <c r="X60" s="1228">
        <v>22</v>
      </c>
      <c r="Y60" s="1228">
        <v>23</v>
      </c>
      <c r="Z60" s="1229">
        <v>24</v>
      </c>
      <c r="AA60" s="1229">
        <v>25</v>
      </c>
      <c r="AB60" s="1230">
        <v>26</v>
      </c>
      <c r="AC60" s="1228">
        <v>27</v>
      </c>
      <c r="AD60" s="1228">
        <v>28</v>
      </c>
      <c r="AE60" s="1228">
        <v>29</v>
      </c>
      <c r="AF60" s="1228">
        <v>30</v>
      </c>
      <c r="AG60" s="1231"/>
      <c r="AH60" s="1"/>
      <c r="AJ60" s="1161" t="s">
        <v>30</v>
      </c>
      <c r="AK60" s="1161" t="s">
        <v>44</v>
      </c>
      <c r="AL60" s="1161" t="s">
        <v>45</v>
      </c>
      <c r="AM60" s="1161" t="s">
        <v>46</v>
      </c>
      <c r="AN60" s="1161" t="s">
        <v>47</v>
      </c>
    </row>
    <row r="61" spans="1:40" ht="22.35" customHeight="1" thickBot="1" x14ac:dyDescent="0.25">
      <c r="A61" s="1277"/>
      <c r="B61" s="1278" t="s">
        <v>116</v>
      </c>
      <c r="C61" s="800" t="s">
        <v>32</v>
      </c>
      <c r="D61" s="1279" t="s">
        <v>32</v>
      </c>
      <c r="E61" s="1199"/>
      <c r="F61" s="791"/>
      <c r="G61" s="1200"/>
      <c r="H61" s="1199">
        <v>22</v>
      </c>
      <c r="I61" s="1280" t="s">
        <v>388</v>
      </c>
      <c r="J61" s="1281" t="s">
        <v>36</v>
      </c>
      <c r="K61" s="506">
        <v>26</v>
      </c>
      <c r="L61" s="1281"/>
      <c r="M61" s="1281"/>
      <c r="N61" s="1282" t="s">
        <v>32</v>
      </c>
      <c r="O61" s="1282" t="s">
        <v>32</v>
      </c>
      <c r="P61" s="1282" t="s">
        <v>32</v>
      </c>
      <c r="Q61" s="1282" t="s">
        <v>32</v>
      </c>
      <c r="R61" s="1282" t="s">
        <v>32</v>
      </c>
      <c r="S61" s="1282"/>
      <c r="T61" s="1282"/>
      <c r="U61" s="1282" t="s">
        <v>32</v>
      </c>
      <c r="V61" s="1282" t="s">
        <v>32</v>
      </c>
      <c r="W61" s="1282" t="s">
        <v>32</v>
      </c>
      <c r="X61" s="1282" t="s">
        <v>32</v>
      </c>
      <c r="Y61" s="1282" t="s">
        <v>32</v>
      </c>
      <c r="Z61" s="1282"/>
      <c r="AA61" s="1282"/>
      <c r="AB61" s="1282" t="s">
        <v>32</v>
      </c>
      <c r="AC61" s="1282" t="s">
        <v>32</v>
      </c>
      <c r="AD61" s="1282" t="s">
        <v>32</v>
      </c>
      <c r="AE61" s="1282" t="s">
        <v>32</v>
      </c>
      <c r="AF61" s="1282" t="s">
        <v>32</v>
      </c>
      <c r="AG61" s="1283"/>
      <c r="AH61" s="1"/>
      <c r="AJ61" s="780">
        <v>158.75</v>
      </c>
      <c r="AK61" s="780">
        <v>2.5</v>
      </c>
      <c r="AL61" s="780">
        <f>IF(AJ61="","",SUM(AJ61:AK61))</f>
        <v>161.25</v>
      </c>
      <c r="AM61" s="866">
        <f t="shared" ref="AM61:AM84" si="3">IF(AJ61="","",AL61-NormTid)</f>
        <v>0.91999999999998749</v>
      </c>
      <c r="AN61" s="866">
        <f>IF(AM61="","",AM61+'Maj 2023'!AN61)</f>
        <v>54.019999999999975</v>
      </c>
    </row>
    <row r="62" spans="1:40" ht="22.35" customHeight="1" x14ac:dyDescent="0.2">
      <c r="A62" s="870"/>
      <c r="B62" s="870" t="s">
        <v>121</v>
      </c>
      <c r="C62" s="779" t="s">
        <v>32</v>
      </c>
      <c r="D62" s="789" t="s">
        <v>124</v>
      </c>
      <c r="E62" s="789" t="s">
        <v>122</v>
      </c>
      <c r="F62" s="789" t="s">
        <v>122</v>
      </c>
      <c r="G62" s="789" t="s">
        <v>123</v>
      </c>
      <c r="H62" s="920" t="s">
        <v>36</v>
      </c>
      <c r="I62" s="920" t="s">
        <v>36</v>
      </c>
      <c r="J62" s="920" t="s">
        <v>36</v>
      </c>
      <c r="K62" s="920" t="s">
        <v>36</v>
      </c>
      <c r="L62" s="779"/>
      <c r="M62" s="791"/>
      <c r="N62" s="984" t="s">
        <v>32</v>
      </c>
      <c r="O62" s="984" t="s">
        <v>32</v>
      </c>
      <c r="P62" s="779" t="s">
        <v>32</v>
      </c>
      <c r="Q62" s="779" t="s">
        <v>146</v>
      </c>
      <c r="R62" s="779" t="s">
        <v>153</v>
      </c>
      <c r="S62" s="920" t="s">
        <v>75</v>
      </c>
      <c r="T62" s="984" t="s">
        <v>76</v>
      </c>
      <c r="U62" s="1284" t="s">
        <v>140</v>
      </c>
      <c r="V62" s="1284" t="s">
        <v>140</v>
      </c>
      <c r="W62" s="1284" t="s">
        <v>140</v>
      </c>
      <c r="X62" s="1284" t="s">
        <v>140</v>
      </c>
      <c r="Y62" s="1284" t="s">
        <v>140</v>
      </c>
      <c r="Z62" s="789" t="s">
        <v>159</v>
      </c>
      <c r="AA62" s="789" t="s">
        <v>120</v>
      </c>
      <c r="AB62" s="920">
        <v>26</v>
      </c>
      <c r="AC62" s="920">
        <v>26</v>
      </c>
      <c r="AD62" s="920">
        <v>26</v>
      </c>
      <c r="AE62" s="779" t="s">
        <v>32</v>
      </c>
      <c r="AF62" s="779">
        <v>8</v>
      </c>
      <c r="AG62" s="1070"/>
      <c r="AH62" s="1"/>
      <c r="AJ62" s="780">
        <v>162.25</v>
      </c>
      <c r="AK62" s="780">
        <v>10</v>
      </c>
      <c r="AL62" s="780">
        <f t="shared" ref="AL62:AL88" si="4">IF(AJ62="","",SUM(AJ62:AK62))</f>
        <v>172.25</v>
      </c>
      <c r="AM62" s="866">
        <f t="shared" si="3"/>
        <v>11.919999999999987</v>
      </c>
      <c r="AN62" s="866">
        <f>IF(AM62="","",AM62+'Maj 2023'!AN62)</f>
        <v>38.519999999999975</v>
      </c>
    </row>
    <row r="63" spans="1:40" ht="22.35" customHeight="1" x14ac:dyDescent="0.2">
      <c r="A63" s="870"/>
      <c r="B63" s="870" t="s">
        <v>126</v>
      </c>
      <c r="C63" s="923">
        <v>23</v>
      </c>
      <c r="D63" s="923">
        <v>23</v>
      </c>
      <c r="E63" s="923">
        <v>23</v>
      </c>
      <c r="F63" s="923">
        <v>23</v>
      </c>
      <c r="G63" s="779" t="s">
        <v>36</v>
      </c>
      <c r="H63" s="779" t="s">
        <v>36</v>
      </c>
      <c r="I63" s="779" t="s">
        <v>36</v>
      </c>
      <c r="J63" s="779" t="s">
        <v>36</v>
      </c>
      <c r="K63" s="779" t="s">
        <v>36</v>
      </c>
      <c r="L63" s="779"/>
      <c r="M63" s="789"/>
      <c r="N63" s="789">
        <v>21</v>
      </c>
      <c r="O63" s="789">
        <v>21</v>
      </c>
      <c r="P63" s="789">
        <v>21</v>
      </c>
      <c r="Q63" s="789">
        <v>21</v>
      </c>
      <c r="R63" s="789">
        <v>21</v>
      </c>
      <c r="S63" s="789">
        <v>21</v>
      </c>
      <c r="T63" s="789">
        <v>21</v>
      </c>
      <c r="U63" s="779" t="s">
        <v>36</v>
      </c>
      <c r="V63" s="779" t="s">
        <v>36</v>
      </c>
      <c r="W63" s="780" t="s">
        <v>36</v>
      </c>
      <c r="X63" s="779" t="s">
        <v>36</v>
      </c>
      <c r="Y63" s="779" t="s">
        <v>36</v>
      </c>
      <c r="Z63" s="792"/>
      <c r="AA63" s="789"/>
      <c r="AB63" s="779">
        <v>22</v>
      </c>
      <c r="AC63" s="945">
        <v>22</v>
      </c>
      <c r="AD63" s="945">
        <v>22</v>
      </c>
      <c r="AE63" s="945">
        <v>22</v>
      </c>
      <c r="AF63" s="945">
        <v>22</v>
      </c>
      <c r="AG63" s="975"/>
      <c r="AH63" s="1"/>
      <c r="AJ63" s="780">
        <v>155</v>
      </c>
      <c r="AK63" s="780">
        <v>8.5</v>
      </c>
      <c r="AL63" s="780">
        <f t="shared" si="4"/>
        <v>163.5</v>
      </c>
      <c r="AM63" s="866">
        <f t="shared" si="3"/>
        <v>3.1699999999999875</v>
      </c>
      <c r="AN63" s="866">
        <f>IF(AM63="","",AM63+'Maj 2023'!AN63)</f>
        <v>65.519999999999982</v>
      </c>
    </row>
    <row r="64" spans="1:40" ht="22.35" customHeight="1" x14ac:dyDescent="0.2">
      <c r="A64" s="870"/>
      <c r="B64" s="924" t="s">
        <v>127</v>
      </c>
      <c r="C64" s="779" t="s">
        <v>32</v>
      </c>
      <c r="D64" s="950">
        <v>2</v>
      </c>
      <c r="E64" s="779"/>
      <c r="F64" s="129" t="s">
        <v>128</v>
      </c>
      <c r="G64" s="129" t="s">
        <v>129</v>
      </c>
      <c r="H64" s="779" t="s">
        <v>36</v>
      </c>
      <c r="I64" s="779" t="s">
        <v>36</v>
      </c>
      <c r="J64" s="779" t="s">
        <v>145</v>
      </c>
      <c r="K64" s="779" t="s">
        <v>124</v>
      </c>
      <c r="L64" s="780"/>
      <c r="M64" s="780"/>
      <c r="N64" s="942" t="s">
        <v>32</v>
      </c>
      <c r="O64" s="942" t="s">
        <v>32</v>
      </c>
      <c r="P64" s="942" t="s">
        <v>32</v>
      </c>
      <c r="Q64" s="942" t="s">
        <v>32</v>
      </c>
      <c r="R64" s="942" t="s">
        <v>32</v>
      </c>
      <c r="S64" s="942"/>
      <c r="T64" s="942"/>
      <c r="U64" s="942" t="s">
        <v>32</v>
      </c>
      <c r="V64" s="942" t="s">
        <v>32</v>
      </c>
      <c r="W64" s="942" t="s">
        <v>32</v>
      </c>
      <c r="X64" s="942" t="s">
        <v>32</v>
      </c>
      <c r="Y64" s="942" t="s">
        <v>32</v>
      </c>
      <c r="Z64" s="942"/>
      <c r="AA64" s="942"/>
      <c r="AB64" s="942" t="s">
        <v>32</v>
      </c>
      <c r="AC64" s="942" t="s">
        <v>32</v>
      </c>
      <c r="AD64" s="942" t="s">
        <v>32</v>
      </c>
      <c r="AE64" s="942" t="s">
        <v>32</v>
      </c>
      <c r="AF64" s="942" t="s">
        <v>32</v>
      </c>
      <c r="AG64" s="943"/>
      <c r="AH64" s="1"/>
      <c r="AJ64" s="780">
        <v>165.75</v>
      </c>
      <c r="AK64" s="780">
        <v>3</v>
      </c>
      <c r="AL64" s="780">
        <f t="shared" si="4"/>
        <v>168.75</v>
      </c>
      <c r="AM64" s="866">
        <f t="shared" si="3"/>
        <v>8.4199999999999875</v>
      </c>
      <c r="AN64" s="866">
        <f>IF(AM64="","",AM64+'Maj 2023'!AN64)</f>
        <v>108.51999999999998</v>
      </c>
    </row>
    <row r="65" spans="1:40" ht="22.35" customHeight="1" x14ac:dyDescent="0.2">
      <c r="A65" s="927"/>
      <c r="B65" s="870" t="s">
        <v>130</v>
      </c>
      <c r="C65" s="802" t="s">
        <v>32</v>
      </c>
      <c r="D65" s="802" t="s">
        <v>32</v>
      </c>
      <c r="E65" s="802"/>
      <c r="F65" s="801"/>
      <c r="G65" s="801"/>
      <c r="H65" s="802" t="s">
        <v>32</v>
      </c>
      <c r="I65" s="803" t="s">
        <v>32</v>
      </c>
      <c r="J65" s="802" t="s">
        <v>32</v>
      </c>
      <c r="K65" s="802" t="s">
        <v>32</v>
      </c>
      <c r="L65" s="802"/>
      <c r="M65" s="801"/>
      <c r="N65" s="801" t="s">
        <v>32</v>
      </c>
      <c r="O65" s="802" t="s">
        <v>32</v>
      </c>
      <c r="P65" s="802" t="s">
        <v>32</v>
      </c>
      <c r="Q65" s="802" t="s">
        <v>32</v>
      </c>
      <c r="R65" s="802" t="s">
        <v>32</v>
      </c>
      <c r="S65" s="802"/>
      <c r="T65" s="801"/>
      <c r="U65" s="928" t="s">
        <v>32</v>
      </c>
      <c r="V65" s="928" t="s">
        <v>32</v>
      </c>
      <c r="W65" s="928" t="s">
        <v>32</v>
      </c>
      <c r="X65" s="928" t="s">
        <v>32</v>
      </c>
      <c r="Y65" s="928" t="s">
        <v>32</v>
      </c>
      <c r="Z65" s="928"/>
      <c r="AA65" s="928"/>
      <c r="AB65" s="802" t="s">
        <v>32</v>
      </c>
      <c r="AC65" s="802" t="s">
        <v>32</v>
      </c>
      <c r="AD65" s="802" t="s">
        <v>32</v>
      </c>
      <c r="AE65" s="802" t="s">
        <v>32</v>
      </c>
      <c r="AF65" s="802" t="s">
        <v>32</v>
      </c>
      <c r="AG65" s="929"/>
      <c r="AH65" s="1"/>
      <c r="AJ65" s="780" t="str">
        <f t="shared" ref="AJ65:AL102" si="5">IF(AH65="","",SUM(AH65:AI65))</f>
        <v/>
      </c>
      <c r="AK65" s="780"/>
      <c r="AL65" s="780" t="str">
        <f t="shared" si="4"/>
        <v/>
      </c>
      <c r="AM65" s="866" t="str">
        <f t="shared" si="3"/>
        <v/>
      </c>
      <c r="AN65" s="866" t="str">
        <f>IF(AM65="","",AM65+'Maj 2023'!AN65)</f>
        <v/>
      </c>
    </row>
    <row r="66" spans="1:40" ht="22.35" customHeight="1" x14ac:dyDescent="0.2">
      <c r="A66" s="870"/>
      <c r="B66" s="870" t="s">
        <v>131</v>
      </c>
      <c r="C66" s="779" t="s">
        <v>132</v>
      </c>
      <c r="D66" s="779" t="s">
        <v>132</v>
      </c>
      <c r="E66" s="779"/>
      <c r="F66" s="789"/>
      <c r="G66" s="789"/>
      <c r="H66" s="779" t="s">
        <v>132</v>
      </c>
      <c r="I66" s="779" t="s">
        <v>132</v>
      </c>
      <c r="J66" s="779" t="s">
        <v>132</v>
      </c>
      <c r="K66" s="779" t="s">
        <v>132</v>
      </c>
      <c r="L66" s="779"/>
      <c r="M66" s="789"/>
      <c r="N66" s="779" t="s">
        <v>132</v>
      </c>
      <c r="O66" s="779" t="s">
        <v>389</v>
      </c>
      <c r="P66" s="779" t="s">
        <v>132</v>
      </c>
      <c r="Q66" s="779" t="s">
        <v>132</v>
      </c>
      <c r="R66" s="779" t="s">
        <v>132</v>
      </c>
      <c r="S66" s="779"/>
      <c r="T66" s="789"/>
      <c r="U66" s="779" t="s">
        <v>132</v>
      </c>
      <c r="V66" s="779" t="s">
        <v>132</v>
      </c>
      <c r="W66" s="779" t="s">
        <v>132</v>
      </c>
      <c r="X66" s="779" t="s">
        <v>132</v>
      </c>
      <c r="Y66" s="779" t="s">
        <v>132</v>
      </c>
      <c r="Z66" s="792"/>
      <c r="AA66" s="789"/>
      <c r="AB66" s="779" t="s">
        <v>132</v>
      </c>
      <c r="AC66" s="779" t="s">
        <v>132</v>
      </c>
      <c r="AD66" s="779" t="s">
        <v>132</v>
      </c>
      <c r="AE66" s="779" t="s">
        <v>132</v>
      </c>
      <c r="AF66" s="779" t="s">
        <v>132</v>
      </c>
      <c r="AG66" s="975"/>
      <c r="AH66" s="1" t="s">
        <v>0</v>
      </c>
      <c r="AJ66" s="780">
        <v>161.75</v>
      </c>
      <c r="AK66" s="780">
        <v>0</v>
      </c>
      <c r="AL66" s="780">
        <f t="shared" si="4"/>
        <v>161.75</v>
      </c>
      <c r="AM66" s="866">
        <f t="shared" si="3"/>
        <v>1.4199999999999875</v>
      </c>
      <c r="AN66" s="866">
        <f>IF(AM66="","",AM66+'Maj 2023'!AN66)</f>
        <v>1.9999999999974705E-2</v>
      </c>
    </row>
    <row r="67" spans="1:40" ht="22.35" customHeight="1" thickBot="1" x14ac:dyDescent="0.25">
      <c r="A67" s="870"/>
      <c r="B67" s="924" t="s">
        <v>133</v>
      </c>
      <c r="C67" s="1241" t="s">
        <v>36</v>
      </c>
      <c r="D67" s="1241" t="s">
        <v>36</v>
      </c>
      <c r="E67" s="1241" t="s">
        <v>84</v>
      </c>
      <c r="F67" s="1241" t="s">
        <v>84</v>
      </c>
      <c r="G67" s="1241">
        <v>7</v>
      </c>
      <c r="H67" s="1241">
        <v>7</v>
      </c>
      <c r="I67" s="1241">
        <v>7</v>
      </c>
      <c r="J67" s="1241">
        <v>7</v>
      </c>
      <c r="K67" s="1241">
        <v>7</v>
      </c>
      <c r="L67" s="1241"/>
      <c r="M67" s="1242"/>
      <c r="N67" s="1285">
        <v>4</v>
      </c>
      <c r="O67" s="1241">
        <v>4</v>
      </c>
      <c r="P67" s="1241">
        <v>4</v>
      </c>
      <c r="Q67" s="1241">
        <v>4</v>
      </c>
      <c r="R67" s="1241">
        <v>4</v>
      </c>
      <c r="S67" s="1241"/>
      <c r="T67" s="1243"/>
      <c r="U67" s="1241">
        <v>3</v>
      </c>
      <c r="V67" s="1286" t="s">
        <v>148</v>
      </c>
      <c r="W67" s="1230">
        <v>3</v>
      </c>
      <c r="X67" s="1230">
        <v>3</v>
      </c>
      <c r="Y67" s="1230">
        <v>3</v>
      </c>
      <c r="Z67" s="1241"/>
      <c r="AA67" s="1241"/>
      <c r="AB67" s="1241">
        <v>11</v>
      </c>
      <c r="AC67" s="1241">
        <v>11</v>
      </c>
      <c r="AD67" s="1241">
        <v>11</v>
      </c>
      <c r="AE67" s="1241">
        <v>11</v>
      </c>
      <c r="AF67" s="1241">
        <v>11</v>
      </c>
      <c r="AG67" s="1244"/>
      <c r="AH67" s="1"/>
      <c r="AJ67" s="780">
        <v>185.75</v>
      </c>
      <c r="AK67" s="780">
        <v>7.25</v>
      </c>
      <c r="AL67" s="780">
        <f t="shared" si="4"/>
        <v>193</v>
      </c>
      <c r="AM67" s="866">
        <f t="shared" si="3"/>
        <v>32.669999999999987</v>
      </c>
      <c r="AN67" s="866">
        <f>IF(AM67="","",AM67+'Maj 2023'!AN67)</f>
        <v>12.519999999999975</v>
      </c>
    </row>
    <row r="68" spans="1:40" ht="22.35" customHeight="1" thickBot="1" x14ac:dyDescent="0.25">
      <c r="A68" s="870" t="s">
        <v>390</v>
      </c>
      <c r="B68" s="924" t="s">
        <v>134</v>
      </c>
      <c r="C68" s="942" t="s">
        <v>32</v>
      </c>
      <c r="D68" s="942" t="s">
        <v>32</v>
      </c>
      <c r="E68" s="942"/>
      <c r="F68" s="942"/>
      <c r="G68" s="942"/>
      <c r="H68" s="942" t="s">
        <v>32</v>
      </c>
      <c r="I68" s="942" t="s">
        <v>32</v>
      </c>
      <c r="J68" s="942" t="s">
        <v>32</v>
      </c>
      <c r="K68" s="942" t="s">
        <v>32</v>
      </c>
      <c r="L68" s="942"/>
      <c r="M68" s="942" t="s">
        <v>142</v>
      </c>
      <c r="N68" s="780" t="s">
        <v>32</v>
      </c>
      <c r="O68" s="779" t="s">
        <v>32</v>
      </c>
      <c r="P68" s="779" t="s">
        <v>32</v>
      </c>
      <c r="Q68" s="779" t="s">
        <v>32</v>
      </c>
      <c r="R68" s="779" t="s">
        <v>32</v>
      </c>
      <c r="S68" s="779" t="s">
        <v>119</v>
      </c>
      <c r="U68" s="789" t="s">
        <v>32</v>
      </c>
      <c r="V68" s="789" t="s">
        <v>32</v>
      </c>
      <c r="W68" s="789" t="s">
        <v>32</v>
      </c>
      <c r="X68" s="789" t="s">
        <v>32</v>
      </c>
      <c r="Y68" s="792" t="s">
        <v>118</v>
      </c>
      <c r="Z68" s="792" t="s">
        <v>0</v>
      </c>
      <c r="AA68" s="789"/>
      <c r="AB68" s="1287" t="s">
        <v>153</v>
      </c>
      <c r="AC68" s="1287" t="s">
        <v>153</v>
      </c>
      <c r="AD68" s="1287" t="s">
        <v>153</v>
      </c>
      <c r="AE68" s="1288" t="s">
        <v>153</v>
      </c>
      <c r="AF68" s="1288" t="s">
        <v>153</v>
      </c>
      <c r="AG68" s="1070"/>
      <c r="AH68" s="1"/>
      <c r="AJ68" s="780">
        <v>164</v>
      </c>
      <c r="AK68" s="780">
        <v>6.25</v>
      </c>
      <c r="AL68" s="780">
        <f t="shared" si="4"/>
        <v>170.25</v>
      </c>
      <c r="AM68" s="866">
        <f t="shared" si="3"/>
        <v>9.9199999999999875</v>
      </c>
      <c r="AN68" s="866">
        <f>IF(AM68="","",AM68+'Maj 2023'!AN68)</f>
        <v>-11.480000000000025</v>
      </c>
    </row>
    <row r="69" spans="1:40" ht="22.35" customHeight="1" x14ac:dyDescent="0.2">
      <c r="A69" s="870"/>
      <c r="B69" s="924" t="s">
        <v>135</v>
      </c>
      <c r="C69" s="945" t="s">
        <v>32</v>
      </c>
      <c r="D69" s="779">
        <v>7</v>
      </c>
      <c r="E69" s="779"/>
      <c r="F69" s="789"/>
      <c r="G69" s="789"/>
      <c r="H69" s="779">
        <v>25</v>
      </c>
      <c r="I69" s="791">
        <v>25</v>
      </c>
      <c r="J69" s="779">
        <v>25</v>
      </c>
      <c r="K69" s="779">
        <v>25</v>
      </c>
      <c r="L69" s="779"/>
      <c r="M69" s="789"/>
      <c r="N69" s="921">
        <v>5</v>
      </c>
      <c r="O69" s="921">
        <v>5</v>
      </c>
      <c r="P69" s="921">
        <v>5</v>
      </c>
      <c r="Q69" s="779">
        <v>5</v>
      </c>
      <c r="R69" s="920">
        <v>5</v>
      </c>
      <c r="S69" s="779"/>
      <c r="T69" s="789"/>
      <c r="U69" s="789">
        <v>4</v>
      </c>
      <c r="V69" s="779" t="s">
        <v>36</v>
      </c>
      <c r="W69" s="779" t="s">
        <v>36</v>
      </c>
      <c r="X69" s="779" t="s">
        <v>36</v>
      </c>
      <c r="Y69" s="921" t="s">
        <v>36</v>
      </c>
      <c r="Z69" s="792" t="s">
        <v>117</v>
      </c>
      <c r="AA69" s="792" t="s">
        <v>117</v>
      </c>
      <c r="AB69" s="540">
        <v>5</v>
      </c>
      <c r="AC69" s="540">
        <v>5</v>
      </c>
      <c r="AD69" s="540">
        <v>5</v>
      </c>
      <c r="AE69" s="540">
        <v>5</v>
      </c>
      <c r="AF69" s="540">
        <v>5</v>
      </c>
      <c r="AG69" s="1070"/>
      <c r="AH69" s="1"/>
      <c r="AJ69" s="780">
        <v>167</v>
      </c>
      <c r="AK69" s="780">
        <v>10.25</v>
      </c>
      <c r="AL69" s="780">
        <f t="shared" si="4"/>
        <v>177.25</v>
      </c>
      <c r="AM69" s="866">
        <f t="shared" si="3"/>
        <v>16.919999999999987</v>
      </c>
      <c r="AN69" s="866">
        <f>IF(AM69="","",AM69+'Maj 2023'!AN69)</f>
        <v>30.519999999999975</v>
      </c>
    </row>
    <row r="70" spans="1:40" ht="22.35" customHeight="1" x14ac:dyDescent="0.2">
      <c r="A70" s="481"/>
      <c r="B70" s="924" t="s">
        <v>137</v>
      </c>
      <c r="C70" s="781" t="s">
        <v>140</v>
      </c>
      <c r="D70" s="781" t="s">
        <v>140</v>
      </c>
      <c r="E70" s="482" t="s">
        <v>159</v>
      </c>
      <c r="F70" s="789" t="s">
        <v>120</v>
      </c>
      <c r="G70" s="789"/>
      <c r="H70" s="779" t="s">
        <v>36</v>
      </c>
      <c r="I70" s="779" t="s">
        <v>36</v>
      </c>
      <c r="J70" s="779" t="s">
        <v>36</v>
      </c>
      <c r="K70" s="779" t="s">
        <v>36</v>
      </c>
      <c r="L70" s="779"/>
      <c r="M70" s="789"/>
      <c r="N70" s="1173" t="s">
        <v>118</v>
      </c>
      <c r="O70" s="1173" t="s">
        <v>118</v>
      </c>
      <c r="P70" s="1174" t="s">
        <v>118</v>
      </c>
      <c r="Q70" s="1174" t="s">
        <v>118</v>
      </c>
      <c r="R70" s="258" t="s">
        <v>118</v>
      </c>
      <c r="S70" s="1173" t="s">
        <v>117</v>
      </c>
      <c r="T70" s="1173" t="s">
        <v>117</v>
      </c>
      <c r="U70" s="779" t="s">
        <v>36</v>
      </c>
      <c r="V70" s="779" t="s">
        <v>36</v>
      </c>
      <c r="W70" s="779" t="s">
        <v>36</v>
      </c>
      <c r="X70" s="779" t="s">
        <v>36</v>
      </c>
      <c r="Y70" s="779" t="s">
        <v>36</v>
      </c>
      <c r="Z70" s="792"/>
      <c r="AA70" s="791"/>
      <c r="AB70" s="789" t="s">
        <v>32</v>
      </c>
      <c r="AC70" s="789" t="s">
        <v>32</v>
      </c>
      <c r="AD70" s="921" t="s">
        <v>32</v>
      </c>
      <c r="AE70" s="789" t="s">
        <v>32</v>
      </c>
      <c r="AF70" s="789" t="s">
        <v>32</v>
      </c>
      <c r="AG70" s="975"/>
      <c r="AJ70" s="780">
        <v>174.5</v>
      </c>
      <c r="AK70" s="780">
        <v>10</v>
      </c>
      <c r="AL70" s="780">
        <f t="shared" si="4"/>
        <v>184.5</v>
      </c>
      <c r="AM70" s="866">
        <f t="shared" si="3"/>
        <v>24.169999999999987</v>
      </c>
      <c r="AN70" s="866">
        <f>IF(AM70="","",AM70+'Maj 2023'!AN70)</f>
        <v>42.019999999999975</v>
      </c>
    </row>
    <row r="71" spans="1:40" ht="22.35" customHeight="1" x14ac:dyDescent="0.2">
      <c r="A71" s="924"/>
      <c r="B71" s="924" t="s">
        <v>141</v>
      </c>
      <c r="C71" s="779" t="s">
        <v>138</v>
      </c>
      <c r="D71" s="779" t="s">
        <v>138</v>
      </c>
      <c r="E71" s="779"/>
      <c r="F71" s="789"/>
      <c r="G71" s="789"/>
      <c r="H71" s="779" t="s">
        <v>138</v>
      </c>
      <c r="I71" s="779" t="s">
        <v>138</v>
      </c>
      <c r="J71" s="779" t="s">
        <v>138</v>
      </c>
      <c r="K71" s="779" t="s">
        <v>138</v>
      </c>
      <c r="L71" s="779"/>
      <c r="M71" s="789"/>
      <c r="N71" s="779" t="s">
        <v>138</v>
      </c>
      <c r="O71" s="779" t="s">
        <v>138</v>
      </c>
      <c r="P71" s="779" t="s">
        <v>138</v>
      </c>
      <c r="Q71" s="779" t="s">
        <v>138</v>
      </c>
      <c r="R71" s="779" t="s">
        <v>138</v>
      </c>
      <c r="S71" s="779"/>
      <c r="T71" s="789"/>
      <c r="U71" s="779" t="s">
        <v>138</v>
      </c>
      <c r="V71" s="779" t="s">
        <v>138</v>
      </c>
      <c r="W71" s="779" t="s">
        <v>138</v>
      </c>
      <c r="X71" s="779" t="s">
        <v>138</v>
      </c>
      <c r="Y71" s="779" t="s">
        <v>138</v>
      </c>
      <c r="Z71" s="792"/>
      <c r="AA71" s="789"/>
      <c r="AB71" s="779" t="s">
        <v>138</v>
      </c>
      <c r="AC71" s="779" t="s">
        <v>138</v>
      </c>
      <c r="AD71" s="779" t="s">
        <v>138</v>
      </c>
      <c r="AE71" s="779" t="s">
        <v>138</v>
      </c>
      <c r="AF71" s="921" t="s">
        <v>138</v>
      </c>
      <c r="AG71" s="1070"/>
      <c r="AJ71" s="780">
        <v>161</v>
      </c>
      <c r="AK71" s="780">
        <v>0</v>
      </c>
      <c r="AL71" s="780">
        <f t="shared" si="4"/>
        <v>161</v>
      </c>
      <c r="AM71" s="866">
        <f t="shared" si="3"/>
        <v>0.66999999999998749</v>
      </c>
      <c r="AN71" s="866">
        <f>IF(AM71="","",AM71+'Maj 2023'!AN71)</f>
        <v>-60.980000000000018</v>
      </c>
    </row>
    <row r="72" spans="1:40" ht="22.35" customHeight="1" thickBot="1" x14ac:dyDescent="0.25">
      <c r="A72" s="727"/>
      <c r="B72" s="924" t="s">
        <v>143</v>
      </c>
      <c r="C72" s="779">
        <v>25</v>
      </c>
      <c r="D72" s="779">
        <v>25</v>
      </c>
      <c r="E72" s="779"/>
      <c r="F72" s="789"/>
      <c r="G72" s="789"/>
      <c r="H72" s="921" t="s">
        <v>118</v>
      </c>
      <c r="I72" s="779" t="s">
        <v>118</v>
      </c>
      <c r="J72" s="779" t="s">
        <v>118</v>
      </c>
      <c r="K72" s="256">
        <v>1</v>
      </c>
      <c r="L72" s="787"/>
      <c r="M72" s="786"/>
      <c r="N72" s="786" t="s">
        <v>32</v>
      </c>
      <c r="O72" s="787" t="s">
        <v>32</v>
      </c>
      <c r="P72" s="787" t="s">
        <v>32</v>
      </c>
      <c r="Q72" s="787" t="s">
        <v>32</v>
      </c>
      <c r="R72" s="787" t="s">
        <v>32</v>
      </c>
      <c r="S72" s="779"/>
      <c r="T72" s="789"/>
      <c r="U72" s="789" t="s">
        <v>32</v>
      </c>
      <c r="V72" s="921">
        <v>69</v>
      </c>
      <c r="W72" s="780">
        <v>69</v>
      </c>
      <c r="X72" s="780">
        <v>69</v>
      </c>
      <c r="Y72" s="789" t="s">
        <v>32</v>
      </c>
      <c r="Z72" s="792" t="s">
        <v>119</v>
      </c>
      <c r="AA72" s="789" t="s">
        <v>119</v>
      </c>
      <c r="AB72" s="779">
        <v>25</v>
      </c>
      <c r="AC72" s="779">
        <v>25</v>
      </c>
      <c r="AD72" s="779">
        <v>25</v>
      </c>
      <c r="AE72" s="779">
        <v>25</v>
      </c>
      <c r="AF72" s="779">
        <v>25</v>
      </c>
      <c r="AG72" s="1070"/>
      <c r="AH72" s="1"/>
      <c r="AJ72" s="780">
        <v>180.25</v>
      </c>
      <c r="AK72" s="780">
        <v>7</v>
      </c>
      <c r="AL72" s="780">
        <f t="shared" si="4"/>
        <v>187.25</v>
      </c>
      <c r="AM72" s="866">
        <f t="shared" si="3"/>
        <v>26.919999999999987</v>
      </c>
      <c r="AN72" s="866">
        <f>IF(AM72="","",AM72+'Maj 2023'!AN72)</f>
        <v>33.019999999999975</v>
      </c>
    </row>
    <row r="73" spans="1:40" ht="22.35" customHeight="1" thickBot="1" x14ac:dyDescent="0.25">
      <c r="A73" s="924"/>
      <c r="B73" s="939" t="s">
        <v>144</v>
      </c>
      <c r="C73" s="1251">
        <v>11</v>
      </c>
      <c r="D73" s="1241">
        <v>11</v>
      </c>
      <c r="E73" s="1241" t="s">
        <v>73</v>
      </c>
      <c r="F73" s="1241" t="s">
        <v>73</v>
      </c>
      <c r="G73" s="1241" t="s">
        <v>0</v>
      </c>
      <c r="H73" s="779" t="s">
        <v>36</v>
      </c>
      <c r="I73" s="791" t="s">
        <v>36</v>
      </c>
      <c r="J73" s="779" t="s">
        <v>36</v>
      </c>
      <c r="K73" s="779" t="s">
        <v>36</v>
      </c>
      <c r="L73" s="779"/>
      <c r="M73" s="921">
        <v>26</v>
      </c>
      <c r="N73" s="538">
        <v>89</v>
      </c>
      <c r="O73" s="538">
        <v>89</v>
      </c>
      <c r="P73" s="538">
        <v>89</v>
      </c>
      <c r="Q73" s="538">
        <v>89</v>
      </c>
      <c r="R73" s="538">
        <v>89</v>
      </c>
      <c r="S73" s="779"/>
      <c r="T73" s="791"/>
      <c r="U73" s="1245">
        <v>10</v>
      </c>
      <c r="V73" s="1245">
        <v>10</v>
      </c>
      <c r="W73" s="1245">
        <v>10</v>
      </c>
      <c r="X73" s="1245">
        <v>10</v>
      </c>
      <c r="Y73" s="1245">
        <v>10</v>
      </c>
      <c r="Z73" s="1245" t="s">
        <v>76</v>
      </c>
      <c r="AA73" s="1245" t="s">
        <v>76</v>
      </c>
      <c r="AB73" s="779" t="s">
        <v>36</v>
      </c>
      <c r="AC73" s="779" t="s">
        <v>36</v>
      </c>
      <c r="AD73" s="779" t="s">
        <v>36</v>
      </c>
      <c r="AE73" s="779" t="s">
        <v>36</v>
      </c>
      <c r="AF73" s="779" t="s">
        <v>36</v>
      </c>
      <c r="AG73" s="1070"/>
      <c r="AH73" s="1"/>
      <c r="AJ73" s="780">
        <v>150.75</v>
      </c>
      <c r="AK73" s="780">
        <v>8.25</v>
      </c>
      <c r="AL73" s="780">
        <f t="shared" si="4"/>
        <v>159</v>
      </c>
      <c r="AM73" s="866">
        <f t="shared" si="3"/>
        <v>-1.3300000000000125</v>
      </c>
      <c r="AN73" s="866">
        <f>IF(AM73="","",AM73+'Maj 2023'!AN73)</f>
        <v>-144.48000000000002</v>
      </c>
    </row>
    <row r="74" spans="1:40" ht="22.35" customHeight="1" thickBot="1" x14ac:dyDescent="0.25">
      <c r="A74" s="924"/>
      <c r="B74" s="870" t="s">
        <v>147</v>
      </c>
      <c r="C74" s="942" t="s">
        <v>32</v>
      </c>
      <c r="D74" s="942" t="s">
        <v>32</v>
      </c>
      <c r="E74" s="942"/>
      <c r="F74" s="942"/>
      <c r="G74" s="789"/>
      <c r="H74" s="930" t="s">
        <v>154</v>
      </c>
      <c r="I74" s="930" t="s">
        <v>118</v>
      </c>
      <c r="J74" s="930" t="s">
        <v>391</v>
      </c>
      <c r="K74" s="780" t="s">
        <v>139</v>
      </c>
      <c r="L74" s="780" t="s">
        <v>128</v>
      </c>
      <c r="M74" s="780" t="s">
        <v>129</v>
      </c>
      <c r="N74" s="779" t="s">
        <v>36</v>
      </c>
      <c r="O74" s="779" t="s">
        <v>36</v>
      </c>
      <c r="P74" s="920">
        <v>11</v>
      </c>
      <c r="Q74" s="920">
        <v>11</v>
      </c>
      <c r="R74" s="789" t="s">
        <v>139</v>
      </c>
      <c r="S74" s="789" t="s">
        <v>128</v>
      </c>
      <c r="T74" s="789" t="s">
        <v>129</v>
      </c>
      <c r="U74" s="779" t="s">
        <v>36</v>
      </c>
      <c r="V74" s="779" t="s">
        <v>36</v>
      </c>
      <c r="W74" s="779" t="s">
        <v>36</v>
      </c>
      <c r="X74" s="789" t="s">
        <v>32</v>
      </c>
      <c r="Y74" s="792" t="s">
        <v>124</v>
      </c>
      <c r="Z74" s="792"/>
      <c r="AA74" s="789"/>
      <c r="AB74" s="1284" t="s">
        <v>140</v>
      </c>
      <c r="AC74" s="1284" t="s">
        <v>140</v>
      </c>
      <c r="AD74" s="1284" t="s">
        <v>140</v>
      </c>
      <c r="AE74" s="1289" t="s">
        <v>140</v>
      </c>
      <c r="AF74" s="1284" t="s">
        <v>140</v>
      </c>
      <c r="AG74" s="789" t="s">
        <v>0</v>
      </c>
      <c r="AH74" s="1"/>
      <c r="AJ74" s="780">
        <v>168</v>
      </c>
      <c r="AK74" s="780">
        <v>9.5</v>
      </c>
      <c r="AL74" s="780">
        <f t="shared" si="4"/>
        <v>177.5</v>
      </c>
      <c r="AM74" s="866">
        <f t="shared" si="3"/>
        <v>17.169999999999987</v>
      </c>
      <c r="AN74" s="866">
        <f>IF(AM74="","",AM74+'Maj 2023'!AN74)</f>
        <v>23.769999999999975</v>
      </c>
    </row>
    <row r="75" spans="1:40" ht="22.35" customHeight="1" x14ac:dyDescent="0.2">
      <c r="A75" s="924"/>
      <c r="B75" s="870" t="s">
        <v>149</v>
      </c>
      <c r="C75" s="942" t="s">
        <v>32</v>
      </c>
      <c r="D75" s="942" t="s">
        <v>32</v>
      </c>
      <c r="E75" s="942"/>
      <c r="F75" s="942"/>
      <c r="G75" s="942"/>
      <c r="H75" s="942" t="s">
        <v>32</v>
      </c>
      <c r="I75" s="942" t="s">
        <v>32</v>
      </c>
      <c r="J75" s="942" t="s">
        <v>32</v>
      </c>
      <c r="K75" s="942" t="s">
        <v>32</v>
      </c>
      <c r="L75" s="942"/>
      <c r="M75" s="942"/>
      <c r="N75" s="779">
        <v>26</v>
      </c>
      <c r="O75" s="779">
        <v>26</v>
      </c>
      <c r="P75" s="779">
        <v>26</v>
      </c>
      <c r="Q75" s="779">
        <v>26</v>
      </c>
      <c r="R75" s="779">
        <v>26</v>
      </c>
      <c r="S75" s="779"/>
      <c r="T75" s="779">
        <v>26</v>
      </c>
      <c r="U75" s="540">
        <v>25</v>
      </c>
      <c r="V75" s="540">
        <v>25</v>
      </c>
      <c r="W75" s="540">
        <v>25</v>
      </c>
      <c r="X75" s="540">
        <v>25</v>
      </c>
      <c r="Y75" s="540">
        <v>25</v>
      </c>
      <c r="Z75" s="792"/>
      <c r="AA75" s="789"/>
      <c r="AB75" s="787" t="s">
        <v>32</v>
      </c>
      <c r="AC75" s="787" t="s">
        <v>32</v>
      </c>
      <c r="AD75" s="787" t="s">
        <v>32</v>
      </c>
      <c r="AE75" s="1290" t="s">
        <v>140</v>
      </c>
      <c r="AF75" s="483" t="s">
        <v>124</v>
      </c>
      <c r="AG75" s="975"/>
      <c r="AH75" s="1"/>
      <c r="AJ75" s="780">
        <v>170</v>
      </c>
      <c r="AK75" s="780">
        <v>8.25</v>
      </c>
      <c r="AL75" s="780">
        <f t="shared" si="4"/>
        <v>178.25</v>
      </c>
      <c r="AM75" s="866">
        <f t="shared" si="3"/>
        <v>17.919999999999987</v>
      </c>
      <c r="AN75" s="866">
        <f>IF(AM75="","",AM75+'Maj 2023'!AN75)</f>
        <v>14.019999999999975</v>
      </c>
    </row>
    <row r="76" spans="1:40" ht="22.35" customHeight="1" x14ac:dyDescent="0.2">
      <c r="A76" s="944"/>
      <c r="B76" s="927" t="s">
        <v>150</v>
      </c>
      <c r="C76" s="779" t="s">
        <v>151</v>
      </c>
      <c r="D76" s="779" t="s">
        <v>151</v>
      </c>
      <c r="E76" s="779"/>
      <c r="F76" s="789"/>
      <c r="G76" s="789"/>
      <c r="H76" s="779" t="s">
        <v>151</v>
      </c>
      <c r="I76" s="921" t="s">
        <v>151</v>
      </c>
      <c r="J76" s="779" t="s">
        <v>151</v>
      </c>
      <c r="K76" s="779" t="s">
        <v>151</v>
      </c>
      <c r="L76" s="779"/>
      <c r="M76" s="789"/>
      <c r="N76" s="779" t="s">
        <v>151</v>
      </c>
      <c r="O76" s="779" t="s">
        <v>151</v>
      </c>
      <c r="P76" s="779" t="s">
        <v>151</v>
      </c>
      <c r="Q76" s="779" t="s">
        <v>151</v>
      </c>
      <c r="R76" s="779" t="s">
        <v>151</v>
      </c>
      <c r="S76" s="779"/>
      <c r="T76" s="789"/>
      <c r="U76" s="779" t="s">
        <v>151</v>
      </c>
      <c r="V76" s="779" t="s">
        <v>151</v>
      </c>
      <c r="W76" s="921" t="s">
        <v>151</v>
      </c>
      <c r="X76" s="779" t="s">
        <v>151</v>
      </c>
      <c r="Y76" s="779" t="s">
        <v>151</v>
      </c>
      <c r="Z76" s="792"/>
      <c r="AA76" s="789"/>
      <c r="AB76" s="779" t="s">
        <v>151</v>
      </c>
      <c r="AC76" s="779" t="s">
        <v>151</v>
      </c>
      <c r="AD76" s="779" t="s">
        <v>151</v>
      </c>
      <c r="AE76" s="779" t="s">
        <v>151</v>
      </c>
      <c r="AF76" s="779" t="s">
        <v>151</v>
      </c>
      <c r="AG76" s="1070"/>
      <c r="AH76" s="1"/>
      <c r="AJ76" s="780">
        <v>164.25</v>
      </c>
      <c r="AK76" s="780">
        <v>0.75</v>
      </c>
      <c r="AL76" s="780">
        <f t="shared" si="4"/>
        <v>165</v>
      </c>
      <c r="AM76" s="866">
        <f t="shared" si="3"/>
        <v>4.6699999999999875</v>
      </c>
      <c r="AN76" s="866">
        <f>IF(AM76="","",AM76+'Maj 2023'!AN76)</f>
        <v>34.519999999999975</v>
      </c>
    </row>
    <row r="77" spans="1:40" ht="22.35" customHeight="1" x14ac:dyDescent="0.2">
      <c r="A77" s="944"/>
      <c r="B77" s="870" t="s">
        <v>152</v>
      </c>
      <c r="C77" s="796">
        <v>26</v>
      </c>
      <c r="D77" s="796">
        <v>26</v>
      </c>
      <c r="E77" s="779" t="s">
        <v>0</v>
      </c>
      <c r="F77" s="779" t="s">
        <v>392</v>
      </c>
      <c r="G77" s="789"/>
      <c r="H77" s="930">
        <v>26</v>
      </c>
      <c r="I77" s="930">
        <v>26</v>
      </c>
      <c r="J77" s="930">
        <v>26</v>
      </c>
      <c r="K77" s="930">
        <v>26</v>
      </c>
      <c r="L77" s="930"/>
      <c r="M77" s="930">
        <v>26</v>
      </c>
      <c r="N77" s="930" t="s">
        <v>393</v>
      </c>
      <c r="O77" s="780">
        <v>25</v>
      </c>
      <c r="P77" s="780">
        <v>25</v>
      </c>
      <c r="Q77" s="780">
        <v>25</v>
      </c>
      <c r="R77" s="780">
        <v>25</v>
      </c>
      <c r="S77" s="961"/>
      <c r="T77" s="961"/>
      <c r="U77" s="942" t="s">
        <v>32</v>
      </c>
      <c r="V77" s="942" t="s">
        <v>32</v>
      </c>
      <c r="W77" s="942" t="s">
        <v>32</v>
      </c>
      <c r="X77" s="942" t="s">
        <v>32</v>
      </c>
      <c r="Y77" s="942" t="s">
        <v>32</v>
      </c>
      <c r="Z77" s="942"/>
      <c r="AA77" s="942"/>
      <c r="AB77" s="942" t="s">
        <v>32</v>
      </c>
      <c r="AC77" s="942" t="s">
        <v>32</v>
      </c>
      <c r="AD77" s="942" t="s">
        <v>32</v>
      </c>
      <c r="AE77" s="942" t="s">
        <v>32</v>
      </c>
      <c r="AF77" s="942" t="s">
        <v>32</v>
      </c>
      <c r="AG77" s="943"/>
      <c r="AH77" s="1"/>
      <c r="AJ77" s="780">
        <v>171.5</v>
      </c>
      <c r="AK77" s="780">
        <v>7.25</v>
      </c>
      <c r="AL77" s="780">
        <f t="shared" si="4"/>
        <v>178.75</v>
      </c>
      <c r="AM77" s="866">
        <f t="shared" si="3"/>
        <v>18.419999999999987</v>
      </c>
      <c r="AN77" s="866">
        <f>IF(AM77="","",AM77+'Maj 2023'!AN77)</f>
        <v>16.869999999999976</v>
      </c>
    </row>
    <row r="78" spans="1:40" ht="22.35" customHeight="1" thickBot="1" x14ac:dyDescent="0.25">
      <c r="A78" s="944"/>
      <c r="B78" s="870" t="s">
        <v>156</v>
      </c>
      <c r="C78" s="779" t="s">
        <v>32</v>
      </c>
      <c r="D78" s="779">
        <v>6</v>
      </c>
      <c r="E78" s="779"/>
      <c r="F78" s="789"/>
      <c r="G78" s="789" t="s">
        <v>117</v>
      </c>
      <c r="H78" s="779" t="s">
        <v>36</v>
      </c>
      <c r="I78" s="779" t="s">
        <v>36</v>
      </c>
      <c r="J78" s="779" t="s">
        <v>36</v>
      </c>
      <c r="K78" s="779" t="s">
        <v>118</v>
      </c>
      <c r="L78" s="779" t="s">
        <v>117</v>
      </c>
      <c r="M78" s="789" t="s">
        <v>117</v>
      </c>
      <c r="N78" s="779" t="s">
        <v>36</v>
      </c>
      <c r="O78" s="779" t="s">
        <v>36</v>
      </c>
      <c r="P78" s="779" t="s">
        <v>36</v>
      </c>
      <c r="Q78" s="129" t="s">
        <v>140</v>
      </c>
      <c r="R78" s="129" t="s">
        <v>140</v>
      </c>
      <c r="S78" s="779"/>
      <c r="T78" s="789"/>
      <c r="U78" s="789">
        <v>26</v>
      </c>
      <c r="V78" s="801">
        <v>26</v>
      </c>
      <c r="W78" s="930" t="s">
        <v>394</v>
      </c>
      <c r="X78" s="937">
        <v>26</v>
      </c>
      <c r="Y78" s="937">
        <v>26</v>
      </c>
      <c r="Z78" s="792" t="s">
        <v>119</v>
      </c>
      <c r="AA78" s="789"/>
      <c r="AB78" s="802">
        <v>79</v>
      </c>
      <c r="AC78" s="802" t="s">
        <v>32</v>
      </c>
      <c r="AD78" s="802" t="s">
        <v>142</v>
      </c>
      <c r="AE78" s="937" t="s">
        <v>32</v>
      </c>
      <c r="AF78" s="937" t="s">
        <v>139</v>
      </c>
      <c r="AG78" s="923"/>
      <c r="AH78" s="1"/>
      <c r="AJ78" s="780">
        <v>134</v>
      </c>
      <c r="AK78" s="780">
        <v>8.5</v>
      </c>
      <c r="AL78" s="780">
        <f t="shared" si="4"/>
        <v>142.5</v>
      </c>
      <c r="AM78" s="866">
        <f t="shared" si="3"/>
        <v>-17.830000000000013</v>
      </c>
      <c r="AN78" s="866">
        <f>IF(AM78="","",AM78+'Maj 2023'!AN78)</f>
        <v>-13.480000000000025</v>
      </c>
    </row>
    <row r="79" spans="1:40" ht="22.35" customHeight="1" x14ac:dyDescent="0.2">
      <c r="A79" s="944"/>
      <c r="B79" s="870" t="s">
        <v>157</v>
      </c>
      <c r="C79" s="779" t="s">
        <v>32</v>
      </c>
      <c r="D79" s="779">
        <v>8</v>
      </c>
      <c r="E79" s="789" t="s">
        <v>119</v>
      </c>
      <c r="F79" s="789" t="s">
        <v>119</v>
      </c>
      <c r="G79" s="795" t="s">
        <v>117</v>
      </c>
      <c r="H79" s="779">
        <v>26</v>
      </c>
      <c r="I79" s="796" t="s">
        <v>118</v>
      </c>
      <c r="J79" s="950" t="s">
        <v>118</v>
      </c>
      <c r="K79" s="950" t="s">
        <v>118</v>
      </c>
      <c r="L79" s="796" t="s">
        <v>117</v>
      </c>
      <c r="M79" s="795" t="s">
        <v>117</v>
      </c>
      <c r="N79" s="779" t="s">
        <v>36</v>
      </c>
      <c r="O79" s="779" t="s">
        <v>36</v>
      </c>
      <c r="P79" s="779" t="s">
        <v>36</v>
      </c>
      <c r="Q79" s="779" t="s">
        <v>36</v>
      </c>
      <c r="R79" s="779" t="s">
        <v>36</v>
      </c>
      <c r="S79" s="779"/>
      <c r="T79" s="789"/>
      <c r="U79" s="538" t="s">
        <v>118</v>
      </c>
      <c r="V79" s="538" t="s">
        <v>118</v>
      </c>
      <c r="W79" s="538" t="s">
        <v>118</v>
      </c>
      <c r="X79" s="538" t="s">
        <v>118</v>
      </c>
      <c r="Y79" s="779" t="s">
        <v>36</v>
      </c>
      <c r="Z79" s="1173" t="s">
        <v>54</v>
      </c>
      <c r="AA79" s="538" t="s">
        <v>0</v>
      </c>
      <c r="AB79" s="1173" t="s">
        <v>273</v>
      </c>
      <c r="AC79" s="1173" t="s">
        <v>273</v>
      </c>
      <c r="AD79" s="1173" t="s">
        <v>273</v>
      </c>
      <c r="AE79" s="1173" t="s">
        <v>273</v>
      </c>
      <c r="AF79" s="1174" t="s">
        <v>273</v>
      </c>
      <c r="AG79" s="923"/>
      <c r="AH79" s="1"/>
      <c r="AJ79" s="780">
        <v>162.5</v>
      </c>
      <c r="AK79" s="780">
        <v>8</v>
      </c>
      <c r="AL79" s="780">
        <f t="shared" si="4"/>
        <v>170.5</v>
      </c>
      <c r="AM79" s="866">
        <f t="shared" si="3"/>
        <v>10.169999999999987</v>
      </c>
      <c r="AN79" s="866">
        <f>IF(AM79="","",AM79+'Maj 2023'!AN79)</f>
        <v>46.769999999999975</v>
      </c>
    </row>
    <row r="80" spans="1:40" ht="22.35" customHeight="1" x14ac:dyDescent="0.2">
      <c r="A80" s="944"/>
      <c r="B80" s="1291" t="s">
        <v>160</v>
      </c>
      <c r="C80" s="779">
        <v>69</v>
      </c>
      <c r="D80" s="779">
        <v>69</v>
      </c>
      <c r="E80" s="779"/>
      <c r="F80" s="789"/>
      <c r="G80" s="789"/>
      <c r="H80" s="1292">
        <v>79</v>
      </c>
      <c r="I80" s="1292">
        <v>79</v>
      </c>
      <c r="J80" s="1292">
        <v>79</v>
      </c>
      <c r="K80" s="1292">
        <v>79</v>
      </c>
      <c r="L80" s="779"/>
      <c r="M80" s="789"/>
      <c r="N80" s="1175">
        <v>69</v>
      </c>
      <c r="O80" s="1190">
        <v>69</v>
      </c>
      <c r="P80" s="1190">
        <v>69</v>
      </c>
      <c r="Q80" s="1190">
        <v>69</v>
      </c>
      <c r="R80" s="1190">
        <v>69</v>
      </c>
      <c r="S80" s="779"/>
      <c r="T80" s="789"/>
      <c r="U80" s="789">
        <v>79</v>
      </c>
      <c r="V80" s="789">
        <v>79</v>
      </c>
      <c r="W80" s="930">
        <v>79</v>
      </c>
      <c r="X80" s="930" t="s">
        <v>395</v>
      </c>
      <c r="Y80" s="780">
        <v>79</v>
      </c>
      <c r="Z80" s="792"/>
      <c r="AA80" s="789"/>
      <c r="AB80" s="779">
        <v>89</v>
      </c>
      <c r="AC80" s="779">
        <v>89</v>
      </c>
      <c r="AD80" s="779">
        <v>89</v>
      </c>
      <c r="AE80" s="779">
        <v>89</v>
      </c>
      <c r="AF80" s="779">
        <v>89</v>
      </c>
      <c r="AG80" s="779" t="s">
        <v>0</v>
      </c>
      <c r="AH80" s="1"/>
      <c r="AJ80" s="780">
        <v>167</v>
      </c>
      <c r="AK80" s="780">
        <v>0</v>
      </c>
      <c r="AL80" s="780">
        <f t="shared" si="4"/>
        <v>167</v>
      </c>
      <c r="AM80" s="866">
        <f t="shared" si="3"/>
        <v>6.6699999999999875</v>
      </c>
      <c r="AN80" s="866">
        <f>IF(AM80="","",AM80+'Maj 2023'!AN81)</f>
        <v>20.339999999999975</v>
      </c>
    </row>
    <row r="81" spans="1:40" ht="22.35" customHeight="1" thickBot="1" x14ac:dyDescent="0.25">
      <c r="A81" s="944"/>
      <c r="B81" s="870" t="s">
        <v>164</v>
      </c>
      <c r="C81" s="1228">
        <v>4</v>
      </c>
      <c r="D81" s="1228">
        <v>4</v>
      </c>
      <c r="E81" s="1241"/>
      <c r="F81" s="1241"/>
      <c r="G81" s="1241">
        <v>3</v>
      </c>
      <c r="H81" s="1241">
        <v>3</v>
      </c>
      <c r="I81" s="1241">
        <v>3</v>
      </c>
      <c r="J81" s="1228">
        <v>3</v>
      </c>
      <c r="K81" s="1241">
        <v>3</v>
      </c>
      <c r="L81" s="1251" t="s">
        <v>119</v>
      </c>
      <c r="M81" s="1241" t="s">
        <v>119</v>
      </c>
      <c r="N81" s="1251">
        <v>11</v>
      </c>
      <c r="O81" s="1251">
        <v>11</v>
      </c>
      <c r="P81" s="1252">
        <v>11</v>
      </c>
      <c r="Q81" s="1252">
        <v>11</v>
      </c>
      <c r="R81" s="1241">
        <v>11</v>
      </c>
      <c r="S81" s="1241" t="s">
        <v>73</v>
      </c>
      <c r="T81" s="1241" t="s">
        <v>73</v>
      </c>
      <c r="U81" s="1241" t="s">
        <v>36</v>
      </c>
      <c r="V81" s="1241" t="s">
        <v>36</v>
      </c>
      <c r="W81" s="1241" t="s">
        <v>36</v>
      </c>
      <c r="X81" s="1241" t="s">
        <v>36</v>
      </c>
      <c r="Y81" s="1228" t="s">
        <v>36</v>
      </c>
      <c r="Z81" s="1241" t="s">
        <v>80</v>
      </c>
      <c r="AA81" s="1241" t="s">
        <v>80</v>
      </c>
      <c r="AB81" s="1241">
        <v>8</v>
      </c>
      <c r="AC81" s="1241">
        <v>8</v>
      </c>
      <c r="AD81" s="1241">
        <v>8</v>
      </c>
      <c r="AE81" s="1228">
        <v>8</v>
      </c>
      <c r="AF81" s="1293">
        <v>8</v>
      </c>
      <c r="AG81" s="1244"/>
      <c r="AH81" s="1"/>
      <c r="AJ81" s="780">
        <v>155.25</v>
      </c>
      <c r="AK81" s="780">
        <v>8.75</v>
      </c>
      <c r="AL81" s="780">
        <f t="shared" si="4"/>
        <v>164</v>
      </c>
      <c r="AM81" s="866">
        <f t="shared" si="3"/>
        <v>3.6699999999999875</v>
      </c>
      <c r="AN81" s="866">
        <f>IF(AM81="","",AM81+'Maj 2023'!AN82)</f>
        <v>12.509999999999977</v>
      </c>
    </row>
    <row r="82" spans="1:40" ht="22.35" customHeight="1" x14ac:dyDescent="0.2">
      <c r="A82" s="944"/>
      <c r="B82" s="1294" t="s">
        <v>158</v>
      </c>
      <c r="C82" s="779" t="s">
        <v>36</v>
      </c>
      <c r="D82" s="779" t="s">
        <v>36</v>
      </c>
      <c r="E82" s="779"/>
      <c r="F82" s="789"/>
      <c r="G82" s="1284" t="s">
        <v>120</v>
      </c>
      <c r="H82" s="1284" t="s">
        <v>140</v>
      </c>
      <c r="I82" s="1284" t="s">
        <v>140</v>
      </c>
      <c r="J82" s="1284" t="s">
        <v>140</v>
      </c>
      <c r="K82" s="1284" t="s">
        <v>140</v>
      </c>
      <c r="L82" s="789" t="s">
        <v>159</v>
      </c>
      <c r="M82" s="789" t="s">
        <v>120</v>
      </c>
      <c r="N82" s="779" t="s">
        <v>36</v>
      </c>
      <c r="O82" s="779" t="s">
        <v>36</v>
      </c>
      <c r="P82" s="779" t="s">
        <v>36</v>
      </c>
      <c r="Q82" s="779" t="s">
        <v>36</v>
      </c>
      <c r="R82" s="779" t="s">
        <v>36</v>
      </c>
      <c r="S82" s="779"/>
      <c r="T82" s="789"/>
      <c r="U82" s="789" t="s">
        <v>162</v>
      </c>
      <c r="V82" s="789" t="s">
        <v>162</v>
      </c>
      <c r="W82" s="789" t="s">
        <v>162</v>
      </c>
      <c r="X82" s="789" t="s">
        <v>162</v>
      </c>
      <c r="Y82" s="500" t="s">
        <v>139</v>
      </c>
      <c r="Z82" s="483" t="s">
        <v>122</v>
      </c>
      <c r="AA82" s="483" t="s">
        <v>123</v>
      </c>
      <c r="AB82" s="779" t="s">
        <v>36</v>
      </c>
      <c r="AC82" s="779" t="s">
        <v>36</v>
      </c>
      <c r="AD82" s="779" t="s">
        <v>36</v>
      </c>
      <c r="AE82" s="779" t="s">
        <v>36</v>
      </c>
      <c r="AF82" s="779" t="s">
        <v>36</v>
      </c>
      <c r="AG82" s="923"/>
      <c r="AH82" s="1"/>
      <c r="AJ82" s="780">
        <v>125</v>
      </c>
      <c r="AK82" s="780">
        <v>6.75</v>
      </c>
      <c r="AL82" s="780">
        <f t="shared" si="4"/>
        <v>131.75</v>
      </c>
      <c r="AM82" s="866">
        <f t="shared" si="3"/>
        <v>-28.580000000000013</v>
      </c>
      <c r="AN82" s="866">
        <f>IF(AM82="","",AM82+'Maj 2023'!AN80)</f>
        <v>80.269999999999982</v>
      </c>
    </row>
    <row r="83" spans="1:40" ht="22.35" customHeight="1" thickBot="1" x14ac:dyDescent="0.25">
      <c r="A83" s="944"/>
      <c r="B83" s="939" t="s">
        <v>165</v>
      </c>
      <c r="C83" s="779">
        <v>26</v>
      </c>
      <c r="D83" s="779">
        <v>26</v>
      </c>
      <c r="E83" s="779"/>
      <c r="F83" s="789">
        <v>26</v>
      </c>
      <c r="G83" s="789"/>
      <c r="H83" s="779" t="s">
        <v>36</v>
      </c>
      <c r="I83" s="942" t="s">
        <v>32</v>
      </c>
      <c r="J83" s="942" t="s">
        <v>32</v>
      </c>
      <c r="K83" s="942" t="s">
        <v>32</v>
      </c>
      <c r="L83" s="961"/>
      <c r="M83" s="961"/>
      <c r="N83" s="1295">
        <v>10</v>
      </c>
      <c r="O83" s="1296">
        <v>10</v>
      </c>
      <c r="P83" s="1297">
        <v>10</v>
      </c>
      <c r="Q83" s="1297">
        <v>10</v>
      </c>
      <c r="R83" s="1298">
        <v>10</v>
      </c>
      <c r="S83" s="1296" t="s">
        <v>76</v>
      </c>
      <c r="T83" s="1296" t="s">
        <v>76</v>
      </c>
      <c r="U83" s="1241" t="s">
        <v>36</v>
      </c>
      <c r="V83" s="1241" t="s">
        <v>36</v>
      </c>
      <c r="W83" s="1241" t="s">
        <v>36</v>
      </c>
      <c r="X83" s="1241" t="s">
        <v>36</v>
      </c>
      <c r="Y83" s="1241" t="s">
        <v>36</v>
      </c>
      <c r="Z83" s="792"/>
      <c r="AA83" s="789">
        <v>26</v>
      </c>
      <c r="AB83" s="779">
        <v>9</v>
      </c>
      <c r="AC83" s="779">
        <v>9</v>
      </c>
      <c r="AD83" s="779">
        <v>9</v>
      </c>
      <c r="AE83" s="779">
        <v>9</v>
      </c>
      <c r="AF83" s="779">
        <v>9</v>
      </c>
      <c r="AG83" s="923"/>
      <c r="AH83" s="1"/>
      <c r="AJ83" s="780">
        <v>162</v>
      </c>
      <c r="AK83" s="780">
        <v>10.25</v>
      </c>
      <c r="AL83" s="780">
        <f t="shared" si="4"/>
        <v>172.25</v>
      </c>
      <c r="AM83" s="866">
        <f t="shared" si="3"/>
        <v>11.919999999999987</v>
      </c>
      <c r="AN83" s="866">
        <f>IF(AM83="","",AM83+'Maj 2023'!AN83)</f>
        <v>47.509999999999977</v>
      </c>
    </row>
    <row r="84" spans="1:40" ht="22.35" customHeight="1" x14ac:dyDescent="0.2">
      <c r="A84" s="944"/>
      <c r="B84" s="1294" t="s">
        <v>167</v>
      </c>
      <c r="C84" s="796" t="s">
        <v>151</v>
      </c>
      <c r="D84" s="796" t="s">
        <v>162</v>
      </c>
      <c r="E84" s="779"/>
      <c r="F84" s="789"/>
      <c r="G84" s="789"/>
      <c r="H84" s="796">
        <v>8</v>
      </c>
      <c r="I84" s="952">
        <v>8</v>
      </c>
      <c r="J84" s="796">
        <v>8</v>
      </c>
      <c r="K84" s="796">
        <v>8</v>
      </c>
      <c r="L84" s="1299" t="s">
        <v>82</v>
      </c>
      <c r="M84" s="1300" t="s">
        <v>80</v>
      </c>
      <c r="N84" s="789" t="s">
        <v>36</v>
      </c>
      <c r="O84" s="789" t="s">
        <v>36</v>
      </c>
      <c r="P84" s="789" t="s">
        <v>36</v>
      </c>
      <c r="Q84" s="789" t="s">
        <v>36</v>
      </c>
      <c r="R84" s="789" t="s">
        <v>36</v>
      </c>
      <c r="S84" s="539" t="s">
        <v>80</v>
      </c>
      <c r="T84" s="539" t="s">
        <v>80</v>
      </c>
      <c r="U84" s="539">
        <v>8</v>
      </c>
      <c r="V84" s="539">
        <v>8</v>
      </c>
      <c r="W84" s="539">
        <v>8</v>
      </c>
      <c r="X84" s="538">
        <v>8</v>
      </c>
      <c r="Y84" s="539">
        <v>8</v>
      </c>
      <c r="Z84" s="792"/>
      <c r="AA84" s="789"/>
      <c r="AB84" s="779">
        <v>23</v>
      </c>
      <c r="AC84" s="779">
        <v>23</v>
      </c>
      <c r="AD84" s="779">
        <v>23</v>
      </c>
      <c r="AE84" s="779">
        <v>23</v>
      </c>
      <c r="AF84" s="779">
        <v>23</v>
      </c>
      <c r="AG84" s="923"/>
      <c r="AH84" s="1"/>
      <c r="AJ84" s="780">
        <v>179.25</v>
      </c>
      <c r="AK84" s="780">
        <v>10</v>
      </c>
      <c r="AL84" s="780">
        <f t="shared" si="4"/>
        <v>189.25</v>
      </c>
      <c r="AM84" s="866">
        <f t="shared" si="3"/>
        <v>28.919999999999987</v>
      </c>
      <c r="AN84" s="866">
        <f>IF(AM84="","",AM84+'Maj 2023'!AN84)</f>
        <v>105.25999999999998</v>
      </c>
    </row>
    <row r="85" spans="1:40" ht="22.35" customHeight="1" x14ac:dyDescent="0.2">
      <c r="A85" s="944"/>
      <c r="B85" s="1294" t="s">
        <v>168</v>
      </c>
      <c r="C85" s="930" t="s">
        <v>118</v>
      </c>
      <c r="D85" s="930" t="s">
        <v>118</v>
      </c>
      <c r="E85" s="930">
        <v>89</v>
      </c>
      <c r="F85" s="930"/>
      <c r="G85" s="930" t="s">
        <v>0</v>
      </c>
      <c r="H85" s="1301">
        <v>26</v>
      </c>
      <c r="I85" s="1301">
        <v>26</v>
      </c>
      <c r="J85" s="1301">
        <v>26</v>
      </c>
      <c r="K85" s="1301">
        <v>26</v>
      </c>
      <c r="L85" s="1301"/>
      <c r="M85" s="930">
        <v>26</v>
      </c>
      <c r="N85" s="802" t="s">
        <v>32</v>
      </c>
      <c r="O85" s="802" t="s">
        <v>32</v>
      </c>
      <c r="P85" s="802" t="s">
        <v>32</v>
      </c>
      <c r="Q85" s="802" t="s">
        <v>32</v>
      </c>
      <c r="R85" s="802" t="s">
        <v>32</v>
      </c>
      <c r="S85" s="1302" t="s">
        <v>0</v>
      </c>
      <c r="T85" s="1302" t="s">
        <v>0</v>
      </c>
      <c r="U85" s="801" t="s">
        <v>32</v>
      </c>
      <c r="V85" s="801" t="s">
        <v>32</v>
      </c>
      <c r="W85" s="801" t="s">
        <v>32</v>
      </c>
      <c r="X85" s="801" t="s">
        <v>32</v>
      </c>
      <c r="Y85" s="1303" t="s">
        <v>32</v>
      </c>
      <c r="Z85" s="792"/>
      <c r="AA85" s="789"/>
      <c r="AB85" s="789"/>
      <c r="AC85" s="789"/>
      <c r="AD85" s="789"/>
      <c r="AE85" s="789"/>
      <c r="AF85" s="789"/>
      <c r="AG85" s="923"/>
      <c r="AH85" s="1"/>
      <c r="AJ85" s="780" t="str">
        <f t="shared" ref="AJ85:AJ87" si="6">IF(AH85="","",SUM(AH85:AI85))</f>
        <v/>
      </c>
      <c r="AK85" s="780"/>
      <c r="AL85" s="780" t="str">
        <f t="shared" si="4"/>
        <v/>
      </c>
      <c r="AM85" s="866" t="str">
        <f t="shared" ref="AM85:AM88" si="7">IF(AJ85="","",AL85-AJ85)</f>
        <v/>
      </c>
      <c r="AN85" s="866" t="str">
        <f>IF(AM85="","",AM85+'Maj 2023'!AN85)</f>
        <v/>
      </c>
    </row>
    <row r="86" spans="1:40" ht="22.35" customHeight="1" thickBot="1" x14ac:dyDescent="0.25">
      <c r="A86" s="944"/>
      <c r="B86" s="1294" t="s">
        <v>169</v>
      </c>
      <c r="C86" s="779" t="s">
        <v>36</v>
      </c>
      <c r="D86" s="779" t="s">
        <v>139</v>
      </c>
      <c r="E86" s="779" t="s">
        <v>128</v>
      </c>
      <c r="F86" s="779" t="s">
        <v>128</v>
      </c>
      <c r="G86" s="779" t="s">
        <v>0</v>
      </c>
      <c r="H86" s="779" t="s">
        <v>36</v>
      </c>
      <c r="I86" s="779" t="s">
        <v>36</v>
      </c>
      <c r="J86" s="796">
        <v>6</v>
      </c>
      <c r="K86" s="796">
        <v>6</v>
      </c>
      <c r="L86" s="779" t="s">
        <v>0</v>
      </c>
      <c r="M86" s="779" t="s">
        <v>0</v>
      </c>
      <c r="N86" s="796">
        <v>6</v>
      </c>
      <c r="O86" s="796">
        <v>6</v>
      </c>
      <c r="P86" s="796">
        <v>6</v>
      </c>
      <c r="Q86" s="796">
        <v>6</v>
      </c>
      <c r="R86" s="483" t="s">
        <v>124</v>
      </c>
      <c r="S86" s="483" t="s">
        <v>122</v>
      </c>
      <c r="T86" s="483" t="s">
        <v>123</v>
      </c>
      <c r="U86" s="1241" t="s">
        <v>36</v>
      </c>
      <c r="V86" s="1241" t="s">
        <v>36</v>
      </c>
      <c r="W86" s="1241" t="s">
        <v>36</v>
      </c>
      <c r="X86" s="1241" t="s">
        <v>36</v>
      </c>
      <c r="Y86" s="1241" t="s">
        <v>36</v>
      </c>
      <c r="Z86" s="483" t="s">
        <v>0</v>
      </c>
      <c r="AA86" s="483" t="s">
        <v>0</v>
      </c>
      <c r="AB86" s="796">
        <v>10</v>
      </c>
      <c r="AC86" s="796">
        <v>10</v>
      </c>
      <c r="AD86" s="796">
        <v>10</v>
      </c>
      <c r="AE86" s="796">
        <v>10</v>
      </c>
      <c r="AF86" s="796">
        <v>10</v>
      </c>
      <c r="AG86" s="923"/>
      <c r="AH86" s="1"/>
      <c r="AJ86" s="780">
        <v>134.5</v>
      </c>
      <c r="AK86" s="780">
        <v>10.5</v>
      </c>
      <c r="AL86" s="780">
        <f t="shared" si="4"/>
        <v>145</v>
      </c>
      <c r="AM86" s="866">
        <f>IF(AJ86="","",AL86-NormTid)</f>
        <v>-15.330000000000013</v>
      </c>
      <c r="AN86" s="866">
        <f>IF(AM86="","",AM86+'Maj 2023'!AN86)</f>
        <v>6.089999999999975</v>
      </c>
    </row>
    <row r="87" spans="1:40" ht="22.35" customHeight="1" thickBot="1" x14ac:dyDescent="0.25">
      <c r="A87" s="488"/>
      <c r="B87" s="1294" t="s">
        <v>170</v>
      </c>
      <c r="C87" s="930" t="s">
        <v>32</v>
      </c>
      <c r="D87" s="930" t="s">
        <v>32</v>
      </c>
      <c r="E87" s="930"/>
      <c r="F87" s="930" t="s">
        <v>32</v>
      </c>
      <c r="G87" s="777"/>
      <c r="H87" s="930" t="s">
        <v>36</v>
      </c>
      <c r="I87" s="930" t="s">
        <v>36</v>
      </c>
      <c r="J87" s="930" t="s">
        <v>36</v>
      </c>
      <c r="K87" s="930" t="s">
        <v>36</v>
      </c>
      <c r="L87" s="777"/>
      <c r="M87" s="777" t="s">
        <v>0</v>
      </c>
      <c r="N87" s="802" t="s">
        <v>32</v>
      </c>
      <c r="O87" s="802" t="s">
        <v>32</v>
      </c>
      <c r="P87" s="802" t="s">
        <v>32</v>
      </c>
      <c r="Q87" s="802" t="s">
        <v>32</v>
      </c>
      <c r="R87" s="802" t="s">
        <v>32</v>
      </c>
      <c r="S87" s="524"/>
      <c r="T87" s="524"/>
      <c r="U87" s="802" t="s">
        <v>32</v>
      </c>
      <c r="V87" s="802" t="s">
        <v>32</v>
      </c>
      <c r="W87" s="802" t="s">
        <v>32</v>
      </c>
      <c r="X87" s="802" t="s">
        <v>32</v>
      </c>
      <c r="Y87" s="802" t="s">
        <v>32</v>
      </c>
      <c r="Z87" s="540"/>
      <c r="AA87" s="540"/>
      <c r="AB87" s="789"/>
      <c r="AC87" s="789"/>
      <c r="AD87" s="789"/>
      <c r="AE87" s="789"/>
      <c r="AF87" s="789"/>
      <c r="AG87" s="540"/>
      <c r="AH87" s="1"/>
      <c r="AJ87" s="780" t="str">
        <f t="shared" si="6"/>
        <v/>
      </c>
      <c r="AK87" s="780"/>
      <c r="AL87" s="780" t="str">
        <f t="shared" si="4"/>
        <v/>
      </c>
      <c r="AM87" s="866" t="str">
        <f t="shared" si="7"/>
        <v/>
      </c>
      <c r="AN87" s="866" t="str">
        <f>IF(AM87="","",AM87+'Maj 2023'!AN87)</f>
        <v/>
      </c>
    </row>
    <row r="88" spans="1:40" ht="22.35" customHeight="1" thickBot="1" x14ac:dyDescent="0.25">
      <c r="A88" s="488"/>
      <c r="B88" s="1294" t="s">
        <v>174</v>
      </c>
      <c r="C88" s="1304">
        <v>23</v>
      </c>
      <c r="D88" s="1304">
        <v>23</v>
      </c>
      <c r="E88" s="1305">
        <v>23</v>
      </c>
      <c r="F88" s="1306">
        <v>23</v>
      </c>
      <c r="G88" s="1307"/>
      <c r="H88" s="1308" t="s">
        <v>36</v>
      </c>
      <c r="I88" s="1308" t="s">
        <v>36</v>
      </c>
      <c r="J88" s="1308" t="s">
        <v>36</v>
      </c>
      <c r="K88" s="1308" t="s">
        <v>36</v>
      </c>
      <c r="L88" s="1307"/>
      <c r="M88" s="1309" t="s">
        <v>0</v>
      </c>
      <c r="N88" s="1310" t="s">
        <v>32</v>
      </c>
      <c r="O88" s="1310" t="s">
        <v>32</v>
      </c>
      <c r="P88" s="1310" t="s">
        <v>32</v>
      </c>
      <c r="Q88" s="1310" t="s">
        <v>32</v>
      </c>
      <c r="R88" s="1310" t="s">
        <v>32</v>
      </c>
      <c r="S88" s="495"/>
      <c r="T88" s="495"/>
      <c r="U88" s="1311" t="s">
        <v>36</v>
      </c>
      <c r="V88" s="1312" t="s">
        <v>36</v>
      </c>
      <c r="W88" s="1313" t="s">
        <v>36</v>
      </c>
      <c r="X88" s="1313" t="s">
        <v>36</v>
      </c>
      <c r="Y88" s="484" t="s">
        <v>139</v>
      </c>
      <c r="Z88" s="483" t="s">
        <v>128</v>
      </c>
      <c r="AA88" s="483" t="s">
        <v>129</v>
      </c>
      <c r="AB88" s="1311" t="s">
        <v>36</v>
      </c>
      <c r="AC88" s="1311" t="s">
        <v>36</v>
      </c>
      <c r="AD88" s="1311" t="s">
        <v>36</v>
      </c>
      <c r="AE88" s="1311" t="s">
        <v>36</v>
      </c>
      <c r="AF88" s="1311" t="s">
        <v>36</v>
      </c>
      <c r="AG88" s="540"/>
      <c r="AH88" s="1"/>
      <c r="AJ88" s="780">
        <v>110.25</v>
      </c>
      <c r="AK88" s="780">
        <v>5</v>
      </c>
      <c r="AL88" s="780">
        <f t="shared" si="4"/>
        <v>115.25</v>
      </c>
      <c r="AM88" s="866">
        <f t="shared" si="7"/>
        <v>5</v>
      </c>
      <c r="AN88" s="866">
        <f>IF(AM88="","",AM88+'Maj 2023'!AN89)</f>
        <v>-25.080000000000013</v>
      </c>
    </row>
    <row r="89" spans="1:40" ht="22.35" customHeight="1" thickBot="1" x14ac:dyDescent="0.25">
      <c r="A89" s="1314"/>
      <c r="B89" s="1315"/>
      <c r="C89" s="1315"/>
      <c r="D89" s="1315"/>
      <c r="E89" s="1315"/>
      <c r="F89" s="1315"/>
      <c r="G89" s="1315"/>
      <c r="H89" s="1315"/>
      <c r="I89" s="1315"/>
      <c r="J89" s="1315"/>
      <c r="K89" s="1315"/>
      <c r="L89" s="1315"/>
      <c r="M89" s="1315"/>
      <c r="N89" s="1315"/>
      <c r="O89" s="1315"/>
      <c r="P89" s="1315"/>
      <c r="Q89" s="1315"/>
      <c r="R89" s="1315"/>
      <c r="S89" s="1315"/>
      <c r="T89" s="1315"/>
      <c r="U89" s="1315"/>
      <c r="V89" s="1315"/>
      <c r="W89" s="1315"/>
      <c r="X89" s="1315"/>
      <c r="Y89" s="1315"/>
      <c r="Z89" s="1315"/>
      <c r="AA89" s="1079"/>
      <c r="AB89" s="1316"/>
      <c r="AC89" s="1316"/>
      <c r="AD89" s="1316"/>
      <c r="AE89" s="1316"/>
      <c r="AF89" s="1316"/>
      <c r="AG89" s="1317"/>
      <c r="AH89" s="1"/>
      <c r="AJ89" s="780"/>
      <c r="AK89" s="780"/>
      <c r="AL89" s="780"/>
      <c r="AM89" s="866"/>
      <c r="AN89" s="866"/>
    </row>
    <row r="90" spans="1:40" ht="22.35" customHeight="1" thickBot="1" x14ac:dyDescent="0.25">
      <c r="A90" s="1314"/>
      <c r="B90" s="1315"/>
      <c r="C90" s="1315"/>
      <c r="D90" s="1315"/>
      <c r="E90" s="1315"/>
      <c r="F90" s="1315"/>
      <c r="G90" s="1315"/>
      <c r="H90" s="1315"/>
      <c r="I90" s="1315"/>
      <c r="J90" s="1315"/>
      <c r="K90" s="1315"/>
      <c r="L90" s="1315"/>
      <c r="M90" s="1315"/>
      <c r="N90" s="1315"/>
      <c r="O90" s="1315"/>
      <c r="P90" s="1315"/>
      <c r="Q90" s="1315"/>
      <c r="R90" s="1315"/>
      <c r="S90" s="1315"/>
      <c r="T90" s="1315"/>
      <c r="U90" s="1315"/>
      <c r="V90" s="1315"/>
      <c r="W90" s="1315"/>
      <c r="X90" s="1315"/>
      <c r="Y90" s="1315"/>
      <c r="Z90" s="1315"/>
      <c r="AA90" s="1079"/>
      <c r="AB90" s="1316"/>
      <c r="AC90" s="1316"/>
      <c r="AD90" s="1316"/>
      <c r="AE90" s="1316"/>
      <c r="AF90" s="1316"/>
      <c r="AG90" s="1317"/>
      <c r="AH90" s="1"/>
      <c r="AJ90" s="780"/>
      <c r="AK90" s="780"/>
      <c r="AL90" s="780"/>
      <c r="AM90" s="866"/>
      <c r="AN90" s="866"/>
    </row>
    <row r="91" spans="1:40" ht="22.35" customHeight="1" thickBot="1" x14ac:dyDescent="0.25">
      <c r="A91" s="1314"/>
      <c r="B91" s="1315"/>
      <c r="C91" s="1315"/>
      <c r="D91" s="1315"/>
      <c r="E91" s="1315"/>
      <c r="F91" s="1315"/>
      <c r="G91" s="1315"/>
      <c r="H91" s="1315"/>
      <c r="I91" s="1315"/>
      <c r="J91" s="1315"/>
      <c r="K91" s="1315"/>
      <c r="L91" s="1315"/>
      <c r="M91" s="1315"/>
      <c r="N91" s="1315"/>
      <c r="O91" s="1315"/>
      <c r="P91" s="1315"/>
      <c r="Q91" s="1315"/>
      <c r="R91" s="1315"/>
      <c r="S91" s="1315"/>
      <c r="T91" s="1315"/>
      <c r="U91" s="1315"/>
      <c r="V91" s="1315"/>
      <c r="W91" s="1315"/>
      <c r="X91" s="1315"/>
      <c r="Y91" s="1315"/>
      <c r="Z91" s="1315"/>
      <c r="AA91" s="1079"/>
      <c r="AB91" s="1316"/>
      <c r="AC91" s="1316"/>
      <c r="AD91" s="1316"/>
      <c r="AE91" s="1316"/>
      <c r="AF91" s="1316"/>
      <c r="AG91" s="1317"/>
      <c r="AH91" s="1"/>
      <c r="AJ91" s="780"/>
      <c r="AK91" s="780"/>
      <c r="AL91" s="780"/>
      <c r="AM91" s="866"/>
      <c r="AN91" s="866"/>
    </row>
    <row r="92" spans="1:40" ht="22.35" customHeight="1" thickBot="1" x14ac:dyDescent="0.25">
      <c r="A92" s="341"/>
      <c r="B92" s="342"/>
      <c r="C92" s="335"/>
      <c r="D92" s="335"/>
      <c r="E92" s="335"/>
      <c r="F92" s="335"/>
      <c r="G92" s="335"/>
      <c r="H92" s="335"/>
      <c r="I92" s="335"/>
      <c r="J92" s="335"/>
      <c r="K92" s="335"/>
      <c r="L92" s="335"/>
      <c r="M92" s="335"/>
      <c r="N92" s="335"/>
      <c r="O92" s="335"/>
      <c r="P92" s="335"/>
      <c r="Q92" s="335"/>
      <c r="R92" s="335"/>
      <c r="S92" s="335"/>
      <c r="T92" s="335"/>
      <c r="U92" s="335"/>
      <c r="V92" s="335"/>
      <c r="W92" s="335"/>
      <c r="X92" s="335"/>
      <c r="Y92" s="335"/>
      <c r="Z92" s="335"/>
      <c r="AA92" s="335"/>
      <c r="AB92" s="335"/>
      <c r="AC92" s="335"/>
      <c r="AD92" s="335"/>
      <c r="AE92" s="335"/>
      <c r="AF92" s="335"/>
      <c r="AG92" s="1317"/>
      <c r="AH92" s="1"/>
      <c r="AJ92" s="780"/>
      <c r="AK92" s="780"/>
      <c r="AL92" s="780"/>
      <c r="AM92" s="866"/>
      <c r="AN92" s="866"/>
    </row>
    <row r="93" spans="1:40" ht="22.35" customHeight="1" thickBot="1" x14ac:dyDescent="0.25">
      <c r="A93" s="1318"/>
      <c r="B93" s="970" t="s">
        <v>177</v>
      </c>
      <c r="C93" s="972">
        <v>1</v>
      </c>
      <c r="D93" s="972">
        <v>2</v>
      </c>
      <c r="E93" s="1319">
        <v>3</v>
      </c>
      <c r="F93" s="1319">
        <v>4</v>
      </c>
      <c r="G93" s="1319">
        <v>5</v>
      </c>
      <c r="H93" s="972">
        <v>6</v>
      </c>
      <c r="I93" s="972">
        <v>7</v>
      </c>
      <c r="J93" s="972">
        <v>8</v>
      </c>
      <c r="K93" s="972">
        <v>9</v>
      </c>
      <c r="L93" s="1319">
        <v>10</v>
      </c>
      <c r="M93" s="1319">
        <v>11</v>
      </c>
      <c r="N93" s="972">
        <v>12</v>
      </c>
      <c r="O93" s="972">
        <v>13</v>
      </c>
      <c r="P93" s="972">
        <v>14</v>
      </c>
      <c r="Q93" s="972">
        <v>15</v>
      </c>
      <c r="R93" s="972">
        <v>16</v>
      </c>
      <c r="S93" s="1319">
        <v>17</v>
      </c>
      <c r="T93" s="1319">
        <v>18</v>
      </c>
      <c r="U93" s="972">
        <v>19</v>
      </c>
      <c r="V93" s="972">
        <v>20</v>
      </c>
      <c r="W93" s="972">
        <v>21</v>
      </c>
      <c r="X93" s="972">
        <v>22</v>
      </c>
      <c r="Y93" s="972">
        <v>23</v>
      </c>
      <c r="Z93" s="1319">
        <v>24</v>
      </c>
      <c r="AA93" s="1319">
        <v>25</v>
      </c>
      <c r="AB93" s="767">
        <v>26</v>
      </c>
      <c r="AC93" s="972">
        <v>27</v>
      </c>
      <c r="AD93" s="972">
        <v>28</v>
      </c>
      <c r="AE93" s="972">
        <v>29</v>
      </c>
      <c r="AF93" s="972">
        <v>30</v>
      </c>
      <c r="AG93" s="1320"/>
      <c r="AH93" s="1"/>
      <c r="AJ93" s="780">
        <f t="shared" ref="AJ93:AJ102" si="8">$AJ$12</f>
        <v>160.33000000000001</v>
      </c>
      <c r="AK93" s="780"/>
      <c r="AL93" s="780">
        <f t="shared" si="5"/>
        <v>160.33000000000001</v>
      </c>
      <c r="AM93" s="866">
        <f t="shared" ref="AM93:AM102" si="9">IF(AJ93="","",AL93-AJ93)</f>
        <v>0</v>
      </c>
      <c r="AN93" s="866">
        <f>IF(AM93="","",AM93+'Maj 2023'!AN87)</f>
        <v>-30.330000000000013</v>
      </c>
    </row>
    <row r="94" spans="1:40" ht="22.35" customHeight="1" x14ac:dyDescent="0.2">
      <c r="A94" s="963"/>
      <c r="B94" s="1321"/>
      <c r="C94" s="953" t="s">
        <v>32</v>
      </c>
      <c r="D94" s="953" t="s">
        <v>32</v>
      </c>
      <c r="E94" s="953"/>
      <c r="F94" s="540"/>
      <c r="G94" s="540"/>
      <c r="H94" s="953" t="s">
        <v>32</v>
      </c>
      <c r="I94" s="956" t="s">
        <v>32</v>
      </c>
      <c r="J94" s="953" t="s">
        <v>32</v>
      </c>
      <c r="K94" s="953" t="s">
        <v>32</v>
      </c>
      <c r="L94" s="953"/>
      <c r="M94" s="540"/>
      <c r="N94" s="540" t="s">
        <v>32</v>
      </c>
      <c r="O94" s="953" t="s">
        <v>32</v>
      </c>
      <c r="P94" s="953" t="s">
        <v>32</v>
      </c>
      <c r="Q94" s="953" t="s">
        <v>32</v>
      </c>
      <c r="R94" s="953" t="s">
        <v>32</v>
      </c>
      <c r="S94" s="953"/>
      <c r="T94" s="540"/>
      <c r="U94" s="540" t="s">
        <v>32</v>
      </c>
      <c r="V94" s="540" t="s">
        <v>32</v>
      </c>
      <c r="W94" s="540" t="s">
        <v>32</v>
      </c>
      <c r="X94" s="540" t="s">
        <v>32</v>
      </c>
      <c r="Y94" s="1035" t="s">
        <v>32</v>
      </c>
      <c r="Z94" s="1035"/>
      <c r="AA94" s="540"/>
      <c r="AB94" s="953" t="s">
        <v>32</v>
      </c>
      <c r="AC94" s="953" t="s">
        <v>32</v>
      </c>
      <c r="AD94" s="953" t="s">
        <v>32</v>
      </c>
      <c r="AE94" s="953" t="s">
        <v>32</v>
      </c>
      <c r="AF94" s="953" t="s">
        <v>32</v>
      </c>
      <c r="AG94" s="587"/>
      <c r="AH94" s="1"/>
      <c r="AJ94" s="780">
        <f t="shared" si="8"/>
        <v>160.33000000000001</v>
      </c>
      <c r="AK94" s="780"/>
      <c r="AL94" s="780">
        <f t="shared" si="5"/>
        <v>160.33000000000001</v>
      </c>
      <c r="AM94" s="866">
        <f t="shared" si="9"/>
        <v>0</v>
      </c>
      <c r="AN94" s="866">
        <f>IF(AM94="","",AM94+'Maj 2023'!AN88)</f>
        <v>-30.330000000000013</v>
      </c>
    </row>
    <row r="95" spans="1:40" ht="22.35" customHeight="1" x14ac:dyDescent="0.2">
      <c r="A95" s="944"/>
      <c r="B95" s="870"/>
      <c r="C95" s="779" t="s">
        <v>32</v>
      </c>
      <c r="D95" s="779" t="s">
        <v>32</v>
      </c>
      <c r="E95" s="779"/>
      <c r="F95" s="789"/>
      <c r="G95" s="789"/>
      <c r="H95" s="779" t="s">
        <v>32</v>
      </c>
      <c r="I95" s="791" t="s">
        <v>32</v>
      </c>
      <c r="J95" s="779" t="s">
        <v>32</v>
      </c>
      <c r="K95" s="779" t="s">
        <v>32</v>
      </c>
      <c r="L95" s="779"/>
      <c r="M95" s="789"/>
      <c r="N95" s="789" t="s">
        <v>32</v>
      </c>
      <c r="O95" s="779" t="s">
        <v>32</v>
      </c>
      <c r="P95" s="779" t="s">
        <v>32</v>
      </c>
      <c r="Q95" s="779" t="s">
        <v>32</v>
      </c>
      <c r="R95" s="779" t="s">
        <v>32</v>
      </c>
      <c r="S95" s="779"/>
      <c r="T95" s="789"/>
      <c r="U95" s="789" t="s">
        <v>32</v>
      </c>
      <c r="V95" s="789" t="s">
        <v>32</v>
      </c>
      <c r="W95" s="789" t="s">
        <v>32</v>
      </c>
      <c r="X95" s="789" t="s">
        <v>32</v>
      </c>
      <c r="Y95" s="792" t="s">
        <v>32</v>
      </c>
      <c r="Z95" s="792"/>
      <c r="AA95" s="789"/>
      <c r="AB95" s="779" t="s">
        <v>32</v>
      </c>
      <c r="AC95" s="779" t="s">
        <v>32</v>
      </c>
      <c r="AD95" s="779" t="s">
        <v>32</v>
      </c>
      <c r="AE95" s="779" t="s">
        <v>32</v>
      </c>
      <c r="AF95" s="779" t="s">
        <v>32</v>
      </c>
      <c r="AG95" s="923"/>
      <c r="AH95" s="1"/>
      <c r="AJ95" s="780">
        <f t="shared" si="8"/>
        <v>160.33000000000001</v>
      </c>
      <c r="AK95" s="780"/>
      <c r="AL95" s="780">
        <f t="shared" si="5"/>
        <v>160.33000000000001</v>
      </c>
      <c r="AM95" s="866">
        <f t="shared" si="9"/>
        <v>0</v>
      </c>
      <c r="AN95" s="866">
        <f>IF(AM95="","",AM95+'Maj 2023'!AN89)</f>
        <v>-30.080000000000013</v>
      </c>
    </row>
    <row r="96" spans="1:40" ht="22.35" customHeight="1" x14ac:dyDescent="0.2">
      <c r="A96" s="944"/>
      <c r="B96" s="1322"/>
      <c r="C96" s="779" t="s">
        <v>32</v>
      </c>
      <c r="D96" s="779" t="s">
        <v>32</v>
      </c>
      <c r="E96" s="779"/>
      <c r="F96" s="789"/>
      <c r="G96" s="789"/>
      <c r="H96" s="779" t="s">
        <v>32</v>
      </c>
      <c r="I96" s="791" t="s">
        <v>32</v>
      </c>
      <c r="J96" s="779" t="s">
        <v>32</v>
      </c>
      <c r="K96" s="779" t="s">
        <v>32</v>
      </c>
      <c r="L96" s="779"/>
      <c r="M96" s="789"/>
      <c r="N96" s="789" t="s">
        <v>32</v>
      </c>
      <c r="O96" s="779" t="s">
        <v>32</v>
      </c>
      <c r="P96" s="779" t="s">
        <v>32</v>
      </c>
      <c r="Q96" s="779" t="s">
        <v>32</v>
      </c>
      <c r="R96" s="779" t="s">
        <v>32</v>
      </c>
      <c r="S96" s="779"/>
      <c r="T96" s="789"/>
      <c r="U96" s="789" t="s">
        <v>32</v>
      </c>
      <c r="V96" s="789" t="s">
        <v>32</v>
      </c>
      <c r="W96" s="789" t="s">
        <v>32</v>
      </c>
      <c r="X96" s="789" t="s">
        <v>32</v>
      </c>
      <c r="Y96" s="792" t="s">
        <v>32</v>
      </c>
      <c r="Z96" s="792"/>
      <c r="AA96" s="789"/>
      <c r="AB96" s="779" t="s">
        <v>32</v>
      </c>
      <c r="AC96" s="779" t="s">
        <v>32</v>
      </c>
      <c r="AD96" s="779" t="s">
        <v>32</v>
      </c>
      <c r="AE96" s="779" t="s">
        <v>32</v>
      </c>
      <c r="AF96" s="779" t="s">
        <v>32</v>
      </c>
      <c r="AG96" s="923"/>
      <c r="AH96" s="1"/>
      <c r="AJ96" s="780">
        <f t="shared" si="8"/>
        <v>160.33000000000001</v>
      </c>
      <c r="AK96" s="780"/>
      <c r="AL96" s="780">
        <f t="shared" si="5"/>
        <v>160.33000000000001</v>
      </c>
      <c r="AM96" s="866">
        <f t="shared" si="9"/>
        <v>0</v>
      </c>
      <c r="AN96" s="866">
        <f>IF(AM96="","",AM96+'Maj 2023'!AN90)</f>
        <v>0</v>
      </c>
    </row>
    <row r="97" spans="1:40" ht="22.35" customHeight="1" x14ac:dyDescent="0.2">
      <c r="A97" s="944"/>
      <c r="B97" s="780"/>
      <c r="C97" s="789"/>
      <c r="D97" s="789"/>
      <c r="E97" s="781"/>
      <c r="F97" s="789"/>
      <c r="G97" s="789"/>
      <c r="H97" s="789"/>
      <c r="I97" s="789"/>
      <c r="J97" s="789"/>
      <c r="K97" s="789"/>
      <c r="L97" s="789"/>
      <c r="M97" s="789"/>
      <c r="N97" s="789"/>
      <c r="O97" s="798"/>
      <c r="P97" s="798"/>
      <c r="Q97" s="798"/>
      <c r="R97" s="798"/>
      <c r="S97" s="798"/>
      <c r="T97" s="798"/>
      <c r="U97" s="798"/>
      <c r="V97" s="798"/>
      <c r="W97" s="789"/>
      <c r="X97" s="789"/>
      <c r="Y97" s="789"/>
      <c r="Z97" s="789"/>
      <c r="AA97" s="789"/>
      <c r="AB97" s="789"/>
      <c r="AC97" s="789"/>
      <c r="AD97" s="781"/>
      <c r="AE97" s="789"/>
      <c r="AF97" s="789"/>
      <c r="AG97" s="923"/>
      <c r="AH97" s="1"/>
      <c r="AJ97" s="780">
        <f t="shared" si="8"/>
        <v>160.33000000000001</v>
      </c>
      <c r="AK97" s="780"/>
      <c r="AL97" s="780">
        <f t="shared" si="5"/>
        <v>160.33000000000001</v>
      </c>
      <c r="AM97" s="866">
        <f t="shared" si="9"/>
        <v>0</v>
      </c>
      <c r="AN97" s="866">
        <f>IF(AM97="","",AM97+'Maj 2023'!AN91)</f>
        <v>0</v>
      </c>
    </row>
    <row r="98" spans="1:40" ht="22.35" customHeight="1" x14ac:dyDescent="0.2">
      <c r="A98" s="944"/>
      <c r="B98" s="780"/>
      <c r="C98" s="1323"/>
      <c r="D98" s="1323"/>
      <c r="E98" s="1323"/>
      <c r="F98" s="1323"/>
      <c r="G98" s="1323"/>
      <c r="H98" s="1323"/>
      <c r="I98" s="1323"/>
      <c r="J98" s="1323"/>
      <c r="K98" s="780"/>
      <c r="L98" s="780"/>
      <c r="M98" s="780"/>
      <c r="N98" s="780"/>
      <c r="O98" s="780"/>
      <c r="P98" s="780"/>
      <c r="Q98" s="780"/>
      <c r="R98" s="780"/>
      <c r="S98" s="780"/>
      <c r="T98" s="780"/>
      <c r="U98" s="780"/>
      <c r="V98" s="780"/>
      <c r="W98" s="780"/>
      <c r="X98" s="780"/>
      <c r="Y98" s="780"/>
      <c r="Z98" s="780"/>
      <c r="AA98" s="780"/>
      <c r="AB98" s="780"/>
      <c r="AC98" s="780"/>
      <c r="AD98" s="780"/>
      <c r="AE98" s="780"/>
      <c r="AF98" s="780"/>
      <c r="AG98" s="1324"/>
      <c r="AH98" s="1"/>
      <c r="AJ98" s="780">
        <f t="shared" si="8"/>
        <v>160.33000000000001</v>
      </c>
      <c r="AK98" s="780"/>
      <c r="AL98" s="780">
        <f t="shared" si="5"/>
        <v>160.33000000000001</v>
      </c>
      <c r="AM98" s="866">
        <f t="shared" si="9"/>
        <v>0</v>
      </c>
      <c r="AN98" s="866">
        <f>IF(AM98="","",AM98+'Maj 2023'!AN92)</f>
        <v>0</v>
      </c>
    </row>
    <row r="99" spans="1:40" ht="22.35" customHeight="1" x14ac:dyDescent="0.2">
      <c r="A99" s="944"/>
      <c r="B99" s="870" t="s">
        <v>0</v>
      </c>
      <c r="C99" s="789"/>
      <c r="D99" s="789"/>
      <c r="E99" s="789"/>
      <c r="F99" s="1325"/>
      <c r="G99" s="1325"/>
      <c r="H99" s="779"/>
      <c r="I99" s="779"/>
      <c r="J99" s="779"/>
      <c r="K99" s="779"/>
      <c r="L99" s="779"/>
      <c r="M99" s="779"/>
      <c r="N99" s="779"/>
      <c r="O99" s="779"/>
      <c r="P99" s="779"/>
      <c r="Q99" s="779"/>
      <c r="R99" s="779"/>
      <c r="S99" s="779"/>
      <c r="T99" s="779"/>
      <c r="U99" s="779"/>
      <c r="V99" s="779"/>
      <c r="W99" s="779"/>
      <c r="X99" s="779"/>
      <c r="Y99" s="779"/>
      <c r="Z99" s="779"/>
      <c r="AA99" s="779"/>
      <c r="AB99" s="779"/>
      <c r="AC99" s="779"/>
      <c r="AD99" s="779"/>
      <c r="AE99" s="779"/>
      <c r="AF99" s="779"/>
      <c r="AG99" s="975"/>
      <c r="AH99" s="1"/>
      <c r="AJ99" s="780">
        <f t="shared" si="8"/>
        <v>160.33000000000001</v>
      </c>
      <c r="AK99" s="780"/>
      <c r="AL99" s="780">
        <f t="shared" si="5"/>
        <v>160.33000000000001</v>
      </c>
      <c r="AM99" s="866">
        <f t="shared" si="9"/>
        <v>0</v>
      </c>
      <c r="AN99" s="866">
        <f>IF(AM99="","",AM99+'Maj 2023'!AN93)</f>
        <v>0</v>
      </c>
    </row>
    <row r="100" spans="1:40" ht="22.35" customHeight="1" x14ac:dyDescent="0.2">
      <c r="A100" s="944"/>
      <c r="B100" s="870" t="s">
        <v>0</v>
      </c>
      <c r="C100" s="789"/>
      <c r="D100" s="789"/>
      <c r="E100" s="789"/>
      <c r="F100" s="1325"/>
      <c r="G100" s="1325"/>
      <c r="H100" s="779"/>
      <c r="I100" s="779"/>
      <c r="J100" s="779"/>
      <c r="K100" s="779"/>
      <c r="L100" s="779"/>
      <c r="M100" s="779"/>
      <c r="N100" s="779"/>
      <c r="O100" s="779"/>
      <c r="P100" s="779"/>
      <c r="Q100" s="779"/>
      <c r="R100" s="779"/>
      <c r="S100" s="779"/>
      <c r="T100" s="779"/>
      <c r="U100" s="779"/>
      <c r="V100" s="779"/>
      <c r="W100" s="779"/>
      <c r="X100" s="779"/>
      <c r="Y100" s="779"/>
      <c r="Z100" s="779"/>
      <c r="AA100" s="779"/>
      <c r="AB100" s="779"/>
      <c r="AC100" s="779"/>
      <c r="AD100" s="779"/>
      <c r="AE100" s="779"/>
      <c r="AF100" s="779"/>
      <c r="AG100" s="975"/>
      <c r="AH100" s="1"/>
      <c r="AJ100" s="780">
        <f t="shared" si="8"/>
        <v>160.33000000000001</v>
      </c>
      <c r="AK100" s="780"/>
      <c r="AL100" s="780">
        <f t="shared" si="5"/>
        <v>160.33000000000001</v>
      </c>
      <c r="AM100" s="866">
        <f t="shared" si="9"/>
        <v>0</v>
      </c>
      <c r="AN100" s="866">
        <f>IF(AM100="","",AM100+'Maj 2023'!AN94)</f>
        <v>0</v>
      </c>
    </row>
    <row r="101" spans="1:40" ht="22.35" customHeight="1" x14ac:dyDescent="0.2">
      <c r="A101" s="944"/>
      <c r="B101" s="870" t="s">
        <v>0</v>
      </c>
      <c r="C101" s="789"/>
      <c r="D101" s="789"/>
      <c r="E101" s="789"/>
      <c r="F101" s="1325"/>
      <c r="G101" s="1325"/>
      <c r="H101" s="779"/>
      <c r="I101" s="779"/>
      <c r="J101" s="779"/>
      <c r="K101" s="779"/>
      <c r="L101" s="779"/>
      <c r="M101" s="779"/>
      <c r="N101" s="779"/>
      <c r="O101" s="779"/>
      <c r="P101" s="779"/>
      <c r="Q101" s="779"/>
      <c r="R101" s="779"/>
      <c r="S101" s="779"/>
      <c r="T101" s="779"/>
      <c r="U101" s="779"/>
      <c r="V101" s="779"/>
      <c r="W101" s="779"/>
      <c r="X101" s="779"/>
      <c r="Y101" s="779"/>
      <c r="Z101" s="779"/>
      <c r="AA101" s="779"/>
      <c r="AB101" s="779"/>
      <c r="AC101" s="779"/>
      <c r="AD101" s="779"/>
      <c r="AE101" s="779"/>
      <c r="AF101" s="779"/>
      <c r="AG101" s="975"/>
      <c r="AH101" s="1"/>
      <c r="AJ101" s="780">
        <f t="shared" si="8"/>
        <v>160.33000000000001</v>
      </c>
      <c r="AK101" s="780"/>
      <c r="AL101" s="780">
        <f t="shared" si="5"/>
        <v>160.33000000000001</v>
      </c>
      <c r="AM101" s="866">
        <f t="shared" si="9"/>
        <v>0</v>
      </c>
      <c r="AN101" s="866">
        <f>IF(AM101="","",AM101+'Maj 2023'!AN95)</f>
        <v>0</v>
      </c>
    </row>
    <row r="102" spans="1:40" ht="22.35" customHeight="1" thickBot="1" x14ac:dyDescent="0.25">
      <c r="A102" s="341"/>
      <c r="B102" s="342" t="s">
        <v>0</v>
      </c>
      <c r="C102" s="335"/>
      <c r="D102" s="335"/>
      <c r="E102" s="335"/>
      <c r="F102" s="343"/>
      <c r="G102" s="343"/>
      <c r="H102" s="334"/>
      <c r="I102" s="334"/>
      <c r="J102" s="334"/>
      <c r="K102" s="334"/>
      <c r="L102" s="334"/>
      <c r="M102" s="334"/>
      <c r="N102" s="334"/>
      <c r="O102" s="334"/>
      <c r="P102" s="334"/>
      <c r="Q102" s="334"/>
      <c r="R102" s="334"/>
      <c r="S102" s="334"/>
      <c r="T102" s="334"/>
      <c r="U102" s="334"/>
      <c r="V102" s="334"/>
      <c r="W102" s="334"/>
      <c r="X102" s="334"/>
      <c r="Y102" s="334"/>
      <c r="Z102" s="334"/>
      <c r="AA102" s="334"/>
      <c r="AB102" s="334"/>
      <c r="AC102" s="334"/>
      <c r="AD102" s="334"/>
      <c r="AE102" s="334"/>
      <c r="AF102" s="334"/>
      <c r="AG102" s="340"/>
      <c r="AH102" s="1"/>
      <c r="AJ102" s="780">
        <f t="shared" si="8"/>
        <v>160.33000000000001</v>
      </c>
      <c r="AK102" s="780"/>
      <c r="AL102" s="780">
        <f t="shared" si="5"/>
        <v>160.33000000000001</v>
      </c>
      <c r="AM102" s="866">
        <f t="shared" si="9"/>
        <v>0</v>
      </c>
      <c r="AN102" s="866">
        <f>IF(AM102="","",AM102+'Maj 2023'!AN96)</f>
        <v>0</v>
      </c>
    </row>
    <row r="103" spans="1:40" ht="22.35" customHeight="1" thickBot="1" x14ac:dyDescent="0.25">
      <c r="A103" s="42"/>
      <c r="B103" s="976" t="s">
        <v>178</v>
      </c>
      <c r="C103" s="1307"/>
      <c r="D103" s="1326"/>
      <c r="E103" s="1326"/>
      <c r="F103" s="1326"/>
      <c r="G103" s="1326"/>
      <c r="H103" s="1326"/>
      <c r="I103" s="1307"/>
      <c r="J103" s="1307"/>
      <c r="K103" s="1326"/>
      <c r="L103" s="1326"/>
      <c r="M103" s="1326"/>
      <c r="N103" s="1326"/>
      <c r="O103" s="1326"/>
      <c r="P103" s="1307"/>
      <c r="Q103" s="1307"/>
      <c r="R103" s="1307"/>
      <c r="S103" s="1327"/>
      <c r="T103" s="1327"/>
      <c r="U103" s="1327"/>
      <c r="V103" s="1307"/>
      <c r="W103" s="1307"/>
      <c r="X103" s="1307"/>
      <c r="Y103" s="1307"/>
      <c r="Z103" s="1307"/>
      <c r="AA103" s="1307"/>
      <c r="AB103" s="1307"/>
      <c r="AC103" s="1307"/>
      <c r="AD103" s="1307"/>
      <c r="AE103" s="1307"/>
      <c r="AF103" s="1307"/>
      <c r="AG103" s="1328"/>
      <c r="AH103" s="1"/>
      <c r="AJ103" s="344"/>
      <c r="AK103" s="344"/>
      <c r="AL103" s="344"/>
      <c r="AM103" s="345"/>
      <c r="AN103" s="345"/>
    </row>
    <row r="104" spans="1:40" ht="22.35" customHeight="1" thickBot="1" x14ac:dyDescent="0.25">
      <c r="A104" s="1329"/>
      <c r="B104" s="1330" t="s">
        <v>179</v>
      </c>
      <c r="C104" s="1245">
        <v>10</v>
      </c>
      <c r="D104" s="1245">
        <v>10</v>
      </c>
      <c r="E104" s="1245" t="s">
        <v>76</v>
      </c>
      <c r="F104" s="1175" t="s">
        <v>76</v>
      </c>
      <c r="G104" s="1170" t="s">
        <v>36</v>
      </c>
      <c r="H104" s="1170" t="s">
        <v>36</v>
      </c>
      <c r="I104" s="1170" t="s">
        <v>36</v>
      </c>
      <c r="J104" s="1170" t="s">
        <v>36</v>
      </c>
      <c r="K104" s="1331" t="s">
        <v>36</v>
      </c>
      <c r="L104" s="1331" t="s">
        <v>84</v>
      </c>
      <c r="M104" s="1331" t="s">
        <v>84</v>
      </c>
      <c r="N104" s="1331">
        <v>7</v>
      </c>
      <c r="O104" s="1170" t="s">
        <v>32</v>
      </c>
      <c r="P104" s="1170">
        <v>6</v>
      </c>
      <c r="Q104" s="1170">
        <v>6</v>
      </c>
      <c r="R104" s="1170">
        <v>6</v>
      </c>
      <c r="S104" s="1170"/>
      <c r="T104" s="1170"/>
      <c r="U104" s="1170">
        <v>99</v>
      </c>
      <c r="V104" s="1170" t="s">
        <v>32</v>
      </c>
      <c r="W104" s="1175">
        <v>99</v>
      </c>
      <c r="X104" s="1245" t="s">
        <v>396</v>
      </c>
      <c r="Y104" s="1258">
        <v>4</v>
      </c>
      <c r="Z104" s="1245"/>
      <c r="AA104" s="1245"/>
      <c r="AB104" s="1245" t="s">
        <v>397</v>
      </c>
      <c r="AC104" s="1170" t="s">
        <v>32</v>
      </c>
      <c r="AD104" s="1245">
        <v>3</v>
      </c>
      <c r="AE104" s="1245">
        <v>3</v>
      </c>
      <c r="AF104" s="1245" t="s">
        <v>398</v>
      </c>
      <c r="AG104" s="1246"/>
      <c r="AH104" s="1"/>
      <c r="AJ104" s="124"/>
      <c r="AK104" s="124"/>
      <c r="AL104" s="124"/>
      <c r="AM104" s="217"/>
      <c r="AN104" s="217"/>
    </row>
    <row r="105" spans="1:40" ht="22.35" customHeight="1" x14ac:dyDescent="0.2">
      <c r="A105" s="466"/>
      <c r="B105" s="1294" t="s">
        <v>180</v>
      </c>
      <c r="C105" s="780">
        <v>5</v>
      </c>
      <c r="D105" s="780">
        <v>5</v>
      </c>
      <c r="E105" s="780"/>
      <c r="F105" s="780"/>
      <c r="G105" s="780"/>
      <c r="H105" s="780">
        <v>10</v>
      </c>
      <c r="I105" s="780">
        <v>10</v>
      </c>
      <c r="J105" s="780">
        <v>10</v>
      </c>
      <c r="K105" s="780">
        <v>10</v>
      </c>
      <c r="L105" s="780" t="s">
        <v>76</v>
      </c>
      <c r="M105" s="780" t="s">
        <v>76</v>
      </c>
      <c r="N105" s="780" t="s">
        <v>36</v>
      </c>
      <c r="O105" s="780" t="s">
        <v>36</v>
      </c>
      <c r="P105" s="780" t="s">
        <v>36</v>
      </c>
      <c r="Q105" s="780" t="s">
        <v>36</v>
      </c>
      <c r="R105" s="780" t="s">
        <v>36</v>
      </c>
      <c r="S105" s="780" t="s">
        <v>84</v>
      </c>
      <c r="T105" s="780" t="s">
        <v>84</v>
      </c>
      <c r="U105" s="780">
        <v>7</v>
      </c>
      <c r="V105" s="780">
        <v>7</v>
      </c>
      <c r="W105" s="780">
        <v>7</v>
      </c>
      <c r="X105" s="780">
        <v>7</v>
      </c>
      <c r="Y105" s="780">
        <v>7</v>
      </c>
      <c r="Z105" s="780"/>
      <c r="AA105" s="780"/>
      <c r="AB105" s="942">
        <v>4</v>
      </c>
      <c r="AC105" s="942">
        <v>4</v>
      </c>
      <c r="AD105" s="942">
        <v>4</v>
      </c>
      <c r="AE105" s="942">
        <v>4</v>
      </c>
      <c r="AF105" s="942">
        <v>4</v>
      </c>
      <c r="AG105" s="780"/>
      <c r="AH105" s="1"/>
      <c r="AJ105" s="124"/>
      <c r="AK105" s="124"/>
      <c r="AL105" s="124"/>
      <c r="AM105" s="124"/>
      <c r="AN105" s="124"/>
    </row>
    <row r="106" spans="1:40" ht="22.35" customHeight="1" thickBot="1" x14ac:dyDescent="0.25">
      <c r="A106" s="672"/>
      <c r="B106" s="554" t="s">
        <v>29</v>
      </c>
      <c r="C106" s="231">
        <v>1</v>
      </c>
      <c r="D106" s="231">
        <v>2</v>
      </c>
      <c r="E106" s="233">
        <v>3</v>
      </c>
      <c r="F106" s="233">
        <v>4</v>
      </c>
      <c r="G106" s="233">
        <v>5</v>
      </c>
      <c r="H106" s="231">
        <v>6</v>
      </c>
      <c r="I106" s="231">
        <v>7</v>
      </c>
      <c r="J106" s="231">
        <v>8</v>
      </c>
      <c r="K106" s="231">
        <v>9</v>
      </c>
      <c r="L106" s="233">
        <v>10</v>
      </c>
      <c r="M106" s="233">
        <v>11</v>
      </c>
      <c r="N106" s="231">
        <v>12</v>
      </c>
      <c r="O106" s="231">
        <v>13</v>
      </c>
      <c r="P106" s="231">
        <v>14</v>
      </c>
      <c r="Q106" s="231">
        <v>15</v>
      </c>
      <c r="R106" s="231">
        <v>16</v>
      </c>
      <c r="S106" s="233">
        <v>17</v>
      </c>
      <c r="T106" s="233">
        <v>18</v>
      </c>
      <c r="U106" s="231">
        <v>19</v>
      </c>
      <c r="V106" s="231">
        <v>20</v>
      </c>
      <c r="W106" s="231">
        <v>21</v>
      </c>
      <c r="X106" s="231">
        <v>22</v>
      </c>
      <c r="Y106" s="231">
        <v>23</v>
      </c>
      <c r="Z106" s="233">
        <v>24</v>
      </c>
      <c r="AA106" s="233">
        <v>25</v>
      </c>
      <c r="AB106" s="172">
        <v>26</v>
      </c>
      <c r="AC106" s="231">
        <v>27</v>
      </c>
      <c r="AD106" s="231">
        <v>28</v>
      </c>
      <c r="AE106" s="231">
        <v>29</v>
      </c>
      <c r="AF106" s="231">
        <v>30</v>
      </c>
      <c r="AG106" s="234"/>
      <c r="AH106" s="1"/>
    </row>
    <row r="107" spans="1:40" ht="22.35" customHeight="1" x14ac:dyDescent="0.2">
      <c r="A107" s="672"/>
      <c r="B107" s="1332" t="s">
        <v>181</v>
      </c>
      <c r="C107" s="538"/>
      <c r="D107" s="550"/>
      <c r="E107" s="538"/>
      <c r="F107" s="538"/>
      <c r="G107" s="538"/>
      <c r="H107" s="538"/>
      <c r="I107" s="538"/>
      <c r="J107" s="538"/>
      <c r="K107" s="538"/>
      <c r="L107" s="538"/>
      <c r="M107" s="538"/>
      <c r="N107" s="538"/>
      <c r="O107" s="538"/>
      <c r="P107" s="538"/>
      <c r="Q107" s="538"/>
      <c r="R107" s="538"/>
      <c r="S107" s="538"/>
      <c r="T107" s="538"/>
      <c r="U107" s="538"/>
      <c r="V107" s="538"/>
      <c r="W107" s="538"/>
      <c r="X107" s="538"/>
      <c r="Y107" s="538"/>
      <c r="Z107" s="538"/>
      <c r="AA107" s="538"/>
      <c r="AB107" s="538"/>
      <c r="AC107" s="538"/>
      <c r="AD107" s="538"/>
      <c r="AE107" s="538"/>
      <c r="AF107" s="538"/>
      <c r="AG107" s="1333"/>
      <c r="AH107" s="1"/>
    </row>
    <row r="108" spans="1:40" ht="22.35" customHeight="1" x14ac:dyDescent="0.2">
      <c r="A108" s="672"/>
      <c r="B108" s="1168"/>
      <c r="C108" s="676"/>
      <c r="D108" s="676"/>
      <c r="E108" s="676"/>
      <c r="F108" s="1170"/>
      <c r="G108" s="1170"/>
      <c r="H108" s="676"/>
      <c r="I108" s="676"/>
      <c r="J108" s="676"/>
      <c r="K108" s="676"/>
      <c r="L108" s="676"/>
      <c r="M108" s="676"/>
      <c r="N108" s="676"/>
      <c r="O108" s="676"/>
      <c r="P108" s="676"/>
      <c r="Q108" s="676"/>
      <c r="R108" s="676"/>
      <c r="S108" s="676"/>
      <c r="T108" s="1173"/>
      <c r="U108" s="676"/>
      <c r="V108" s="676"/>
      <c r="W108" s="676"/>
      <c r="X108" s="676"/>
      <c r="Y108" s="676"/>
      <c r="Z108" s="676"/>
      <c r="AA108" s="676"/>
      <c r="AB108" s="676"/>
      <c r="AC108" s="676"/>
      <c r="AD108" s="676"/>
      <c r="AE108" s="676"/>
      <c r="AF108" s="676"/>
      <c r="AG108" s="677"/>
      <c r="AH108" s="1"/>
    </row>
    <row r="109" spans="1:40" ht="22.35" customHeight="1" x14ac:dyDescent="0.2">
      <c r="A109" s="672"/>
      <c r="B109" s="1168"/>
      <c r="C109" s="1173"/>
      <c r="D109" s="1173"/>
      <c r="E109" s="1173"/>
      <c r="F109" s="1173"/>
      <c r="G109" s="1173"/>
      <c r="H109" s="1173"/>
      <c r="I109" s="1173"/>
      <c r="J109" s="1173"/>
      <c r="K109" s="1173"/>
      <c r="L109" s="1173"/>
      <c r="M109" s="1173"/>
      <c r="N109" s="1173"/>
      <c r="O109" s="1173"/>
      <c r="P109" s="1173"/>
      <c r="Q109" s="1173"/>
      <c r="R109" s="1173"/>
      <c r="S109" s="1173"/>
      <c r="T109" s="1173"/>
      <c r="U109" s="1173"/>
      <c r="V109" s="1173"/>
      <c r="W109" s="1173"/>
      <c r="X109" s="1173"/>
      <c r="Y109" s="1173"/>
      <c r="Z109" s="1173"/>
      <c r="AA109" s="1173"/>
      <c r="AB109" s="1173"/>
      <c r="AC109" s="1173"/>
      <c r="AD109" s="1173"/>
      <c r="AE109" s="1173"/>
      <c r="AF109" s="1173"/>
      <c r="AG109" s="1238"/>
      <c r="AH109" s="1"/>
    </row>
    <row r="110" spans="1:40" ht="22.35" customHeight="1" thickBot="1" x14ac:dyDescent="0.25">
      <c r="A110" s="127"/>
      <c r="B110" s="1240"/>
      <c r="C110" s="678"/>
      <c r="D110" s="678"/>
      <c r="E110" s="678"/>
      <c r="F110" s="678"/>
      <c r="G110" s="678"/>
      <c r="H110" s="678"/>
      <c r="I110" s="678"/>
      <c r="J110" s="678"/>
      <c r="K110" s="678"/>
      <c r="L110" s="678"/>
      <c r="M110" s="678"/>
      <c r="N110" s="678"/>
      <c r="O110" s="678"/>
      <c r="P110" s="678"/>
      <c r="Q110" s="678"/>
      <c r="R110" s="678"/>
      <c r="S110" s="678"/>
      <c r="T110" s="678"/>
      <c r="U110" s="678"/>
      <c r="V110" s="678"/>
      <c r="W110" s="678"/>
      <c r="X110" s="678"/>
      <c r="Y110" s="678"/>
      <c r="Z110" s="678"/>
      <c r="AA110" s="678"/>
      <c r="AB110" s="678"/>
      <c r="AC110" s="678"/>
      <c r="AD110" s="678"/>
      <c r="AE110" s="678"/>
      <c r="AF110" s="678"/>
      <c r="AG110" s="663"/>
      <c r="AH110" s="1"/>
    </row>
    <row r="111" spans="1:40" ht="22.35" customHeight="1" x14ac:dyDescent="0.2">
      <c r="A111" s="127"/>
      <c r="B111" s="128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3"/>
      <c r="AE111" s="143"/>
      <c r="AF111" s="143"/>
      <c r="AG111" s="129"/>
      <c r="AH111" s="1"/>
    </row>
    <row r="112" spans="1:40" ht="22.35" customHeight="1" thickBot="1" x14ac:dyDescent="0.25">
      <c r="A112" s="218" t="s">
        <v>184</v>
      </c>
      <c r="B112" s="128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  <c r="AA112" s="143"/>
      <c r="AB112" s="143"/>
      <c r="AC112" s="143"/>
      <c r="AD112" s="143"/>
      <c r="AE112" s="143"/>
      <c r="AF112" s="143"/>
      <c r="AG112" s="129"/>
      <c r="AH112" s="1"/>
    </row>
    <row r="113" spans="1:40" ht="22.35" customHeight="1" thickBot="1" x14ac:dyDescent="0.3">
      <c r="A113" s="127"/>
      <c r="B113" s="219"/>
      <c r="C113" s="220"/>
      <c r="D113" s="220"/>
      <c r="E113" s="223" t="s">
        <v>185</v>
      </c>
      <c r="F113" s="220"/>
      <c r="G113" s="220"/>
      <c r="H113" s="220"/>
      <c r="I113" s="220"/>
      <c r="J113" s="220"/>
      <c r="K113" s="228" t="s">
        <v>17</v>
      </c>
      <c r="L113" s="224"/>
      <c r="M113" s="224"/>
      <c r="N113" s="224"/>
      <c r="O113" s="224"/>
      <c r="P113" s="224"/>
      <c r="Q113" s="224"/>
      <c r="R113" s="224"/>
      <c r="S113" s="224"/>
      <c r="T113" s="225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"/>
    </row>
    <row r="114" spans="1:40" ht="22.35" customHeight="1" thickBot="1" x14ac:dyDescent="0.3">
      <c r="A114" s="127"/>
      <c r="B114" s="219" t="s">
        <v>186</v>
      </c>
      <c r="C114" s="220"/>
      <c r="D114" s="220"/>
      <c r="E114" s="221" t="s">
        <v>187</v>
      </c>
      <c r="F114" s="220"/>
      <c r="G114" s="220"/>
      <c r="H114" s="220"/>
      <c r="I114" s="220"/>
      <c r="J114" s="220"/>
      <c r="K114" s="220" t="s">
        <v>188</v>
      </c>
      <c r="L114" s="220"/>
      <c r="M114" s="220"/>
      <c r="N114" s="220"/>
      <c r="O114" s="220"/>
      <c r="P114" s="220"/>
      <c r="Q114" s="220"/>
      <c r="R114" s="252" t="s">
        <v>399</v>
      </c>
      <c r="S114" s="252"/>
      <c r="T114" s="252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"/>
    </row>
    <row r="115" spans="1:40" ht="22.35" customHeight="1" thickBot="1" x14ac:dyDescent="0.3">
      <c r="A115" s="127"/>
      <c r="B115" s="219" t="s">
        <v>102</v>
      </c>
      <c r="C115" s="220"/>
      <c r="D115" s="220"/>
      <c r="E115" s="223" t="s">
        <v>190</v>
      </c>
      <c r="F115" s="220"/>
      <c r="G115" s="220"/>
      <c r="H115" s="220"/>
      <c r="I115" s="220"/>
      <c r="J115" s="220"/>
      <c r="K115" s="220" t="s">
        <v>191</v>
      </c>
      <c r="L115" s="220"/>
      <c r="M115" s="220"/>
      <c r="N115" s="220"/>
      <c r="O115" s="220"/>
      <c r="P115" s="220"/>
      <c r="Q115" s="220"/>
      <c r="R115" s="220"/>
      <c r="S115" s="220"/>
      <c r="T115" s="222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"/>
    </row>
    <row r="116" spans="1:40" ht="22.35" customHeight="1" thickBot="1" x14ac:dyDescent="0.3">
      <c r="A116" s="127"/>
      <c r="B116" s="219" t="s">
        <v>192</v>
      </c>
      <c r="C116" s="220"/>
      <c r="D116" s="220"/>
      <c r="E116" s="223" t="s">
        <v>193</v>
      </c>
      <c r="F116" s="220"/>
      <c r="G116" s="220"/>
      <c r="H116" s="220"/>
      <c r="I116" s="220"/>
      <c r="J116" s="220"/>
      <c r="K116" s="220" t="s">
        <v>194</v>
      </c>
      <c r="L116" s="245"/>
      <c r="M116" s="245"/>
      <c r="N116" s="245"/>
      <c r="O116" s="245"/>
      <c r="P116" s="245"/>
      <c r="Q116" s="245"/>
      <c r="R116" s="245"/>
      <c r="S116" s="245"/>
      <c r="T116" s="246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"/>
    </row>
    <row r="117" spans="1:40" ht="22.35" customHeight="1" x14ac:dyDescent="0.25">
      <c r="A117" s="127"/>
      <c r="B117" s="243"/>
      <c r="C117" s="243"/>
      <c r="D117" s="243"/>
      <c r="E117" s="244"/>
      <c r="F117" s="243"/>
      <c r="G117" s="243"/>
      <c r="H117" s="243"/>
      <c r="I117" s="243"/>
      <c r="J117" s="243"/>
      <c r="K117" s="243"/>
      <c r="L117" s="247"/>
      <c r="M117" s="247"/>
      <c r="N117" s="247"/>
      <c r="O117" s="247"/>
      <c r="P117" s="247"/>
      <c r="Q117" s="247"/>
      <c r="R117" s="247"/>
      <c r="S117" s="247"/>
      <c r="T117" s="247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"/>
    </row>
    <row r="118" spans="1:40" ht="22.35" customHeight="1" thickBot="1" x14ac:dyDescent="0.3">
      <c r="A118" s="127"/>
      <c r="B118" s="679" t="s">
        <v>29</v>
      </c>
      <c r="C118" s="972">
        <v>1</v>
      </c>
      <c r="D118" s="972">
        <v>2</v>
      </c>
      <c r="E118" s="1319">
        <v>3</v>
      </c>
      <c r="F118" s="1319">
        <v>4</v>
      </c>
      <c r="G118" s="1319">
        <v>5</v>
      </c>
      <c r="H118" s="972">
        <v>6</v>
      </c>
      <c r="I118" s="972">
        <v>7</v>
      </c>
      <c r="J118" s="972">
        <v>8</v>
      </c>
      <c r="K118" s="972">
        <v>9</v>
      </c>
      <c r="L118" s="1319">
        <v>10</v>
      </c>
      <c r="M118" s="1319">
        <v>11</v>
      </c>
      <c r="N118" s="972">
        <v>12</v>
      </c>
      <c r="O118" s="972">
        <v>13</v>
      </c>
      <c r="P118" s="972">
        <v>14</v>
      </c>
      <c r="Q118" s="972">
        <v>15</v>
      </c>
      <c r="R118" s="972">
        <v>16</v>
      </c>
      <c r="S118" s="1319">
        <v>17</v>
      </c>
      <c r="T118" s="1319">
        <v>18</v>
      </c>
      <c r="U118" s="972">
        <v>19</v>
      </c>
      <c r="V118" s="972">
        <v>20</v>
      </c>
      <c r="W118" s="972">
        <v>21</v>
      </c>
      <c r="X118" s="972">
        <v>22</v>
      </c>
      <c r="Y118" s="972">
        <v>23</v>
      </c>
      <c r="Z118" s="1319">
        <v>24</v>
      </c>
      <c r="AA118" s="1319">
        <v>25</v>
      </c>
      <c r="AB118" s="767">
        <v>26</v>
      </c>
      <c r="AC118" s="972">
        <v>27</v>
      </c>
      <c r="AD118" s="972">
        <v>28</v>
      </c>
      <c r="AE118" s="972">
        <v>29</v>
      </c>
      <c r="AF118" s="972">
        <v>30</v>
      </c>
      <c r="AG118" s="785" t="s">
        <v>0</v>
      </c>
      <c r="AH118" s="1"/>
      <c r="AJ118" s="1161" t="s">
        <v>30</v>
      </c>
      <c r="AK118" s="1161" t="s">
        <v>44</v>
      </c>
      <c r="AL118" s="1161" t="s">
        <v>45</v>
      </c>
      <c r="AM118" s="1161" t="s">
        <v>46</v>
      </c>
      <c r="AN118" s="1161" t="s">
        <v>47</v>
      </c>
    </row>
    <row r="119" spans="1:40" ht="22.35" customHeight="1" thickBot="1" x14ac:dyDescent="0.25">
      <c r="B119" s="981" t="s">
        <v>196</v>
      </c>
      <c r="C119" t="s">
        <v>36</v>
      </c>
      <c r="D119" t="s">
        <v>36</v>
      </c>
      <c r="E119" s="789" t="s">
        <v>0</v>
      </c>
      <c r="F119" s="789" t="s">
        <v>0</v>
      </c>
      <c r="G119" s="1284" t="s">
        <v>50</v>
      </c>
      <c r="H119" s="1284" t="s">
        <v>175</v>
      </c>
      <c r="I119" s="1284" t="s">
        <v>175</v>
      </c>
      <c r="J119" s="1284" t="s">
        <v>175</v>
      </c>
      <c r="K119" s="1284" t="s">
        <v>175</v>
      </c>
      <c r="L119" s="789" t="s">
        <v>176</v>
      </c>
      <c r="M119" s="789" t="s">
        <v>50</v>
      </c>
      <c r="N119" s="256" t="s">
        <v>140</v>
      </c>
      <c r="O119" s="256" t="s">
        <v>140</v>
      </c>
      <c r="P119" s="256" t="s">
        <v>140</v>
      </c>
      <c r="Q119" t="s">
        <v>36</v>
      </c>
      <c r="R119" t="s">
        <v>36</v>
      </c>
      <c r="S119" s="789" t="s">
        <v>0</v>
      </c>
      <c r="T119" s="921" t="s">
        <v>120</v>
      </c>
      <c r="U119" s="1284" t="s">
        <v>175</v>
      </c>
      <c r="V119" s="1284" t="s">
        <v>175</v>
      </c>
      <c r="W119" s="1284" t="s">
        <v>175</v>
      </c>
      <c r="X119" s="1284" t="s">
        <v>175</v>
      </c>
      <c r="Y119" s="1284" t="s">
        <v>175</v>
      </c>
      <c r="Z119" s="789" t="s">
        <v>176</v>
      </c>
      <c r="AA119" s="789" t="s">
        <v>50</v>
      </c>
      <c r="AB119" t="s">
        <v>36</v>
      </c>
      <c r="AC119" t="s">
        <v>36</v>
      </c>
      <c r="AD119" t="s">
        <v>36</v>
      </c>
      <c r="AE119" t="s">
        <v>36</v>
      </c>
      <c r="AF119" t="s">
        <v>36</v>
      </c>
      <c r="AG119" s="482" t="s">
        <v>0</v>
      </c>
      <c r="AH119" s="1"/>
      <c r="AJ119" s="780">
        <f>$AJ$12</f>
        <v>160.33000000000001</v>
      </c>
      <c r="AK119" s="780"/>
      <c r="AL119" s="780">
        <v>132</v>
      </c>
      <c r="AM119" s="866">
        <f t="shared" ref="AM119" si="10">IF(AJ119="","",AL119-AJ119)</f>
        <v>-28.330000000000013</v>
      </c>
      <c r="AN119" s="866">
        <f>IF(AM119="","",AM119+'Maj 2023'!AN116)</f>
        <v>-44.210000000000036</v>
      </c>
    </row>
    <row r="120" spans="1:40" ht="22.35" customHeight="1" x14ac:dyDescent="0.2">
      <c r="B120" s="983" t="s">
        <v>197</v>
      </c>
      <c r="C120" s="1284" t="s">
        <v>175</v>
      </c>
      <c r="D120" s="1284" t="s">
        <v>175</v>
      </c>
      <c r="E120" s="789" t="s">
        <v>176</v>
      </c>
      <c r="F120" s="789" t="s">
        <v>50</v>
      </c>
      <c r="G120" t="s">
        <v>36</v>
      </c>
      <c r="H120" t="s">
        <v>36</v>
      </c>
      <c r="I120" t="s">
        <v>36</v>
      </c>
      <c r="J120" t="s">
        <v>36</v>
      </c>
      <c r="K120" s="235" t="s">
        <v>36</v>
      </c>
      <c r="L120" s="789" t="s">
        <v>0</v>
      </c>
      <c r="M120" s="789" t="s">
        <v>0</v>
      </c>
      <c r="N120" s="1284" t="s">
        <v>175</v>
      </c>
      <c r="O120" s="1284" t="s">
        <v>175</v>
      </c>
      <c r="P120" s="1284" t="s">
        <v>175</v>
      </c>
      <c r="Q120" s="1284" t="s">
        <v>175</v>
      </c>
      <c r="R120" s="1284" t="s">
        <v>175</v>
      </c>
      <c r="S120" s="789" t="s">
        <v>176</v>
      </c>
      <c r="T120" s="789" t="s">
        <v>50</v>
      </c>
      <c r="U120" t="s">
        <v>36</v>
      </c>
      <c r="V120" t="s">
        <v>36</v>
      </c>
      <c r="W120" t="s">
        <v>36</v>
      </c>
      <c r="X120" t="s">
        <v>36</v>
      </c>
      <c r="Y120" t="s">
        <v>36</v>
      </c>
      <c r="Z120" s="789" t="s">
        <v>0</v>
      </c>
      <c r="AA120" s="789" t="s">
        <v>0</v>
      </c>
      <c r="AB120" s="1284" t="s">
        <v>175</v>
      </c>
      <c r="AC120" s="1284" t="s">
        <v>175</v>
      </c>
      <c r="AD120" s="1284" t="s">
        <v>175</v>
      </c>
      <c r="AE120" s="1284" t="s">
        <v>175</v>
      </c>
      <c r="AF120" s="1284" t="s">
        <v>175</v>
      </c>
      <c r="AG120" s="482" t="s">
        <v>0</v>
      </c>
      <c r="AH120" s="1"/>
      <c r="AJ120" s="780">
        <f t="shared" ref="AJ120:AJ123" si="11">$AJ$12</f>
        <v>160.33000000000001</v>
      </c>
      <c r="AK120" s="780"/>
      <c r="AL120" s="780">
        <v>207.3</v>
      </c>
      <c r="AM120" s="866">
        <f t="shared" ref="AM120:AM123" si="12">IF(AJ120="","",AL120-AJ120)</f>
        <v>46.97</v>
      </c>
      <c r="AN120" s="866">
        <f>IF(AM120="","",AM120+'Maj 2023'!AN117)</f>
        <v>25.789999999999992</v>
      </c>
    </row>
    <row r="121" spans="1:40" ht="22.35" customHeight="1" x14ac:dyDescent="0.2">
      <c r="B121" s="1334" t="s">
        <v>0</v>
      </c>
      <c r="C121" s="789" t="s">
        <v>0</v>
      </c>
      <c r="D121" s="789" t="s">
        <v>139</v>
      </c>
      <c r="E121" s="789" t="s">
        <v>128</v>
      </c>
      <c r="F121" s="789" t="s">
        <v>128</v>
      </c>
      <c r="G121" s="789" t="s">
        <v>0</v>
      </c>
      <c r="H121" s="789" t="s">
        <v>0</v>
      </c>
      <c r="I121" s="789" t="s">
        <v>0</v>
      </c>
      <c r="J121" s="789" t="s">
        <v>0</v>
      </c>
      <c r="K121" s="789" t="s">
        <v>139</v>
      </c>
      <c r="L121" s="789" t="s">
        <v>128</v>
      </c>
      <c r="M121" s="789" t="s">
        <v>129</v>
      </c>
      <c r="N121" s="789" t="s">
        <v>0</v>
      </c>
      <c r="O121" s="789" t="s">
        <v>0</v>
      </c>
      <c r="P121" s="789" t="s">
        <v>0</v>
      </c>
      <c r="Q121" s="789" t="s">
        <v>0</v>
      </c>
      <c r="R121" s="789" t="s">
        <v>139</v>
      </c>
      <c r="S121" s="789" t="s">
        <v>128</v>
      </c>
      <c r="T121" s="789" t="s">
        <v>129</v>
      </c>
      <c r="U121" s="789" t="s">
        <v>0</v>
      </c>
      <c r="V121" s="789" t="s">
        <v>0</v>
      </c>
      <c r="W121" s="789" t="s">
        <v>0</v>
      </c>
      <c r="X121" s="789" t="s">
        <v>0</v>
      </c>
      <c r="Y121" s="789" t="s">
        <v>139</v>
      </c>
      <c r="Z121" s="789" t="s">
        <v>128</v>
      </c>
      <c r="AA121" s="789" t="s">
        <v>129</v>
      </c>
      <c r="AB121" s="789" t="s">
        <v>0</v>
      </c>
      <c r="AC121" s="789" t="s">
        <v>0</v>
      </c>
      <c r="AD121" s="789" t="s">
        <v>0</v>
      </c>
      <c r="AE121" s="789" t="s">
        <v>0</v>
      </c>
      <c r="AF121" s="789" t="s">
        <v>139</v>
      </c>
      <c r="AG121" s="482" t="s">
        <v>0</v>
      </c>
      <c r="AH121" s="1"/>
      <c r="AJ121" s="780">
        <f t="shared" si="11"/>
        <v>160.33000000000001</v>
      </c>
      <c r="AK121" s="780"/>
      <c r="AL121" s="780">
        <f t="shared" ref="AL121:AL123" si="13">IF(AJ121="","",SUM(AJ121:AK121))</f>
        <v>160.33000000000001</v>
      </c>
      <c r="AM121" s="866">
        <f t="shared" si="12"/>
        <v>0</v>
      </c>
      <c r="AN121" s="866">
        <f>IF(AM121="","",AM121+'Maj 2023'!AN118)</f>
        <v>0</v>
      </c>
    </row>
    <row r="122" spans="1:40" ht="22.35" customHeight="1" x14ac:dyDescent="0.2">
      <c r="B122" s="1335" t="s">
        <v>0</v>
      </c>
      <c r="C122" s="789" t="s">
        <v>0</v>
      </c>
      <c r="D122" s="789" t="s">
        <v>0</v>
      </c>
      <c r="E122" s="789" t="s">
        <v>0</v>
      </c>
      <c r="F122" s="789" t="s">
        <v>0</v>
      </c>
      <c r="G122" s="789" t="s">
        <v>0</v>
      </c>
      <c r="H122" s="789" t="s">
        <v>0</v>
      </c>
      <c r="I122" s="789" t="s">
        <v>0</v>
      </c>
      <c r="J122" s="789" t="s">
        <v>0</v>
      </c>
      <c r="K122" s="789" t="s">
        <v>0</v>
      </c>
      <c r="L122" s="789" t="s">
        <v>0</v>
      </c>
      <c r="M122" s="789" t="s">
        <v>0</v>
      </c>
      <c r="N122" s="789" t="s">
        <v>0</v>
      </c>
      <c r="O122" s="789" t="s">
        <v>0</v>
      </c>
      <c r="P122" s="789" t="s">
        <v>0</v>
      </c>
      <c r="Q122" s="789" t="s">
        <v>0</v>
      </c>
      <c r="R122" s="789" t="s">
        <v>0</v>
      </c>
      <c r="S122" s="789" t="s">
        <v>0</v>
      </c>
      <c r="T122" s="789" t="s">
        <v>0</v>
      </c>
      <c r="U122" s="789" t="s">
        <v>0</v>
      </c>
      <c r="V122" s="789" t="s">
        <v>0</v>
      </c>
      <c r="W122" s="789" t="s">
        <v>0</v>
      </c>
      <c r="X122" s="789" t="s">
        <v>0</v>
      </c>
      <c r="Y122" s="789" t="s">
        <v>0</v>
      </c>
      <c r="Z122" s="789" t="s">
        <v>0</v>
      </c>
      <c r="AA122" s="789" t="s">
        <v>0</v>
      </c>
      <c r="AB122" s="789" t="s">
        <v>0</v>
      </c>
      <c r="AC122" s="789" t="s">
        <v>0</v>
      </c>
      <c r="AD122" s="789" t="s">
        <v>0</v>
      </c>
      <c r="AE122" s="789" t="s">
        <v>0</v>
      </c>
      <c r="AF122" s="789" t="s">
        <v>0</v>
      </c>
      <c r="AG122" s="482" t="s">
        <v>0</v>
      </c>
      <c r="AH122" s="1"/>
      <c r="AJ122" s="780">
        <f t="shared" si="11"/>
        <v>160.33000000000001</v>
      </c>
      <c r="AK122" s="780"/>
      <c r="AL122" s="780">
        <f t="shared" si="13"/>
        <v>160.33000000000001</v>
      </c>
      <c r="AM122" s="866">
        <f t="shared" si="12"/>
        <v>0</v>
      </c>
      <c r="AN122" s="866">
        <f>IF(AM122="","",AM122+'Maj 2023'!AN119)</f>
        <v>0</v>
      </c>
    </row>
    <row r="123" spans="1:40" ht="22.35" customHeight="1" x14ac:dyDescent="0.2">
      <c r="AJ123" s="780">
        <f t="shared" si="11"/>
        <v>160.33000000000001</v>
      </c>
      <c r="AK123" s="780"/>
      <c r="AL123" s="780">
        <f t="shared" si="13"/>
        <v>160.33000000000001</v>
      </c>
      <c r="AM123" s="866">
        <f t="shared" si="12"/>
        <v>0</v>
      </c>
      <c r="AN123" s="866">
        <f>IF(AM123="","",AM123+'Maj 2023'!AN120)</f>
        <v>0</v>
      </c>
    </row>
    <row r="124" spans="1:40" ht="22.35" customHeight="1" thickBot="1" x14ac:dyDescent="0.25">
      <c r="A124" s="3" t="s">
        <v>400</v>
      </c>
      <c r="AJ124" s="780"/>
      <c r="AK124" s="780"/>
      <c r="AL124" s="780"/>
      <c r="AM124" s="866"/>
      <c r="AN124" s="866"/>
    </row>
    <row r="125" spans="1:40" ht="22.35" customHeight="1" thickBot="1" x14ac:dyDescent="0.3">
      <c r="B125" s="219"/>
      <c r="C125" s="220"/>
      <c r="D125" s="220"/>
      <c r="E125" s="223" t="s">
        <v>185</v>
      </c>
      <c r="F125" s="220"/>
      <c r="G125" s="220"/>
      <c r="H125" s="220"/>
      <c r="I125" s="220"/>
      <c r="J125" s="220"/>
      <c r="K125" s="228" t="s">
        <v>17</v>
      </c>
      <c r="L125" s="224"/>
      <c r="M125" s="224"/>
      <c r="N125" s="224"/>
      <c r="O125" s="224"/>
      <c r="P125" s="224"/>
      <c r="Q125" s="224"/>
      <c r="R125" s="224"/>
      <c r="S125" s="224"/>
      <c r="T125" s="225"/>
      <c r="AJ125" s="124"/>
      <c r="AK125" s="124"/>
      <c r="AL125" s="124"/>
      <c r="AM125" s="217"/>
      <c r="AN125" s="217"/>
    </row>
    <row r="126" spans="1:40" ht="22.35" customHeight="1" thickBot="1" x14ac:dyDescent="0.3">
      <c r="B126" s="219" t="s">
        <v>186</v>
      </c>
      <c r="C126" s="220"/>
      <c r="D126" s="220"/>
      <c r="E126" s="221" t="s">
        <v>200</v>
      </c>
      <c r="F126" s="220"/>
      <c r="G126" s="220"/>
      <c r="H126" s="220"/>
      <c r="I126" s="220"/>
      <c r="J126" s="220"/>
      <c r="K126" s="220" t="s">
        <v>201</v>
      </c>
      <c r="L126" s="220"/>
      <c r="M126" s="220"/>
      <c r="N126" s="220"/>
      <c r="O126" s="220"/>
      <c r="P126" s="220"/>
      <c r="Q126" s="220"/>
      <c r="R126" s="252" t="s">
        <v>202</v>
      </c>
      <c r="S126" s="252"/>
      <c r="T126" s="252"/>
      <c r="AJ126" s="124"/>
      <c r="AK126" s="124"/>
      <c r="AL126" s="124"/>
      <c r="AM126" s="217"/>
      <c r="AN126" s="217"/>
    </row>
    <row r="127" spans="1:40" ht="22.35" customHeight="1" thickBot="1" x14ac:dyDescent="0.3">
      <c r="B127" s="219" t="s">
        <v>102</v>
      </c>
      <c r="C127" s="220"/>
      <c r="D127" s="220"/>
      <c r="E127" s="223" t="s">
        <v>203</v>
      </c>
      <c r="F127" s="220"/>
      <c r="G127" s="220"/>
      <c r="H127" s="220"/>
      <c r="I127" s="220"/>
      <c r="J127" s="220"/>
      <c r="K127" s="220" t="s">
        <v>204</v>
      </c>
      <c r="L127" s="220"/>
      <c r="M127" s="220"/>
      <c r="N127" s="220"/>
      <c r="O127" s="220"/>
      <c r="P127" s="220"/>
      <c r="Q127" s="220"/>
      <c r="R127" s="220"/>
      <c r="S127" s="220"/>
      <c r="T127" s="222"/>
      <c r="AJ127" s="124"/>
      <c r="AK127" s="124"/>
      <c r="AL127" s="124"/>
      <c r="AM127" s="217"/>
      <c r="AN127" s="217"/>
    </row>
    <row r="128" spans="1:40" ht="22.35" customHeight="1" thickBot="1" x14ac:dyDescent="0.3">
      <c r="B128" s="219" t="s">
        <v>192</v>
      </c>
      <c r="C128" s="220"/>
      <c r="D128" s="220"/>
      <c r="E128" s="223" t="s">
        <v>205</v>
      </c>
      <c r="F128" s="220"/>
      <c r="G128" s="220"/>
      <c r="H128" s="220"/>
      <c r="I128" s="220"/>
      <c r="J128" s="220"/>
      <c r="K128" s="220" t="s">
        <v>206</v>
      </c>
      <c r="L128" s="245"/>
      <c r="M128" s="245"/>
      <c r="N128" s="245"/>
      <c r="O128" s="245"/>
      <c r="P128" s="245"/>
      <c r="Q128" s="245"/>
      <c r="R128" s="245"/>
      <c r="S128" s="245"/>
      <c r="T128" s="246"/>
      <c r="U128" s="109"/>
      <c r="V128" s="109"/>
      <c r="AH128" s="1"/>
      <c r="AJ128" s="124"/>
      <c r="AK128" s="124"/>
      <c r="AL128" s="124"/>
      <c r="AM128" s="217"/>
      <c r="AN128" s="217"/>
    </row>
    <row r="129" spans="1:40" ht="22.35" customHeight="1" thickBot="1" x14ac:dyDescent="0.25">
      <c r="T129" s="109"/>
      <c r="U129" s="109"/>
      <c r="V129" s="109"/>
      <c r="AH129" s="1"/>
      <c r="AJ129" s="124"/>
      <c r="AK129" s="124"/>
      <c r="AL129" s="124"/>
      <c r="AM129" s="217"/>
      <c r="AN129" s="217"/>
    </row>
    <row r="130" spans="1:40" ht="22.35" customHeight="1" thickBot="1" x14ac:dyDescent="0.25">
      <c r="B130" s="1336" t="s">
        <v>29</v>
      </c>
      <c r="C130" s="972">
        <v>1</v>
      </c>
      <c r="D130" s="972">
        <v>2</v>
      </c>
      <c r="E130" s="233">
        <v>3</v>
      </c>
      <c r="F130" s="233">
        <v>4</v>
      </c>
      <c r="G130" s="233">
        <v>5</v>
      </c>
      <c r="H130" s="231">
        <v>6</v>
      </c>
      <c r="I130" s="231">
        <v>7</v>
      </c>
      <c r="J130" s="231">
        <v>8</v>
      </c>
      <c r="K130" s="231">
        <v>9</v>
      </c>
      <c r="L130" s="233">
        <v>10</v>
      </c>
      <c r="M130" s="233">
        <v>11</v>
      </c>
      <c r="N130" s="231">
        <v>12</v>
      </c>
      <c r="O130" s="231">
        <v>13</v>
      </c>
      <c r="P130" s="231">
        <v>14</v>
      </c>
      <c r="Q130" s="231">
        <v>15</v>
      </c>
      <c r="R130" s="231">
        <v>16</v>
      </c>
      <c r="S130" s="233">
        <v>17</v>
      </c>
      <c r="T130" s="233">
        <v>18</v>
      </c>
      <c r="U130" s="231">
        <v>19</v>
      </c>
      <c r="V130" s="231">
        <v>20</v>
      </c>
      <c r="W130" s="231">
        <v>21</v>
      </c>
      <c r="X130" s="231">
        <v>22</v>
      </c>
      <c r="Y130" s="231">
        <v>23</v>
      </c>
      <c r="Z130" s="233">
        <v>24</v>
      </c>
      <c r="AA130" s="233">
        <v>25</v>
      </c>
      <c r="AB130" s="172">
        <v>26</v>
      </c>
      <c r="AC130" s="231">
        <v>27</v>
      </c>
      <c r="AD130" s="231">
        <v>28</v>
      </c>
      <c r="AE130" s="231">
        <v>29</v>
      </c>
      <c r="AF130" s="231">
        <v>30</v>
      </c>
      <c r="AG130" s="785" t="s">
        <v>0</v>
      </c>
      <c r="AH130" s="1"/>
      <c r="AJ130" s="124"/>
      <c r="AK130" s="124"/>
      <c r="AL130" s="124"/>
      <c r="AM130" s="217"/>
      <c r="AN130" s="217"/>
    </row>
    <row r="131" spans="1:40" ht="22.35" customHeight="1" x14ac:dyDescent="0.2">
      <c r="B131" s="1337" t="s">
        <v>0</v>
      </c>
      <c r="C131" s="1200" t="s">
        <v>36</v>
      </c>
      <c r="D131" s="1200" t="s">
        <v>36</v>
      </c>
      <c r="E131" s="482" t="s">
        <v>36</v>
      </c>
      <c r="F131" s="789" t="s">
        <v>36</v>
      </c>
      <c r="G131" s="1284" t="s">
        <v>120</v>
      </c>
      <c r="H131" s="1284" t="s">
        <v>140</v>
      </c>
      <c r="I131" s="1284" t="s">
        <v>140</v>
      </c>
      <c r="J131" s="1284" t="s">
        <v>140</v>
      </c>
      <c r="K131" s="1284" t="s">
        <v>140</v>
      </c>
      <c r="L131" s="789" t="s">
        <v>159</v>
      </c>
      <c r="M131" s="789" t="s">
        <v>120</v>
      </c>
      <c r="N131" s="1200" t="s">
        <v>36</v>
      </c>
      <c r="O131" s="1200" t="s">
        <v>36</v>
      </c>
      <c r="P131" s="1200" t="s">
        <v>36</v>
      </c>
      <c r="Q131" s="1200" t="s">
        <v>36</v>
      </c>
      <c r="R131" s="1200" t="s">
        <v>36</v>
      </c>
      <c r="S131" s="789" t="s">
        <v>36</v>
      </c>
      <c r="T131" s="789" t="s">
        <v>36</v>
      </c>
      <c r="U131" s="1284" t="s">
        <v>140</v>
      </c>
      <c r="V131" s="1284" t="s">
        <v>140</v>
      </c>
      <c r="W131" s="1284" t="s">
        <v>140</v>
      </c>
      <c r="X131" s="1284" t="s">
        <v>140</v>
      </c>
      <c r="Y131" s="1284" t="s">
        <v>140</v>
      </c>
      <c r="Z131" s="789" t="s">
        <v>159</v>
      </c>
      <c r="AA131" s="789" t="s">
        <v>120</v>
      </c>
      <c r="AB131" s="1200" t="s">
        <v>36</v>
      </c>
      <c r="AC131" s="1200" t="s">
        <v>36</v>
      </c>
      <c r="AD131" s="1200" t="s">
        <v>36</v>
      </c>
      <c r="AE131" s="789" t="s">
        <v>36</v>
      </c>
      <c r="AF131" s="789" t="s">
        <v>36</v>
      </c>
      <c r="AG131" s="789" t="s">
        <v>0</v>
      </c>
      <c r="AH131" s="1"/>
      <c r="AJ131" s="124"/>
      <c r="AK131" s="124"/>
      <c r="AL131" s="124"/>
      <c r="AM131" s="217"/>
      <c r="AN131" s="217"/>
    </row>
    <row r="132" spans="1:40" ht="22.35" customHeight="1" x14ac:dyDescent="0.2">
      <c r="B132" s="1334" t="s">
        <v>0</v>
      </c>
      <c r="C132" s="781" t="s">
        <v>140</v>
      </c>
      <c r="D132" s="781" t="s">
        <v>140</v>
      </c>
      <c r="E132" s="482" t="s">
        <v>159</v>
      </c>
      <c r="F132" s="789" t="s">
        <v>120</v>
      </c>
      <c r="G132" s="789" t="s">
        <v>36</v>
      </c>
      <c r="H132" s="789" t="s">
        <v>36</v>
      </c>
      <c r="I132" s="789" t="s">
        <v>36</v>
      </c>
      <c r="J132" s="789" t="s">
        <v>36</v>
      </c>
      <c r="K132" s="789" t="s">
        <v>36</v>
      </c>
      <c r="L132" s="789" t="s">
        <v>36</v>
      </c>
      <c r="M132" s="789" t="s">
        <v>36</v>
      </c>
      <c r="N132" s="781" t="s">
        <v>140</v>
      </c>
      <c r="O132" s="781" t="s">
        <v>140</v>
      </c>
      <c r="P132" s="781" t="s">
        <v>140</v>
      </c>
      <c r="Q132" s="781" t="s">
        <v>140</v>
      </c>
      <c r="R132" s="781" t="s">
        <v>140</v>
      </c>
      <c r="S132" s="789" t="s">
        <v>159</v>
      </c>
      <c r="T132" s="789" t="s">
        <v>120</v>
      </c>
      <c r="U132" s="789" t="s">
        <v>36</v>
      </c>
      <c r="V132" s="789" t="s">
        <v>36</v>
      </c>
      <c r="W132" s="789" t="s">
        <v>36</v>
      </c>
      <c r="X132" s="789" t="s">
        <v>36</v>
      </c>
      <c r="Y132" s="789" t="s">
        <v>36</v>
      </c>
      <c r="Z132" s="789" t="s">
        <v>36</v>
      </c>
      <c r="AA132" s="789" t="s">
        <v>36</v>
      </c>
      <c r="AB132" s="781" t="s">
        <v>140</v>
      </c>
      <c r="AC132" s="781" t="s">
        <v>140</v>
      </c>
      <c r="AD132" s="781" t="s">
        <v>140</v>
      </c>
      <c r="AE132" s="781" t="s">
        <v>140</v>
      </c>
      <c r="AF132" s="781" t="s">
        <v>140</v>
      </c>
      <c r="AG132" s="789" t="s">
        <v>0</v>
      </c>
      <c r="AK132" s="124"/>
      <c r="AL132" s="124"/>
      <c r="AM132" s="217"/>
      <c r="AN132" s="217"/>
    </row>
    <row r="133" spans="1:40" ht="22.35" customHeight="1" thickBot="1" x14ac:dyDescent="0.25">
      <c r="B133" s="1338" t="s">
        <v>0</v>
      </c>
      <c r="C133" s="1205" t="s">
        <v>0</v>
      </c>
      <c r="D133" s="1205" t="s">
        <v>0</v>
      </c>
      <c r="E133" s="483" t="s">
        <v>0</v>
      </c>
      <c r="F133" s="483" t="s">
        <v>0</v>
      </c>
      <c r="G133" s="483" t="s">
        <v>36</v>
      </c>
      <c r="H133" s="483" t="s">
        <v>36</v>
      </c>
      <c r="I133" s="483" t="s">
        <v>36</v>
      </c>
      <c r="J133" s="483" t="s">
        <v>36</v>
      </c>
      <c r="K133" s="483" t="s">
        <v>124</v>
      </c>
      <c r="L133" s="483" t="s">
        <v>122</v>
      </c>
      <c r="M133" s="483" t="s">
        <v>123</v>
      </c>
      <c r="N133" s="483" t="s">
        <v>36</v>
      </c>
      <c r="O133" s="483" t="s">
        <v>36</v>
      </c>
      <c r="P133" s="483" t="s">
        <v>36</v>
      </c>
      <c r="Q133" s="483" t="s">
        <v>36</v>
      </c>
      <c r="R133" s="483" t="s">
        <v>124</v>
      </c>
      <c r="S133" s="483" t="s">
        <v>122</v>
      </c>
      <c r="T133" s="483" t="s">
        <v>123</v>
      </c>
      <c r="U133" s="483" t="s">
        <v>36</v>
      </c>
      <c r="V133" s="483" t="s">
        <v>36</v>
      </c>
      <c r="W133" s="483" t="s">
        <v>36</v>
      </c>
      <c r="X133" s="483" t="s">
        <v>36</v>
      </c>
      <c r="Y133" s="483" t="s">
        <v>124</v>
      </c>
      <c r="Z133" s="483" t="s">
        <v>122</v>
      </c>
      <c r="AA133" s="483" t="s">
        <v>123</v>
      </c>
      <c r="AB133" s="483" t="s">
        <v>36</v>
      </c>
      <c r="AC133" s="483" t="s">
        <v>36</v>
      </c>
      <c r="AD133" s="483" t="s">
        <v>36</v>
      </c>
      <c r="AE133" s="483" t="s">
        <v>36</v>
      </c>
      <c r="AF133" s="483" t="s">
        <v>124</v>
      </c>
      <c r="AG133" s="483" t="s">
        <v>0</v>
      </c>
      <c r="AK133" s="124"/>
      <c r="AL133" s="124"/>
      <c r="AM133" s="217"/>
      <c r="AN133" s="217"/>
    </row>
    <row r="134" spans="1:40" ht="22.35" customHeight="1" x14ac:dyDescent="0.2">
      <c r="B134" s="251" t="s">
        <v>0</v>
      </c>
      <c r="C134" s="250" t="s">
        <v>0</v>
      </c>
      <c r="D134" s="250" t="s">
        <v>0</v>
      </c>
      <c r="E134" s="250" t="s">
        <v>0</v>
      </c>
      <c r="F134" s="250" t="s">
        <v>0</v>
      </c>
      <c r="G134" s="227"/>
      <c r="H134" s="227"/>
      <c r="I134" s="227"/>
      <c r="J134" s="227"/>
      <c r="K134" s="227"/>
      <c r="L134" s="227"/>
      <c r="M134" s="227"/>
      <c r="N134" s="250" t="s">
        <v>0</v>
      </c>
      <c r="O134" s="250" t="s">
        <v>0</v>
      </c>
      <c r="P134" s="250" t="s">
        <v>0</v>
      </c>
      <c r="Q134" s="250" t="s">
        <v>0</v>
      </c>
      <c r="R134" s="250" t="s">
        <v>0</v>
      </c>
      <c r="S134" s="250" t="s">
        <v>0</v>
      </c>
      <c r="T134" s="250" t="s">
        <v>0</v>
      </c>
      <c r="U134" s="250" t="s">
        <v>0</v>
      </c>
      <c r="V134" s="250" t="s">
        <v>0</v>
      </c>
      <c r="W134" s="250" t="s">
        <v>0</v>
      </c>
      <c r="X134" s="250" t="s">
        <v>0</v>
      </c>
      <c r="Y134" s="250" t="s">
        <v>0</v>
      </c>
      <c r="Z134" s="250" t="s">
        <v>0</v>
      </c>
      <c r="AA134" s="250" t="s">
        <v>0</v>
      </c>
      <c r="AB134" s="250" t="s">
        <v>0</v>
      </c>
      <c r="AC134" s="250" t="s">
        <v>0</v>
      </c>
      <c r="AD134" s="250" t="s">
        <v>0</v>
      </c>
      <c r="AE134" s="250" t="s">
        <v>0</v>
      </c>
      <c r="AF134" s="250" t="s">
        <v>0</v>
      </c>
      <c r="AG134" s="250" t="s">
        <v>0</v>
      </c>
      <c r="AK134" s="124"/>
      <c r="AL134" s="124"/>
      <c r="AM134" s="217"/>
      <c r="AN134" s="217"/>
    </row>
    <row r="135" spans="1:40" ht="22.35" customHeight="1" x14ac:dyDescent="0.2">
      <c r="AK135" s="124"/>
      <c r="AL135" s="124"/>
      <c r="AM135" s="217"/>
      <c r="AN135" s="217"/>
    </row>
    <row r="136" spans="1:40" ht="22.35" customHeight="1" x14ac:dyDescent="0.2">
      <c r="AK136" s="124"/>
      <c r="AL136" s="124"/>
      <c r="AM136" s="217"/>
      <c r="AN136" s="217"/>
    </row>
    <row r="137" spans="1:40" ht="22.35" customHeight="1" x14ac:dyDescent="0.2">
      <c r="B137" s="128"/>
    </row>
    <row r="138" spans="1:40" ht="22.35" customHeight="1" thickBot="1" x14ac:dyDescent="0.25">
      <c r="A138" s="108" t="s">
        <v>207</v>
      </c>
    </row>
    <row r="139" spans="1:40" ht="22.35" customHeight="1" thickBot="1" x14ac:dyDescent="0.25">
      <c r="B139" s="1339" t="s">
        <v>208</v>
      </c>
      <c r="C139" s="1340"/>
      <c r="D139" s="516" t="s">
        <v>97</v>
      </c>
      <c r="E139" s="516"/>
      <c r="F139" s="1341"/>
      <c r="G139" s="1340"/>
      <c r="H139" s="516" t="s">
        <v>98</v>
      </c>
      <c r="I139" s="516"/>
      <c r="J139" s="1341"/>
      <c r="K139" s="1340"/>
      <c r="L139" s="516" t="s">
        <v>99</v>
      </c>
      <c r="M139" s="516"/>
      <c r="N139" s="1341"/>
      <c r="O139" s="1340"/>
      <c r="P139" s="516" t="s">
        <v>100</v>
      </c>
      <c r="Q139" s="516"/>
      <c r="R139" s="1341"/>
      <c r="S139" s="1340"/>
      <c r="T139" s="516" t="s">
        <v>101</v>
      </c>
      <c r="U139" s="516"/>
      <c r="V139" s="1341"/>
      <c r="W139" s="1340"/>
      <c r="X139" s="516" t="s">
        <v>102</v>
      </c>
      <c r="Y139" s="516"/>
      <c r="Z139" s="1341"/>
      <c r="AA139" s="1340"/>
      <c r="AB139" s="516" t="s">
        <v>103</v>
      </c>
      <c r="AC139" s="516"/>
      <c r="AD139" s="516"/>
      <c r="AE139" s="516" t="s">
        <v>209</v>
      </c>
      <c r="AF139" s="516"/>
      <c r="AG139" s="516"/>
      <c r="AH139" s="516"/>
      <c r="AI139" s="1342"/>
    </row>
    <row r="140" spans="1:40" ht="22.35" customHeight="1" x14ac:dyDescent="0.2">
      <c r="B140" s="1343" t="s">
        <v>210</v>
      </c>
      <c r="C140" s="1344" t="s">
        <v>211</v>
      </c>
      <c r="D140" s="516"/>
      <c r="E140" s="543"/>
      <c r="F140" s="1345"/>
      <c r="G140" s="1344" t="s">
        <v>211</v>
      </c>
      <c r="H140" s="1346"/>
      <c r="I140" s="543"/>
      <c r="J140" s="1345"/>
      <c r="K140" s="1347" t="s">
        <v>211</v>
      </c>
      <c r="L140" s="516"/>
      <c r="M140" s="516"/>
      <c r="N140" s="1341"/>
      <c r="O140" s="1347" t="s">
        <v>212</v>
      </c>
      <c r="P140" s="1348"/>
      <c r="Q140" s="543"/>
      <c r="R140" s="1345"/>
      <c r="S140" s="1344" t="s">
        <v>213</v>
      </c>
      <c r="T140" s="543"/>
      <c r="U140" s="543"/>
      <c r="V140" s="543"/>
      <c r="W140" s="1349"/>
      <c r="X140" s="1350"/>
      <c r="Y140" s="1350"/>
      <c r="Z140" s="1351"/>
      <c r="AA140" s="543"/>
      <c r="AB140" s="543"/>
      <c r="AC140" s="543"/>
      <c r="AD140" s="543"/>
      <c r="AE140" s="1352">
        <v>37</v>
      </c>
      <c r="AF140" s="516"/>
      <c r="AG140" s="543"/>
      <c r="AH140" s="543"/>
      <c r="AI140" s="544"/>
    </row>
    <row r="141" spans="1:40" ht="22.35" customHeight="1" x14ac:dyDescent="0.2">
      <c r="B141" s="681" t="s">
        <v>214</v>
      </c>
      <c r="C141" s="988" t="s">
        <v>215</v>
      </c>
      <c r="D141" s="1142"/>
      <c r="E141" s="1142"/>
      <c r="F141" s="1150"/>
      <c r="G141" s="988" t="s">
        <v>216</v>
      </c>
      <c r="H141" s="1215"/>
      <c r="I141" s="1142"/>
      <c r="J141" s="1150"/>
      <c r="K141" s="988" t="s">
        <v>217</v>
      </c>
      <c r="L141" s="1215" t="s">
        <v>218</v>
      </c>
      <c r="M141" s="1142"/>
      <c r="N141" s="1150"/>
      <c r="O141" s="988" t="s">
        <v>217</v>
      </c>
      <c r="P141" s="1215" t="s">
        <v>218</v>
      </c>
      <c r="Q141" s="1142"/>
      <c r="R141" s="1150"/>
      <c r="S141" s="988" t="s">
        <v>216</v>
      </c>
      <c r="T141" s="1142" t="s">
        <v>219</v>
      </c>
      <c r="U141" s="1142"/>
      <c r="V141" s="1150"/>
      <c r="W141" s="397" t="s">
        <v>117</v>
      </c>
      <c r="X141" s="398" t="s">
        <v>220</v>
      </c>
      <c r="Y141" s="421"/>
      <c r="Z141" s="421"/>
      <c r="AA141" s="989" t="s">
        <v>117</v>
      </c>
      <c r="AB141" s="1215" t="s">
        <v>220</v>
      </c>
      <c r="AC141" s="989"/>
      <c r="AD141" s="989"/>
      <c r="AE141" s="989">
        <v>68</v>
      </c>
      <c r="AF141" s="1142"/>
      <c r="AG141" s="1142"/>
      <c r="AH141" s="1142"/>
      <c r="AI141" s="1151"/>
    </row>
    <row r="142" spans="1:40" ht="22.35" customHeight="1" x14ac:dyDescent="0.2">
      <c r="B142" s="681" t="s">
        <v>221</v>
      </c>
      <c r="C142" s="682" t="s">
        <v>222</v>
      </c>
      <c r="D142" s="1142"/>
      <c r="E142" s="1142"/>
      <c r="F142" s="1150"/>
      <c r="G142" s="1215" t="s">
        <v>222</v>
      </c>
      <c r="H142" s="1215"/>
      <c r="I142" s="1142"/>
      <c r="J142" s="1150"/>
      <c r="K142" s="1215" t="s">
        <v>222</v>
      </c>
      <c r="L142" s="1142"/>
      <c r="M142" s="1142"/>
      <c r="N142" s="1150"/>
      <c r="O142" s="1215" t="s">
        <v>222</v>
      </c>
      <c r="P142" s="1215"/>
      <c r="Q142" s="1142"/>
      <c r="R142" s="1150"/>
      <c r="S142" s="1215" t="s">
        <v>222</v>
      </c>
      <c r="T142" s="1142"/>
      <c r="U142" s="1142"/>
      <c r="V142" s="1150"/>
      <c r="W142" s="989"/>
      <c r="X142" s="1142"/>
      <c r="Y142" s="1142"/>
      <c r="Z142" s="1150"/>
      <c r="AA142" s="989"/>
      <c r="AB142" s="1142"/>
      <c r="AC142" s="1142"/>
      <c r="AD142" s="1142"/>
      <c r="AE142" s="989">
        <v>0</v>
      </c>
      <c r="AF142" s="1142"/>
      <c r="AG142" s="1142"/>
      <c r="AH142" s="1142"/>
      <c r="AI142" s="1151"/>
    </row>
    <row r="143" spans="1:40" ht="22.35" customHeight="1" thickBot="1" x14ac:dyDescent="0.25">
      <c r="B143" s="683" t="s">
        <v>223</v>
      </c>
      <c r="C143" s="684" t="s">
        <v>211</v>
      </c>
      <c r="D143" s="200"/>
      <c r="E143" s="1218"/>
      <c r="F143" s="1220"/>
      <c r="G143" s="684" t="s">
        <v>211</v>
      </c>
      <c r="H143" s="202"/>
      <c r="I143" s="1218"/>
      <c r="J143" s="1220"/>
      <c r="K143" s="684" t="s">
        <v>211</v>
      </c>
      <c r="L143" s="200"/>
      <c r="M143" s="1218"/>
      <c r="N143" s="1220"/>
      <c r="O143" s="684" t="s">
        <v>212</v>
      </c>
      <c r="P143" s="1222"/>
      <c r="Q143" s="1218"/>
      <c r="R143" s="1220"/>
      <c r="S143" s="684" t="s">
        <v>213</v>
      </c>
      <c r="T143" s="1218"/>
      <c r="U143" s="1218"/>
      <c r="V143" s="1218"/>
      <c r="W143" s="685"/>
      <c r="X143" s="1218"/>
      <c r="Y143" s="1218"/>
      <c r="Z143" s="686"/>
      <c r="AA143" s="1218"/>
      <c r="AB143" s="1218"/>
      <c r="AC143" s="1218"/>
      <c r="AD143" s="1218"/>
      <c r="AE143" s="687">
        <v>37</v>
      </c>
      <c r="AF143" s="1218"/>
      <c r="AG143" s="1218"/>
      <c r="AH143" s="1218"/>
      <c r="AI143" s="1225"/>
    </row>
    <row r="144" spans="1:40" ht="22.35" customHeight="1" x14ac:dyDescent="0.2">
      <c r="D144" s="421"/>
    </row>
    <row r="145" spans="1:35" ht="22.35" customHeight="1" thickBot="1" x14ac:dyDescent="0.25">
      <c r="A145" s="1260"/>
      <c r="B145" s="1260" t="s">
        <v>29</v>
      </c>
      <c r="C145" s="1228">
        <v>1</v>
      </c>
      <c r="D145" s="1228">
        <v>2</v>
      </c>
      <c r="E145" s="1229">
        <v>3</v>
      </c>
      <c r="F145" s="1229">
        <v>4</v>
      </c>
      <c r="G145" s="1229">
        <v>5</v>
      </c>
      <c r="H145" s="1228">
        <v>6</v>
      </c>
      <c r="I145" s="1228">
        <v>7</v>
      </c>
      <c r="J145" s="1228">
        <v>8</v>
      </c>
      <c r="K145" s="1228">
        <v>9</v>
      </c>
      <c r="L145" s="1229">
        <v>10</v>
      </c>
      <c r="M145" s="1229">
        <v>11</v>
      </c>
      <c r="N145" s="1228">
        <v>12</v>
      </c>
      <c r="O145" s="1228">
        <v>13</v>
      </c>
      <c r="P145" s="1228">
        <v>14</v>
      </c>
      <c r="Q145" s="1228">
        <v>15</v>
      </c>
      <c r="R145" s="1228">
        <v>16</v>
      </c>
      <c r="S145" s="1229">
        <v>17</v>
      </c>
      <c r="T145" s="1229">
        <v>18</v>
      </c>
      <c r="U145" s="1228">
        <v>19</v>
      </c>
      <c r="V145" s="1228">
        <v>20</v>
      </c>
      <c r="W145" s="1228">
        <v>21</v>
      </c>
      <c r="X145" s="1228">
        <v>22</v>
      </c>
      <c r="Y145" s="1228">
        <v>23</v>
      </c>
      <c r="Z145" s="1229">
        <v>24</v>
      </c>
      <c r="AA145" s="1229">
        <v>25</v>
      </c>
      <c r="AB145" s="1230">
        <v>26</v>
      </c>
      <c r="AC145" s="1228">
        <v>27</v>
      </c>
      <c r="AD145" s="1228">
        <v>28</v>
      </c>
      <c r="AE145" s="1228">
        <v>29</v>
      </c>
      <c r="AF145" s="1228">
        <v>30</v>
      </c>
      <c r="AG145" s="1231"/>
      <c r="AH145" s="111"/>
      <c r="AI145" s="112"/>
    </row>
    <row r="146" spans="1:35" ht="22.35" customHeight="1" x14ac:dyDescent="0.2">
      <c r="A146" s="1353">
        <v>1</v>
      </c>
      <c r="B146" s="1354" t="s">
        <v>224</v>
      </c>
      <c r="C146" s="538" t="s">
        <v>36</v>
      </c>
      <c r="D146" s="538" t="s">
        <v>36</v>
      </c>
      <c r="E146" s="538"/>
      <c r="F146" s="538"/>
      <c r="G146" s="538"/>
      <c r="H146" s="538" t="s">
        <v>225</v>
      </c>
      <c r="I146" s="1355" t="s">
        <v>225</v>
      </c>
      <c r="J146" s="538" t="s">
        <v>225</v>
      </c>
      <c r="K146" s="538" t="s">
        <v>225</v>
      </c>
      <c r="L146" s="538"/>
      <c r="M146" s="538"/>
      <c r="N146" s="538" t="s">
        <v>225</v>
      </c>
      <c r="O146" s="538" t="s">
        <v>225</v>
      </c>
      <c r="P146" s="538" t="s">
        <v>225</v>
      </c>
      <c r="Q146" s="538" t="s">
        <v>225</v>
      </c>
      <c r="R146" s="538" t="s">
        <v>225</v>
      </c>
      <c r="S146" s="1356"/>
      <c r="T146" s="1356"/>
      <c r="U146" s="538" t="s">
        <v>118</v>
      </c>
      <c r="V146" s="538" t="s">
        <v>118</v>
      </c>
      <c r="W146" s="538" t="s">
        <v>118</v>
      </c>
      <c r="X146" s="538" t="s">
        <v>118</v>
      </c>
      <c r="Y146" s="538" t="s">
        <v>118</v>
      </c>
      <c r="Z146" s="538" t="s">
        <v>117</v>
      </c>
      <c r="AA146" s="538" t="s">
        <v>117</v>
      </c>
      <c r="AB146" s="538" t="s">
        <v>36</v>
      </c>
      <c r="AC146" s="538" t="s">
        <v>36</v>
      </c>
      <c r="AD146" s="538" t="s">
        <v>36</v>
      </c>
      <c r="AE146" s="538" t="s">
        <v>36</v>
      </c>
      <c r="AF146" s="538" t="s">
        <v>36</v>
      </c>
      <c r="AG146" s="1333"/>
      <c r="AH146" s="116"/>
      <c r="AI146" s="117"/>
    </row>
    <row r="147" spans="1:35" ht="22.35" customHeight="1" thickBot="1" x14ac:dyDescent="0.25">
      <c r="A147" s="700">
        <v>2</v>
      </c>
      <c r="B147" s="718" t="s">
        <v>226</v>
      </c>
      <c r="C147" s="738" t="s">
        <v>118</v>
      </c>
      <c r="D147" s="738" t="s">
        <v>118</v>
      </c>
      <c r="E147" s="738" t="s">
        <v>117</v>
      </c>
      <c r="F147" s="1173" t="s">
        <v>117</v>
      </c>
      <c r="G147" s="1190" t="s">
        <v>36</v>
      </c>
      <c r="H147" s="1190" t="s">
        <v>36</v>
      </c>
      <c r="I147" s="1190" t="s">
        <v>36</v>
      </c>
      <c r="J147" s="1190" t="s">
        <v>36</v>
      </c>
      <c r="K147" s="1190" t="s">
        <v>36</v>
      </c>
      <c r="L147" s="1190"/>
      <c r="M147" s="1190"/>
      <c r="N147" s="1190" t="s">
        <v>401</v>
      </c>
      <c r="O147" s="1190" t="s">
        <v>132</v>
      </c>
      <c r="P147" s="1190" t="s">
        <v>138</v>
      </c>
      <c r="Q147" s="1190" t="s">
        <v>166</v>
      </c>
      <c r="R147" s="1190" t="s">
        <v>296</v>
      </c>
      <c r="S147" s="1190"/>
      <c r="T147" s="1190"/>
      <c r="U147" s="1173" t="s">
        <v>296</v>
      </c>
      <c r="V147" s="1173" t="s">
        <v>296</v>
      </c>
      <c r="W147" s="1173" t="s">
        <v>296</v>
      </c>
      <c r="X147" s="738" t="s">
        <v>296</v>
      </c>
      <c r="Y147" s="738" t="s">
        <v>296</v>
      </c>
      <c r="Z147" s="1173"/>
      <c r="AA147" s="1173"/>
      <c r="AB147" s="1173" t="s">
        <v>118</v>
      </c>
      <c r="AC147" s="1174" t="s">
        <v>118</v>
      </c>
      <c r="AD147" s="1174" t="s">
        <v>118</v>
      </c>
      <c r="AE147" s="1174" t="s">
        <v>118</v>
      </c>
      <c r="AF147" s="1173" t="s">
        <v>118</v>
      </c>
      <c r="AG147" s="1238"/>
      <c r="AH147" s="116"/>
      <c r="AI147" s="117"/>
    </row>
    <row r="148" spans="1:35" ht="22.35" customHeight="1" x14ac:dyDescent="0.2">
      <c r="A148" s="700">
        <v>3</v>
      </c>
      <c r="B148" s="718" t="s">
        <v>227</v>
      </c>
      <c r="C148" s="1173">
        <v>89</v>
      </c>
      <c r="D148" s="1173" t="s">
        <v>225</v>
      </c>
      <c r="E148" s="1173"/>
      <c r="F148" s="738"/>
      <c r="G148" s="1173" t="s">
        <v>0</v>
      </c>
      <c r="H148" s="1173" t="s">
        <v>36</v>
      </c>
      <c r="I148" s="670" t="s">
        <v>140</v>
      </c>
      <c r="J148" s="1357" t="s">
        <v>140</v>
      </c>
      <c r="K148" s="1358" t="s">
        <v>124</v>
      </c>
      <c r="L148" s="483" t="s">
        <v>122</v>
      </c>
      <c r="M148" s="483" t="s">
        <v>123</v>
      </c>
      <c r="N148" s="1173" t="s">
        <v>36</v>
      </c>
      <c r="O148" s="1173" t="s">
        <v>36</v>
      </c>
      <c r="P148" s="1173" t="s">
        <v>36</v>
      </c>
      <c r="Q148" s="1173" t="s">
        <v>36</v>
      </c>
      <c r="R148" s="1173" t="s">
        <v>36</v>
      </c>
      <c r="S148" s="1173"/>
      <c r="T148" s="1173"/>
      <c r="U148" s="789">
        <v>1</v>
      </c>
      <c r="V148" s="789">
        <v>1</v>
      </c>
      <c r="W148" s="789">
        <v>1</v>
      </c>
      <c r="X148" s="789">
        <v>1</v>
      </c>
      <c r="Y148" s="792">
        <v>1</v>
      </c>
      <c r="Z148" s="1173"/>
      <c r="AA148" s="1173"/>
      <c r="AB148" s="1359">
        <v>79</v>
      </c>
      <c r="AC148" s="1359" t="s">
        <v>225</v>
      </c>
      <c r="AD148" s="1359" t="s">
        <v>225</v>
      </c>
      <c r="AE148" s="1359" t="s">
        <v>225</v>
      </c>
      <c r="AF148" s="1359" t="s">
        <v>225</v>
      </c>
      <c r="AG148" s="1238"/>
      <c r="AH148" s="116"/>
      <c r="AI148" s="117"/>
    </row>
    <row r="149" spans="1:35" ht="22.35" customHeight="1" thickBot="1" x14ac:dyDescent="0.25">
      <c r="A149" s="705">
        <v>4</v>
      </c>
      <c r="B149" s="739" t="s">
        <v>224</v>
      </c>
      <c r="C149" s="740" t="s">
        <v>225</v>
      </c>
      <c r="D149" s="740" t="s">
        <v>225</v>
      </c>
      <c r="E149" s="740"/>
      <c r="F149" s="740"/>
      <c r="G149" s="740"/>
      <c r="H149" s="740" t="s">
        <v>225</v>
      </c>
      <c r="I149" s="740" t="s">
        <v>225</v>
      </c>
      <c r="J149" s="740" t="s">
        <v>225</v>
      </c>
      <c r="K149" s="740" t="s">
        <v>225</v>
      </c>
      <c r="L149" s="740" t="s">
        <v>0</v>
      </c>
      <c r="M149" s="740" t="s">
        <v>0</v>
      </c>
      <c r="N149" s="740" t="s">
        <v>118</v>
      </c>
      <c r="O149" s="740" t="s">
        <v>118</v>
      </c>
      <c r="P149" s="740" t="s">
        <v>118</v>
      </c>
      <c r="Q149" s="740" t="s">
        <v>118</v>
      </c>
      <c r="R149" s="740" t="s">
        <v>118</v>
      </c>
      <c r="S149" s="740" t="s">
        <v>117</v>
      </c>
      <c r="T149" s="1228" t="s">
        <v>117</v>
      </c>
      <c r="U149" s="1228" t="s">
        <v>36</v>
      </c>
      <c r="V149" s="1228" t="s">
        <v>36</v>
      </c>
      <c r="W149" s="1228" t="s">
        <v>36</v>
      </c>
      <c r="X149" s="740" t="s">
        <v>36</v>
      </c>
      <c r="Y149" s="740" t="s">
        <v>36</v>
      </c>
      <c r="Z149" s="1228"/>
      <c r="AA149" s="740"/>
      <c r="AB149" s="1228" t="s">
        <v>225</v>
      </c>
      <c r="AC149" s="1228" t="s">
        <v>225</v>
      </c>
      <c r="AD149" s="1228" t="s">
        <v>225</v>
      </c>
      <c r="AE149" s="1228" t="s">
        <v>225</v>
      </c>
      <c r="AF149" s="1228" t="s">
        <v>225</v>
      </c>
      <c r="AG149" s="663"/>
      <c r="AH149" s="116"/>
      <c r="AI149" s="117"/>
    </row>
    <row r="150" spans="1:35" ht="22.35" customHeight="1" thickBot="1" x14ac:dyDescent="0.25">
      <c r="A150" s="130"/>
      <c r="B150" s="124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  <c r="AA150" s="131"/>
      <c r="AB150" s="131"/>
      <c r="AC150" s="131"/>
      <c r="AD150" s="131"/>
      <c r="AE150" s="131"/>
      <c r="AF150" s="131"/>
      <c r="AG150" s="132"/>
      <c r="AH150" s="133"/>
      <c r="AI150" s="117"/>
    </row>
    <row r="151" spans="1:35" ht="22.35" customHeight="1" x14ac:dyDescent="0.2">
      <c r="A151" s="48"/>
      <c r="B151" s="1360" t="s">
        <v>228</v>
      </c>
      <c r="C151" s="1352"/>
      <c r="D151" s="1361" t="s">
        <v>97</v>
      </c>
      <c r="E151" s="1362"/>
      <c r="F151" s="1352"/>
      <c r="G151" s="1363" t="s">
        <v>98</v>
      </c>
      <c r="H151" s="1345"/>
      <c r="I151" s="1364"/>
      <c r="J151" s="1363" t="s">
        <v>99</v>
      </c>
      <c r="K151" s="1365"/>
      <c r="L151" s="1364"/>
      <c r="M151" s="1366" t="s">
        <v>100</v>
      </c>
      <c r="N151" s="1365"/>
      <c r="O151" s="1364"/>
      <c r="P151" s="1363" t="s">
        <v>101</v>
      </c>
      <c r="Q151" s="1367"/>
      <c r="R151" s="1364"/>
      <c r="S151" s="1363" t="s">
        <v>102</v>
      </c>
      <c r="T151" s="1368"/>
      <c r="U151" s="1364"/>
      <c r="V151" s="1363" t="s">
        <v>103</v>
      </c>
      <c r="W151" s="1367"/>
      <c r="X151" s="1369" t="s">
        <v>209</v>
      </c>
      <c r="Y151" s="1370"/>
      <c r="Z151" s="1370"/>
      <c r="AA151" s="1371"/>
      <c r="AB151" s="1347" t="s">
        <v>104</v>
      </c>
      <c r="AC151" s="1372"/>
      <c r="AD151" s="1372"/>
      <c r="AE151" s="1373"/>
      <c r="AF151" s="1373"/>
      <c r="AG151" s="1374"/>
      <c r="AH151" s="133"/>
      <c r="AI151" s="117"/>
    </row>
    <row r="152" spans="1:35" ht="22.35" customHeight="1" x14ac:dyDescent="0.2">
      <c r="A152" s="48"/>
      <c r="B152" s="688" t="s">
        <v>229</v>
      </c>
      <c r="C152" s="1005" t="s">
        <v>230</v>
      </c>
      <c r="D152" s="1144"/>
      <c r="E152" s="1145"/>
      <c r="F152" s="1005" t="s">
        <v>230</v>
      </c>
      <c r="G152" s="1144"/>
      <c r="H152" s="1145"/>
      <c r="I152" s="1005" t="s">
        <v>230</v>
      </c>
      <c r="J152" s="1144"/>
      <c r="K152" s="1145"/>
      <c r="L152" s="1005" t="s">
        <v>230</v>
      </c>
      <c r="M152" s="1144"/>
      <c r="N152" s="1145"/>
      <c r="O152" s="1005" t="s">
        <v>231</v>
      </c>
      <c r="P152" s="1144"/>
      <c r="Q152" s="1145"/>
      <c r="R152" s="1005"/>
      <c r="S152" s="1144"/>
      <c r="T152" s="1145"/>
      <c r="U152" s="1005"/>
      <c r="V152" s="1144"/>
      <c r="W152" s="1145"/>
      <c r="X152" s="1005"/>
      <c r="Y152" s="1006"/>
      <c r="Z152" s="1006"/>
      <c r="AA152" s="1006"/>
      <c r="AB152" s="1141"/>
      <c r="AC152" s="1006"/>
      <c r="AD152" s="1006"/>
      <c r="AE152" s="1006"/>
      <c r="AF152" s="1006"/>
      <c r="AG152" s="1007"/>
      <c r="AH152" s="133"/>
      <c r="AI152" s="117"/>
    </row>
    <row r="153" spans="1:35" ht="22.35" customHeight="1" x14ac:dyDescent="0.2">
      <c r="A153" s="48"/>
      <c r="B153" s="4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133"/>
      <c r="AI153" s="117"/>
    </row>
    <row r="154" spans="1:35" ht="22.35" customHeight="1" thickBot="1" x14ac:dyDescent="0.25">
      <c r="A154" s="1008" t="s">
        <v>28</v>
      </c>
      <c r="B154" s="1227" t="s">
        <v>29</v>
      </c>
      <c r="C154" s="1228">
        <v>1</v>
      </c>
      <c r="D154" s="1228">
        <v>2</v>
      </c>
      <c r="E154" s="1229">
        <v>3</v>
      </c>
      <c r="F154" s="1229">
        <v>4</v>
      </c>
      <c r="G154" s="1229">
        <v>5</v>
      </c>
      <c r="H154" s="1228">
        <v>6</v>
      </c>
      <c r="I154" s="1228">
        <v>7</v>
      </c>
      <c r="J154" s="1228">
        <v>8</v>
      </c>
      <c r="K154" s="1228">
        <v>9</v>
      </c>
      <c r="L154" s="1229">
        <v>10</v>
      </c>
      <c r="M154" s="1229">
        <v>11</v>
      </c>
      <c r="N154" s="1228">
        <v>12</v>
      </c>
      <c r="O154" s="1228">
        <v>13</v>
      </c>
      <c r="P154" s="1228">
        <v>14</v>
      </c>
      <c r="Q154" s="1228">
        <v>15</v>
      </c>
      <c r="R154" s="1228">
        <v>16</v>
      </c>
      <c r="S154" s="1229">
        <v>17</v>
      </c>
      <c r="T154" s="1229">
        <v>18</v>
      </c>
      <c r="U154" s="1228">
        <v>19</v>
      </c>
      <c r="V154" s="1228">
        <v>20</v>
      </c>
      <c r="W154" s="1228">
        <v>21</v>
      </c>
      <c r="X154" s="1228">
        <v>22</v>
      </c>
      <c r="Y154" s="1228">
        <v>23</v>
      </c>
      <c r="Z154" s="1229">
        <v>24</v>
      </c>
      <c r="AA154" s="1229">
        <v>25</v>
      </c>
      <c r="AB154" s="1230">
        <v>26</v>
      </c>
      <c r="AC154" s="1228">
        <v>27</v>
      </c>
      <c r="AD154" s="1228">
        <v>28</v>
      </c>
      <c r="AE154" s="1228">
        <v>29</v>
      </c>
      <c r="AF154" s="1228">
        <v>30</v>
      </c>
      <c r="AG154" s="1231"/>
      <c r="AH154" s="133"/>
      <c r="AI154" s="117"/>
    </row>
    <row r="155" spans="1:35" ht="22.35" customHeight="1" x14ac:dyDescent="0.2">
      <c r="A155" s="1375">
        <v>8520</v>
      </c>
      <c r="B155" s="1376" t="s">
        <v>232</v>
      </c>
      <c r="C155" s="538" t="s">
        <v>233</v>
      </c>
      <c r="D155" s="538" t="s">
        <v>233</v>
      </c>
      <c r="E155" s="538"/>
      <c r="F155" s="538"/>
      <c r="G155" s="538"/>
      <c r="H155" s="1377" t="s">
        <v>233</v>
      </c>
      <c r="I155" s="1377" t="s">
        <v>233</v>
      </c>
      <c r="J155" s="1377" t="s">
        <v>233</v>
      </c>
      <c r="K155" s="1377" t="s">
        <v>233</v>
      </c>
      <c r="L155" s="1377"/>
      <c r="M155" s="1377"/>
      <c r="N155" s="1377" t="s">
        <v>233</v>
      </c>
      <c r="O155" s="1377" t="s">
        <v>233</v>
      </c>
      <c r="P155" s="1377" t="s">
        <v>233</v>
      </c>
      <c r="Q155" s="1377" t="s">
        <v>233</v>
      </c>
      <c r="R155" s="1377" t="s">
        <v>233</v>
      </c>
      <c r="S155" s="1377"/>
      <c r="T155" s="1377"/>
      <c r="U155" s="1377" t="s">
        <v>233</v>
      </c>
      <c r="V155" s="1377" t="s">
        <v>233</v>
      </c>
      <c r="W155" s="1378" t="s">
        <v>233</v>
      </c>
      <c r="X155" s="1378" t="s">
        <v>233</v>
      </c>
      <c r="Y155" s="1378" t="s">
        <v>233</v>
      </c>
      <c r="Z155" s="538"/>
      <c r="AA155" s="538"/>
      <c r="AB155" s="538" t="s">
        <v>233</v>
      </c>
      <c r="AC155" s="538" t="s">
        <v>233</v>
      </c>
      <c r="AD155" s="538" t="s">
        <v>233</v>
      </c>
      <c r="AE155" s="538" t="s">
        <v>233</v>
      </c>
      <c r="AF155" s="538" t="s">
        <v>233</v>
      </c>
      <c r="AG155" s="1333"/>
      <c r="AH155" s="133"/>
      <c r="AI155" s="117"/>
    </row>
    <row r="156" spans="1:35" ht="22.35" customHeight="1" x14ac:dyDescent="0.2">
      <c r="A156" s="137"/>
      <c r="B156" s="136"/>
      <c r="C156" s="129"/>
      <c r="D156" s="129"/>
      <c r="E156" s="129"/>
      <c r="F156" s="129"/>
      <c r="G156" s="129"/>
      <c r="H156" s="129"/>
      <c r="I156" s="129"/>
      <c r="J156" s="129"/>
      <c r="K156" s="129"/>
      <c r="L156" s="129"/>
      <c r="M156" s="129"/>
      <c r="N156" s="129"/>
      <c r="O156" s="129"/>
      <c r="P156" s="129"/>
      <c r="Q156" s="129"/>
      <c r="R156" s="129"/>
      <c r="S156" s="129"/>
      <c r="T156" s="129"/>
      <c r="U156" s="129"/>
      <c r="V156" s="129"/>
      <c r="W156" s="129"/>
      <c r="X156" s="129"/>
      <c r="Y156" s="129"/>
      <c r="Z156" s="129"/>
      <c r="AA156" s="129"/>
      <c r="AB156" s="129"/>
      <c r="AC156" s="129"/>
      <c r="AD156" s="129"/>
      <c r="AE156" s="129"/>
      <c r="AF156" s="129"/>
      <c r="AG156" s="129"/>
      <c r="AH156" s="133"/>
      <c r="AI156" s="117"/>
    </row>
    <row r="157" spans="1:35" ht="22.35" customHeight="1" x14ac:dyDescent="0.2">
      <c r="AH157" s="67"/>
      <c r="AI157" s="67"/>
    </row>
    <row r="158" spans="1:35" ht="22.35" customHeight="1" thickBot="1" x14ac:dyDescent="0.25">
      <c r="A158" s="108" t="s">
        <v>234</v>
      </c>
      <c r="B158" s="109"/>
      <c r="C158" s="109"/>
      <c r="D158" s="110"/>
      <c r="E158" s="110"/>
      <c r="F158" s="110"/>
      <c r="G158" s="65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09"/>
      <c r="AI158" s="109"/>
    </row>
    <row r="159" spans="1:35" ht="22.35" customHeight="1" x14ac:dyDescent="0.2">
      <c r="A159" s="108"/>
      <c r="B159" s="1360" t="s">
        <v>235</v>
      </c>
      <c r="C159" s="1379"/>
      <c r="D159" s="1380" t="s">
        <v>97</v>
      </c>
      <c r="E159" s="1381"/>
      <c r="F159" s="1382"/>
      <c r="G159" s="1379"/>
      <c r="H159" s="1380" t="s">
        <v>98</v>
      </c>
      <c r="I159" s="1381"/>
      <c r="J159" s="1382"/>
      <c r="K159" s="1379"/>
      <c r="L159" s="1380" t="s">
        <v>99</v>
      </c>
      <c r="M159" s="1381"/>
      <c r="N159" s="1382"/>
      <c r="O159" s="1379"/>
      <c r="P159" s="1380" t="s">
        <v>100</v>
      </c>
      <c r="Q159" s="1381"/>
      <c r="R159" s="1382"/>
      <c r="S159" s="1379"/>
      <c r="T159" s="1380" t="s">
        <v>101</v>
      </c>
      <c r="U159" s="1381"/>
      <c r="V159" s="1382"/>
      <c r="W159" s="1379"/>
      <c r="X159" s="1380" t="s">
        <v>102</v>
      </c>
      <c r="Y159" s="1381"/>
      <c r="Z159" s="1382"/>
      <c r="AA159" s="1379"/>
      <c r="AB159" s="1380" t="s">
        <v>103</v>
      </c>
      <c r="AC159" s="1381"/>
      <c r="AD159" s="1381"/>
      <c r="AE159" s="1383" t="s">
        <v>104</v>
      </c>
      <c r="AF159" s="1381"/>
      <c r="AG159" s="1381"/>
      <c r="AH159" s="1381"/>
      <c r="AI159" s="1384"/>
    </row>
    <row r="160" spans="1:35" ht="22.35" customHeight="1" x14ac:dyDescent="0.2">
      <c r="A160" s="108"/>
      <c r="B160" s="689" t="s">
        <v>210</v>
      </c>
      <c r="C160" s="1015">
        <v>69</v>
      </c>
      <c r="D160" s="1016" t="s">
        <v>236</v>
      </c>
      <c r="E160" s="1016"/>
      <c r="F160" s="1017"/>
      <c r="G160" s="1015">
        <v>69</v>
      </c>
      <c r="H160" s="1016" t="s">
        <v>236</v>
      </c>
      <c r="I160" s="1016"/>
      <c r="J160" s="1017"/>
      <c r="K160" s="1015">
        <v>69</v>
      </c>
      <c r="L160" s="1016" t="s">
        <v>236</v>
      </c>
      <c r="M160" s="1016"/>
      <c r="N160" s="1017"/>
      <c r="O160" s="1015">
        <v>69</v>
      </c>
      <c r="P160" s="1016" t="s">
        <v>236</v>
      </c>
      <c r="Q160" s="1016"/>
      <c r="R160" s="1017"/>
      <c r="S160" s="1015">
        <v>69</v>
      </c>
      <c r="T160" s="1016" t="s">
        <v>236</v>
      </c>
      <c r="U160" s="1016"/>
      <c r="V160" s="1017"/>
      <c r="W160" s="1015"/>
      <c r="X160" s="1018"/>
      <c r="Y160" s="1018"/>
      <c r="Z160" s="1019"/>
      <c r="AA160" s="1015"/>
      <c r="AB160" s="1016"/>
      <c r="AC160" s="1016"/>
      <c r="AD160" s="1267"/>
      <c r="AE160" s="1020">
        <v>35</v>
      </c>
      <c r="AF160" s="1016"/>
      <c r="AG160" s="1016"/>
      <c r="AH160" s="1267"/>
      <c r="AI160" s="1021"/>
    </row>
    <row r="161" spans="1:35" ht="22.35" customHeight="1" x14ac:dyDescent="0.2">
      <c r="A161" s="108"/>
      <c r="B161" s="689" t="s">
        <v>214</v>
      </c>
      <c r="C161" s="1015">
        <v>79</v>
      </c>
      <c r="D161" s="1016" t="s">
        <v>237</v>
      </c>
      <c r="E161" s="1016"/>
      <c r="F161" s="1017"/>
      <c r="G161" s="1015">
        <v>79</v>
      </c>
      <c r="H161" s="1016" t="s">
        <v>237</v>
      </c>
      <c r="I161" s="1016"/>
      <c r="J161" s="1017"/>
      <c r="K161" s="1015">
        <v>79</v>
      </c>
      <c r="L161" s="1016" t="s">
        <v>237</v>
      </c>
      <c r="M161" s="1016"/>
      <c r="N161" s="1017"/>
      <c r="O161" s="1015">
        <v>79</v>
      </c>
      <c r="P161" s="1016" t="s">
        <v>237</v>
      </c>
      <c r="Q161" s="1016"/>
      <c r="R161" s="1017"/>
      <c r="S161" s="1015">
        <v>79</v>
      </c>
      <c r="T161" s="1016" t="s">
        <v>237</v>
      </c>
      <c r="U161" s="1016"/>
      <c r="V161" s="1017"/>
      <c r="W161" s="1015"/>
      <c r="X161" s="1016"/>
      <c r="Y161" s="1016"/>
      <c r="Z161" s="1017"/>
      <c r="AA161" s="1016"/>
      <c r="AB161" s="1016"/>
      <c r="AC161" s="1016"/>
      <c r="AD161" s="1267"/>
      <c r="AE161" s="1020">
        <v>40</v>
      </c>
      <c r="AF161" s="1016"/>
      <c r="AG161" s="1016"/>
      <c r="AH161" s="1267"/>
      <c r="AI161" s="1021"/>
    </row>
    <row r="162" spans="1:35" ht="22.35" customHeight="1" x14ac:dyDescent="0.2">
      <c r="A162" s="108"/>
      <c r="B162" s="689" t="s">
        <v>221</v>
      </c>
      <c r="C162" s="1015">
        <v>89</v>
      </c>
      <c r="D162" s="1016" t="s">
        <v>238</v>
      </c>
      <c r="E162" s="1016"/>
      <c r="F162" s="1017"/>
      <c r="G162" s="1015">
        <v>89</v>
      </c>
      <c r="H162" s="1016" t="s">
        <v>238</v>
      </c>
      <c r="I162" s="1016"/>
      <c r="J162" s="1017"/>
      <c r="K162" s="1015">
        <v>89</v>
      </c>
      <c r="L162" s="1016" t="s">
        <v>238</v>
      </c>
      <c r="M162" s="1016"/>
      <c r="N162" s="1017"/>
      <c r="O162" s="1015">
        <v>89</v>
      </c>
      <c r="P162" s="1016" t="s">
        <v>238</v>
      </c>
      <c r="Q162" s="1016"/>
      <c r="R162" s="1017" t="s">
        <v>402</v>
      </c>
      <c r="S162" s="1015">
        <v>89</v>
      </c>
      <c r="T162" s="1016" t="s">
        <v>239</v>
      </c>
      <c r="U162" s="1016"/>
      <c r="V162" s="1017"/>
      <c r="W162" s="1022"/>
      <c r="X162" s="1023" t="s">
        <v>240</v>
      </c>
      <c r="Y162" s="1023"/>
      <c r="Z162" s="1024"/>
      <c r="AA162" s="1022"/>
      <c r="AB162" s="1023"/>
      <c r="AC162" s="1023"/>
      <c r="AD162" s="1269"/>
      <c r="AE162" s="1020">
        <v>44</v>
      </c>
      <c r="AF162" s="1016"/>
      <c r="AG162" s="1016"/>
      <c r="AH162" s="1267"/>
      <c r="AI162" s="1021"/>
    </row>
    <row r="163" spans="1:35" ht="22.35" customHeight="1" x14ac:dyDescent="0.2">
      <c r="A163" s="108"/>
      <c r="B163" s="19" t="s">
        <v>223</v>
      </c>
      <c r="C163" s="1022">
        <v>99</v>
      </c>
      <c r="D163" s="1023" t="s">
        <v>241</v>
      </c>
      <c r="E163" s="1023"/>
      <c r="F163" s="1024"/>
      <c r="G163" s="1022">
        <v>99</v>
      </c>
      <c r="H163" s="1023" t="s">
        <v>241</v>
      </c>
      <c r="I163" s="1023"/>
      <c r="J163" s="1024"/>
      <c r="K163" s="1022">
        <v>99</v>
      </c>
      <c r="L163" s="1023" t="s">
        <v>241</v>
      </c>
      <c r="M163" s="1023"/>
      <c r="N163" s="1024"/>
      <c r="O163" s="1022">
        <v>99</v>
      </c>
      <c r="P163" s="1023" t="s">
        <v>241</v>
      </c>
      <c r="Q163" s="1023"/>
      <c r="R163" s="1024"/>
      <c r="S163" s="1022">
        <v>99</v>
      </c>
      <c r="T163" s="1023" t="s">
        <v>222</v>
      </c>
      <c r="U163" s="1023"/>
      <c r="V163" s="1269"/>
      <c r="W163" s="1268"/>
      <c r="X163" s="1269"/>
      <c r="Y163" s="1023"/>
      <c r="Z163" s="1024"/>
      <c r="AA163" s="1268"/>
      <c r="AB163" s="1269"/>
      <c r="AC163" s="1023"/>
      <c r="AD163" s="1024"/>
      <c r="AE163" s="1025">
        <v>28</v>
      </c>
      <c r="AF163" s="1023"/>
      <c r="AG163" s="1023"/>
      <c r="AH163" s="1269"/>
      <c r="AI163" s="1026"/>
    </row>
    <row r="164" spans="1:35" ht="22.35" customHeight="1" thickBot="1" x14ac:dyDescent="0.25">
      <c r="A164" s="108"/>
      <c r="B164" s="690" t="s">
        <v>242</v>
      </c>
      <c r="C164" s="691" t="s">
        <v>163</v>
      </c>
      <c r="D164" s="692" t="s">
        <v>243</v>
      </c>
      <c r="E164" s="693"/>
      <c r="F164" s="1220"/>
      <c r="G164" s="691" t="s">
        <v>163</v>
      </c>
      <c r="H164" s="692" t="s">
        <v>243</v>
      </c>
      <c r="I164" s="1218"/>
      <c r="J164" s="693"/>
      <c r="K164" s="691" t="s">
        <v>163</v>
      </c>
      <c r="L164" s="692" t="s">
        <v>243</v>
      </c>
      <c r="M164" s="693"/>
      <c r="N164" s="694"/>
      <c r="O164" s="691" t="s">
        <v>163</v>
      </c>
      <c r="P164" s="692" t="s">
        <v>243</v>
      </c>
      <c r="Q164" s="693"/>
      <c r="R164" s="692"/>
      <c r="S164" s="691" t="s">
        <v>163</v>
      </c>
      <c r="T164" s="1222" t="s">
        <v>244</v>
      </c>
      <c r="U164" s="692"/>
      <c r="V164" s="694"/>
      <c r="W164" s="693"/>
      <c r="X164" s="692"/>
      <c r="Y164" s="692"/>
      <c r="Z164" s="692"/>
      <c r="AA164" s="695"/>
      <c r="AB164" s="696"/>
      <c r="AC164" s="692"/>
      <c r="AD164" s="697"/>
      <c r="AE164" s="692"/>
      <c r="AF164" s="692"/>
      <c r="AG164" s="692"/>
      <c r="AH164" s="698"/>
      <c r="AI164" s="699"/>
    </row>
    <row r="165" spans="1:35" ht="22.35" customHeight="1" x14ac:dyDescent="0.2">
      <c r="A165" s="68"/>
      <c r="B165" s="108"/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09"/>
      <c r="AI165" s="109"/>
    </row>
    <row r="166" spans="1:35" ht="22.35" customHeight="1" thickBot="1" x14ac:dyDescent="0.25">
      <c r="A166" s="1008"/>
      <c r="B166" s="1227" t="s">
        <v>29</v>
      </c>
      <c r="C166" s="1228">
        <v>1</v>
      </c>
      <c r="D166" s="1228">
        <v>2</v>
      </c>
      <c r="E166" s="1229">
        <v>3</v>
      </c>
      <c r="F166" s="1229">
        <v>4</v>
      </c>
      <c r="G166" s="1229">
        <v>5</v>
      </c>
      <c r="H166" s="1228">
        <v>6</v>
      </c>
      <c r="I166" s="1228">
        <v>7</v>
      </c>
      <c r="J166" s="1228">
        <v>8</v>
      </c>
      <c r="K166" s="1228">
        <v>9</v>
      </c>
      <c r="L166" s="1229">
        <v>10</v>
      </c>
      <c r="M166" s="1229">
        <v>11</v>
      </c>
      <c r="N166" s="1228">
        <v>12</v>
      </c>
      <c r="O166" s="1228">
        <v>13</v>
      </c>
      <c r="P166" s="1228">
        <v>14</v>
      </c>
      <c r="Q166" s="1228">
        <v>15</v>
      </c>
      <c r="R166" s="1228">
        <v>16</v>
      </c>
      <c r="S166" s="1229">
        <v>17</v>
      </c>
      <c r="T166" s="1229">
        <v>18</v>
      </c>
      <c r="U166" s="1228">
        <v>19</v>
      </c>
      <c r="V166" s="1228">
        <v>20</v>
      </c>
      <c r="W166" s="1228">
        <v>21</v>
      </c>
      <c r="X166" s="1228">
        <v>22</v>
      </c>
      <c r="Y166" s="1228">
        <v>23</v>
      </c>
      <c r="Z166" s="1229">
        <v>24</v>
      </c>
      <c r="AA166" s="1229">
        <v>25</v>
      </c>
      <c r="AB166" s="1230">
        <v>26</v>
      </c>
      <c r="AC166" s="1228">
        <v>27</v>
      </c>
      <c r="AD166" s="1228">
        <v>28</v>
      </c>
      <c r="AE166" s="1228">
        <v>29</v>
      </c>
      <c r="AF166" s="1228">
        <v>30</v>
      </c>
      <c r="AG166" s="1231"/>
      <c r="AH166" s="111"/>
      <c r="AI166" s="112"/>
    </row>
    <row r="167" spans="1:35" ht="22.35" customHeight="1" x14ac:dyDescent="0.2">
      <c r="A167" s="1353">
        <v>1</v>
      </c>
      <c r="B167" s="1385" t="s">
        <v>245</v>
      </c>
      <c r="C167" s="1386">
        <v>69</v>
      </c>
      <c r="D167" s="1386">
        <v>69</v>
      </c>
      <c r="E167" s="1386"/>
      <c r="F167" s="1386"/>
      <c r="G167" s="1386"/>
      <c r="H167" s="1386">
        <v>79</v>
      </c>
      <c r="I167" s="1386">
        <v>79</v>
      </c>
      <c r="J167" s="1386">
        <v>79</v>
      </c>
      <c r="K167" s="1386">
        <v>79</v>
      </c>
      <c r="L167" s="1386"/>
      <c r="M167" s="1386"/>
      <c r="N167" s="1387">
        <v>89</v>
      </c>
      <c r="O167" s="1387">
        <v>89</v>
      </c>
      <c r="P167" s="1387">
        <v>89</v>
      </c>
      <c r="Q167" s="1387">
        <v>89</v>
      </c>
      <c r="R167" s="1387">
        <v>89</v>
      </c>
      <c r="S167" s="538">
        <v>89</v>
      </c>
      <c r="T167" s="538"/>
      <c r="U167" s="1387" t="s">
        <v>396</v>
      </c>
      <c r="V167" s="1387" t="s">
        <v>396</v>
      </c>
      <c r="W167" s="1387" t="s">
        <v>396</v>
      </c>
      <c r="X167" s="1388" t="s">
        <v>396</v>
      </c>
      <c r="Y167" s="1387" t="s">
        <v>36</v>
      </c>
      <c r="Z167" s="1387"/>
      <c r="AA167" s="1389"/>
      <c r="AB167" s="1390" t="s">
        <v>163</v>
      </c>
      <c r="AC167" s="1387" t="s">
        <v>163</v>
      </c>
      <c r="AD167" s="1387" t="s">
        <v>163</v>
      </c>
      <c r="AE167" s="1387" t="s">
        <v>163</v>
      </c>
      <c r="AF167" s="1010" t="s">
        <v>163</v>
      </c>
      <c r="AG167" s="548"/>
      <c r="AH167" s="125"/>
      <c r="AI167" s="67"/>
    </row>
    <row r="168" spans="1:35" ht="22.35" customHeight="1" thickBot="1" x14ac:dyDescent="0.25">
      <c r="A168" s="700">
        <v>2</v>
      </c>
      <c r="B168" s="701" t="s">
        <v>247</v>
      </c>
      <c r="C168" s="1170">
        <v>79</v>
      </c>
      <c r="D168" s="1170">
        <v>79</v>
      </c>
      <c r="E168" s="1170"/>
      <c r="F168" s="1170"/>
      <c r="G168" s="1170"/>
      <c r="H168" s="1245">
        <v>89</v>
      </c>
      <c r="I168" s="1245">
        <v>89</v>
      </c>
      <c r="J168" s="1245">
        <v>89</v>
      </c>
      <c r="K168" s="1245">
        <v>89</v>
      </c>
      <c r="L168" s="1173">
        <v>89</v>
      </c>
      <c r="M168" s="1173"/>
      <c r="N168" s="1245">
        <v>99</v>
      </c>
      <c r="O168" s="1245">
        <v>99</v>
      </c>
      <c r="P168" s="1245" t="s">
        <v>396</v>
      </c>
      <c r="Q168" s="1245">
        <v>99</v>
      </c>
      <c r="R168" s="1175" t="s">
        <v>36</v>
      </c>
      <c r="S168" s="1245"/>
      <c r="T168" s="1173"/>
      <c r="U168" s="1245" t="s">
        <v>163</v>
      </c>
      <c r="V168" s="1245" t="s">
        <v>163</v>
      </c>
      <c r="W168" s="1245" t="s">
        <v>163</v>
      </c>
      <c r="X168" s="1391" t="s">
        <v>163</v>
      </c>
      <c r="Y168" s="1245" t="s">
        <v>163</v>
      </c>
      <c r="Z168" s="1245"/>
      <c r="AA168" s="1173"/>
      <c r="AB168" s="1175">
        <v>69</v>
      </c>
      <c r="AC168" s="1190">
        <v>69</v>
      </c>
      <c r="AD168" s="629">
        <v>69</v>
      </c>
      <c r="AE168" s="1174">
        <v>69</v>
      </c>
      <c r="AF168" s="1087">
        <v>69</v>
      </c>
      <c r="AG168" s="702"/>
      <c r="AH168" s="126"/>
      <c r="AI168" s="107"/>
    </row>
    <row r="169" spans="1:35" ht="22.35" customHeight="1" thickBot="1" x14ac:dyDescent="0.25">
      <c r="A169" s="700">
        <v>3</v>
      </c>
      <c r="B169" s="701" t="s">
        <v>248</v>
      </c>
      <c r="C169" s="1169">
        <v>89</v>
      </c>
      <c r="D169" s="1292">
        <v>89</v>
      </c>
      <c r="E169" s="1173" t="s">
        <v>54</v>
      </c>
      <c r="F169" s="1292"/>
      <c r="G169" s="1175"/>
      <c r="H169" s="774">
        <v>99</v>
      </c>
      <c r="I169" s="1242">
        <v>99</v>
      </c>
      <c r="J169" s="1292">
        <v>99</v>
      </c>
      <c r="K169" s="1292" t="s">
        <v>36</v>
      </c>
      <c r="L169" s="1292"/>
      <c r="M169" s="1292"/>
      <c r="N169" s="1292" t="s">
        <v>163</v>
      </c>
      <c r="O169" s="1190" t="s">
        <v>163</v>
      </c>
      <c r="P169" s="1190" t="s">
        <v>163</v>
      </c>
      <c r="Q169" s="1190" t="s">
        <v>163</v>
      </c>
      <c r="R169" s="1190" t="s">
        <v>163</v>
      </c>
      <c r="S169" s="1190"/>
      <c r="T169" s="1190"/>
      <c r="U169" s="1190">
        <v>69</v>
      </c>
      <c r="V169" s="1169">
        <v>69</v>
      </c>
      <c r="W169" s="1169">
        <v>69</v>
      </c>
      <c r="X169" s="1392">
        <v>69</v>
      </c>
      <c r="Y169" s="1387" t="s">
        <v>398</v>
      </c>
      <c r="Z169" s="1292"/>
      <c r="AA169" s="1292"/>
      <c r="AB169" s="1169">
        <v>79</v>
      </c>
      <c r="AC169" s="1292">
        <v>79</v>
      </c>
      <c r="AD169" s="1292">
        <v>79</v>
      </c>
      <c r="AE169" s="1292">
        <v>79</v>
      </c>
      <c r="AF169" s="1010">
        <v>79</v>
      </c>
      <c r="AG169" s="704"/>
      <c r="AH169" s="125"/>
      <c r="AI169" s="67"/>
    </row>
    <row r="170" spans="1:35" ht="22.35" customHeight="1" x14ac:dyDescent="0.2">
      <c r="A170" s="700">
        <v>4</v>
      </c>
      <c r="B170" s="701" t="s">
        <v>249</v>
      </c>
      <c r="C170" s="1393">
        <v>99</v>
      </c>
      <c r="D170" s="1173" t="s">
        <v>36</v>
      </c>
      <c r="E170" s="1173"/>
      <c r="F170" s="1173"/>
      <c r="G170" s="1173"/>
      <c r="H170" s="1173" t="s">
        <v>163</v>
      </c>
      <c r="I170" s="1173" t="s">
        <v>163</v>
      </c>
      <c r="J170" s="1173" t="s">
        <v>163</v>
      </c>
      <c r="K170" s="1173" t="s">
        <v>163</v>
      </c>
      <c r="L170" s="1173"/>
      <c r="M170" s="1173"/>
      <c r="N170" s="1181">
        <v>69</v>
      </c>
      <c r="O170" s="1181">
        <v>69</v>
      </c>
      <c r="P170" s="1181">
        <v>69</v>
      </c>
      <c r="Q170" s="1181">
        <v>69</v>
      </c>
      <c r="R170" s="1181">
        <v>69</v>
      </c>
      <c r="S170" s="1181"/>
      <c r="T170" s="1181"/>
      <c r="U170" s="1181">
        <v>79</v>
      </c>
      <c r="V170" s="1181">
        <v>79</v>
      </c>
      <c r="W170" s="1181">
        <v>79</v>
      </c>
      <c r="X170" s="1181">
        <v>79</v>
      </c>
      <c r="Y170" s="1181">
        <v>79</v>
      </c>
      <c r="Z170" s="1181"/>
      <c r="AA170" s="1181"/>
      <c r="AB170" s="1181">
        <v>89</v>
      </c>
      <c r="AC170" s="1181">
        <v>89</v>
      </c>
      <c r="AD170" s="1181">
        <v>89</v>
      </c>
      <c r="AE170" s="1181">
        <v>89</v>
      </c>
      <c r="AF170" s="1181">
        <v>89</v>
      </c>
      <c r="AG170" s="1182"/>
      <c r="AH170" s="125"/>
      <c r="AI170" s="67"/>
    </row>
    <row r="171" spans="1:35" ht="22.35" customHeight="1" thickBot="1" x14ac:dyDescent="0.25">
      <c r="A171" s="705">
        <v>5</v>
      </c>
      <c r="B171" s="1247" t="s">
        <v>251</v>
      </c>
      <c r="C171" s="678" t="s">
        <v>163</v>
      </c>
      <c r="D171" s="678" t="s">
        <v>163</v>
      </c>
      <c r="E171" s="678"/>
      <c r="F171" s="1228"/>
      <c r="G171" s="1228"/>
      <c r="H171" s="1241">
        <v>69</v>
      </c>
      <c r="I171" s="1241">
        <v>69</v>
      </c>
      <c r="J171" s="1241">
        <v>69</v>
      </c>
      <c r="K171" s="1241">
        <v>69</v>
      </c>
      <c r="L171" s="1228"/>
      <c r="M171" s="1228"/>
      <c r="N171" s="678">
        <v>79</v>
      </c>
      <c r="O171" s="678" t="s">
        <v>146</v>
      </c>
      <c r="P171" s="678" t="s">
        <v>146</v>
      </c>
      <c r="Q171" s="678">
        <v>79</v>
      </c>
      <c r="R171" s="678">
        <v>79</v>
      </c>
      <c r="S171" s="1228"/>
      <c r="T171" s="674"/>
      <c r="U171" s="678">
        <v>89</v>
      </c>
      <c r="V171" s="678">
        <v>89</v>
      </c>
      <c r="W171" s="678">
        <v>89</v>
      </c>
      <c r="X171" s="1391">
        <v>89</v>
      </c>
      <c r="Y171" s="678">
        <v>89</v>
      </c>
      <c r="Z171" s="678">
        <v>89</v>
      </c>
      <c r="AA171" s="1242"/>
      <c r="AB171" s="678">
        <v>99</v>
      </c>
      <c r="AC171" s="1285">
        <v>99</v>
      </c>
      <c r="AD171" s="1228">
        <v>99</v>
      </c>
      <c r="AE171" s="1394">
        <v>99</v>
      </c>
      <c r="AF171" s="1228" t="s">
        <v>36</v>
      </c>
      <c r="AG171" s="706"/>
      <c r="AH171" s="125"/>
      <c r="AI171" s="67"/>
    </row>
    <row r="172" spans="1:35" ht="22.35" customHeight="1" x14ac:dyDescent="0.2">
      <c r="A172" s="130"/>
      <c r="B172" s="142"/>
      <c r="C172" s="143"/>
      <c r="D172" s="143"/>
      <c r="E172" s="143"/>
      <c r="F172" s="129"/>
      <c r="G172" s="141"/>
      <c r="H172" s="141"/>
      <c r="I172" s="141"/>
      <c r="J172" s="141"/>
      <c r="K172" s="141"/>
      <c r="L172" s="129"/>
      <c r="M172" s="129"/>
      <c r="N172" s="143"/>
      <c r="O172" s="143"/>
      <c r="P172" s="143"/>
      <c r="Q172" s="143"/>
      <c r="R172" s="143"/>
      <c r="S172" s="129"/>
      <c r="T172" s="144"/>
      <c r="U172" s="143"/>
      <c r="V172" s="143"/>
      <c r="W172" s="143"/>
      <c r="X172" s="143"/>
      <c r="Y172" s="143"/>
      <c r="Z172" s="145"/>
      <c r="AA172" s="145"/>
      <c r="AB172" s="143"/>
      <c r="AC172" s="143"/>
      <c r="AD172" s="143"/>
      <c r="AE172" s="143"/>
      <c r="AF172" s="143"/>
      <c r="AG172" s="145"/>
      <c r="AH172" s="125"/>
      <c r="AI172" s="67"/>
    </row>
    <row r="173" spans="1:35" ht="22.35" customHeight="1" x14ac:dyDescent="0.2">
      <c r="A173" s="69"/>
      <c r="B173" s="70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7"/>
      <c r="AI173" s="67"/>
    </row>
    <row r="174" spans="1:35" ht="22.35" customHeight="1" thickBot="1" x14ac:dyDescent="0.25">
      <c r="A174" s="108" t="s">
        <v>252</v>
      </c>
      <c r="B174" s="109"/>
      <c r="C174" s="109"/>
      <c r="D174" s="110"/>
      <c r="E174" s="110"/>
      <c r="F174" s="110"/>
      <c r="G174" s="65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09"/>
      <c r="AI174" s="109"/>
    </row>
    <row r="175" spans="1:35" ht="22.35" customHeight="1" x14ac:dyDescent="0.2">
      <c r="A175" s="108"/>
      <c r="B175" s="1360" t="s">
        <v>235</v>
      </c>
      <c r="C175" s="1379"/>
      <c r="D175" s="1380" t="s">
        <v>97</v>
      </c>
      <c r="E175" s="1381"/>
      <c r="F175" s="1382"/>
      <c r="G175" s="1379"/>
      <c r="H175" s="1380" t="s">
        <v>98</v>
      </c>
      <c r="I175" s="1381"/>
      <c r="J175" s="1382"/>
      <c r="K175" s="1379"/>
      <c r="L175" s="1380" t="s">
        <v>99</v>
      </c>
      <c r="M175" s="1381"/>
      <c r="N175" s="1382"/>
      <c r="O175" s="1379"/>
      <c r="P175" s="1380" t="s">
        <v>100</v>
      </c>
      <c r="Q175" s="1381"/>
      <c r="R175" s="1382"/>
      <c r="S175" s="1379"/>
      <c r="T175" s="1380" t="s">
        <v>101</v>
      </c>
      <c r="U175" s="1381"/>
      <c r="V175" s="1382"/>
      <c r="W175" s="1379"/>
      <c r="X175" s="1380" t="s">
        <v>102</v>
      </c>
      <c r="Y175" s="1381"/>
      <c r="Z175" s="1382"/>
      <c r="AA175" s="1379"/>
      <c r="AB175" s="1380" t="s">
        <v>103</v>
      </c>
      <c r="AC175" s="1381"/>
      <c r="AD175" s="1381"/>
      <c r="AE175" s="1383" t="s">
        <v>104</v>
      </c>
      <c r="AF175" s="1381"/>
      <c r="AG175" s="1381"/>
      <c r="AH175" s="1381"/>
      <c r="AI175" s="1384"/>
    </row>
    <row r="176" spans="1:35" ht="22.35" customHeight="1" x14ac:dyDescent="0.2">
      <c r="A176" s="108"/>
      <c r="B176" s="689" t="s">
        <v>253</v>
      </c>
      <c r="C176" s="1266" t="s">
        <v>254</v>
      </c>
      <c r="D176" s="1016"/>
      <c r="E176" s="1016"/>
      <c r="F176" s="1017"/>
      <c r="G176" s="1266" t="s">
        <v>254</v>
      </c>
      <c r="H176" s="1016"/>
      <c r="I176" s="1016"/>
      <c r="J176" s="1017"/>
      <c r="K176" s="1266" t="s">
        <v>254</v>
      </c>
      <c r="L176" s="1016"/>
      <c r="M176" s="1016"/>
      <c r="N176" s="1017"/>
      <c r="O176" s="1266" t="s">
        <v>254</v>
      </c>
      <c r="P176" s="1016"/>
      <c r="Q176" s="1016"/>
      <c r="R176" s="1017"/>
      <c r="S176" s="1266" t="s">
        <v>254</v>
      </c>
      <c r="T176" s="1016"/>
      <c r="U176" s="1016"/>
      <c r="V176" s="1017"/>
      <c r="W176" s="1266" t="s">
        <v>255</v>
      </c>
      <c r="X176" s="1018"/>
      <c r="Y176" s="1018"/>
      <c r="Z176" s="1019"/>
      <c r="AA176" s="1266" t="s">
        <v>255</v>
      </c>
      <c r="AB176" s="1016"/>
      <c r="AC176" s="1016"/>
      <c r="AD176" s="1267"/>
      <c r="AE176" s="1020">
        <v>69</v>
      </c>
      <c r="AF176" s="399"/>
      <c r="AG176" s="399"/>
      <c r="AH176" s="399"/>
      <c r="AI176" s="400"/>
    </row>
    <row r="177" spans="1:35" ht="22.35" customHeight="1" x14ac:dyDescent="0.2">
      <c r="A177" s="108"/>
      <c r="B177" s="689" t="s">
        <v>214</v>
      </c>
      <c r="C177" s="1266" t="s">
        <v>222</v>
      </c>
      <c r="D177" s="1016"/>
      <c r="E177" s="1016"/>
      <c r="F177" s="1017"/>
      <c r="G177" s="1266" t="s">
        <v>222</v>
      </c>
      <c r="H177" s="1016"/>
      <c r="I177" s="1016"/>
      <c r="J177" s="1017"/>
      <c r="K177" s="1266" t="s">
        <v>222</v>
      </c>
      <c r="L177" s="1016"/>
      <c r="M177" s="1016"/>
      <c r="N177" s="1017"/>
      <c r="O177" s="1266" t="s">
        <v>222</v>
      </c>
      <c r="P177" s="1016"/>
      <c r="Q177" s="1016"/>
      <c r="R177" s="1017"/>
      <c r="S177" s="1266" t="s">
        <v>222</v>
      </c>
      <c r="T177" s="1016"/>
      <c r="U177" s="1016"/>
      <c r="V177" s="1017"/>
      <c r="W177" s="1266" t="s">
        <v>222</v>
      </c>
      <c r="X177" s="1016"/>
      <c r="Y177" s="1016"/>
      <c r="Z177" s="1017"/>
      <c r="AA177" s="1016" t="s">
        <v>222</v>
      </c>
      <c r="AB177" s="1016"/>
      <c r="AC177" s="1016"/>
      <c r="AD177" s="1267"/>
      <c r="AE177" s="1020">
        <v>0</v>
      </c>
      <c r="AF177" s="399"/>
      <c r="AG177" s="399"/>
      <c r="AH177" s="399"/>
      <c r="AI177" s="400"/>
    </row>
    <row r="178" spans="1:35" ht="22.35" customHeight="1" x14ac:dyDescent="0.2">
      <c r="A178" s="108"/>
      <c r="B178" s="689" t="s">
        <v>256</v>
      </c>
      <c r="C178" s="1266" t="s">
        <v>254</v>
      </c>
      <c r="D178" s="1016"/>
      <c r="E178" s="1016"/>
      <c r="F178" s="1017"/>
      <c r="G178" s="1266" t="s">
        <v>254</v>
      </c>
      <c r="H178" s="1016"/>
      <c r="I178" s="1016"/>
      <c r="J178" s="1017"/>
      <c r="K178" s="1266" t="s">
        <v>254</v>
      </c>
      <c r="L178" s="1016"/>
      <c r="M178" s="1016"/>
      <c r="N178" s="1017"/>
      <c r="O178" s="1266" t="s">
        <v>254</v>
      </c>
      <c r="P178" s="1016"/>
      <c r="Q178" s="1016"/>
      <c r="R178" s="1017"/>
      <c r="S178" s="1266" t="s">
        <v>254</v>
      </c>
      <c r="T178" s="1016"/>
      <c r="U178" s="1016"/>
      <c r="V178" s="1017"/>
      <c r="W178" s="1266" t="s">
        <v>255</v>
      </c>
      <c r="X178" s="1018"/>
      <c r="Y178" s="1018"/>
      <c r="Z178" s="1019"/>
      <c r="AA178" s="1266" t="s">
        <v>255</v>
      </c>
      <c r="AB178" s="1016"/>
      <c r="AC178" s="1016"/>
      <c r="AD178" s="1267"/>
      <c r="AE178" s="1020">
        <v>69</v>
      </c>
      <c r="AF178" s="1016"/>
      <c r="AG178" s="1016"/>
      <c r="AH178" s="1267"/>
      <c r="AI178" s="1021"/>
    </row>
    <row r="179" spans="1:35" ht="22.35" customHeight="1" x14ac:dyDescent="0.2">
      <c r="A179" s="108"/>
      <c r="B179" s="689" t="s">
        <v>223</v>
      </c>
      <c r="C179" s="1266" t="s">
        <v>222</v>
      </c>
      <c r="D179" s="1016"/>
      <c r="E179" s="1016"/>
      <c r="F179" s="1017"/>
      <c r="G179" s="1266" t="s">
        <v>222</v>
      </c>
      <c r="H179" s="1016"/>
      <c r="I179" s="1016"/>
      <c r="J179" s="1017"/>
      <c r="K179" s="1266" t="s">
        <v>222</v>
      </c>
      <c r="L179" s="1016"/>
      <c r="M179" s="1016"/>
      <c r="N179" s="1017"/>
      <c r="O179" s="1266" t="s">
        <v>222</v>
      </c>
      <c r="P179" s="1016"/>
      <c r="Q179" s="1016"/>
      <c r="R179" s="1017"/>
      <c r="S179" s="1266" t="s">
        <v>222</v>
      </c>
      <c r="T179" s="1016"/>
      <c r="U179" s="1016"/>
      <c r="V179" s="1017"/>
      <c r="W179" s="1266" t="s">
        <v>222</v>
      </c>
      <c r="X179" s="1016"/>
      <c r="Y179" s="1016"/>
      <c r="Z179" s="1017"/>
      <c r="AA179" s="1016" t="s">
        <v>222</v>
      </c>
      <c r="AB179" s="1016"/>
      <c r="AC179" s="1016"/>
      <c r="AD179" s="1267"/>
      <c r="AE179" s="1020">
        <v>0</v>
      </c>
      <c r="AF179" s="1016"/>
      <c r="AG179" s="1016"/>
      <c r="AH179" s="1267"/>
      <c r="AI179" s="1021"/>
    </row>
    <row r="180" spans="1:35" ht="22.35" customHeight="1" x14ac:dyDescent="0.2">
      <c r="A180" s="108"/>
      <c r="B180" s="689" t="s">
        <v>257</v>
      </c>
      <c r="C180" s="1266" t="s">
        <v>254</v>
      </c>
      <c r="D180" s="1016"/>
      <c r="E180" s="1016"/>
      <c r="F180" s="1017"/>
      <c r="G180" s="1266" t="s">
        <v>254</v>
      </c>
      <c r="H180" s="1016"/>
      <c r="I180" s="1016"/>
      <c r="J180" s="1017"/>
      <c r="K180" s="1266" t="s">
        <v>254</v>
      </c>
      <c r="L180" s="1016"/>
      <c r="M180" s="1016"/>
      <c r="N180" s="1017"/>
      <c r="O180" s="1266" t="s">
        <v>254</v>
      </c>
      <c r="P180" s="1016"/>
      <c r="Q180" s="1016"/>
      <c r="R180" s="1017"/>
      <c r="S180" s="1266" t="s">
        <v>254</v>
      </c>
      <c r="T180" s="1016"/>
      <c r="U180" s="1016"/>
      <c r="V180" s="1017"/>
      <c r="W180" s="1266" t="s">
        <v>258</v>
      </c>
      <c r="X180" s="1023"/>
      <c r="Y180" s="1023"/>
      <c r="Z180" s="1024"/>
      <c r="AA180" s="1266" t="s">
        <v>258</v>
      </c>
      <c r="AB180" s="1023"/>
      <c r="AC180" s="1023"/>
      <c r="AD180" s="1269"/>
      <c r="AE180" s="1020">
        <v>66</v>
      </c>
      <c r="AF180" s="1016"/>
      <c r="AG180" s="1016"/>
      <c r="AH180" s="1267"/>
      <c r="AI180" s="1021"/>
    </row>
    <row r="181" spans="1:35" ht="22.35" customHeight="1" thickBot="1" x14ac:dyDescent="0.25">
      <c r="A181" s="108"/>
      <c r="B181" s="689" t="s">
        <v>259</v>
      </c>
      <c r="C181" s="707" t="s">
        <v>222</v>
      </c>
      <c r="D181" s="708"/>
      <c r="E181" s="708"/>
      <c r="F181" s="709"/>
      <c r="G181" s="707" t="s">
        <v>222</v>
      </c>
      <c r="H181" s="708"/>
      <c r="I181" s="708"/>
      <c r="J181" s="709"/>
      <c r="K181" s="707" t="s">
        <v>222</v>
      </c>
      <c r="L181" s="708"/>
      <c r="M181" s="708"/>
      <c r="N181" s="709"/>
      <c r="O181" s="707" t="s">
        <v>222</v>
      </c>
      <c r="P181" s="708"/>
      <c r="Q181" s="708"/>
      <c r="R181" s="709"/>
      <c r="S181" s="707" t="s">
        <v>222</v>
      </c>
      <c r="T181" s="708"/>
      <c r="U181" s="708"/>
      <c r="V181" s="698"/>
      <c r="W181" s="707" t="s">
        <v>222</v>
      </c>
      <c r="X181" s="698"/>
      <c r="Y181" s="708"/>
      <c r="Z181" s="709"/>
      <c r="AA181" s="707" t="s">
        <v>222</v>
      </c>
      <c r="AB181" s="698"/>
      <c r="AC181" s="708"/>
      <c r="AD181" s="709"/>
      <c r="AE181" s="710" t="s">
        <v>260</v>
      </c>
      <c r="AF181" s="708"/>
      <c r="AG181" s="708"/>
      <c r="AH181" s="698"/>
      <c r="AI181" s="699"/>
    </row>
    <row r="182" spans="1:35" ht="22.35" customHeight="1" x14ac:dyDescent="0.2">
      <c r="A182" s="68"/>
      <c r="B182" s="108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09"/>
      <c r="AI182" s="109"/>
    </row>
    <row r="183" spans="1:35" ht="22.35" customHeight="1" thickBot="1" x14ac:dyDescent="0.25">
      <c r="A183" s="1008"/>
      <c r="B183" s="1227" t="s">
        <v>29</v>
      </c>
      <c r="C183" s="784">
        <v>1</v>
      </c>
      <c r="D183" s="784">
        <v>2</v>
      </c>
      <c r="E183" s="1395">
        <v>3</v>
      </c>
      <c r="F183" s="1395">
        <v>4</v>
      </c>
      <c r="G183" s="1395">
        <v>5</v>
      </c>
      <c r="H183" s="784">
        <v>6</v>
      </c>
      <c r="I183" s="784">
        <v>7</v>
      </c>
      <c r="J183" s="784">
        <v>8</v>
      </c>
      <c r="K183" s="784">
        <v>9</v>
      </c>
      <c r="L183" s="1395">
        <v>10</v>
      </c>
      <c r="M183" s="1395">
        <v>11</v>
      </c>
      <c r="N183" s="784">
        <v>12</v>
      </c>
      <c r="O183" s="784">
        <v>13</v>
      </c>
      <c r="P183" s="784">
        <v>14</v>
      </c>
      <c r="Q183" s="784">
        <v>15</v>
      </c>
      <c r="R183" s="784">
        <v>16</v>
      </c>
      <c r="S183" s="1395">
        <v>17</v>
      </c>
      <c r="T183" s="1395">
        <v>18</v>
      </c>
      <c r="U183" s="784">
        <v>19</v>
      </c>
      <c r="V183" s="784">
        <v>20</v>
      </c>
      <c r="W183" s="784">
        <v>21</v>
      </c>
      <c r="X183" s="784">
        <v>22</v>
      </c>
      <c r="Y183" s="784">
        <v>23</v>
      </c>
      <c r="Z183" s="1395">
        <v>24</v>
      </c>
      <c r="AA183" s="1395">
        <v>25</v>
      </c>
      <c r="AB183" s="1260">
        <v>26</v>
      </c>
      <c r="AC183" s="784">
        <v>27</v>
      </c>
      <c r="AD183" s="784">
        <v>28</v>
      </c>
      <c r="AE183" s="784">
        <v>29</v>
      </c>
      <c r="AF183" s="784">
        <v>30</v>
      </c>
      <c r="AG183" s="1396"/>
      <c r="AH183" s="111"/>
      <c r="AI183" s="112"/>
    </row>
    <row r="184" spans="1:35" ht="22.35" customHeight="1" x14ac:dyDescent="0.2">
      <c r="A184" s="1397">
        <v>1</v>
      </c>
      <c r="B184" s="1398" t="s">
        <v>261</v>
      </c>
      <c r="C184" s="1399" t="s">
        <v>36</v>
      </c>
      <c r="D184" s="1399" t="s">
        <v>36</v>
      </c>
      <c r="E184" s="1399"/>
      <c r="F184" s="1399"/>
      <c r="G184" s="1399">
        <v>21</v>
      </c>
      <c r="H184" s="1399">
        <v>21</v>
      </c>
      <c r="I184" s="1399">
        <v>21</v>
      </c>
      <c r="J184" s="1399">
        <v>21</v>
      </c>
      <c r="K184" s="1399">
        <v>21</v>
      </c>
      <c r="L184" s="1399">
        <v>21</v>
      </c>
      <c r="M184" s="1399">
        <v>21</v>
      </c>
      <c r="N184" s="1035" t="s">
        <v>36</v>
      </c>
      <c r="O184" s="540" t="s">
        <v>36</v>
      </c>
      <c r="P184" s="540" t="s">
        <v>36</v>
      </c>
      <c r="Q184" s="540" t="s">
        <v>36</v>
      </c>
      <c r="R184" s="540" t="s">
        <v>36</v>
      </c>
      <c r="S184" s="540"/>
      <c r="T184" s="540"/>
      <c r="U184" s="540">
        <v>22</v>
      </c>
      <c r="V184" s="540">
        <v>22</v>
      </c>
      <c r="W184" s="1400">
        <v>22</v>
      </c>
      <c r="X184" s="540">
        <v>22</v>
      </c>
      <c r="Y184" s="540">
        <v>22</v>
      </c>
      <c r="Z184" s="1400">
        <v>22</v>
      </c>
      <c r="AA184" s="540">
        <v>22</v>
      </c>
      <c r="AB184" s="540" t="s">
        <v>36</v>
      </c>
      <c r="AC184" s="540" t="s">
        <v>36</v>
      </c>
      <c r="AD184" s="540" t="s">
        <v>36</v>
      </c>
      <c r="AE184" s="540" t="s">
        <v>36</v>
      </c>
      <c r="AF184" s="540" t="s">
        <v>36</v>
      </c>
      <c r="AG184" s="1401"/>
      <c r="AH184" s="67"/>
      <c r="AI184" s="67"/>
    </row>
    <row r="185" spans="1:35" ht="22.35" customHeight="1" x14ac:dyDescent="0.2">
      <c r="A185" s="1039">
        <v>2</v>
      </c>
      <c r="B185" s="870" t="s">
        <v>262</v>
      </c>
      <c r="C185" s="789" t="s">
        <v>36</v>
      </c>
      <c r="D185" s="789" t="s">
        <v>36</v>
      </c>
      <c r="E185" s="789"/>
      <c r="F185" s="789"/>
      <c r="G185" s="789">
        <v>22</v>
      </c>
      <c r="H185" s="1402">
        <v>22</v>
      </c>
      <c r="I185" s="781">
        <v>22</v>
      </c>
      <c r="J185" s="789">
        <v>22</v>
      </c>
      <c r="K185" s="789">
        <v>22</v>
      </c>
      <c r="L185" s="781">
        <v>22</v>
      </c>
      <c r="M185" s="792">
        <v>22</v>
      </c>
      <c r="N185" s="792" t="s">
        <v>36</v>
      </c>
      <c r="O185" s="792" t="s">
        <v>36</v>
      </c>
      <c r="P185" s="792" t="s">
        <v>36</v>
      </c>
      <c r="Q185" s="792" t="s">
        <v>36</v>
      </c>
      <c r="R185" s="792" t="s">
        <v>36</v>
      </c>
      <c r="S185" s="792"/>
      <c r="T185" s="792"/>
      <c r="U185" s="792">
        <v>23</v>
      </c>
      <c r="V185" s="792">
        <v>23</v>
      </c>
      <c r="W185" s="781">
        <v>23</v>
      </c>
      <c r="X185" s="789">
        <v>23</v>
      </c>
      <c r="Y185" s="789">
        <v>23</v>
      </c>
      <c r="Z185" s="781">
        <v>23</v>
      </c>
      <c r="AA185" s="792">
        <v>23</v>
      </c>
      <c r="AB185" s="792" t="s">
        <v>36</v>
      </c>
      <c r="AC185" s="792" t="s">
        <v>36</v>
      </c>
      <c r="AD185" s="792" t="s">
        <v>36</v>
      </c>
      <c r="AE185" s="792" t="s">
        <v>36</v>
      </c>
      <c r="AF185" s="792" t="s">
        <v>36</v>
      </c>
      <c r="AG185" s="975"/>
      <c r="AH185" s="67"/>
      <c r="AI185" s="67"/>
    </row>
    <row r="186" spans="1:35" ht="22.35" customHeight="1" x14ac:dyDescent="0.2">
      <c r="A186" s="1039">
        <v>3</v>
      </c>
      <c r="B186" s="870" t="s">
        <v>263</v>
      </c>
      <c r="C186" s="789" t="s">
        <v>36</v>
      </c>
      <c r="D186" s="789" t="s">
        <v>36</v>
      </c>
      <c r="E186" s="789"/>
      <c r="F186" s="789"/>
      <c r="G186" s="792">
        <v>23</v>
      </c>
      <c r="H186" s="792">
        <v>23</v>
      </c>
      <c r="I186" s="798">
        <v>23</v>
      </c>
      <c r="J186" s="798">
        <v>23</v>
      </c>
      <c r="K186" s="798">
        <v>23</v>
      </c>
      <c r="L186" s="798">
        <v>23</v>
      </c>
      <c r="M186" s="798">
        <v>23</v>
      </c>
      <c r="N186" s="798" t="s">
        <v>36</v>
      </c>
      <c r="O186" s="798" t="s">
        <v>36</v>
      </c>
      <c r="P186" s="789" t="s">
        <v>36</v>
      </c>
      <c r="Q186" s="789" t="s">
        <v>36</v>
      </c>
      <c r="R186" s="1041" t="s">
        <v>36</v>
      </c>
      <c r="S186" s="1041"/>
      <c r="T186" s="789"/>
      <c r="U186" s="792">
        <v>21</v>
      </c>
      <c r="V186" s="792">
        <v>21</v>
      </c>
      <c r="W186" s="781">
        <v>21</v>
      </c>
      <c r="X186" s="1402">
        <v>21</v>
      </c>
      <c r="Y186" s="1402">
        <v>21</v>
      </c>
      <c r="Z186" s="1403">
        <v>21</v>
      </c>
      <c r="AA186" s="1402">
        <v>21</v>
      </c>
      <c r="AB186" s="789" t="s">
        <v>36</v>
      </c>
      <c r="AC186" s="789" t="s">
        <v>36</v>
      </c>
      <c r="AD186" s="789" t="s">
        <v>36</v>
      </c>
      <c r="AE186" s="789" t="s">
        <v>36</v>
      </c>
      <c r="AF186" s="789" t="s">
        <v>36</v>
      </c>
      <c r="AG186" s="975"/>
      <c r="AH186" s="67"/>
      <c r="AI186" s="67"/>
    </row>
    <row r="187" spans="1:35" ht="22.35" customHeight="1" x14ac:dyDescent="0.2">
      <c r="A187" s="1039">
        <v>4</v>
      </c>
      <c r="B187" s="870" t="s">
        <v>0</v>
      </c>
      <c r="C187" s="789">
        <v>23</v>
      </c>
      <c r="D187" s="789">
        <v>23</v>
      </c>
      <c r="E187" s="781">
        <v>23</v>
      </c>
      <c r="F187" s="789">
        <v>23</v>
      </c>
      <c r="G187" s="789" t="s">
        <v>36</v>
      </c>
      <c r="H187" s="789" t="s">
        <v>36</v>
      </c>
      <c r="I187" s="789" t="s">
        <v>36</v>
      </c>
      <c r="J187" s="789" t="s">
        <v>36</v>
      </c>
      <c r="K187" s="789" t="s">
        <v>36</v>
      </c>
      <c r="L187" s="789"/>
      <c r="M187" s="789"/>
      <c r="N187" s="789">
        <v>21</v>
      </c>
      <c r="O187" s="798">
        <v>21</v>
      </c>
      <c r="P187" s="798">
        <v>21</v>
      </c>
      <c r="Q187" s="798">
        <v>21</v>
      </c>
      <c r="R187" s="798">
        <v>21</v>
      </c>
      <c r="S187" s="798">
        <v>21</v>
      </c>
      <c r="T187" s="798">
        <v>21</v>
      </c>
      <c r="U187" s="798" t="s">
        <v>36</v>
      </c>
      <c r="V187" s="798" t="s">
        <v>36</v>
      </c>
      <c r="W187" s="789" t="s">
        <v>36</v>
      </c>
      <c r="X187" s="789" t="s">
        <v>36</v>
      </c>
      <c r="Y187" s="789" t="s">
        <v>36</v>
      </c>
      <c r="Z187" s="789"/>
      <c r="AA187" s="789"/>
      <c r="AB187" s="789">
        <v>22</v>
      </c>
      <c r="AC187" s="789">
        <v>22</v>
      </c>
      <c r="AD187" s="781">
        <v>22</v>
      </c>
      <c r="AE187" s="789">
        <v>22</v>
      </c>
      <c r="AF187" s="789">
        <v>22</v>
      </c>
      <c r="AG187" s="923"/>
      <c r="AH187" s="67"/>
      <c r="AI187" s="67"/>
    </row>
    <row r="188" spans="1:35" ht="22.35" customHeight="1" x14ac:dyDescent="0.2">
      <c r="A188" s="1039">
        <v>5</v>
      </c>
      <c r="B188" s="870" t="s">
        <v>0</v>
      </c>
      <c r="C188" s="789">
        <v>21</v>
      </c>
      <c r="D188" s="789">
        <v>21</v>
      </c>
      <c r="E188" s="781">
        <v>21</v>
      </c>
      <c r="F188" s="792">
        <v>21</v>
      </c>
      <c r="G188" s="789" t="s">
        <v>36</v>
      </c>
      <c r="H188" s="789" t="s">
        <v>36</v>
      </c>
      <c r="I188" s="789" t="s">
        <v>36</v>
      </c>
      <c r="J188" s="789" t="s">
        <v>36</v>
      </c>
      <c r="K188" s="789" t="s">
        <v>36</v>
      </c>
      <c r="L188" s="789"/>
      <c r="M188" s="789"/>
      <c r="N188" s="789">
        <v>22</v>
      </c>
      <c r="O188" s="789">
        <v>22</v>
      </c>
      <c r="P188" s="781">
        <v>22</v>
      </c>
      <c r="Q188" s="789">
        <v>22</v>
      </c>
      <c r="R188" s="789">
        <v>22</v>
      </c>
      <c r="S188" s="781">
        <v>22</v>
      </c>
      <c r="T188" s="789">
        <v>22</v>
      </c>
      <c r="U188" s="789" t="s">
        <v>36</v>
      </c>
      <c r="V188" s="789" t="s">
        <v>36</v>
      </c>
      <c r="W188" s="789" t="s">
        <v>36</v>
      </c>
      <c r="X188" s="789" t="s">
        <v>36</v>
      </c>
      <c r="Y188" s="789" t="s">
        <v>36</v>
      </c>
      <c r="Z188" s="789"/>
      <c r="AA188" s="789"/>
      <c r="AB188" s="789">
        <v>23</v>
      </c>
      <c r="AC188" s="792">
        <v>23</v>
      </c>
      <c r="AD188" s="792">
        <v>23</v>
      </c>
      <c r="AE188" s="792">
        <v>23</v>
      </c>
      <c r="AF188" s="789">
        <v>23</v>
      </c>
      <c r="AG188" s="923"/>
      <c r="AH188" s="67"/>
      <c r="AI188" s="67"/>
    </row>
    <row r="189" spans="1:35" ht="22.35" customHeight="1" thickBot="1" x14ac:dyDescent="0.25">
      <c r="A189" s="1404">
        <v>6</v>
      </c>
      <c r="B189" s="1405" t="s">
        <v>264</v>
      </c>
      <c r="C189" s="335">
        <v>22</v>
      </c>
      <c r="D189" s="335">
        <v>22</v>
      </c>
      <c r="E189" s="1406">
        <v>22</v>
      </c>
      <c r="F189" s="335">
        <v>22</v>
      </c>
      <c r="G189" s="335" t="s">
        <v>36</v>
      </c>
      <c r="H189" s="334" t="s">
        <v>36</v>
      </c>
      <c r="I189" s="334" t="s">
        <v>36</v>
      </c>
      <c r="J189" s="334" t="s">
        <v>36</v>
      </c>
      <c r="K189" s="334" t="s">
        <v>36</v>
      </c>
      <c r="L189" s="334"/>
      <c r="M189" s="334"/>
      <c r="N189" s="1407">
        <v>23</v>
      </c>
      <c r="O189" s="1407">
        <v>23</v>
      </c>
      <c r="P189" s="1407">
        <v>23</v>
      </c>
      <c r="Q189" s="1407">
        <v>23</v>
      </c>
      <c r="R189" s="1407">
        <v>23</v>
      </c>
      <c r="S189" s="1407">
        <v>23</v>
      </c>
      <c r="T189" s="1407">
        <v>23</v>
      </c>
      <c r="U189" s="335" t="s">
        <v>36</v>
      </c>
      <c r="V189" s="335" t="s">
        <v>36</v>
      </c>
      <c r="W189" s="335" t="s">
        <v>36</v>
      </c>
      <c r="X189" s="335" t="s">
        <v>36</v>
      </c>
      <c r="Y189" s="335" t="s">
        <v>36</v>
      </c>
      <c r="Z189" s="335"/>
      <c r="AA189" s="335"/>
      <c r="AB189" s="339">
        <v>21</v>
      </c>
      <c r="AC189" s="339">
        <v>21</v>
      </c>
      <c r="AD189" s="1406">
        <v>21</v>
      </c>
      <c r="AE189" s="335">
        <v>21</v>
      </c>
      <c r="AF189" s="335">
        <v>21</v>
      </c>
      <c r="AG189" s="1408"/>
      <c r="AH189" s="67"/>
      <c r="AI189" s="67"/>
    </row>
    <row r="190" spans="1:35" ht="22.35" customHeight="1" x14ac:dyDescent="0.2">
      <c r="A190" s="130"/>
      <c r="B190" s="128"/>
      <c r="C190" s="129"/>
      <c r="D190" s="129"/>
      <c r="E190" s="141"/>
      <c r="F190" s="129"/>
      <c r="G190" s="129"/>
      <c r="H190" s="146"/>
      <c r="I190" s="146"/>
      <c r="J190" s="146"/>
      <c r="K190" s="146"/>
      <c r="L190" s="146"/>
      <c r="M190" s="146"/>
      <c r="N190" s="126"/>
      <c r="O190" s="126"/>
      <c r="P190" s="141"/>
      <c r="Q190" s="129"/>
      <c r="R190" s="129"/>
      <c r="S190" s="141"/>
      <c r="T190" s="129"/>
      <c r="U190" s="129"/>
      <c r="V190" s="129"/>
      <c r="W190" s="129"/>
      <c r="X190" s="129"/>
      <c r="Y190" s="129"/>
      <c r="Z190" s="129"/>
      <c r="AA190" s="129"/>
      <c r="AB190" s="126"/>
      <c r="AC190" s="126"/>
      <c r="AD190" s="141"/>
      <c r="AE190" s="129"/>
      <c r="AF190" s="129"/>
      <c r="AG190" s="141"/>
      <c r="AH190" s="67"/>
      <c r="AI190" s="67"/>
    </row>
    <row r="191" spans="1:35" ht="22.35" customHeight="1" x14ac:dyDescent="0.2">
      <c r="A191" s="69"/>
      <c r="B191" s="70"/>
      <c r="C191" s="121"/>
      <c r="D191" s="121"/>
      <c r="E191" s="107"/>
      <c r="F191" s="121"/>
      <c r="G191" s="121"/>
      <c r="H191" s="121"/>
      <c r="I191" s="121"/>
      <c r="J191" s="121"/>
      <c r="K191" s="121"/>
      <c r="L191" s="121"/>
      <c r="M191" s="121"/>
      <c r="N191" s="121"/>
      <c r="O191" s="121"/>
      <c r="P191" s="107"/>
      <c r="Q191" s="121"/>
      <c r="R191" s="121"/>
      <c r="S191" s="107"/>
      <c r="T191" s="121"/>
      <c r="U191" s="121"/>
      <c r="V191" s="121"/>
      <c r="W191" s="121"/>
      <c r="X191" s="121"/>
      <c r="Y191" s="121"/>
      <c r="Z191" s="121"/>
      <c r="AA191" s="121"/>
      <c r="AB191" s="121"/>
      <c r="AC191" s="122"/>
      <c r="AD191" s="122"/>
      <c r="AE191" s="122"/>
      <c r="AF191" s="121"/>
      <c r="AG191" s="107"/>
      <c r="AH191" s="67"/>
      <c r="AI191" s="67"/>
    </row>
    <row r="192" spans="1:35" ht="22.35" customHeight="1" thickBot="1" x14ac:dyDescent="0.25">
      <c r="A192" s="104" t="s">
        <v>266</v>
      </c>
      <c r="D192" s="48"/>
      <c r="E192" s="48"/>
      <c r="F192" s="48"/>
      <c r="G192" s="65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</row>
    <row r="193" spans="1:35" ht="22.35" customHeight="1" x14ac:dyDescent="0.2">
      <c r="A193" s="1"/>
      <c r="B193" s="1360" t="s">
        <v>235</v>
      </c>
      <c r="C193" s="1352"/>
      <c r="D193" s="1380" t="s">
        <v>97</v>
      </c>
      <c r="E193" s="543"/>
      <c r="F193" s="1345"/>
      <c r="G193" s="1352"/>
      <c r="H193" s="1380" t="s">
        <v>98</v>
      </c>
      <c r="I193" s="543"/>
      <c r="J193" s="1345"/>
      <c r="K193" s="1352"/>
      <c r="L193" s="1380" t="s">
        <v>99</v>
      </c>
      <c r="M193" s="543"/>
      <c r="N193" s="1345"/>
      <c r="O193" s="1352"/>
      <c r="P193" s="1380" t="s">
        <v>100</v>
      </c>
      <c r="Q193" s="543"/>
      <c r="R193" s="1345"/>
      <c r="S193" s="1352"/>
      <c r="T193" s="1380" t="s">
        <v>101</v>
      </c>
      <c r="U193" s="543"/>
      <c r="V193" s="1345"/>
      <c r="W193" s="1352"/>
      <c r="X193" s="1380" t="s">
        <v>102</v>
      </c>
      <c r="Y193" s="543"/>
      <c r="Z193" s="1345"/>
      <c r="AA193" s="1352"/>
      <c r="AB193" s="1380" t="s">
        <v>103</v>
      </c>
      <c r="AC193" s="543"/>
      <c r="AD193" s="543"/>
      <c r="AE193" s="1383" t="s">
        <v>104</v>
      </c>
      <c r="AF193" s="543"/>
      <c r="AG193" s="543"/>
      <c r="AH193" s="543"/>
      <c r="AI193" s="544"/>
    </row>
    <row r="194" spans="1:35" ht="22.35" customHeight="1" x14ac:dyDescent="0.2">
      <c r="A194" s="1"/>
      <c r="B194" s="689" t="s">
        <v>210</v>
      </c>
      <c r="C194" s="1266" t="s">
        <v>236</v>
      </c>
      <c r="D194" s="1142"/>
      <c r="E194" s="1142"/>
      <c r="F194" s="1017"/>
      <c r="G194" s="1266" t="s">
        <v>236</v>
      </c>
      <c r="H194" s="1142"/>
      <c r="I194" s="1142"/>
      <c r="J194" s="1017"/>
      <c r="K194" s="1266" t="s">
        <v>236</v>
      </c>
      <c r="L194" s="1142"/>
      <c r="M194" s="1142"/>
      <c r="N194" s="1017"/>
      <c r="O194" s="1266" t="s">
        <v>267</v>
      </c>
      <c r="P194" s="1142"/>
      <c r="Q194" s="1142"/>
      <c r="R194" s="1017"/>
      <c r="S194" s="1266" t="s">
        <v>222</v>
      </c>
      <c r="T194" s="1142"/>
      <c r="U194" s="1142"/>
      <c r="V194" s="1017"/>
      <c r="W194" s="1042"/>
      <c r="X194" s="1043"/>
      <c r="Y194" s="1043"/>
      <c r="Z194" s="1019"/>
      <c r="AA194" s="1015"/>
      <c r="AB194" s="1142"/>
      <c r="AC194" s="1142"/>
      <c r="AD194" s="1267"/>
      <c r="AE194" s="1020">
        <v>27</v>
      </c>
      <c r="AF194" s="1142"/>
      <c r="AG194" s="1142"/>
      <c r="AH194" s="1267"/>
      <c r="AI194" s="1151"/>
    </row>
    <row r="195" spans="1:35" ht="22.35" customHeight="1" x14ac:dyDescent="0.2">
      <c r="A195" s="1"/>
      <c r="B195" s="689" t="s">
        <v>214</v>
      </c>
      <c r="C195" s="1266" t="s">
        <v>268</v>
      </c>
      <c r="D195" s="1142"/>
      <c r="E195" s="1142"/>
      <c r="F195" s="1017"/>
      <c r="G195" s="1266" t="s">
        <v>268</v>
      </c>
      <c r="H195" s="1142"/>
      <c r="I195" s="1142"/>
      <c r="J195" s="1017"/>
      <c r="K195" s="1266" t="s">
        <v>268</v>
      </c>
      <c r="L195" s="1142"/>
      <c r="M195" s="1142"/>
      <c r="N195" s="1017"/>
      <c r="O195" s="1266" t="s">
        <v>268</v>
      </c>
      <c r="P195" s="1142"/>
      <c r="Q195" s="1142"/>
      <c r="R195" s="1017"/>
      <c r="S195" s="1266" t="s">
        <v>236</v>
      </c>
      <c r="T195" s="1142"/>
      <c r="U195" s="1142"/>
      <c r="V195" s="1017"/>
      <c r="W195" s="1266"/>
      <c r="X195" s="1142"/>
      <c r="Y195" s="1142"/>
      <c r="Z195" s="1017"/>
      <c r="AA195" s="1142"/>
      <c r="AB195" s="1142"/>
      <c r="AC195" s="1142"/>
      <c r="AD195" s="1267"/>
      <c r="AE195" s="1020">
        <v>39</v>
      </c>
      <c r="AF195" s="1142"/>
      <c r="AG195" s="1142"/>
      <c r="AH195" s="1267"/>
      <c r="AI195" s="1151"/>
    </row>
    <row r="196" spans="1:35" ht="22.35" customHeight="1" x14ac:dyDescent="0.2">
      <c r="A196" s="1"/>
      <c r="B196" s="689" t="s">
        <v>221</v>
      </c>
      <c r="C196" s="1266" t="s">
        <v>268</v>
      </c>
      <c r="D196" s="1142"/>
      <c r="E196" s="1142"/>
      <c r="F196" s="1017"/>
      <c r="G196" s="1266" t="s">
        <v>268</v>
      </c>
      <c r="H196" s="1142"/>
      <c r="I196" s="1142"/>
      <c r="J196" s="1017"/>
      <c r="K196" s="1266" t="s">
        <v>268</v>
      </c>
      <c r="L196" s="1142"/>
      <c r="M196" s="1142"/>
      <c r="N196" s="1017"/>
      <c r="O196" s="1266" t="s">
        <v>268</v>
      </c>
      <c r="P196" s="1142"/>
      <c r="Q196" s="1142"/>
      <c r="R196" s="1017"/>
      <c r="S196" s="1266" t="s">
        <v>268</v>
      </c>
      <c r="T196" s="1142"/>
      <c r="U196" s="1142"/>
      <c r="V196" s="1017"/>
      <c r="W196" s="1268" t="s">
        <v>269</v>
      </c>
      <c r="X196" s="1155"/>
      <c r="Y196" s="1155"/>
      <c r="Z196" s="1024"/>
      <c r="AA196" s="1022"/>
      <c r="AB196" s="1155"/>
      <c r="AC196" s="1155"/>
      <c r="AD196" s="1269"/>
      <c r="AE196" s="1020">
        <v>45</v>
      </c>
      <c r="AF196" s="1142"/>
      <c r="AG196" s="1142"/>
      <c r="AH196" s="1267"/>
      <c r="AI196" s="1151"/>
    </row>
    <row r="197" spans="1:35" ht="22.35" customHeight="1" thickBot="1" x14ac:dyDescent="0.25">
      <c r="A197" s="1"/>
      <c r="B197" s="148" t="s">
        <v>223</v>
      </c>
      <c r="C197" s="707"/>
      <c r="D197" s="1218"/>
      <c r="E197" s="1218"/>
      <c r="F197" s="709"/>
      <c r="G197" s="707"/>
      <c r="H197" s="1218"/>
      <c r="I197" s="1218"/>
      <c r="J197" s="709"/>
      <c r="K197" s="707"/>
      <c r="L197" s="1218"/>
      <c r="M197" s="1218"/>
      <c r="N197" s="709"/>
      <c r="O197" s="707"/>
      <c r="P197" s="1218"/>
      <c r="Q197" s="1218"/>
      <c r="R197" s="709"/>
      <c r="S197" s="707"/>
      <c r="T197" s="1218"/>
      <c r="U197" s="1218"/>
      <c r="V197" s="698"/>
      <c r="W197" s="707"/>
      <c r="X197" s="698"/>
      <c r="Y197" s="1218"/>
      <c r="Z197" s="709"/>
      <c r="AA197" s="707"/>
      <c r="AB197" s="698"/>
      <c r="AC197" s="1218"/>
      <c r="AD197" s="709"/>
      <c r="AE197" s="711"/>
      <c r="AF197" s="1218"/>
      <c r="AG197" s="1218"/>
      <c r="AH197" s="698"/>
      <c r="AI197" s="1225"/>
    </row>
    <row r="198" spans="1:35" ht="22.35" customHeight="1" x14ac:dyDescent="0.2">
      <c r="A198" s="68"/>
      <c r="B198" s="1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</row>
    <row r="199" spans="1:35" ht="22.35" customHeight="1" thickBot="1" x14ac:dyDescent="0.25">
      <c r="A199" s="1008"/>
      <c r="B199" s="1227" t="s">
        <v>29</v>
      </c>
      <c r="C199" s="1228">
        <v>1</v>
      </c>
      <c r="D199" s="1228">
        <v>2</v>
      </c>
      <c r="E199" s="1229">
        <v>3</v>
      </c>
      <c r="F199" s="1229">
        <v>4</v>
      </c>
      <c r="G199" s="1229">
        <v>5</v>
      </c>
      <c r="H199" s="1228">
        <v>6</v>
      </c>
      <c r="I199" s="1228">
        <v>7</v>
      </c>
      <c r="J199" s="1228">
        <v>8</v>
      </c>
      <c r="K199" s="1228">
        <v>9</v>
      </c>
      <c r="L199" s="1229">
        <v>10</v>
      </c>
      <c r="M199" s="1229">
        <v>11</v>
      </c>
      <c r="N199" s="1228">
        <v>12</v>
      </c>
      <c r="O199" s="1228">
        <v>13</v>
      </c>
      <c r="P199" s="1228">
        <v>14</v>
      </c>
      <c r="Q199" s="1228">
        <v>15</v>
      </c>
      <c r="R199" s="1228">
        <v>16</v>
      </c>
      <c r="S199" s="1229">
        <v>17</v>
      </c>
      <c r="T199" s="1229">
        <v>18</v>
      </c>
      <c r="U199" s="1228">
        <v>19</v>
      </c>
      <c r="V199" s="1228">
        <v>20</v>
      </c>
      <c r="W199" s="1228">
        <v>21</v>
      </c>
      <c r="X199" s="1228">
        <v>22</v>
      </c>
      <c r="Y199" s="1228">
        <v>23</v>
      </c>
      <c r="Z199" s="1229">
        <v>24</v>
      </c>
      <c r="AA199" s="1229">
        <v>25</v>
      </c>
      <c r="AB199" s="1230">
        <v>26</v>
      </c>
      <c r="AC199" s="1228">
        <v>27</v>
      </c>
      <c r="AD199" s="1228">
        <v>28</v>
      </c>
      <c r="AE199" s="1228">
        <v>29</v>
      </c>
      <c r="AF199" s="1228">
        <v>30</v>
      </c>
      <c r="AG199" s="1231"/>
      <c r="AH199" s="111"/>
      <c r="AI199" s="112"/>
    </row>
    <row r="200" spans="1:35" ht="22.35" customHeight="1" x14ac:dyDescent="0.2">
      <c r="A200" s="1353">
        <v>1</v>
      </c>
      <c r="B200" s="1409" t="s">
        <v>270</v>
      </c>
      <c r="C200" s="1389" t="s">
        <v>32</v>
      </c>
      <c r="D200" s="1389" t="s">
        <v>32</v>
      </c>
      <c r="E200" s="1389"/>
      <c r="F200" s="538"/>
      <c r="G200" s="538"/>
      <c r="H200" s="538" t="s">
        <v>32</v>
      </c>
      <c r="I200" s="538" t="s">
        <v>32</v>
      </c>
      <c r="J200" s="538" t="s">
        <v>32</v>
      </c>
      <c r="K200" s="1410" t="s">
        <v>32</v>
      </c>
      <c r="L200" s="538"/>
      <c r="M200" s="538"/>
      <c r="N200" s="538" t="s">
        <v>32</v>
      </c>
      <c r="O200" s="538" t="s">
        <v>32</v>
      </c>
      <c r="P200" s="538" t="s">
        <v>32</v>
      </c>
      <c r="Q200" s="538" t="s">
        <v>32</v>
      </c>
      <c r="R200" s="538" t="s">
        <v>32</v>
      </c>
      <c r="S200" s="538"/>
      <c r="T200" s="538"/>
      <c r="U200" s="538" t="s">
        <v>32</v>
      </c>
      <c r="V200" s="1389" t="s">
        <v>32</v>
      </c>
      <c r="W200" s="538" t="s">
        <v>32</v>
      </c>
      <c r="X200" s="1389" t="s">
        <v>32</v>
      </c>
      <c r="Y200" s="1389" t="s">
        <v>32</v>
      </c>
      <c r="Z200" s="1389"/>
      <c r="AA200" s="538"/>
      <c r="AB200" s="538" t="s">
        <v>32</v>
      </c>
      <c r="AC200" s="538" t="s">
        <v>32</v>
      </c>
      <c r="AD200" s="538" t="s">
        <v>32</v>
      </c>
      <c r="AE200" s="538" t="s">
        <v>32</v>
      </c>
      <c r="AF200" s="1410" t="s">
        <v>32</v>
      </c>
      <c r="AG200" s="1333"/>
      <c r="AH200" s="133"/>
      <c r="AI200" s="117"/>
    </row>
    <row r="201" spans="1:35" ht="22.35" customHeight="1" x14ac:dyDescent="0.2">
      <c r="A201" s="700">
        <v>2</v>
      </c>
      <c r="B201" s="712" t="s">
        <v>271</v>
      </c>
      <c r="C201" s="1173" t="s">
        <v>272</v>
      </c>
      <c r="D201" s="1173" t="s">
        <v>36</v>
      </c>
      <c r="E201" s="1173"/>
      <c r="F201" s="1173"/>
      <c r="G201" s="1173"/>
      <c r="H201" s="1173" t="s">
        <v>273</v>
      </c>
      <c r="I201" s="1173" t="s">
        <v>273</v>
      </c>
      <c r="J201" s="1173" t="s">
        <v>273</v>
      </c>
      <c r="K201" s="1173" t="s">
        <v>273</v>
      </c>
      <c r="L201" s="1173"/>
      <c r="M201" s="1173"/>
      <c r="N201" s="1173" t="s">
        <v>54</v>
      </c>
      <c r="O201" s="1173" t="s">
        <v>54</v>
      </c>
      <c r="P201" s="1173" t="s">
        <v>54</v>
      </c>
      <c r="Q201" s="1173" t="s">
        <v>54</v>
      </c>
      <c r="R201" s="1173" t="s">
        <v>54</v>
      </c>
      <c r="S201" s="1173" t="s">
        <v>54</v>
      </c>
      <c r="T201" s="1173"/>
      <c r="U201" s="1173" t="s">
        <v>272</v>
      </c>
      <c r="V201" s="1190" t="s">
        <v>272</v>
      </c>
      <c r="W201" s="1173" t="s">
        <v>272</v>
      </c>
      <c r="X201" s="1173" t="s">
        <v>272</v>
      </c>
      <c r="Y201" s="1173" t="s">
        <v>36</v>
      </c>
      <c r="Z201" s="1173"/>
      <c r="AA201" s="1173"/>
      <c r="AB201" s="1181" t="s">
        <v>273</v>
      </c>
      <c r="AC201" s="1181" t="s">
        <v>273</v>
      </c>
      <c r="AD201" s="1181" t="s">
        <v>273</v>
      </c>
      <c r="AE201" s="1181" t="s">
        <v>273</v>
      </c>
      <c r="AF201" s="1181" t="s">
        <v>273</v>
      </c>
      <c r="AG201" s="1182"/>
      <c r="AH201" s="133"/>
      <c r="AI201" s="117"/>
    </row>
    <row r="202" spans="1:35" ht="22.35" customHeight="1" x14ac:dyDescent="0.2">
      <c r="A202" s="700">
        <v>3</v>
      </c>
      <c r="B202" s="713" t="s">
        <v>274</v>
      </c>
      <c r="C202" s="1173" t="s">
        <v>273</v>
      </c>
      <c r="D202" s="1173" t="s">
        <v>273</v>
      </c>
      <c r="E202" s="1173"/>
      <c r="F202" s="1173"/>
      <c r="G202" s="1173"/>
      <c r="H202" s="1173" t="s">
        <v>54</v>
      </c>
      <c r="I202" s="1173" t="s">
        <v>54</v>
      </c>
      <c r="J202" s="1173" t="s">
        <v>54</v>
      </c>
      <c r="K202" s="1173" t="s">
        <v>54</v>
      </c>
      <c r="L202" s="1173" t="s">
        <v>54</v>
      </c>
      <c r="M202" s="1173"/>
      <c r="N202" s="1173" t="s">
        <v>272</v>
      </c>
      <c r="O202" s="1190" t="s">
        <v>272</v>
      </c>
      <c r="P202" s="1173" t="s">
        <v>272</v>
      </c>
      <c r="Q202" s="1173" t="s">
        <v>272</v>
      </c>
      <c r="R202" s="1173" t="s">
        <v>36</v>
      </c>
      <c r="S202" s="1173"/>
      <c r="T202" s="1173"/>
      <c r="U202" s="1173" t="s">
        <v>273</v>
      </c>
      <c r="V202" s="1173" t="s">
        <v>273</v>
      </c>
      <c r="W202" s="1173" t="s">
        <v>273</v>
      </c>
      <c r="X202" s="1173" t="s">
        <v>273</v>
      </c>
      <c r="Y202" s="1173" t="s">
        <v>273</v>
      </c>
      <c r="Z202" s="1173"/>
      <c r="AA202" s="1173"/>
      <c r="AB202" s="1173" t="s">
        <v>54</v>
      </c>
      <c r="AC202" s="1173" t="s">
        <v>54</v>
      </c>
      <c r="AD202" s="1173" t="s">
        <v>54</v>
      </c>
      <c r="AE202" s="1173" t="s">
        <v>54</v>
      </c>
      <c r="AF202" s="1173" t="s">
        <v>54</v>
      </c>
      <c r="AG202" s="1238"/>
      <c r="AH202" s="133"/>
      <c r="AI202" s="117"/>
    </row>
    <row r="203" spans="1:35" ht="22.35" customHeight="1" x14ac:dyDescent="0.2">
      <c r="A203" s="700">
        <v>4</v>
      </c>
      <c r="B203" s="713" t="s">
        <v>275</v>
      </c>
      <c r="C203" s="1173"/>
      <c r="D203" s="1173" t="s">
        <v>32</v>
      </c>
      <c r="E203" s="1173" t="s">
        <v>54</v>
      </c>
      <c r="F203" s="1173"/>
      <c r="G203" s="1173"/>
      <c r="H203" s="1173" t="s">
        <v>276</v>
      </c>
      <c r="I203" s="1173" t="s">
        <v>32</v>
      </c>
      <c r="J203" s="1173"/>
      <c r="K203" s="1173" t="s">
        <v>32</v>
      </c>
      <c r="L203" s="1173"/>
      <c r="M203" s="1173"/>
      <c r="N203" s="1173"/>
      <c r="O203" s="1173" t="s">
        <v>276</v>
      </c>
      <c r="P203" s="1173" t="s">
        <v>32</v>
      </c>
      <c r="Q203" s="1173"/>
      <c r="R203" s="1170" t="s">
        <v>32</v>
      </c>
      <c r="S203" s="1170"/>
      <c r="T203" s="1173"/>
      <c r="U203" s="1173"/>
      <c r="V203" s="1173" t="s">
        <v>276</v>
      </c>
      <c r="W203" s="1173"/>
      <c r="X203" s="1173"/>
      <c r="Y203" s="1173" t="s">
        <v>32</v>
      </c>
      <c r="Z203" s="1173" t="s">
        <v>54</v>
      </c>
      <c r="AA203" s="1173"/>
      <c r="AB203" s="1173"/>
      <c r="AC203" s="1173" t="s">
        <v>276</v>
      </c>
      <c r="AD203" s="1173" t="s">
        <v>32</v>
      </c>
      <c r="AE203" s="1173"/>
      <c r="AF203" s="1173" t="s">
        <v>32</v>
      </c>
      <c r="AG203" s="742"/>
      <c r="AH203" s="133"/>
      <c r="AI203" s="117"/>
    </row>
    <row r="204" spans="1:35" ht="22.35" customHeight="1" x14ac:dyDescent="0.2">
      <c r="A204" s="700">
        <v>5</v>
      </c>
      <c r="B204" s="713" t="s">
        <v>277</v>
      </c>
      <c r="C204" s="1173" t="s">
        <v>32</v>
      </c>
      <c r="D204" s="1173"/>
      <c r="E204" s="1173"/>
      <c r="F204" s="1173"/>
      <c r="G204" s="1173"/>
      <c r="H204" s="1173"/>
      <c r="I204" s="1173"/>
      <c r="J204" s="1173" t="s">
        <v>32</v>
      </c>
      <c r="K204" s="1173"/>
      <c r="L204" s="1173"/>
      <c r="M204" s="1173"/>
      <c r="N204" s="1173" t="s">
        <v>276</v>
      </c>
      <c r="O204" s="1173"/>
      <c r="P204" s="1173"/>
      <c r="Q204" s="1170" t="s">
        <v>32</v>
      </c>
      <c r="R204" s="1173"/>
      <c r="S204" s="1173"/>
      <c r="T204" s="1173"/>
      <c r="U204" s="1173" t="s">
        <v>276</v>
      </c>
      <c r="V204" s="1173"/>
      <c r="W204" s="1173"/>
      <c r="X204" s="1173" t="s">
        <v>32</v>
      </c>
      <c r="Y204" s="1173"/>
      <c r="Z204" s="1173"/>
      <c r="AA204" s="1173"/>
      <c r="AB204" s="1173" t="s">
        <v>276</v>
      </c>
      <c r="AC204" s="1173"/>
      <c r="AD204" s="1173"/>
      <c r="AE204" s="1173" t="s">
        <v>32</v>
      </c>
      <c r="AF204" s="1173"/>
      <c r="AG204" s="1238"/>
      <c r="AH204" s="133"/>
      <c r="AI204" s="117"/>
    </row>
    <row r="205" spans="1:35" ht="22.35" customHeight="1" x14ac:dyDescent="0.2">
      <c r="A205" s="700">
        <v>6</v>
      </c>
      <c r="B205" s="1168" t="s">
        <v>278</v>
      </c>
      <c r="C205" s="1170" t="s">
        <v>32</v>
      </c>
      <c r="D205" s="629" t="s">
        <v>32</v>
      </c>
      <c r="E205" s="1173"/>
      <c r="F205" s="1173"/>
      <c r="G205" s="1175"/>
      <c r="H205" s="1173" t="s">
        <v>32</v>
      </c>
      <c r="I205" s="1173" t="s">
        <v>32</v>
      </c>
      <c r="J205" s="1173"/>
      <c r="K205" s="1173" t="s">
        <v>32</v>
      </c>
      <c r="L205" s="1175"/>
      <c r="M205" s="1173"/>
      <c r="N205" s="1173" t="s">
        <v>32</v>
      </c>
      <c r="O205" s="1173" t="s">
        <v>32</v>
      </c>
      <c r="P205" s="1173" t="s">
        <v>32</v>
      </c>
      <c r="Q205" s="1173" t="s">
        <v>32</v>
      </c>
      <c r="R205" s="1173" t="s">
        <v>32</v>
      </c>
      <c r="S205" s="1173"/>
      <c r="T205" s="1173"/>
      <c r="U205" s="1173"/>
      <c r="V205" s="1170" t="s">
        <v>32</v>
      </c>
      <c r="W205" s="1170" t="s">
        <v>32</v>
      </c>
      <c r="X205" s="1237" t="s">
        <v>32</v>
      </c>
      <c r="Y205" s="1170" t="s">
        <v>32</v>
      </c>
      <c r="Z205" s="1173"/>
      <c r="AA205" s="1173"/>
      <c r="AB205" s="1175" t="s">
        <v>32</v>
      </c>
      <c r="AC205" s="1173" t="s">
        <v>32</v>
      </c>
      <c r="AD205" s="1173" t="s">
        <v>32</v>
      </c>
      <c r="AE205" s="1173"/>
      <c r="AF205" s="1173" t="s">
        <v>32</v>
      </c>
      <c r="AG205" s="702"/>
      <c r="AH205" s="125"/>
      <c r="AI205" s="67"/>
    </row>
    <row r="206" spans="1:35" ht="22.35" customHeight="1" thickBot="1" x14ac:dyDescent="0.25">
      <c r="A206" s="705"/>
      <c r="B206" s="1240"/>
      <c r="C206" s="1228"/>
      <c r="D206" s="1228"/>
      <c r="E206" s="1228"/>
      <c r="F206" s="1228"/>
      <c r="G206" s="1228"/>
      <c r="H206" s="1228"/>
      <c r="I206" s="1228"/>
      <c r="J206" s="1228"/>
      <c r="K206" s="1228"/>
      <c r="L206" s="1228"/>
      <c r="M206" s="1228"/>
      <c r="N206" s="1228"/>
      <c r="O206" s="1228"/>
      <c r="P206" s="1228"/>
      <c r="Q206" s="1228"/>
      <c r="R206" s="1228"/>
      <c r="S206" s="1228"/>
      <c r="T206" s="1228"/>
      <c r="U206" s="1228"/>
      <c r="V206" s="1228"/>
      <c r="W206" s="1228"/>
      <c r="X206" s="1228"/>
      <c r="Y206" s="1228"/>
      <c r="Z206" s="1228"/>
      <c r="AA206" s="1228"/>
      <c r="AB206" s="1228"/>
      <c r="AC206" s="1228"/>
      <c r="AD206" s="1228"/>
      <c r="AE206" s="1228"/>
      <c r="AF206" s="1228"/>
      <c r="AG206" s="663"/>
      <c r="AH206" s="67"/>
      <c r="AI206" s="67"/>
    </row>
    <row r="207" spans="1:35" ht="22.35" customHeight="1" x14ac:dyDescent="0.2">
      <c r="A207" s="130"/>
      <c r="B207" s="128"/>
      <c r="C207" s="129"/>
      <c r="D207" s="129"/>
      <c r="E207" s="129"/>
      <c r="F207" s="129"/>
      <c r="G207" s="129"/>
      <c r="H207" s="129"/>
      <c r="I207" s="129"/>
      <c r="J207" s="129"/>
      <c r="K207" s="129"/>
      <c r="L207" s="129"/>
      <c r="M207" s="129"/>
      <c r="N207" s="129"/>
      <c r="O207" s="129"/>
      <c r="P207" s="129"/>
      <c r="Q207" s="129"/>
      <c r="R207" s="129"/>
      <c r="S207" s="129"/>
      <c r="T207" s="129"/>
      <c r="U207" s="129"/>
      <c r="V207" s="129"/>
      <c r="W207" s="129"/>
      <c r="X207" s="129"/>
      <c r="Y207" s="129"/>
      <c r="Z207" s="129"/>
      <c r="AA207" s="129"/>
      <c r="AB207" s="129"/>
      <c r="AC207" s="129"/>
      <c r="AD207" s="129"/>
      <c r="AE207" s="129"/>
      <c r="AF207" s="129"/>
      <c r="AG207" s="129"/>
      <c r="AH207" s="67"/>
      <c r="AI207" s="67"/>
    </row>
    <row r="208" spans="1:35" ht="22.35" customHeight="1" x14ac:dyDescent="0.2">
      <c r="A208" s="130"/>
      <c r="B208" s="128"/>
      <c r="C208" s="129"/>
      <c r="D208" s="129"/>
      <c r="E208" s="129"/>
      <c r="F208" s="129"/>
      <c r="G208" s="129"/>
      <c r="H208" s="129"/>
      <c r="I208" s="129"/>
      <c r="J208" s="129"/>
      <c r="K208" s="129"/>
      <c r="L208" s="129"/>
      <c r="M208" s="129"/>
      <c r="N208" s="129"/>
      <c r="O208" s="129"/>
      <c r="P208" s="129"/>
      <c r="Q208" s="129"/>
      <c r="R208" s="129"/>
      <c r="S208" s="129"/>
      <c r="T208" s="129"/>
      <c r="U208" s="129"/>
      <c r="V208" s="129"/>
      <c r="W208" s="129"/>
      <c r="X208" s="129"/>
      <c r="Y208" s="129"/>
      <c r="Z208" s="129"/>
      <c r="AA208" s="129"/>
      <c r="AB208" s="129"/>
      <c r="AC208" s="129"/>
      <c r="AD208" s="129"/>
      <c r="AE208" s="129"/>
      <c r="AF208" s="129"/>
      <c r="AG208" s="129"/>
      <c r="AH208" s="67"/>
      <c r="AI208" s="67"/>
    </row>
    <row r="209" spans="1:36" ht="22.35" customHeight="1" thickBot="1" x14ac:dyDescent="0.25">
      <c r="A209" s="98" t="s">
        <v>279</v>
      </c>
      <c r="B209" s="48"/>
      <c r="C209" s="66"/>
      <c r="D209" s="48"/>
      <c r="E209" s="48"/>
      <c r="F209" s="66"/>
      <c r="G209" s="48"/>
      <c r="H209" s="48"/>
      <c r="I209" s="66"/>
      <c r="J209" s="66"/>
      <c r="K209" s="48"/>
      <c r="L209" s="66"/>
      <c r="M209" s="48"/>
      <c r="N209" s="48"/>
      <c r="O209" s="66"/>
      <c r="P209" s="48"/>
      <c r="Q209" s="66"/>
      <c r="R209" s="66"/>
      <c r="S209" s="48"/>
      <c r="T209" s="48"/>
      <c r="U209" s="66"/>
      <c r="V209" s="48"/>
      <c r="W209" s="66"/>
      <c r="X209" s="66"/>
      <c r="Y209" s="48"/>
      <c r="Z209" s="48"/>
      <c r="AA209" s="48"/>
      <c r="AB209" s="48"/>
      <c r="AC209" s="48"/>
      <c r="AD209" s="48"/>
      <c r="AE209" s="66"/>
      <c r="AF209" s="48"/>
      <c r="AG209" s="48"/>
      <c r="AH209" s="67"/>
      <c r="AI209" s="67"/>
    </row>
    <row r="210" spans="1:36" ht="22.35" customHeight="1" x14ac:dyDescent="0.2">
      <c r="A210" s="69"/>
      <c r="B210" s="1411" t="s">
        <v>280</v>
      </c>
      <c r="C210" s="1412"/>
      <c r="D210" s="226" t="s">
        <v>97</v>
      </c>
      <c r="E210" s="227"/>
      <c r="F210" s="1413"/>
      <c r="G210" s="1414"/>
      <c r="H210" s="226" t="s">
        <v>98</v>
      </c>
      <c r="I210" s="227"/>
      <c r="J210" s="1413"/>
      <c r="K210" s="1414"/>
      <c r="L210" s="226" t="s">
        <v>99</v>
      </c>
      <c r="M210" s="227"/>
      <c r="N210" s="1413"/>
      <c r="O210" s="1414"/>
      <c r="P210" s="226" t="s">
        <v>100</v>
      </c>
      <c r="Q210" s="227"/>
      <c r="R210" s="1413"/>
      <c r="S210" s="1414"/>
      <c r="T210" s="226" t="s">
        <v>101</v>
      </c>
      <c r="U210" s="227"/>
      <c r="V210" s="1413"/>
      <c r="W210" s="1414"/>
      <c r="X210" s="226" t="s">
        <v>102</v>
      </c>
      <c r="Y210" s="227"/>
      <c r="Z210" s="1413"/>
      <c r="AA210" s="1414"/>
      <c r="AB210" s="226" t="s">
        <v>103</v>
      </c>
      <c r="AC210" s="227"/>
      <c r="AD210" s="227"/>
      <c r="AE210" s="1415" t="s">
        <v>104</v>
      </c>
      <c r="AF210" s="227"/>
      <c r="AG210" s="227"/>
      <c r="AH210" s="227"/>
      <c r="AI210" s="1416"/>
    </row>
    <row r="211" spans="1:36" ht="22.35" customHeight="1" x14ac:dyDescent="0.2">
      <c r="A211" s="69"/>
      <c r="B211" s="1045" t="s">
        <v>281</v>
      </c>
      <c r="C211" s="1046" t="s">
        <v>162</v>
      </c>
      <c r="D211" s="1047" t="s">
        <v>282</v>
      </c>
      <c r="E211" s="1048"/>
      <c r="F211" s="1049"/>
      <c r="G211" s="1050"/>
      <c r="H211" s="1417" t="s">
        <v>282</v>
      </c>
      <c r="I211" s="1418"/>
      <c r="J211" s="1049"/>
      <c r="K211" s="1050"/>
      <c r="L211" s="1417" t="s">
        <v>282</v>
      </c>
      <c r="M211" s="1418"/>
      <c r="N211" s="1049"/>
      <c r="O211" s="1050"/>
      <c r="P211" s="1417" t="s">
        <v>283</v>
      </c>
      <c r="Q211" s="1418"/>
      <c r="R211" s="1049"/>
      <c r="S211" s="1050"/>
      <c r="T211" s="1417" t="s">
        <v>284</v>
      </c>
      <c r="U211" s="1418"/>
      <c r="V211" s="1049"/>
      <c r="W211" s="1051"/>
      <c r="X211" s="1419"/>
      <c r="Y211" s="1419"/>
      <c r="Z211" s="1052"/>
      <c r="AA211" s="1051"/>
      <c r="AB211" s="1419"/>
      <c r="AC211" s="1419"/>
      <c r="AD211" s="1419"/>
      <c r="AE211" s="1051"/>
      <c r="AF211" s="1419"/>
      <c r="AG211" s="1419"/>
      <c r="AH211" s="1420"/>
      <c r="AI211" s="1053"/>
    </row>
    <row r="212" spans="1:36" ht="22.35" customHeight="1" x14ac:dyDescent="0.2">
      <c r="A212" s="69"/>
      <c r="B212" s="1045" t="s">
        <v>281</v>
      </c>
      <c r="C212" s="1046" t="s">
        <v>285</v>
      </c>
      <c r="D212" s="1047" t="s">
        <v>282</v>
      </c>
      <c r="E212" s="1048"/>
      <c r="F212" s="1049"/>
      <c r="G212" s="1050"/>
      <c r="H212" s="1417" t="s">
        <v>282</v>
      </c>
      <c r="I212" s="1418"/>
      <c r="J212" s="1049"/>
      <c r="K212" s="1050"/>
      <c r="L212" s="1417" t="s">
        <v>282</v>
      </c>
      <c r="M212" s="1418"/>
      <c r="N212" s="1049"/>
      <c r="O212" s="1050"/>
      <c r="P212" s="1417" t="s">
        <v>283</v>
      </c>
      <c r="Q212" s="1418"/>
      <c r="R212" s="1049"/>
      <c r="S212" s="1050"/>
      <c r="T212" s="1417" t="s">
        <v>284</v>
      </c>
      <c r="U212" s="1418"/>
      <c r="V212" s="1049"/>
      <c r="W212" s="1051"/>
      <c r="X212" s="1419"/>
      <c r="Y212" s="1419"/>
      <c r="Z212" s="1052"/>
      <c r="AA212" s="1051"/>
      <c r="AB212" s="1419"/>
      <c r="AC212" s="1419"/>
      <c r="AD212" s="1419"/>
      <c r="AE212" s="1051"/>
      <c r="AF212" s="1419"/>
      <c r="AG212" s="1419"/>
      <c r="AH212" s="1420"/>
      <c r="AI212" s="1053"/>
    </row>
    <row r="213" spans="1:36" ht="22.35" customHeight="1" x14ac:dyDescent="0.2">
      <c r="A213" s="69"/>
      <c r="B213" s="1045" t="s">
        <v>286</v>
      </c>
      <c r="C213" s="1046" t="s">
        <v>166</v>
      </c>
      <c r="D213" s="1047" t="s">
        <v>282</v>
      </c>
      <c r="E213" s="1048"/>
      <c r="F213" s="1049"/>
      <c r="G213" s="1050"/>
      <c r="H213" s="1417" t="s">
        <v>282</v>
      </c>
      <c r="I213" s="1418"/>
      <c r="J213" s="1049"/>
      <c r="K213" s="1050"/>
      <c r="L213" s="1417" t="s">
        <v>282</v>
      </c>
      <c r="M213" s="1418"/>
      <c r="N213" s="1049"/>
      <c r="O213" s="1050"/>
      <c r="P213" s="1417" t="s">
        <v>287</v>
      </c>
      <c r="Q213" s="1418"/>
      <c r="R213" s="1049"/>
      <c r="S213" s="1050"/>
      <c r="T213" s="1417" t="s">
        <v>284</v>
      </c>
      <c r="U213" s="1418"/>
      <c r="V213" s="1049"/>
      <c r="W213" s="1051"/>
      <c r="X213" s="1419"/>
      <c r="Y213" s="1419"/>
      <c r="Z213" s="1052"/>
      <c r="AA213" s="1051"/>
      <c r="AB213" s="1419"/>
      <c r="AC213" s="1419"/>
      <c r="AD213" s="1419"/>
      <c r="AE213" s="1051"/>
      <c r="AF213" s="1419"/>
      <c r="AG213" s="1419"/>
      <c r="AH213" s="1420"/>
      <c r="AI213" s="1053"/>
    </row>
    <row r="214" spans="1:36" ht="22.35" customHeight="1" x14ac:dyDescent="0.2">
      <c r="A214" s="69"/>
      <c r="B214" s="1045" t="s">
        <v>288</v>
      </c>
      <c r="C214" s="1046" t="s">
        <v>153</v>
      </c>
      <c r="D214" s="1047" t="s">
        <v>282</v>
      </c>
      <c r="E214" s="1048"/>
      <c r="F214" s="1049"/>
      <c r="G214" s="1050"/>
      <c r="H214" s="1417" t="s">
        <v>282</v>
      </c>
      <c r="I214" s="1418"/>
      <c r="J214" s="1049"/>
      <c r="K214" s="1050"/>
      <c r="L214" s="1417" t="s">
        <v>282</v>
      </c>
      <c r="M214" s="1418"/>
      <c r="N214" s="1049"/>
      <c r="O214" s="1050"/>
      <c r="P214" s="1417" t="s">
        <v>283</v>
      </c>
      <c r="Q214" s="1418"/>
      <c r="R214" s="1049"/>
      <c r="S214" s="1050"/>
      <c r="T214" s="1417" t="s">
        <v>284</v>
      </c>
      <c r="U214" s="1418"/>
      <c r="V214" s="1049"/>
      <c r="W214" s="1051"/>
      <c r="X214" s="1419"/>
      <c r="Y214" s="1419"/>
      <c r="Z214" s="1052"/>
      <c r="AA214" s="1051"/>
      <c r="AB214" s="1419"/>
      <c r="AC214" s="1419"/>
      <c r="AD214" s="1419"/>
      <c r="AE214" s="1051"/>
      <c r="AF214" s="1419"/>
      <c r="AG214" s="1419"/>
      <c r="AH214" s="1420"/>
      <c r="AI214" s="1053"/>
    </row>
    <row r="215" spans="1:36" ht="22.35" customHeight="1" x14ac:dyDescent="0.2">
      <c r="A215" s="69"/>
      <c r="B215" s="1045" t="s">
        <v>289</v>
      </c>
      <c r="C215" s="1046" t="s">
        <v>290</v>
      </c>
      <c r="D215" s="1047" t="s">
        <v>291</v>
      </c>
      <c r="E215" s="1048"/>
      <c r="F215" s="1049"/>
      <c r="G215" s="1050"/>
      <c r="H215" s="1417" t="s">
        <v>291</v>
      </c>
      <c r="I215" s="1418"/>
      <c r="J215" s="1049"/>
      <c r="K215" s="1050"/>
      <c r="L215" s="1417" t="s">
        <v>292</v>
      </c>
      <c r="M215" s="1418"/>
      <c r="N215" s="1049"/>
      <c r="O215" s="1050"/>
      <c r="P215" s="1417" t="s">
        <v>293</v>
      </c>
      <c r="Q215" s="1418"/>
      <c r="R215" s="1049"/>
      <c r="S215" s="1050"/>
      <c r="T215" s="1417" t="s">
        <v>294</v>
      </c>
      <c r="U215" s="1418"/>
      <c r="V215" s="1049"/>
      <c r="W215" s="1051"/>
      <c r="X215" s="1419"/>
      <c r="Y215" s="1419"/>
      <c r="Z215" s="1052"/>
      <c r="AA215" s="1051"/>
      <c r="AB215" s="1419"/>
      <c r="AC215" s="1419"/>
      <c r="AD215" s="1419"/>
      <c r="AE215" s="1051"/>
      <c r="AF215" s="1419"/>
      <c r="AG215" s="1419"/>
      <c r="AH215" s="1420"/>
      <c r="AI215" s="1053"/>
    </row>
    <row r="216" spans="1:36" ht="22.35" customHeight="1" x14ac:dyDescent="0.2">
      <c r="A216" s="69"/>
      <c r="B216" s="1045" t="s">
        <v>295</v>
      </c>
      <c r="C216" s="1046" t="s">
        <v>296</v>
      </c>
      <c r="D216" s="1047" t="s">
        <v>282</v>
      </c>
      <c r="E216" s="1048"/>
      <c r="F216" s="1049"/>
      <c r="G216" s="1050"/>
      <c r="H216" s="1417" t="s">
        <v>282</v>
      </c>
      <c r="I216" s="1418"/>
      <c r="J216" s="1049"/>
      <c r="K216" s="1050"/>
      <c r="L216" s="1417" t="s">
        <v>282</v>
      </c>
      <c r="M216" s="1418"/>
      <c r="N216" s="1049"/>
      <c r="O216" s="1050"/>
      <c r="P216" s="1417" t="s">
        <v>282</v>
      </c>
      <c r="Q216" s="1418"/>
      <c r="R216" s="1049"/>
      <c r="S216" s="1050"/>
      <c r="T216" s="1417" t="s">
        <v>291</v>
      </c>
      <c r="U216" s="1418"/>
      <c r="V216" s="1049"/>
      <c r="W216" s="1051"/>
      <c r="X216" s="1419"/>
      <c r="Y216" s="1419"/>
      <c r="Z216" s="1052"/>
      <c r="AA216" s="1051"/>
      <c r="AB216" s="1419"/>
      <c r="AC216" s="1419"/>
      <c r="AD216" s="1419"/>
      <c r="AE216" s="1051"/>
      <c r="AF216" s="1419"/>
      <c r="AG216" s="1419"/>
      <c r="AH216" s="1420"/>
      <c r="AI216" s="1053"/>
    </row>
    <row r="217" spans="1:36" ht="22.35" customHeight="1" x14ac:dyDescent="0.2">
      <c r="A217" s="69"/>
      <c r="B217" s="1045" t="s">
        <v>297</v>
      </c>
      <c r="C217" s="1046" t="s">
        <v>151</v>
      </c>
      <c r="D217" s="1047" t="s">
        <v>282</v>
      </c>
      <c r="E217" s="1048"/>
      <c r="F217" s="1049"/>
      <c r="G217" s="1050"/>
      <c r="H217" s="1417" t="s">
        <v>282</v>
      </c>
      <c r="I217" s="1418"/>
      <c r="J217" s="1049"/>
      <c r="K217" s="1050"/>
      <c r="L217" s="1417" t="s">
        <v>282</v>
      </c>
      <c r="M217" s="1418"/>
      <c r="N217" s="1049"/>
      <c r="O217" s="1050"/>
      <c r="P217" s="1417" t="s">
        <v>283</v>
      </c>
      <c r="Q217" s="1418"/>
      <c r="R217" s="1049"/>
      <c r="S217" s="1050"/>
      <c r="T217" s="1417" t="s">
        <v>284</v>
      </c>
      <c r="U217" s="1418"/>
      <c r="V217" s="1049"/>
      <c r="W217" s="1051"/>
      <c r="X217" s="1419"/>
      <c r="Y217" s="1419"/>
      <c r="Z217" s="1052"/>
      <c r="AA217" s="1051"/>
      <c r="AB217" s="1419"/>
      <c r="AC217" s="1419"/>
      <c r="AD217" s="1419"/>
      <c r="AE217" s="1051"/>
      <c r="AF217" s="1419"/>
      <c r="AG217" s="1419"/>
      <c r="AH217" s="1420"/>
      <c r="AI217" s="1053"/>
    </row>
    <row r="218" spans="1:36" ht="22.35" customHeight="1" x14ac:dyDescent="0.2">
      <c r="A218" s="69"/>
      <c r="B218" s="1045" t="s">
        <v>297</v>
      </c>
      <c r="C218" s="1046" t="s">
        <v>145</v>
      </c>
      <c r="D218" s="1047" t="s">
        <v>282</v>
      </c>
      <c r="E218" s="1048"/>
      <c r="F218" s="1049"/>
      <c r="G218" s="1050"/>
      <c r="H218" s="1417" t="s">
        <v>282</v>
      </c>
      <c r="I218" s="1418"/>
      <c r="J218" s="1049"/>
      <c r="K218" s="1050"/>
      <c r="L218" s="1417" t="s">
        <v>282</v>
      </c>
      <c r="M218" s="1418"/>
      <c r="N218" s="1049"/>
      <c r="O218" s="1050"/>
      <c r="P218" s="1417" t="s">
        <v>283</v>
      </c>
      <c r="Q218" s="1418"/>
      <c r="R218" s="1049"/>
      <c r="S218" s="1050"/>
      <c r="T218" s="1417" t="s">
        <v>284</v>
      </c>
      <c r="U218" s="1418"/>
      <c r="V218" s="1049"/>
      <c r="W218" s="1051"/>
      <c r="X218" s="1419"/>
      <c r="Y218" s="1419"/>
      <c r="Z218" s="1052"/>
      <c r="AA218" s="1051"/>
      <c r="AB218" s="1419"/>
      <c r="AC218" s="1419"/>
      <c r="AD218" s="1419"/>
      <c r="AE218" s="1051"/>
      <c r="AF218" s="1419"/>
      <c r="AG218" s="1419"/>
      <c r="AH218" s="1420"/>
      <c r="AI218" s="1053"/>
    </row>
    <row r="219" spans="1:36" ht="22.35" customHeight="1" x14ac:dyDescent="0.2">
      <c r="A219" s="69"/>
      <c r="B219" s="1045" t="s">
        <v>298</v>
      </c>
      <c r="C219" s="1046" t="s">
        <v>299</v>
      </c>
      <c r="D219" s="1047" t="s">
        <v>282</v>
      </c>
      <c r="E219" s="1048"/>
      <c r="F219" s="1049"/>
      <c r="G219" s="1050"/>
      <c r="H219" s="1417" t="s">
        <v>282</v>
      </c>
      <c r="I219" s="1418"/>
      <c r="J219" s="1049"/>
      <c r="K219" s="1050"/>
      <c r="L219" s="1417" t="s">
        <v>282</v>
      </c>
      <c r="M219" s="1418"/>
      <c r="N219" s="1049"/>
      <c r="O219" s="1050"/>
      <c r="P219" s="1417" t="s">
        <v>300</v>
      </c>
      <c r="Q219" s="1418"/>
      <c r="R219" s="1049"/>
      <c r="S219" s="1050"/>
      <c r="T219" s="1417" t="s">
        <v>294</v>
      </c>
      <c r="U219" s="1418"/>
      <c r="V219" s="1049"/>
      <c r="W219" s="1051"/>
      <c r="X219" s="1419"/>
      <c r="Y219" s="1419"/>
      <c r="Z219" s="1052"/>
      <c r="AA219" s="1051"/>
      <c r="AB219" s="1419"/>
      <c r="AC219" s="1419"/>
      <c r="AD219" s="1419"/>
      <c r="AE219" s="1051"/>
      <c r="AF219" s="1419"/>
      <c r="AG219" s="1419"/>
      <c r="AH219" s="1420"/>
      <c r="AI219" s="1053"/>
    </row>
    <row r="220" spans="1:36" ht="22.35" customHeight="1" x14ac:dyDescent="0.2">
      <c r="A220" s="69"/>
      <c r="B220" s="314" t="s">
        <v>301</v>
      </c>
      <c r="C220" s="1046" t="s">
        <v>146</v>
      </c>
      <c r="D220" s="1047" t="s">
        <v>282</v>
      </c>
      <c r="E220" s="1048"/>
      <c r="F220" s="1417"/>
      <c r="G220" s="1048"/>
      <c r="H220" s="1417" t="s">
        <v>282</v>
      </c>
      <c r="I220" s="1417"/>
      <c r="J220" s="1047"/>
      <c r="K220" s="1048"/>
      <c r="L220" s="1417" t="s">
        <v>282</v>
      </c>
      <c r="M220" s="1417"/>
      <c r="N220" s="1417"/>
      <c r="O220" s="1048"/>
      <c r="P220" s="1417" t="s">
        <v>283</v>
      </c>
      <c r="Q220" s="1417"/>
      <c r="R220" s="1047"/>
      <c r="S220" s="1048"/>
      <c r="T220" s="1417" t="s">
        <v>284</v>
      </c>
      <c r="U220" s="1417"/>
      <c r="V220" s="1052"/>
      <c r="W220" s="315"/>
      <c r="X220" s="319"/>
      <c r="Y220" s="319"/>
      <c r="Z220" s="316"/>
      <c r="AA220" s="315"/>
      <c r="AB220" s="319"/>
      <c r="AC220" s="319"/>
      <c r="AD220" s="319"/>
      <c r="AE220" s="315"/>
      <c r="AF220" s="319"/>
      <c r="AG220" s="319"/>
      <c r="AH220" s="320"/>
      <c r="AI220" s="317"/>
      <c r="AJ220" s="124"/>
    </row>
    <row r="221" spans="1:36" ht="22.35" customHeight="1" x14ac:dyDescent="0.2">
      <c r="A221" s="69"/>
      <c r="B221" s="1045" t="s">
        <v>302</v>
      </c>
      <c r="C221" s="1046" t="s">
        <v>154</v>
      </c>
      <c r="D221" s="1047" t="s">
        <v>282</v>
      </c>
      <c r="E221" s="1048"/>
      <c r="F221" s="1049"/>
      <c r="G221" s="1050"/>
      <c r="H221" s="1417" t="s">
        <v>282</v>
      </c>
      <c r="I221" s="1418"/>
      <c r="J221" s="1049"/>
      <c r="K221" s="1050"/>
      <c r="L221" s="1417" t="s">
        <v>282</v>
      </c>
      <c r="M221" s="1418"/>
      <c r="N221" s="1049"/>
      <c r="O221" s="1050"/>
      <c r="P221" s="1417" t="s">
        <v>283</v>
      </c>
      <c r="Q221" s="1418"/>
      <c r="R221" s="1049"/>
      <c r="S221" s="1050"/>
      <c r="T221" s="1417" t="s">
        <v>284</v>
      </c>
      <c r="U221" s="1418"/>
      <c r="V221" s="1049"/>
      <c r="W221" s="1051"/>
      <c r="X221" s="1419"/>
      <c r="Y221" s="1419"/>
      <c r="Z221" s="1419"/>
      <c r="AA221" s="1051"/>
      <c r="AB221" s="1419"/>
      <c r="AC221" s="1419"/>
      <c r="AD221" s="1419"/>
      <c r="AE221" s="1051"/>
      <c r="AF221" s="1419"/>
      <c r="AG221" s="1419"/>
      <c r="AH221" s="1420"/>
      <c r="AI221" s="1053"/>
      <c r="AJ221" s="124"/>
    </row>
    <row r="222" spans="1:36" ht="22.35" customHeight="1" x14ac:dyDescent="0.2">
      <c r="A222" s="69"/>
      <c r="B222" s="1045" t="s">
        <v>303</v>
      </c>
      <c r="C222" s="1046" t="s">
        <v>132</v>
      </c>
      <c r="D222" s="1047" t="s">
        <v>304</v>
      </c>
      <c r="E222" s="1048"/>
      <c r="F222" s="1049"/>
      <c r="G222" s="1050"/>
      <c r="H222" s="1417" t="s">
        <v>304</v>
      </c>
      <c r="I222" s="1418"/>
      <c r="J222" s="1049"/>
      <c r="K222" s="1050"/>
      <c r="L222" s="1417" t="s">
        <v>304</v>
      </c>
      <c r="M222" s="1418"/>
      <c r="N222" s="1418"/>
      <c r="O222" s="1050"/>
      <c r="P222" s="1417" t="s">
        <v>304</v>
      </c>
      <c r="Q222" s="1418"/>
      <c r="R222" s="1418"/>
      <c r="S222" s="1050"/>
      <c r="T222" s="1417" t="s">
        <v>294</v>
      </c>
      <c r="U222" s="1418"/>
      <c r="V222" s="1049"/>
      <c r="W222" s="1056"/>
      <c r="X222" s="1419"/>
      <c r="Y222" s="1419"/>
      <c r="Z222" s="1419"/>
      <c r="AA222" s="1051"/>
      <c r="AB222" s="1419"/>
      <c r="AC222" s="1419"/>
      <c r="AD222" s="1419"/>
      <c r="AE222" s="1051"/>
      <c r="AF222" s="1419"/>
      <c r="AG222" s="1419"/>
      <c r="AH222" s="1420"/>
      <c r="AI222" s="1053"/>
      <c r="AJ222" s="124"/>
    </row>
    <row r="223" spans="1:36" ht="22.35" customHeight="1" x14ac:dyDescent="0.2">
      <c r="A223" s="69"/>
      <c r="B223" s="1045" t="s">
        <v>305</v>
      </c>
      <c r="C223" s="1046" t="s">
        <v>136</v>
      </c>
      <c r="D223" s="1047" t="s">
        <v>304</v>
      </c>
      <c r="E223" s="1048"/>
      <c r="F223" s="1049"/>
      <c r="G223" s="1050"/>
      <c r="H223" s="1417" t="s">
        <v>304</v>
      </c>
      <c r="I223" s="1418"/>
      <c r="J223" s="1049"/>
      <c r="K223" s="1050"/>
      <c r="L223" s="1417" t="s">
        <v>304</v>
      </c>
      <c r="M223" s="1418"/>
      <c r="N223" s="1418"/>
      <c r="O223" s="1050"/>
      <c r="P223" s="1417" t="s">
        <v>304</v>
      </c>
      <c r="Q223" s="1418"/>
      <c r="R223" s="1418"/>
      <c r="S223" s="1050"/>
      <c r="T223" s="1417" t="s">
        <v>294</v>
      </c>
      <c r="U223" s="1418"/>
      <c r="V223" s="1049"/>
      <c r="W223" s="1056"/>
      <c r="X223" s="1419"/>
      <c r="Y223" s="1419"/>
      <c r="Z223" s="1052"/>
      <c r="AA223" s="1421"/>
      <c r="AB223" s="1419"/>
      <c r="AC223" s="1419"/>
      <c r="AD223" s="1419"/>
      <c r="AE223" s="1051"/>
      <c r="AF223" s="1419"/>
      <c r="AG223" s="1419"/>
      <c r="AH223" s="1420"/>
      <c r="AI223" s="1053"/>
      <c r="AJ223" s="124"/>
    </row>
    <row r="224" spans="1:36" ht="22.35" customHeight="1" thickBot="1" x14ac:dyDescent="0.25">
      <c r="A224" s="69"/>
      <c r="B224" s="321" t="s">
        <v>306</v>
      </c>
      <c r="C224" s="322" t="s">
        <v>138</v>
      </c>
      <c r="D224" s="1057" t="s">
        <v>304</v>
      </c>
      <c r="E224" s="323"/>
      <c r="F224" s="1058"/>
      <c r="G224" s="324"/>
      <c r="H224" s="1059" t="s">
        <v>304</v>
      </c>
      <c r="I224" s="1060"/>
      <c r="J224" s="1058"/>
      <c r="K224" s="324"/>
      <c r="L224" s="1059" t="s">
        <v>304</v>
      </c>
      <c r="M224" s="1060"/>
      <c r="N224" s="1060"/>
      <c r="O224" s="324"/>
      <c r="P224" s="1059" t="s">
        <v>304</v>
      </c>
      <c r="Q224" s="1060"/>
      <c r="R224" s="1060"/>
      <c r="S224" s="324"/>
      <c r="T224" s="1059" t="s">
        <v>294</v>
      </c>
      <c r="U224" s="1060"/>
      <c r="V224" s="1058"/>
      <c r="W224" s="325"/>
      <c r="X224" s="1061"/>
      <c r="Y224" s="1061"/>
      <c r="Z224" s="1062"/>
      <c r="AA224" s="1063"/>
      <c r="AB224" s="1061"/>
      <c r="AC224" s="1061"/>
      <c r="AD224" s="1061"/>
      <c r="AE224" s="326"/>
      <c r="AF224" s="1061"/>
      <c r="AG224" s="1061"/>
      <c r="AH224" s="1064"/>
      <c r="AI224" s="327"/>
      <c r="AJ224" s="124"/>
    </row>
    <row r="225" spans="1:36" ht="22.35" customHeight="1" x14ac:dyDescent="0.2">
      <c r="A225" s="69"/>
      <c r="B225" s="134"/>
      <c r="C225" s="135"/>
      <c r="D225" s="136"/>
      <c r="E225" s="137"/>
      <c r="F225" s="137"/>
      <c r="G225" s="138"/>
      <c r="H225" s="136"/>
      <c r="I225" s="137"/>
      <c r="J225" s="137"/>
      <c r="K225" s="138"/>
      <c r="L225" s="136"/>
      <c r="M225" s="137"/>
      <c r="N225" s="137"/>
      <c r="O225" s="138"/>
      <c r="P225" s="128"/>
      <c r="Q225" s="137"/>
      <c r="R225" s="137"/>
      <c r="S225" s="138"/>
      <c r="T225" s="128"/>
      <c r="U225" s="137"/>
      <c r="V225" s="137"/>
      <c r="W225" s="137"/>
      <c r="X225" s="137"/>
      <c r="Y225" s="137"/>
      <c r="Z225" s="137"/>
      <c r="AA225" s="138"/>
      <c r="AB225" s="137"/>
      <c r="AC225" s="137"/>
      <c r="AD225" s="137"/>
      <c r="AE225" s="138"/>
      <c r="AF225" s="137"/>
      <c r="AG225" s="137"/>
      <c r="AH225" s="125"/>
      <c r="AI225" s="125"/>
      <c r="AJ225" s="124"/>
    </row>
    <row r="226" spans="1:36" ht="22.35" customHeight="1" thickBot="1" x14ac:dyDescent="0.25">
      <c r="A226" s="97"/>
      <c r="B226" s="486" t="s">
        <v>29</v>
      </c>
      <c r="C226" s="784">
        <v>1</v>
      </c>
      <c r="D226" s="784">
        <v>2</v>
      </c>
      <c r="E226" s="1395">
        <v>3</v>
      </c>
      <c r="F226" s="1395">
        <v>4</v>
      </c>
      <c r="G226" s="1395">
        <v>5</v>
      </c>
      <c r="H226" s="784">
        <v>6</v>
      </c>
      <c r="I226" s="784">
        <v>7</v>
      </c>
      <c r="J226" s="784">
        <v>8</v>
      </c>
      <c r="K226" s="784">
        <v>9</v>
      </c>
      <c r="L226" s="1395">
        <v>10</v>
      </c>
      <c r="M226" s="1395">
        <v>11</v>
      </c>
      <c r="N226" s="784">
        <v>12</v>
      </c>
      <c r="O226" s="784">
        <v>13</v>
      </c>
      <c r="P226" s="784">
        <v>14</v>
      </c>
      <c r="Q226" s="784">
        <v>15</v>
      </c>
      <c r="R226" s="784">
        <v>16</v>
      </c>
      <c r="S226" s="1395">
        <v>17</v>
      </c>
      <c r="T226" s="1395">
        <v>18</v>
      </c>
      <c r="U226" s="784">
        <v>19</v>
      </c>
      <c r="V226" s="784">
        <v>20</v>
      </c>
      <c r="W226" s="784">
        <v>21</v>
      </c>
      <c r="X226" s="784">
        <v>22</v>
      </c>
      <c r="Y226" s="784">
        <v>23</v>
      </c>
      <c r="Z226" s="1395">
        <v>24</v>
      </c>
      <c r="AA226" s="1395">
        <v>25</v>
      </c>
      <c r="AB226" s="1260">
        <v>26</v>
      </c>
      <c r="AC226" s="784">
        <v>27</v>
      </c>
      <c r="AD226" s="784">
        <v>28</v>
      </c>
      <c r="AE226" s="784">
        <v>29</v>
      </c>
      <c r="AF226" s="784">
        <v>30</v>
      </c>
      <c r="AG226" s="1396"/>
      <c r="AH226" s="118"/>
      <c r="AI226" s="112"/>
    </row>
    <row r="227" spans="1:36" ht="22.35" customHeight="1" x14ac:dyDescent="0.2">
      <c r="A227" s="69"/>
      <c r="B227" s="1422" t="s">
        <v>310</v>
      </c>
      <c r="C227" s="1400" t="s">
        <v>162</v>
      </c>
      <c r="D227" s="1400" t="s">
        <v>162</v>
      </c>
      <c r="E227" s="1400"/>
      <c r="F227" s="1400"/>
      <c r="G227" s="1400"/>
      <c r="H227" s="1400" t="s">
        <v>162</v>
      </c>
      <c r="I227" s="1400" t="s">
        <v>162</v>
      </c>
      <c r="J227" s="1400" t="s">
        <v>162</v>
      </c>
      <c r="K227" s="1400" t="s">
        <v>162</v>
      </c>
      <c r="L227" s="1400"/>
      <c r="M227" s="1400"/>
      <c r="N227" s="1400" t="s">
        <v>162</v>
      </c>
      <c r="O227" s="1400" t="s">
        <v>162</v>
      </c>
      <c r="P227" s="1400" t="s">
        <v>162</v>
      </c>
      <c r="Q227" s="1400" t="s">
        <v>162</v>
      </c>
      <c r="R227" s="1400" t="s">
        <v>162</v>
      </c>
      <c r="S227" s="1400"/>
      <c r="T227" s="1400"/>
      <c r="U227" s="1400" t="s">
        <v>162</v>
      </c>
      <c r="V227" s="1400" t="s">
        <v>162</v>
      </c>
      <c r="W227" s="1400" t="s">
        <v>162</v>
      </c>
      <c r="X227" s="1400" t="s">
        <v>162</v>
      </c>
      <c r="Y227" s="1400" t="s">
        <v>162</v>
      </c>
      <c r="Z227" s="1400"/>
      <c r="AA227" s="1400"/>
      <c r="AB227" s="1400" t="s">
        <v>162</v>
      </c>
      <c r="AC227" s="1400" t="s">
        <v>162</v>
      </c>
      <c r="AD227" s="1400" t="s">
        <v>162</v>
      </c>
      <c r="AE227" s="1400" t="s">
        <v>162</v>
      </c>
      <c r="AF227" s="1400" t="s">
        <v>162</v>
      </c>
      <c r="AG227" s="587"/>
      <c r="AH227" s="117"/>
      <c r="AI227" s="117"/>
    </row>
    <row r="228" spans="1:36" ht="22.35" customHeight="1" x14ac:dyDescent="0.2">
      <c r="A228" s="69"/>
      <c r="B228" s="1068" t="s">
        <v>311</v>
      </c>
      <c r="C228" s="781" t="s">
        <v>162</v>
      </c>
      <c r="D228" s="781" t="s">
        <v>162</v>
      </c>
      <c r="E228" s="781"/>
      <c r="F228" s="781"/>
      <c r="G228" s="781"/>
      <c r="H228" s="781" t="s">
        <v>162</v>
      </c>
      <c r="I228" s="781" t="s">
        <v>162</v>
      </c>
      <c r="J228" s="781" t="s">
        <v>162</v>
      </c>
      <c r="K228" s="781" t="s">
        <v>162</v>
      </c>
      <c r="L228" s="781"/>
      <c r="M228" s="781"/>
      <c r="N228" s="781" t="s">
        <v>162</v>
      </c>
      <c r="O228" s="781" t="s">
        <v>162</v>
      </c>
      <c r="P228" s="781" t="s">
        <v>162</v>
      </c>
      <c r="Q228" s="781" t="s">
        <v>162</v>
      </c>
      <c r="R228" s="781" t="s">
        <v>162</v>
      </c>
      <c r="S228" s="781"/>
      <c r="T228" s="781"/>
      <c r="U228" s="781" t="s">
        <v>162</v>
      </c>
      <c r="V228" s="781" t="s">
        <v>162</v>
      </c>
      <c r="W228" s="781" t="s">
        <v>162</v>
      </c>
      <c r="X228" s="781" t="s">
        <v>162</v>
      </c>
      <c r="Y228" s="781" t="s">
        <v>162</v>
      </c>
      <c r="Z228" s="781"/>
      <c r="AA228" s="781"/>
      <c r="AB228" s="781" t="s">
        <v>162</v>
      </c>
      <c r="AC228" s="781" t="s">
        <v>162</v>
      </c>
      <c r="AD228" s="781" t="s">
        <v>162</v>
      </c>
      <c r="AE228" s="781" t="s">
        <v>162</v>
      </c>
      <c r="AF228" s="1423" t="s">
        <v>162</v>
      </c>
      <c r="AG228" s="923"/>
      <c r="AH228" s="117"/>
      <c r="AI228" s="117"/>
    </row>
    <row r="229" spans="1:36" ht="22.35" customHeight="1" x14ac:dyDescent="0.2">
      <c r="A229" s="69"/>
      <c r="B229" s="1068" t="s">
        <v>312</v>
      </c>
      <c r="C229" s="781" t="s">
        <v>285</v>
      </c>
      <c r="D229" s="781" t="s">
        <v>285</v>
      </c>
      <c r="E229" s="781"/>
      <c r="F229" s="781"/>
      <c r="G229" s="781"/>
      <c r="H229" s="781" t="s">
        <v>285</v>
      </c>
      <c r="I229" s="781" t="s">
        <v>162</v>
      </c>
      <c r="J229" s="781" t="s">
        <v>285</v>
      </c>
      <c r="K229" s="781" t="s">
        <v>285</v>
      </c>
      <c r="L229" s="781"/>
      <c r="M229" s="781"/>
      <c r="N229" s="781" t="s">
        <v>285</v>
      </c>
      <c r="O229" s="781" t="s">
        <v>285</v>
      </c>
      <c r="P229" s="781" t="s">
        <v>162</v>
      </c>
      <c r="Q229" s="781" t="s">
        <v>285</v>
      </c>
      <c r="R229" s="781" t="s">
        <v>285</v>
      </c>
      <c r="S229" s="781"/>
      <c r="T229" s="781"/>
      <c r="U229" s="793" t="s">
        <v>285</v>
      </c>
      <c r="V229" s="793" t="s">
        <v>285</v>
      </c>
      <c r="W229" s="793" t="s">
        <v>162</v>
      </c>
      <c r="X229" s="793" t="s">
        <v>285</v>
      </c>
      <c r="Y229" s="793" t="s">
        <v>285</v>
      </c>
      <c r="Z229" s="793"/>
      <c r="AA229" s="793"/>
      <c r="AB229" s="781" t="s">
        <v>285</v>
      </c>
      <c r="AC229" s="781" t="s">
        <v>285</v>
      </c>
      <c r="AD229" s="781" t="s">
        <v>162</v>
      </c>
      <c r="AE229" s="781" t="s">
        <v>285</v>
      </c>
      <c r="AF229" s="781" t="s">
        <v>285</v>
      </c>
      <c r="AG229" s="923"/>
      <c r="AH229" s="117"/>
      <c r="AI229" s="117"/>
    </row>
    <row r="230" spans="1:36" ht="22.35" customHeight="1" x14ac:dyDescent="0.2">
      <c r="A230" s="69"/>
      <c r="B230" s="1068" t="s">
        <v>314</v>
      </c>
      <c r="C230" s="781" t="s">
        <v>166</v>
      </c>
      <c r="D230" s="781" t="s">
        <v>166</v>
      </c>
      <c r="E230" s="781"/>
      <c r="F230" s="781"/>
      <c r="G230" s="781"/>
      <c r="H230" s="781" t="s">
        <v>166</v>
      </c>
      <c r="I230" s="781" t="s">
        <v>166</v>
      </c>
      <c r="J230" s="781" t="s">
        <v>166</v>
      </c>
      <c r="K230" s="781" t="s">
        <v>166</v>
      </c>
      <c r="L230" s="781"/>
      <c r="M230" s="781"/>
      <c r="N230" s="781" t="s">
        <v>166</v>
      </c>
      <c r="O230" s="781" t="s">
        <v>166</v>
      </c>
      <c r="P230" s="781" t="s">
        <v>166</v>
      </c>
      <c r="Q230" s="781" t="s">
        <v>166</v>
      </c>
      <c r="R230" s="781" t="s">
        <v>166</v>
      </c>
      <c r="S230" s="781"/>
      <c r="T230" s="781"/>
      <c r="U230" s="781" t="s">
        <v>166</v>
      </c>
      <c r="V230" s="781" t="s">
        <v>166</v>
      </c>
      <c r="W230" s="781" t="s">
        <v>166</v>
      </c>
      <c r="X230" s="781" t="s">
        <v>166</v>
      </c>
      <c r="Y230" s="781" t="s">
        <v>166</v>
      </c>
      <c r="Z230" s="781"/>
      <c r="AA230" s="781"/>
      <c r="AB230" s="781" t="s">
        <v>166</v>
      </c>
      <c r="AC230" s="781" t="s">
        <v>166</v>
      </c>
      <c r="AD230" s="781" t="s">
        <v>166</v>
      </c>
      <c r="AE230" s="781" t="s">
        <v>166</v>
      </c>
      <c r="AF230" s="781" t="s">
        <v>166</v>
      </c>
      <c r="AG230" s="923"/>
      <c r="AH230" s="117"/>
      <c r="AI230" s="117"/>
    </row>
    <row r="231" spans="1:36" ht="22.35" customHeight="1" x14ac:dyDescent="0.2">
      <c r="A231" s="69"/>
      <c r="B231" s="927" t="s">
        <v>315</v>
      </c>
      <c r="C231" s="781" t="s">
        <v>153</v>
      </c>
      <c r="D231" s="781" t="s">
        <v>153</v>
      </c>
      <c r="E231" s="781"/>
      <c r="F231" s="781"/>
      <c r="G231" s="781"/>
      <c r="H231" s="781" t="s">
        <v>153</v>
      </c>
      <c r="I231" s="781" t="s">
        <v>153</v>
      </c>
      <c r="J231" s="781" t="s">
        <v>153</v>
      </c>
      <c r="K231" s="781" t="s">
        <v>153</v>
      </c>
      <c r="L231" s="781"/>
      <c r="M231" s="781"/>
      <c r="N231" s="1287" t="s">
        <v>153</v>
      </c>
      <c r="O231" s="1287" t="s">
        <v>153</v>
      </c>
      <c r="P231" s="1287" t="s">
        <v>153</v>
      </c>
      <c r="Q231" s="1287" t="s">
        <v>153</v>
      </c>
      <c r="R231" s="942" t="s">
        <v>153</v>
      </c>
      <c r="S231" s="1287"/>
      <c r="T231" s="1287"/>
      <c r="U231" s="1287" t="s">
        <v>153</v>
      </c>
      <c r="V231" s="1287" t="s">
        <v>153</v>
      </c>
      <c r="W231" s="1287" t="s">
        <v>153</v>
      </c>
      <c r="X231" s="1287" t="s">
        <v>153</v>
      </c>
      <c r="Y231" s="1287" t="s">
        <v>153</v>
      </c>
      <c r="Z231" s="1287"/>
      <c r="AA231" s="1287"/>
      <c r="AB231" s="942" t="s">
        <v>153</v>
      </c>
      <c r="AC231" s="942" t="s">
        <v>153</v>
      </c>
      <c r="AD231" s="942" t="s">
        <v>153</v>
      </c>
      <c r="AE231" s="942" t="s">
        <v>153</v>
      </c>
      <c r="AF231" s="942" t="s">
        <v>153</v>
      </c>
      <c r="AG231" s="943"/>
      <c r="AH231" s="117"/>
      <c r="AI231" s="117"/>
    </row>
    <row r="232" spans="1:36" ht="22.35" customHeight="1" x14ac:dyDescent="0.2">
      <c r="A232" s="69"/>
      <c r="B232" s="870"/>
      <c r="C232" s="781" t="s">
        <v>290</v>
      </c>
      <c r="D232" s="781" t="s">
        <v>290</v>
      </c>
      <c r="E232" s="781"/>
      <c r="F232" s="781"/>
      <c r="G232" s="781"/>
      <c r="H232" s="781" t="s">
        <v>290</v>
      </c>
      <c r="I232" s="781" t="s">
        <v>290</v>
      </c>
      <c r="J232" s="781" t="s">
        <v>290</v>
      </c>
      <c r="K232" s="781" t="s">
        <v>290</v>
      </c>
      <c r="L232" s="781"/>
      <c r="M232" s="781"/>
      <c r="N232" s="781" t="s">
        <v>290</v>
      </c>
      <c r="O232" s="781" t="s">
        <v>290</v>
      </c>
      <c r="P232" s="781" t="s">
        <v>290</v>
      </c>
      <c r="Q232" s="781" t="s">
        <v>290</v>
      </c>
      <c r="R232" s="781" t="s">
        <v>290</v>
      </c>
      <c r="S232" s="781"/>
      <c r="T232" s="781"/>
      <c r="U232" s="781" t="s">
        <v>290</v>
      </c>
      <c r="V232" s="781" t="s">
        <v>290</v>
      </c>
      <c r="W232" s="781" t="s">
        <v>290</v>
      </c>
      <c r="X232" s="781" t="s">
        <v>290</v>
      </c>
      <c r="Y232" s="781" t="s">
        <v>290</v>
      </c>
      <c r="Z232" s="781"/>
      <c r="AA232" s="781"/>
      <c r="AB232" s="781" t="s">
        <v>290</v>
      </c>
      <c r="AC232" s="781" t="s">
        <v>290</v>
      </c>
      <c r="AD232" s="781" t="s">
        <v>290</v>
      </c>
      <c r="AE232" s="781" t="s">
        <v>290</v>
      </c>
      <c r="AF232" s="781" t="s">
        <v>290</v>
      </c>
      <c r="AG232" s="923"/>
      <c r="AH232" s="117"/>
      <c r="AI232" s="117"/>
    </row>
    <row r="233" spans="1:36" ht="22.35" customHeight="1" x14ac:dyDescent="0.2">
      <c r="A233" s="69"/>
      <c r="B233" s="1068" t="s">
        <v>316</v>
      </c>
      <c r="C233" s="789" t="s">
        <v>296</v>
      </c>
      <c r="D233" s="789" t="s">
        <v>296</v>
      </c>
      <c r="E233" s="789"/>
      <c r="F233" s="789"/>
      <c r="G233" s="789"/>
      <c r="H233" s="789" t="s">
        <v>296</v>
      </c>
      <c r="I233" s="1424" t="s">
        <v>296</v>
      </c>
      <c r="J233" s="789" t="s">
        <v>296</v>
      </c>
      <c r="K233" s="789" t="s">
        <v>296</v>
      </c>
      <c r="L233" s="789"/>
      <c r="M233" s="789"/>
      <c r="N233" s="789" t="s">
        <v>296</v>
      </c>
      <c r="O233" s="789" t="s">
        <v>296</v>
      </c>
      <c r="P233" s="789" t="s">
        <v>296</v>
      </c>
      <c r="Q233" s="789" t="s">
        <v>296</v>
      </c>
      <c r="R233" s="930" t="s">
        <v>403</v>
      </c>
      <c r="S233" s="780"/>
      <c r="T233" s="780"/>
      <c r="U233" s="780" t="s">
        <v>296</v>
      </c>
      <c r="V233" s="1425" t="s">
        <v>296</v>
      </c>
      <c r="W233" s="1425" t="s">
        <v>296</v>
      </c>
      <c r="X233" s="1425" t="s">
        <v>296</v>
      </c>
      <c r="Y233" s="1425" t="s">
        <v>296</v>
      </c>
      <c r="Z233" s="789"/>
      <c r="AA233" s="789"/>
      <c r="AB233" s="789" t="s">
        <v>296</v>
      </c>
      <c r="AC233" s="789" t="s">
        <v>296</v>
      </c>
      <c r="AD233" s="789" t="s">
        <v>296</v>
      </c>
      <c r="AE233" s="789" t="s">
        <v>296</v>
      </c>
      <c r="AF233" s="789" t="s">
        <v>296</v>
      </c>
      <c r="AG233" s="975"/>
      <c r="AH233" s="117"/>
      <c r="AI233" s="117"/>
    </row>
    <row r="234" spans="1:36" ht="22.35" customHeight="1" x14ac:dyDescent="0.2">
      <c r="A234" s="69"/>
      <c r="B234" s="924" t="s">
        <v>0</v>
      </c>
      <c r="C234" s="781" t="s">
        <v>151</v>
      </c>
      <c r="D234" s="781" t="s">
        <v>151</v>
      </c>
      <c r="E234" s="781"/>
      <c r="F234" s="781"/>
      <c r="G234" s="781"/>
      <c r="H234" s="781" t="s">
        <v>151</v>
      </c>
      <c r="I234" s="781" t="s">
        <v>151</v>
      </c>
      <c r="J234" s="781" t="s">
        <v>151</v>
      </c>
      <c r="K234" s="781" t="s">
        <v>151</v>
      </c>
      <c r="L234" s="781"/>
      <c r="M234" s="781"/>
      <c r="N234" s="781" t="s">
        <v>151</v>
      </c>
      <c r="O234" s="781" t="s">
        <v>151</v>
      </c>
      <c r="P234" s="781" t="s">
        <v>151</v>
      </c>
      <c r="Q234" s="781" t="s">
        <v>151</v>
      </c>
      <c r="R234" s="781" t="s">
        <v>151</v>
      </c>
      <c r="S234" s="781"/>
      <c r="T234" s="781"/>
      <c r="U234" s="781" t="s">
        <v>151</v>
      </c>
      <c r="V234" s="781" t="s">
        <v>151</v>
      </c>
      <c r="W234" s="781" t="s">
        <v>151</v>
      </c>
      <c r="X234" s="781" t="s">
        <v>151</v>
      </c>
      <c r="Y234" s="781" t="s">
        <v>151</v>
      </c>
      <c r="Z234" s="781"/>
      <c r="AA234" s="781"/>
      <c r="AB234" s="781" t="s">
        <v>151</v>
      </c>
      <c r="AC234" s="781" t="s">
        <v>151</v>
      </c>
      <c r="AD234" s="781" t="s">
        <v>151</v>
      </c>
      <c r="AE234" s="781" t="s">
        <v>151</v>
      </c>
      <c r="AF234" s="781" t="s">
        <v>151</v>
      </c>
      <c r="AG234" s="923"/>
      <c r="AH234" s="117"/>
      <c r="AI234" s="117"/>
    </row>
    <row r="235" spans="1:36" ht="22.35" customHeight="1" x14ac:dyDescent="0.2">
      <c r="A235" s="69"/>
      <c r="B235" s="1068" t="s">
        <v>317</v>
      </c>
      <c r="C235" s="781" t="s">
        <v>145</v>
      </c>
      <c r="D235" s="781" t="s">
        <v>145</v>
      </c>
      <c r="E235" s="781"/>
      <c r="F235" s="781"/>
      <c r="G235" s="781"/>
      <c r="H235" s="781" t="s">
        <v>145</v>
      </c>
      <c r="I235" s="781" t="s">
        <v>145</v>
      </c>
      <c r="J235" s="1426" t="s">
        <v>145</v>
      </c>
      <c r="K235" s="781" t="s">
        <v>145</v>
      </c>
      <c r="L235" s="781"/>
      <c r="M235" s="781"/>
      <c r="N235" s="781" t="s">
        <v>145</v>
      </c>
      <c r="O235" s="781" t="s">
        <v>145</v>
      </c>
      <c r="P235" s="781" t="s">
        <v>145</v>
      </c>
      <c r="Q235" s="781" t="s">
        <v>145</v>
      </c>
      <c r="R235" s="781" t="s">
        <v>145</v>
      </c>
      <c r="S235" s="781"/>
      <c r="T235" s="781"/>
      <c r="U235" s="781" t="s">
        <v>145</v>
      </c>
      <c r="V235" s="781" t="s">
        <v>145</v>
      </c>
      <c r="W235" s="781" t="s">
        <v>145</v>
      </c>
      <c r="X235" s="781" t="s">
        <v>145</v>
      </c>
      <c r="Y235" s="781" t="s">
        <v>145</v>
      </c>
      <c r="Z235" s="781"/>
      <c r="AA235" s="781"/>
      <c r="AB235" s="781" t="s">
        <v>145</v>
      </c>
      <c r="AC235" s="781" t="s">
        <v>145</v>
      </c>
      <c r="AD235" s="781" t="s">
        <v>145</v>
      </c>
      <c r="AE235" s="781" t="s">
        <v>145</v>
      </c>
      <c r="AF235" s="781" t="s">
        <v>145</v>
      </c>
      <c r="AG235" s="923"/>
      <c r="AH235" s="117"/>
      <c r="AI235" s="117"/>
    </row>
    <row r="236" spans="1:36" ht="22.35" customHeight="1" x14ac:dyDescent="0.2">
      <c r="A236" s="69"/>
      <c r="B236" s="1068" t="s">
        <v>318</v>
      </c>
      <c r="C236" s="781" t="s">
        <v>299</v>
      </c>
      <c r="D236" s="781" t="s">
        <v>299</v>
      </c>
      <c r="E236" s="781"/>
      <c r="F236" s="781"/>
      <c r="G236" s="781"/>
      <c r="H236" s="781" t="s">
        <v>299</v>
      </c>
      <c r="I236" s="781" t="s">
        <v>299</v>
      </c>
      <c r="J236" s="781" t="s">
        <v>299</v>
      </c>
      <c r="K236" s="781" t="s">
        <v>299</v>
      </c>
      <c r="L236" s="781"/>
      <c r="M236" s="781"/>
      <c r="N236" s="781" t="s">
        <v>299</v>
      </c>
      <c r="O236" s="781" t="s">
        <v>299</v>
      </c>
      <c r="P236" s="781" t="s">
        <v>299</v>
      </c>
      <c r="Q236" s="781" t="s">
        <v>299</v>
      </c>
      <c r="R236" s="781" t="s">
        <v>299</v>
      </c>
      <c r="S236" s="781"/>
      <c r="T236" s="781"/>
      <c r="U236" s="781" t="s">
        <v>299</v>
      </c>
      <c r="V236" s="781" t="s">
        <v>299</v>
      </c>
      <c r="W236" s="781" t="s">
        <v>299</v>
      </c>
      <c r="X236" s="781" t="s">
        <v>299</v>
      </c>
      <c r="Y236" s="781" t="s">
        <v>299</v>
      </c>
      <c r="Z236" s="781"/>
      <c r="AA236" s="781"/>
      <c r="AB236" s="781" t="s">
        <v>299</v>
      </c>
      <c r="AC236" s="781" t="s">
        <v>299</v>
      </c>
      <c r="AD236" s="781" t="s">
        <v>299</v>
      </c>
      <c r="AE236" s="781" t="s">
        <v>299</v>
      </c>
      <c r="AF236" s="781" t="s">
        <v>299</v>
      </c>
      <c r="AG236" s="923"/>
      <c r="AH236" s="117"/>
      <c r="AI236" s="117"/>
    </row>
    <row r="237" spans="1:36" ht="22.35" customHeight="1" x14ac:dyDescent="0.2">
      <c r="A237" s="69"/>
      <c r="B237" s="924" t="s">
        <v>319</v>
      </c>
      <c r="C237" s="781" t="s">
        <v>146</v>
      </c>
      <c r="D237" s="781" t="s">
        <v>146</v>
      </c>
      <c r="E237" s="781"/>
      <c r="F237" s="781"/>
      <c r="G237" s="781"/>
      <c r="H237" s="781" t="s">
        <v>146</v>
      </c>
      <c r="I237" s="781" t="s">
        <v>146</v>
      </c>
      <c r="J237" s="781" t="s">
        <v>146</v>
      </c>
      <c r="K237" s="930" t="s">
        <v>146</v>
      </c>
      <c r="L237" s="930"/>
      <c r="M237" s="930" t="s">
        <v>142</v>
      </c>
      <c r="N237" s="780" t="s">
        <v>146</v>
      </c>
      <c r="O237" s="930" t="s">
        <v>146</v>
      </c>
      <c r="P237" s="930" t="s">
        <v>146</v>
      </c>
      <c r="Q237" s="930" t="s">
        <v>146</v>
      </c>
      <c r="R237" s="930" t="s">
        <v>404</v>
      </c>
      <c r="S237" s="781"/>
      <c r="T237" s="781"/>
      <c r="U237" s="781" t="s">
        <v>146</v>
      </c>
      <c r="V237" s="781" t="s">
        <v>146</v>
      </c>
      <c r="W237" s="781" t="s">
        <v>146</v>
      </c>
      <c r="X237" s="781" t="s">
        <v>146</v>
      </c>
      <c r="Y237" s="781" t="s">
        <v>146</v>
      </c>
      <c r="Z237" s="781"/>
      <c r="AA237" s="781"/>
      <c r="AB237" s="781" t="s">
        <v>146</v>
      </c>
      <c r="AC237" s="930" t="s">
        <v>146</v>
      </c>
      <c r="AD237" s="930" t="s">
        <v>404</v>
      </c>
      <c r="AE237" s="937" t="s">
        <v>146</v>
      </c>
      <c r="AF237" s="937" t="s">
        <v>146</v>
      </c>
      <c r="AG237" s="1427"/>
      <c r="AH237" s="117"/>
      <c r="AI237" s="117"/>
    </row>
    <row r="238" spans="1:36" ht="22.35" customHeight="1" x14ac:dyDescent="0.2">
      <c r="A238" s="69"/>
      <c r="B238" s="1068" t="s">
        <v>320</v>
      </c>
      <c r="C238" s="781" t="s">
        <v>154</v>
      </c>
      <c r="D238" s="781" t="s">
        <v>154</v>
      </c>
      <c r="E238" s="781"/>
      <c r="F238" s="781"/>
      <c r="G238" s="781"/>
      <c r="H238" s="1428" t="s">
        <v>154</v>
      </c>
      <c r="I238" s="781" t="s">
        <v>154</v>
      </c>
      <c r="J238" s="781" t="s">
        <v>154</v>
      </c>
      <c r="K238" s="781" t="s">
        <v>154</v>
      </c>
      <c r="L238" s="781"/>
      <c r="M238" s="781"/>
      <c r="N238" s="781" t="s">
        <v>154</v>
      </c>
      <c r="O238" s="781" t="s">
        <v>154</v>
      </c>
      <c r="P238" s="781" t="s">
        <v>154</v>
      </c>
      <c r="Q238" s="781" t="s">
        <v>154</v>
      </c>
      <c r="R238" s="781" t="s">
        <v>154</v>
      </c>
      <c r="S238" s="781"/>
      <c r="T238" s="781"/>
      <c r="U238" s="781" t="s">
        <v>154</v>
      </c>
      <c r="V238" s="781" t="s">
        <v>154</v>
      </c>
      <c r="W238" s="781" t="s">
        <v>154</v>
      </c>
      <c r="X238" s="781" t="s">
        <v>154</v>
      </c>
      <c r="Y238" s="781" t="s">
        <v>154</v>
      </c>
      <c r="Z238" s="781"/>
      <c r="AA238" s="781"/>
      <c r="AB238" s="781" t="s">
        <v>154</v>
      </c>
      <c r="AC238" s="781" t="s">
        <v>154</v>
      </c>
      <c r="AD238" s="781" t="s">
        <v>154</v>
      </c>
      <c r="AE238" s="781" t="s">
        <v>154</v>
      </c>
      <c r="AF238" s="781" t="s">
        <v>154</v>
      </c>
      <c r="AG238" s="923"/>
      <c r="AH238" s="117"/>
      <c r="AI238" s="117"/>
    </row>
    <row r="239" spans="1:36" ht="22.35" customHeight="1" x14ac:dyDescent="0.2">
      <c r="A239" s="69"/>
      <c r="B239" s="924"/>
      <c r="C239" s="781" t="s">
        <v>132</v>
      </c>
      <c r="D239" s="781" t="s">
        <v>132</v>
      </c>
      <c r="E239" s="781"/>
      <c r="F239" s="781"/>
      <c r="G239" s="781"/>
      <c r="H239" s="781" t="s">
        <v>132</v>
      </c>
      <c r="I239" s="781" t="s">
        <v>132</v>
      </c>
      <c r="J239" s="781" t="s">
        <v>132</v>
      </c>
      <c r="K239" s="781" t="s">
        <v>132</v>
      </c>
      <c r="L239" s="781"/>
      <c r="M239" s="781"/>
      <c r="N239" s="781" t="s">
        <v>132</v>
      </c>
      <c r="O239" s="781" t="s">
        <v>132</v>
      </c>
      <c r="P239" s="781" t="s">
        <v>132</v>
      </c>
      <c r="Q239" s="781" t="s">
        <v>132</v>
      </c>
      <c r="R239" s="781" t="s">
        <v>132</v>
      </c>
      <c r="S239" s="781"/>
      <c r="T239" s="781"/>
      <c r="U239" s="781" t="s">
        <v>132</v>
      </c>
      <c r="V239" s="781" t="s">
        <v>132</v>
      </c>
      <c r="W239" s="781" t="s">
        <v>132</v>
      </c>
      <c r="X239" s="781" t="s">
        <v>132</v>
      </c>
      <c r="Y239" s="781" t="s">
        <v>132</v>
      </c>
      <c r="Z239" s="781"/>
      <c r="AA239" s="781"/>
      <c r="AB239" s="781" t="s">
        <v>132</v>
      </c>
      <c r="AC239" s="781" t="s">
        <v>132</v>
      </c>
      <c r="AD239" s="781" t="s">
        <v>132</v>
      </c>
      <c r="AE239" s="781" t="s">
        <v>132</v>
      </c>
      <c r="AF239" s="781" t="s">
        <v>132</v>
      </c>
      <c r="AG239" s="923"/>
      <c r="AH239" s="117"/>
      <c r="AI239" s="117"/>
    </row>
    <row r="240" spans="1:36" ht="22.35" customHeight="1" x14ac:dyDescent="0.2">
      <c r="A240" s="69"/>
      <c r="B240" s="924" t="s">
        <v>322</v>
      </c>
      <c r="C240" s="781" t="s">
        <v>136</v>
      </c>
      <c r="D240" s="781" t="s">
        <v>136</v>
      </c>
      <c r="E240" s="781"/>
      <c r="F240" s="781"/>
      <c r="G240" s="781"/>
      <c r="H240" s="781" t="s">
        <v>136</v>
      </c>
      <c r="I240" s="781" t="s">
        <v>136</v>
      </c>
      <c r="J240" s="781" t="s">
        <v>136</v>
      </c>
      <c r="K240" s="781" t="s">
        <v>136</v>
      </c>
      <c r="L240" s="781"/>
      <c r="M240" s="781"/>
      <c r="N240" s="781" t="s">
        <v>136</v>
      </c>
      <c r="O240" s="781" t="s">
        <v>136</v>
      </c>
      <c r="P240" s="781" t="s">
        <v>136</v>
      </c>
      <c r="Q240" s="781" t="s">
        <v>136</v>
      </c>
      <c r="R240" s="781" t="s">
        <v>136</v>
      </c>
      <c r="S240" s="781"/>
      <c r="T240" s="781"/>
      <c r="U240" s="781" t="s">
        <v>136</v>
      </c>
      <c r="V240" s="781" t="s">
        <v>136</v>
      </c>
      <c r="W240" s="781" t="s">
        <v>136</v>
      </c>
      <c r="X240" s="781" t="s">
        <v>136</v>
      </c>
      <c r="Y240" s="781" t="s">
        <v>136</v>
      </c>
      <c r="Z240" s="781"/>
      <c r="AA240" s="781"/>
      <c r="AB240" s="781" t="s">
        <v>136</v>
      </c>
      <c r="AC240" s="781" t="s">
        <v>136</v>
      </c>
      <c r="AD240" s="781" t="s">
        <v>136</v>
      </c>
      <c r="AE240" s="781" t="s">
        <v>136</v>
      </c>
      <c r="AF240" s="781" t="s">
        <v>136</v>
      </c>
      <c r="AG240" s="923"/>
      <c r="AH240" s="67"/>
      <c r="AI240" s="67"/>
    </row>
    <row r="241" spans="1:35" ht="21" customHeight="1" thickBot="1" x14ac:dyDescent="0.25">
      <c r="A241" s="97"/>
      <c r="B241" s="328" t="s">
        <v>160</v>
      </c>
      <c r="C241" s="346" t="s">
        <v>138</v>
      </c>
      <c r="D241" s="346" t="s">
        <v>138</v>
      </c>
      <c r="E241" s="346"/>
      <c r="F241" s="346"/>
      <c r="G241" s="346"/>
      <c r="H241" s="346" t="s">
        <v>138</v>
      </c>
      <c r="I241" s="346" t="s">
        <v>138</v>
      </c>
      <c r="J241" s="346" t="s">
        <v>138</v>
      </c>
      <c r="K241" s="346" t="s">
        <v>138</v>
      </c>
      <c r="L241" s="346"/>
      <c r="M241" s="346"/>
      <c r="N241" s="346" t="s">
        <v>138</v>
      </c>
      <c r="O241" s="346" t="s">
        <v>138</v>
      </c>
      <c r="P241" s="346" t="s">
        <v>138</v>
      </c>
      <c r="Q241" s="346" t="s">
        <v>138</v>
      </c>
      <c r="R241" s="346" t="s">
        <v>138</v>
      </c>
      <c r="S241" s="346"/>
      <c r="T241" s="346"/>
      <c r="U241" s="346" t="s">
        <v>138</v>
      </c>
      <c r="V241" s="346" t="s">
        <v>138</v>
      </c>
      <c r="W241" s="346" t="s">
        <v>138</v>
      </c>
      <c r="X241" s="346" t="s">
        <v>138</v>
      </c>
      <c r="Y241" s="346" t="s">
        <v>138</v>
      </c>
      <c r="Z241" s="346"/>
      <c r="AA241" s="346"/>
      <c r="AB241" s="346" t="s">
        <v>138</v>
      </c>
      <c r="AC241" s="346" t="s">
        <v>138</v>
      </c>
      <c r="AD241" s="339" t="s">
        <v>138</v>
      </c>
      <c r="AE241" s="339" t="s">
        <v>138</v>
      </c>
      <c r="AF241" s="339" t="s">
        <v>138</v>
      </c>
      <c r="AG241" s="330"/>
      <c r="AH241" s="73"/>
    </row>
    <row r="242" spans="1:35" ht="21" customHeight="1" x14ac:dyDescent="0.2">
      <c r="A242" s="97"/>
      <c r="B242" s="142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  <c r="AH242" s="73"/>
    </row>
    <row r="243" spans="1:35" ht="22.35" customHeight="1" x14ac:dyDescent="0.2"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</row>
    <row r="244" spans="1:35" ht="22.35" customHeight="1" thickBot="1" x14ac:dyDescent="0.25">
      <c r="A244" s="1" t="s">
        <v>323</v>
      </c>
      <c r="B244" s="37"/>
    </row>
    <row r="245" spans="1:35" ht="22.35" customHeight="1" x14ac:dyDescent="0.2">
      <c r="A245" s="1"/>
      <c r="B245" s="1072" t="s">
        <v>324</v>
      </c>
      <c r="C245" s="1429" t="s">
        <v>97</v>
      </c>
      <c r="D245" s="1346"/>
      <c r="E245" s="1346"/>
      <c r="F245" s="1346"/>
      <c r="G245" s="1429" t="s">
        <v>98</v>
      </c>
      <c r="H245" s="1346"/>
      <c r="I245" s="1346"/>
      <c r="J245" s="1346"/>
      <c r="K245" s="1429" t="s">
        <v>99</v>
      </c>
      <c r="L245" s="1346"/>
      <c r="M245" s="1346"/>
      <c r="N245" s="1346"/>
      <c r="O245" s="1429" t="s">
        <v>100</v>
      </c>
      <c r="P245" s="1346"/>
      <c r="Q245" s="1346"/>
      <c r="R245" s="1346"/>
      <c r="S245" s="1429" t="s">
        <v>101</v>
      </c>
      <c r="T245" s="1346"/>
      <c r="U245" s="1346"/>
      <c r="V245" s="1346"/>
      <c r="W245" s="1429" t="s">
        <v>102</v>
      </c>
      <c r="X245" s="543"/>
      <c r="Y245" s="1346"/>
      <c r="Z245" s="1430"/>
      <c r="AA245" s="1429" t="s">
        <v>103</v>
      </c>
      <c r="AB245" s="543"/>
      <c r="AC245" s="1346"/>
      <c r="AD245" s="1430"/>
      <c r="AE245" s="1431" t="s">
        <v>104</v>
      </c>
      <c r="AF245" s="1346"/>
      <c r="AG245" s="1346"/>
      <c r="AH245" s="1346"/>
      <c r="AI245" s="544"/>
    </row>
    <row r="246" spans="1:35" ht="22.35" customHeight="1" x14ac:dyDescent="0.2">
      <c r="A246" s="1"/>
      <c r="B246" s="487">
        <v>3701</v>
      </c>
      <c r="C246" s="70" t="s">
        <v>325</v>
      </c>
      <c r="D246" s="70"/>
      <c r="E246" s="70"/>
      <c r="F246" s="70"/>
      <c r="G246" s="1074" t="s">
        <v>326</v>
      </c>
      <c r="H246" s="70"/>
      <c r="I246" s="70"/>
      <c r="J246" s="70"/>
      <c r="K246" s="1074" t="s">
        <v>326</v>
      </c>
      <c r="L246" s="70"/>
      <c r="M246" s="70"/>
      <c r="N246" s="70"/>
      <c r="O246" s="1074" t="s">
        <v>326</v>
      </c>
      <c r="P246" s="70"/>
      <c r="Q246" s="70"/>
      <c r="R246" s="70"/>
      <c r="S246" s="1074" t="s">
        <v>327</v>
      </c>
      <c r="T246" s="70"/>
      <c r="U246" s="70"/>
      <c r="V246" s="70"/>
      <c r="W246" s="988"/>
      <c r="X246" s="1432"/>
      <c r="Y246" s="1215"/>
      <c r="Z246" s="1433"/>
      <c r="AA246" s="988"/>
      <c r="AB246" s="1432"/>
      <c r="AC246" s="1215"/>
      <c r="AD246" s="1433"/>
      <c r="AE246" s="1015"/>
      <c r="AF246" s="1215"/>
      <c r="AG246" s="1215"/>
      <c r="AH246" s="1215"/>
      <c r="AI246" s="1151"/>
    </row>
    <row r="247" spans="1:35" ht="22.35" customHeight="1" x14ac:dyDescent="0.2">
      <c r="B247" s="1072">
        <v>3700</v>
      </c>
      <c r="C247" s="1215" t="s">
        <v>230</v>
      </c>
      <c r="D247" s="1215"/>
      <c r="E247" s="1215"/>
      <c r="F247" s="1215"/>
      <c r="G247" s="682" t="s">
        <v>230</v>
      </c>
      <c r="H247" s="1215"/>
      <c r="I247" s="1215"/>
      <c r="J247" s="1215"/>
      <c r="K247" s="682" t="s">
        <v>230</v>
      </c>
      <c r="L247" s="1215"/>
      <c r="M247" s="1215"/>
      <c r="N247" s="1215"/>
      <c r="O247" s="682" t="s">
        <v>230</v>
      </c>
      <c r="P247" s="1215"/>
      <c r="Q247" s="1215"/>
      <c r="R247" s="1215"/>
      <c r="S247" s="682" t="s">
        <v>231</v>
      </c>
      <c r="T247" s="1215"/>
      <c r="U247" s="1215"/>
      <c r="V247" s="1215"/>
      <c r="W247" s="988"/>
      <c r="X247" s="1215"/>
      <c r="Y247" s="1215"/>
      <c r="Z247" s="1017"/>
      <c r="AA247" s="1015"/>
      <c r="AB247" s="1215"/>
      <c r="AC247" s="1215"/>
      <c r="AD247" s="1267"/>
      <c r="AE247" s="1434"/>
      <c r="AF247" s="1215"/>
      <c r="AG247" s="1215"/>
      <c r="AH247" s="1267"/>
      <c r="AI247" s="1151"/>
    </row>
    <row r="248" spans="1:35" ht="22.35" customHeight="1" x14ac:dyDescent="0.2">
      <c r="A248" s="1"/>
      <c r="B248" s="1072">
        <v>8514</v>
      </c>
      <c r="C248" s="1215" t="s">
        <v>326</v>
      </c>
      <c r="D248" s="1215"/>
      <c r="E248" s="1215"/>
      <c r="F248" s="1215"/>
      <c r="G248" s="682" t="s">
        <v>326</v>
      </c>
      <c r="H248" s="1215"/>
      <c r="I248" s="1215"/>
      <c r="J248" s="1215"/>
      <c r="K248" s="682" t="s">
        <v>326</v>
      </c>
      <c r="L248" s="1215"/>
      <c r="M248" s="1215"/>
      <c r="N248" s="1215"/>
      <c r="O248" s="682" t="s">
        <v>326</v>
      </c>
      <c r="P248" s="1215"/>
      <c r="Q248" s="1215"/>
      <c r="R248" s="1215"/>
      <c r="S248" s="682" t="s">
        <v>328</v>
      </c>
      <c r="T248" s="1215"/>
      <c r="U248" s="1215"/>
      <c r="V248" s="1215"/>
      <c r="W248" s="988"/>
      <c r="X248" s="1215"/>
      <c r="Y248" s="1215"/>
      <c r="Z248" s="1017"/>
      <c r="AA248" s="1266"/>
      <c r="AB248" s="1215"/>
      <c r="AC248" s="1215"/>
      <c r="AD248" s="1267"/>
      <c r="AE248" s="1266"/>
      <c r="AF248" s="1215"/>
      <c r="AG248" s="1215"/>
      <c r="AH248" s="1267"/>
      <c r="AI248" s="1151"/>
    </row>
    <row r="249" spans="1:35" ht="22.35" customHeight="1" x14ac:dyDescent="0.2">
      <c r="A249" s="1"/>
      <c r="B249" s="1072">
        <v>8500</v>
      </c>
      <c r="C249" s="398" t="s">
        <v>329</v>
      </c>
      <c r="D249" s="398"/>
      <c r="E249" s="398"/>
      <c r="F249" s="398"/>
      <c r="G249" s="714" t="s">
        <v>329</v>
      </c>
      <c r="H249" s="398"/>
      <c r="I249" s="398"/>
      <c r="J249" s="398"/>
      <c r="K249" s="714" t="s">
        <v>329</v>
      </c>
      <c r="L249" s="398"/>
      <c r="M249" s="398"/>
      <c r="N249" s="398"/>
      <c r="O249" s="714" t="s">
        <v>329</v>
      </c>
      <c r="P249" s="398"/>
      <c r="Q249" s="398"/>
      <c r="R249" s="398"/>
      <c r="S249" s="714" t="s">
        <v>330</v>
      </c>
      <c r="T249" s="398"/>
      <c r="U249" s="398"/>
      <c r="V249" s="398"/>
      <c r="W249" s="988"/>
      <c r="X249" s="398"/>
      <c r="Y249" s="398"/>
      <c r="Z249" s="401"/>
      <c r="AA249" s="402"/>
      <c r="AB249" s="398"/>
      <c r="AC249" s="398"/>
      <c r="AD249" s="401"/>
      <c r="AE249" s="402"/>
      <c r="AF249" s="398"/>
      <c r="AG249" s="398"/>
      <c r="AH249" s="403"/>
      <c r="AI249" s="404"/>
    </row>
    <row r="250" spans="1:35" ht="22.35" customHeight="1" x14ac:dyDescent="0.2">
      <c r="A250" s="1"/>
      <c r="B250" s="1072">
        <v>8514</v>
      </c>
      <c r="C250" s="405" t="s">
        <v>326</v>
      </c>
      <c r="D250" s="405"/>
      <c r="E250" s="405"/>
      <c r="F250" s="405"/>
      <c r="G250" s="715" t="s">
        <v>326</v>
      </c>
      <c r="H250" s="405"/>
      <c r="I250" s="405"/>
      <c r="J250" s="405"/>
      <c r="K250" s="715" t="s">
        <v>326</v>
      </c>
      <c r="L250" s="405"/>
      <c r="M250" s="405"/>
      <c r="N250" s="405"/>
      <c r="O250" s="715" t="s">
        <v>326</v>
      </c>
      <c r="P250" s="405"/>
      <c r="Q250" s="405"/>
      <c r="R250" s="405"/>
      <c r="S250" s="715" t="s">
        <v>328</v>
      </c>
      <c r="T250" s="405"/>
      <c r="U250" s="405"/>
      <c r="V250" s="405"/>
      <c r="W250" s="1435"/>
      <c r="X250" s="406"/>
      <c r="Y250" s="398"/>
      <c r="Z250" s="407"/>
      <c r="AA250" s="408"/>
      <c r="AB250" s="406"/>
      <c r="AC250" s="398"/>
      <c r="AD250" s="398"/>
      <c r="AE250" s="409"/>
      <c r="AF250" s="398"/>
      <c r="AG250" s="398"/>
      <c r="AH250" s="398"/>
      <c r="AI250" s="404"/>
    </row>
    <row r="251" spans="1:35" ht="22.35" customHeight="1" thickBot="1" x14ac:dyDescent="0.25">
      <c r="A251" s="1"/>
      <c r="B251" s="1076" t="s">
        <v>331</v>
      </c>
      <c r="C251" s="1222" t="s">
        <v>332</v>
      </c>
      <c r="D251" s="1222"/>
      <c r="E251" s="1222"/>
      <c r="F251" s="1222"/>
      <c r="G251" s="1436" t="s">
        <v>332</v>
      </c>
      <c r="H251" s="1222"/>
      <c r="I251" s="1222"/>
      <c r="J251" s="1222"/>
      <c r="K251" s="684" t="s">
        <v>332</v>
      </c>
      <c r="L251" s="1222"/>
      <c r="M251" s="1222"/>
      <c r="N251" s="1222"/>
      <c r="O251" s="1436" t="s">
        <v>332</v>
      </c>
      <c r="P251" s="1222"/>
      <c r="Q251" s="1222"/>
      <c r="R251" s="1222"/>
      <c r="S251" s="1436" t="s">
        <v>333</v>
      </c>
      <c r="T251" s="1222"/>
      <c r="U251" s="1222"/>
      <c r="V251" s="1222"/>
      <c r="W251" s="684"/>
      <c r="X251" s="1222"/>
      <c r="Y251" s="1222"/>
      <c r="Z251" s="709"/>
      <c r="AA251" s="691"/>
      <c r="AB251" s="1222"/>
      <c r="AC251" s="1222"/>
      <c r="AD251" s="698"/>
      <c r="AE251" s="1437"/>
      <c r="AF251" s="1222"/>
      <c r="AG251" s="1222"/>
      <c r="AH251" s="698"/>
      <c r="AI251" s="1225"/>
    </row>
    <row r="252" spans="1:35" ht="22.35" customHeight="1" x14ac:dyDescent="0.2">
      <c r="A252" s="1"/>
      <c r="B252" s="5"/>
      <c r="C252" s="42"/>
      <c r="D252" s="70"/>
      <c r="E252" s="70"/>
      <c r="F252" s="46"/>
      <c r="G252" s="42"/>
      <c r="H252" s="70"/>
      <c r="I252" s="70"/>
      <c r="J252" s="46"/>
      <c r="K252" s="42"/>
      <c r="L252" s="70"/>
      <c r="M252" s="70"/>
      <c r="N252" s="46"/>
      <c r="O252" s="42"/>
      <c r="P252" s="70"/>
      <c r="Q252" s="70"/>
      <c r="R252" s="46"/>
      <c r="S252" s="42"/>
      <c r="T252" s="70"/>
      <c r="U252" s="70"/>
      <c r="V252" s="46"/>
      <c r="W252" s="46"/>
      <c r="Z252" s="46"/>
      <c r="AA252" s="46"/>
      <c r="AD252" s="46"/>
      <c r="AE252" s="46"/>
      <c r="AH252" s="46"/>
    </row>
    <row r="253" spans="1:35" ht="22.35" customHeight="1" x14ac:dyDescent="0.2">
      <c r="A253" s="1" t="s">
        <v>334</v>
      </c>
      <c r="B253" s="5"/>
      <c r="C253" s="42"/>
      <c r="D253" s="70"/>
      <c r="E253" s="70"/>
      <c r="F253" s="46"/>
      <c r="G253" s="42"/>
      <c r="H253" s="70"/>
      <c r="I253" s="70"/>
      <c r="J253" s="46"/>
      <c r="K253" s="42"/>
      <c r="L253" s="70"/>
      <c r="M253" s="70"/>
      <c r="N253" s="46"/>
      <c r="O253" s="42"/>
      <c r="P253" s="70"/>
      <c r="Q253" s="70"/>
      <c r="R253" s="46"/>
      <c r="S253" s="42"/>
      <c r="T253" s="70"/>
      <c r="U253" s="70"/>
      <c r="V253" s="46"/>
      <c r="W253" s="46"/>
      <c r="Z253" s="46"/>
      <c r="AA253" s="46"/>
      <c r="AD253" s="46"/>
      <c r="AE253" s="46"/>
      <c r="AH253" s="46"/>
    </row>
    <row r="254" spans="1:35" ht="22.35" customHeight="1" thickBot="1" x14ac:dyDescent="0.25">
      <c r="A254" s="1008"/>
      <c r="B254" s="1227" t="s">
        <v>29</v>
      </c>
      <c r="C254" s="1228">
        <v>1</v>
      </c>
      <c r="D254" s="1228">
        <v>2</v>
      </c>
      <c r="E254" s="1229">
        <v>3</v>
      </c>
      <c r="F254" s="1229">
        <v>4</v>
      </c>
      <c r="G254" s="1229">
        <v>5</v>
      </c>
      <c r="H254" s="1228">
        <v>6</v>
      </c>
      <c r="I254" s="1228">
        <v>7</v>
      </c>
      <c r="J254" s="1228">
        <v>8</v>
      </c>
      <c r="K254" s="1228">
        <v>9</v>
      </c>
      <c r="L254" s="1229">
        <v>10</v>
      </c>
      <c r="M254" s="1229">
        <v>11</v>
      </c>
      <c r="N254" s="1228">
        <v>12</v>
      </c>
      <c r="O254" s="1228">
        <v>13</v>
      </c>
      <c r="P254" s="1228">
        <v>14</v>
      </c>
      <c r="Q254" s="1228">
        <v>15</v>
      </c>
      <c r="R254" s="1228">
        <v>16</v>
      </c>
      <c r="S254" s="1229">
        <v>17</v>
      </c>
      <c r="T254" s="1229">
        <v>18</v>
      </c>
      <c r="U254" s="1228">
        <v>19</v>
      </c>
      <c r="V254" s="1228">
        <v>20</v>
      </c>
      <c r="W254" s="1228">
        <v>21</v>
      </c>
      <c r="X254" s="1228">
        <v>22</v>
      </c>
      <c r="Y254" s="1228">
        <v>23</v>
      </c>
      <c r="Z254" s="1229">
        <v>24</v>
      </c>
      <c r="AA254" s="1229">
        <v>25</v>
      </c>
      <c r="AB254" s="1230">
        <v>26</v>
      </c>
      <c r="AC254" s="1228">
        <v>27</v>
      </c>
      <c r="AD254" s="1228">
        <v>28</v>
      </c>
      <c r="AE254" s="1228">
        <v>29</v>
      </c>
      <c r="AF254" s="1228">
        <v>30</v>
      </c>
      <c r="AG254" s="1231"/>
      <c r="AH254" s="111"/>
      <c r="AI254" s="112"/>
    </row>
    <row r="255" spans="1:35" ht="22.35" customHeight="1" x14ac:dyDescent="0.2">
      <c r="A255" s="1438"/>
      <c r="B255" s="1439" t="s">
        <v>335</v>
      </c>
      <c r="C255" s="779" t="s">
        <v>32</v>
      </c>
      <c r="D255" s="779" t="s">
        <v>32</v>
      </c>
      <c r="E255" s="779"/>
      <c r="F255" s="789"/>
      <c r="G255" s="789"/>
      <c r="H255" s="779" t="s">
        <v>32</v>
      </c>
      <c r="I255" s="791" t="s">
        <v>32</v>
      </c>
      <c r="J255" s="779" t="s">
        <v>32</v>
      </c>
      <c r="K255" s="779" t="s">
        <v>32</v>
      </c>
      <c r="L255" s="779"/>
      <c r="M255" s="789"/>
      <c r="N255" s="789" t="s">
        <v>32</v>
      </c>
      <c r="O255" s="779" t="s">
        <v>32</v>
      </c>
      <c r="P255" s="779" t="s">
        <v>32</v>
      </c>
      <c r="Q255" s="779" t="s">
        <v>32</v>
      </c>
      <c r="R255" s="779" t="s">
        <v>32</v>
      </c>
      <c r="S255" s="779"/>
      <c r="T255" s="789"/>
      <c r="U255" s="789" t="s">
        <v>32</v>
      </c>
      <c r="V255" s="789" t="s">
        <v>32</v>
      </c>
      <c r="W255" s="789" t="s">
        <v>32</v>
      </c>
      <c r="X255" s="789" t="s">
        <v>32</v>
      </c>
      <c r="Y255" s="792" t="s">
        <v>32</v>
      </c>
      <c r="Z255" s="792"/>
      <c r="AA255" s="789"/>
      <c r="AB255" s="779" t="s">
        <v>32</v>
      </c>
      <c r="AC255" s="779" t="s">
        <v>32</v>
      </c>
      <c r="AD255" s="779" t="s">
        <v>32</v>
      </c>
      <c r="AE255" s="779" t="s">
        <v>32</v>
      </c>
      <c r="AF255" s="779" t="s">
        <v>32</v>
      </c>
      <c r="AG255" s="975"/>
      <c r="AH255" s="111"/>
      <c r="AI255" s="112"/>
    </row>
    <row r="256" spans="1:35" ht="22.35" customHeight="1" x14ac:dyDescent="0.2">
      <c r="A256" s="1440"/>
      <c r="B256" s="1441" t="s">
        <v>336</v>
      </c>
      <c r="C256" s="779"/>
      <c r="D256" s="779"/>
      <c r="E256" s="779"/>
      <c r="F256" s="789"/>
      <c r="G256" s="789"/>
      <c r="H256" s="779"/>
      <c r="I256" s="791"/>
      <c r="J256" s="779"/>
      <c r="K256" s="779"/>
      <c r="L256" s="779"/>
      <c r="M256" s="789"/>
      <c r="N256" s="789"/>
      <c r="O256" s="779"/>
      <c r="P256" s="779"/>
      <c r="Q256" s="779"/>
      <c r="R256" s="779"/>
      <c r="S256" s="779"/>
      <c r="T256" s="789"/>
      <c r="U256" s="789"/>
      <c r="V256" s="789"/>
      <c r="W256" s="789"/>
      <c r="X256" s="789"/>
      <c r="Y256" s="792"/>
      <c r="Z256" s="792"/>
      <c r="AA256" s="789"/>
      <c r="AB256" s="779"/>
      <c r="AC256" s="779"/>
      <c r="AD256" s="779"/>
      <c r="AE256" s="779"/>
      <c r="AF256" s="779"/>
      <c r="AG256" s="975"/>
      <c r="AH256" s="111"/>
      <c r="AI256" s="112"/>
    </row>
    <row r="257" spans="1:35" ht="22.35" customHeight="1" x14ac:dyDescent="0.2">
      <c r="A257" s="1442">
        <v>8514</v>
      </c>
      <c r="B257" s="1443" t="s">
        <v>337</v>
      </c>
      <c r="C257" s="942" t="s">
        <v>32</v>
      </c>
      <c r="D257" s="942" t="s">
        <v>32</v>
      </c>
      <c r="E257" s="779"/>
      <c r="F257" s="789"/>
      <c r="G257" s="789"/>
      <c r="H257" s="779" t="s">
        <v>32</v>
      </c>
      <c r="I257" s="791" t="s">
        <v>32</v>
      </c>
      <c r="J257" s="779" t="s">
        <v>32</v>
      </c>
      <c r="K257" s="779" t="s">
        <v>32</v>
      </c>
      <c r="L257" s="779"/>
      <c r="M257" s="789"/>
      <c r="N257" s="789" t="s">
        <v>32</v>
      </c>
      <c r="O257" s="779" t="s">
        <v>32</v>
      </c>
      <c r="P257" s="779" t="s">
        <v>32</v>
      </c>
      <c r="Q257" s="779" t="s">
        <v>32</v>
      </c>
      <c r="R257" s="779" t="s">
        <v>32</v>
      </c>
      <c r="S257" s="779"/>
      <c r="T257" s="789"/>
      <c r="U257" s="789" t="s">
        <v>32</v>
      </c>
      <c r="V257" s="789" t="s">
        <v>32</v>
      </c>
      <c r="W257" s="789" t="s">
        <v>32</v>
      </c>
      <c r="X257" s="789" t="s">
        <v>32</v>
      </c>
      <c r="Y257" s="792" t="s">
        <v>32</v>
      </c>
      <c r="Z257" s="792"/>
      <c r="AA257" s="789"/>
      <c r="AB257" s="779" t="s">
        <v>32</v>
      </c>
      <c r="AC257" s="779" t="s">
        <v>32</v>
      </c>
      <c r="AD257" s="779" t="s">
        <v>32</v>
      </c>
      <c r="AE257" s="779" t="s">
        <v>32</v>
      </c>
      <c r="AF257" s="779" t="s">
        <v>32</v>
      </c>
      <c r="AG257" s="975"/>
      <c r="AH257" s="116"/>
      <c r="AI257" s="117"/>
    </row>
    <row r="258" spans="1:35" ht="21" customHeight="1" x14ac:dyDescent="0.2">
      <c r="A258" s="1442">
        <v>3701</v>
      </c>
      <c r="B258" s="1444" t="s">
        <v>338</v>
      </c>
      <c r="C258" s="779"/>
      <c r="D258" s="779"/>
      <c r="E258" s="779"/>
      <c r="F258" s="789"/>
      <c r="G258" s="789"/>
      <c r="H258" s="779"/>
      <c r="I258" s="791"/>
      <c r="J258" s="779"/>
      <c r="K258" s="779"/>
      <c r="L258" s="779"/>
      <c r="M258" s="789"/>
      <c r="N258" s="789"/>
      <c r="O258" s="779"/>
      <c r="P258" s="779"/>
      <c r="Q258" s="779"/>
      <c r="R258" s="779"/>
      <c r="S258" s="779"/>
      <c r="T258" s="789"/>
      <c r="U258" s="789"/>
      <c r="V258" s="789"/>
      <c r="W258" s="789"/>
      <c r="X258" s="789"/>
      <c r="Y258" s="792"/>
      <c r="Z258" s="792"/>
      <c r="AA258" s="789"/>
      <c r="AB258" s="779"/>
      <c r="AC258" s="779"/>
      <c r="AD258" s="779"/>
      <c r="AE258" s="779"/>
      <c r="AF258" s="779"/>
      <c r="AG258" s="975"/>
      <c r="AH258" s="116"/>
      <c r="AI258" s="117"/>
    </row>
    <row r="259" spans="1:35" ht="21" customHeight="1" x14ac:dyDescent="0.2">
      <c r="A259" s="1442">
        <v>3701</v>
      </c>
      <c r="B259" s="927" t="s">
        <v>339</v>
      </c>
      <c r="C259" s="779" t="s">
        <v>32</v>
      </c>
      <c r="D259" s="800" t="s">
        <v>32</v>
      </c>
      <c r="E259" s="779"/>
      <c r="F259" s="789"/>
      <c r="G259" s="789"/>
      <c r="H259" s="779" t="s">
        <v>32</v>
      </c>
      <c r="I259" s="791" t="s">
        <v>32</v>
      </c>
      <c r="J259" s="779" t="s">
        <v>32</v>
      </c>
      <c r="K259" s="779" t="s">
        <v>32</v>
      </c>
      <c r="L259" s="779"/>
      <c r="M259" s="789"/>
      <c r="N259" s="789" t="s">
        <v>32</v>
      </c>
      <c r="O259" s="779" t="s">
        <v>32</v>
      </c>
      <c r="P259" s="779" t="s">
        <v>32</v>
      </c>
      <c r="Q259" s="779" t="s">
        <v>32</v>
      </c>
      <c r="R259" s="779" t="s">
        <v>32</v>
      </c>
      <c r="S259" s="779"/>
      <c r="T259" s="789"/>
      <c r="U259" s="789" t="s">
        <v>32</v>
      </c>
      <c r="V259" s="930" t="s">
        <v>32</v>
      </c>
      <c r="W259" s="930" t="s">
        <v>352</v>
      </c>
      <c r="X259" s="789" t="s">
        <v>32</v>
      </c>
      <c r="Y259" s="792" t="s">
        <v>32</v>
      </c>
      <c r="Z259" s="792"/>
      <c r="AA259" s="789"/>
      <c r="AB259" s="779" t="s">
        <v>32</v>
      </c>
      <c r="AC259" s="779" t="s">
        <v>32</v>
      </c>
      <c r="AD259" s="779" t="s">
        <v>32</v>
      </c>
      <c r="AE259" s="779" t="s">
        <v>32</v>
      </c>
      <c r="AF259" s="779" t="s">
        <v>32</v>
      </c>
      <c r="AG259" s="975"/>
      <c r="AH259" s="116"/>
      <c r="AI259" s="117"/>
    </row>
    <row r="260" spans="1:35" ht="21" customHeight="1" x14ac:dyDescent="0.2">
      <c r="A260" s="1442">
        <v>3701</v>
      </c>
      <c r="B260" s="927"/>
      <c r="C260" s="779" t="s">
        <v>32</v>
      </c>
      <c r="D260" s="779" t="s">
        <v>32</v>
      </c>
      <c r="E260" s="779"/>
      <c r="F260" s="789"/>
      <c r="G260" s="789"/>
      <c r="H260" s="779" t="s">
        <v>32</v>
      </c>
      <c r="I260" s="791" t="s">
        <v>32</v>
      </c>
      <c r="J260" s="779" t="s">
        <v>32</v>
      </c>
      <c r="K260" s="779" t="s">
        <v>32</v>
      </c>
      <c r="L260" s="779"/>
      <c r="M260" s="789"/>
      <c r="N260" s="789" t="s">
        <v>32</v>
      </c>
      <c r="O260" s="779" t="s">
        <v>32</v>
      </c>
      <c r="P260" s="779" t="s">
        <v>32</v>
      </c>
      <c r="Q260" s="779" t="s">
        <v>32</v>
      </c>
      <c r="R260" s="779" t="s">
        <v>32</v>
      </c>
      <c r="S260" s="779"/>
      <c r="T260" s="789"/>
      <c r="U260" s="789" t="s">
        <v>32</v>
      </c>
      <c r="V260" s="789" t="s">
        <v>32</v>
      </c>
      <c r="W260" s="789" t="s">
        <v>32</v>
      </c>
      <c r="X260" s="789" t="s">
        <v>32</v>
      </c>
      <c r="Y260" s="792" t="s">
        <v>32</v>
      </c>
      <c r="Z260" s="792"/>
      <c r="AA260" s="789"/>
      <c r="AB260" s="779" t="s">
        <v>32</v>
      </c>
      <c r="AC260" s="779" t="s">
        <v>32</v>
      </c>
      <c r="AD260" s="779" t="s">
        <v>32</v>
      </c>
      <c r="AE260" s="779" t="s">
        <v>32</v>
      </c>
      <c r="AF260" s="779" t="s">
        <v>32</v>
      </c>
      <c r="AG260" s="975"/>
      <c r="AH260" s="116"/>
      <c r="AI260" s="117"/>
    </row>
    <row r="261" spans="1:35" ht="21" customHeight="1" x14ac:dyDescent="0.2">
      <c r="A261" s="1442">
        <v>3701</v>
      </c>
      <c r="B261" s="927" t="s">
        <v>340</v>
      </c>
      <c r="C261" s="1445" t="s">
        <v>32</v>
      </c>
      <c r="D261" s="1445" t="s">
        <v>32</v>
      </c>
      <c r="E261" s="779"/>
      <c r="F261" s="789"/>
      <c r="G261" s="789"/>
      <c r="H261" s="779" t="s">
        <v>32</v>
      </c>
      <c r="I261" s="791" t="s">
        <v>32</v>
      </c>
      <c r="J261" s="779" t="s">
        <v>32</v>
      </c>
      <c r="K261" s="779" t="s">
        <v>32</v>
      </c>
      <c r="L261" s="779"/>
      <c r="M261" s="789"/>
      <c r="N261" s="789" t="s">
        <v>32</v>
      </c>
      <c r="O261" s="779" t="s">
        <v>32</v>
      </c>
      <c r="P261" s="779" t="s">
        <v>32</v>
      </c>
      <c r="Q261" s="779" t="s">
        <v>32</v>
      </c>
      <c r="R261" s="779" t="s">
        <v>32</v>
      </c>
      <c r="S261" s="779"/>
      <c r="T261" s="789"/>
      <c r="U261" s="789" t="s">
        <v>32</v>
      </c>
      <c r="V261" s="789" t="s">
        <v>32</v>
      </c>
      <c r="W261" s="789" t="s">
        <v>32</v>
      </c>
      <c r="X261" s="789" t="s">
        <v>32</v>
      </c>
      <c r="Y261" s="792" t="s">
        <v>32</v>
      </c>
      <c r="Z261" s="792"/>
      <c r="AA261" s="789"/>
      <c r="AB261" s="779" t="s">
        <v>32</v>
      </c>
      <c r="AC261" s="779" t="s">
        <v>32</v>
      </c>
      <c r="AD261" s="779" t="s">
        <v>32</v>
      </c>
      <c r="AE261" s="779" t="s">
        <v>32</v>
      </c>
      <c r="AF261" s="779" t="s">
        <v>32</v>
      </c>
      <c r="AG261" s="975"/>
      <c r="AH261" s="116"/>
      <c r="AI261" s="117"/>
    </row>
    <row r="262" spans="1:35" ht="22.35" customHeight="1" x14ac:dyDescent="0.2">
      <c r="A262" s="1442">
        <v>3701</v>
      </c>
      <c r="B262" s="1444" t="s">
        <v>341</v>
      </c>
      <c r="C262" s="779"/>
      <c r="D262" s="779"/>
      <c r="E262" s="779"/>
      <c r="F262" s="789"/>
      <c r="G262" s="789"/>
      <c r="H262" s="779"/>
      <c r="I262" s="791"/>
      <c r="J262" s="779"/>
      <c r="K262" s="779"/>
      <c r="L262" s="779"/>
      <c r="M262" s="789"/>
      <c r="N262" s="789"/>
      <c r="O262" s="779"/>
      <c r="P262" s="779"/>
      <c r="Q262" s="779"/>
      <c r="R262" s="779"/>
      <c r="S262" s="779"/>
      <c r="T262" s="789"/>
      <c r="U262" s="789"/>
      <c r="V262" s="789"/>
      <c r="W262" s="789"/>
      <c r="X262" s="789"/>
      <c r="Y262" s="792"/>
      <c r="Z262" s="792"/>
      <c r="AA262" s="789"/>
      <c r="AB262" s="779"/>
      <c r="AC262" s="779"/>
      <c r="AD262" s="779"/>
      <c r="AE262" s="779"/>
      <c r="AF262" s="779"/>
      <c r="AG262" s="975"/>
      <c r="AH262" s="116"/>
      <c r="AI262" s="117"/>
    </row>
    <row r="263" spans="1:35" ht="22.35" customHeight="1" x14ac:dyDescent="0.2">
      <c r="A263" s="1442">
        <v>3701</v>
      </c>
      <c r="B263" s="927" t="s">
        <v>342</v>
      </c>
      <c r="C263" s="779" t="s">
        <v>32</v>
      </c>
      <c r="D263" s="779" t="s">
        <v>32</v>
      </c>
      <c r="E263" s="779"/>
      <c r="F263" s="789"/>
      <c r="G263" s="789"/>
      <c r="H263" s="779" t="s">
        <v>32</v>
      </c>
      <c r="I263" s="791" t="s">
        <v>32</v>
      </c>
      <c r="J263" s="779" t="s">
        <v>32</v>
      </c>
      <c r="K263" s="779" t="s">
        <v>32</v>
      </c>
      <c r="L263" s="779"/>
      <c r="M263" s="789"/>
      <c r="N263" s="789" t="s">
        <v>32</v>
      </c>
      <c r="O263" s="779" t="s">
        <v>32</v>
      </c>
      <c r="P263" s="779" t="s">
        <v>32</v>
      </c>
      <c r="Q263" s="779" t="s">
        <v>32</v>
      </c>
      <c r="R263" s="779" t="s">
        <v>32</v>
      </c>
      <c r="S263" s="779"/>
      <c r="T263" s="789"/>
      <c r="U263" s="789" t="s">
        <v>32</v>
      </c>
      <c r="V263" s="789" t="s">
        <v>32</v>
      </c>
      <c r="W263" s="789" t="s">
        <v>32</v>
      </c>
      <c r="X263" s="789" t="s">
        <v>32</v>
      </c>
      <c r="Y263" s="792" t="s">
        <v>32</v>
      </c>
      <c r="Z263" s="792"/>
      <c r="AA263" s="789"/>
      <c r="AB263" s="779" t="s">
        <v>32</v>
      </c>
      <c r="AC263" s="779" t="s">
        <v>32</v>
      </c>
      <c r="AD263" s="779" t="s">
        <v>32</v>
      </c>
      <c r="AE263" s="779" t="s">
        <v>32</v>
      </c>
      <c r="AF263" s="779" t="s">
        <v>32</v>
      </c>
      <c r="AG263" s="975"/>
      <c r="AH263" s="116"/>
      <c r="AI263" s="117"/>
    </row>
    <row r="264" spans="1:35" ht="22.35" customHeight="1" x14ac:dyDescent="0.2">
      <c r="A264" s="1442">
        <v>3701</v>
      </c>
      <c r="B264" s="927" t="s">
        <v>343</v>
      </c>
      <c r="C264" s="779" t="s">
        <v>32</v>
      </c>
      <c r="D264" s="794" t="s">
        <v>32</v>
      </c>
      <c r="E264" s="779"/>
      <c r="F264" s="789"/>
      <c r="G264" s="789"/>
      <c r="H264" s="779" t="s">
        <v>32</v>
      </c>
      <c r="I264" s="791" t="s">
        <v>32</v>
      </c>
      <c r="J264" s="779" t="s">
        <v>32</v>
      </c>
      <c r="K264" s="779" t="s">
        <v>32</v>
      </c>
      <c r="L264" s="779"/>
      <c r="M264" s="789"/>
      <c r="N264" s="800" t="s">
        <v>32</v>
      </c>
      <c r="O264" s="800" t="s">
        <v>32</v>
      </c>
      <c r="P264" s="800" t="s">
        <v>32</v>
      </c>
      <c r="Q264" s="800" t="s">
        <v>32</v>
      </c>
      <c r="R264" s="800" t="s">
        <v>32</v>
      </c>
      <c r="S264" s="779"/>
      <c r="T264" s="789"/>
      <c r="U264" s="789" t="s">
        <v>32</v>
      </c>
      <c r="V264" s="789" t="s">
        <v>32</v>
      </c>
      <c r="W264" s="789" t="s">
        <v>32</v>
      </c>
      <c r="X264" s="789" t="s">
        <v>32</v>
      </c>
      <c r="Y264" s="792" t="s">
        <v>32</v>
      </c>
      <c r="Z264" s="792"/>
      <c r="AA264" s="789"/>
      <c r="AB264" s="779" t="s">
        <v>32</v>
      </c>
      <c r="AC264" s="779" t="s">
        <v>32</v>
      </c>
      <c r="AD264" s="779" t="s">
        <v>32</v>
      </c>
      <c r="AE264" s="779" t="s">
        <v>32</v>
      </c>
      <c r="AF264" s="779" t="s">
        <v>32</v>
      </c>
      <c r="AG264" s="975"/>
      <c r="AH264" s="116" t="s">
        <v>405</v>
      </c>
      <c r="AI264" s="117"/>
    </row>
    <row r="265" spans="1:35" ht="22.35" customHeight="1" x14ac:dyDescent="0.2">
      <c r="A265" s="1446">
        <v>3701</v>
      </c>
      <c r="B265" s="927" t="s">
        <v>344</v>
      </c>
      <c r="C265" s="779" t="s">
        <v>32</v>
      </c>
      <c r="D265" s="779" t="s">
        <v>32</v>
      </c>
      <c r="E265" s="779"/>
      <c r="F265" s="789"/>
      <c r="G265" s="789"/>
      <c r="H265" s="792" t="s">
        <v>32</v>
      </c>
      <c r="I265" s="791" t="s">
        <v>32</v>
      </c>
      <c r="J265" s="779" t="s">
        <v>32</v>
      </c>
      <c r="K265" s="779" t="s">
        <v>32</v>
      </c>
      <c r="L265" s="779"/>
      <c r="M265" s="789"/>
      <c r="N265" s="961" t="s">
        <v>32</v>
      </c>
      <c r="O265" s="779" t="s">
        <v>32</v>
      </c>
      <c r="P265" s="779" t="s">
        <v>32</v>
      </c>
      <c r="Q265" s="779" t="s">
        <v>32</v>
      </c>
      <c r="R265" s="779" t="s">
        <v>32</v>
      </c>
      <c r="S265" s="779"/>
      <c r="T265" s="789"/>
      <c r="U265" s="789" t="s">
        <v>32</v>
      </c>
      <c r="V265" s="789" t="s">
        <v>32</v>
      </c>
      <c r="W265" s="798" t="s">
        <v>32</v>
      </c>
      <c r="X265" s="792" t="s">
        <v>32</v>
      </c>
      <c r="Y265" s="1447" t="s">
        <v>32</v>
      </c>
      <c r="Z265" s="792"/>
      <c r="AA265" s="789"/>
      <c r="AB265" s="798" t="s">
        <v>32</v>
      </c>
      <c r="AC265" s="798" t="s">
        <v>32</v>
      </c>
      <c r="AD265" s="798" t="s">
        <v>32</v>
      </c>
      <c r="AE265" s="798" t="s">
        <v>32</v>
      </c>
      <c r="AF265" s="798" t="s">
        <v>32</v>
      </c>
      <c r="AG265" s="975"/>
      <c r="AH265" s="116"/>
      <c r="AI265" s="117"/>
    </row>
    <row r="266" spans="1:35" ht="22.35" customHeight="1" x14ac:dyDescent="0.2">
      <c r="A266" s="1442">
        <v>3701</v>
      </c>
      <c r="B266" s="927" t="s">
        <v>345</v>
      </c>
      <c r="C266" s="779" t="s">
        <v>32</v>
      </c>
      <c r="D266" s="779" t="s">
        <v>32</v>
      </c>
      <c r="E266" s="779"/>
      <c r="F266" s="789"/>
      <c r="G266" s="789"/>
      <c r="H266" s="779" t="s">
        <v>32</v>
      </c>
      <c r="I266" s="791" t="s">
        <v>32</v>
      </c>
      <c r="J266" s="779" t="s">
        <v>32</v>
      </c>
      <c r="K266" s="779" t="s">
        <v>32</v>
      </c>
      <c r="L266" s="779"/>
      <c r="M266" s="789"/>
      <c r="N266" s="789" t="s">
        <v>32</v>
      </c>
      <c r="O266" s="779" t="s">
        <v>32</v>
      </c>
      <c r="P266" s="779" t="s">
        <v>32</v>
      </c>
      <c r="Q266" s="779" t="s">
        <v>32</v>
      </c>
      <c r="R266" s="779" t="s">
        <v>32</v>
      </c>
      <c r="S266" s="779"/>
      <c r="T266" s="789"/>
      <c r="U266" s="789" t="s">
        <v>32</v>
      </c>
      <c r="V266" s="789" t="s">
        <v>32</v>
      </c>
      <c r="W266" s="789" t="s">
        <v>32</v>
      </c>
      <c r="X266" s="789" t="s">
        <v>32</v>
      </c>
      <c r="Y266" s="792" t="s">
        <v>32</v>
      </c>
      <c r="Z266" s="792"/>
      <c r="AA266" s="789"/>
      <c r="AB266" s="779" t="s">
        <v>32</v>
      </c>
      <c r="AC266" s="779" t="s">
        <v>32</v>
      </c>
      <c r="AD266" s="779" t="s">
        <v>32</v>
      </c>
      <c r="AE266" s="779" t="s">
        <v>32</v>
      </c>
      <c r="AF266" s="779" t="s">
        <v>32</v>
      </c>
      <c r="AG266" s="975"/>
      <c r="AH266" s="116"/>
      <c r="AI266" s="117"/>
    </row>
    <row r="267" spans="1:35" ht="22.35" customHeight="1" x14ac:dyDescent="0.2">
      <c r="A267" s="1442">
        <v>3701</v>
      </c>
      <c r="B267" s="927" t="s">
        <v>346</v>
      </c>
      <c r="C267" s="779" t="s">
        <v>32</v>
      </c>
      <c r="D267" s="779" t="s">
        <v>32</v>
      </c>
      <c r="E267" s="779"/>
      <c r="F267" s="789"/>
      <c r="G267" s="789"/>
      <c r="H267" s="779" t="s">
        <v>32</v>
      </c>
      <c r="I267" s="791" t="s">
        <v>32</v>
      </c>
      <c r="J267" s="779" t="s">
        <v>32</v>
      </c>
      <c r="K267" s="779" t="s">
        <v>32</v>
      </c>
      <c r="L267" s="779"/>
      <c r="M267" s="789"/>
      <c r="N267" s="789" t="s">
        <v>32</v>
      </c>
      <c r="O267" s="779" t="s">
        <v>32</v>
      </c>
      <c r="P267" s="779" t="s">
        <v>32</v>
      </c>
      <c r="Q267" s="779" t="s">
        <v>32</v>
      </c>
      <c r="R267" s="779" t="s">
        <v>32</v>
      </c>
      <c r="S267" s="779"/>
      <c r="T267" s="789"/>
      <c r="U267" s="789" t="s">
        <v>32</v>
      </c>
      <c r="V267" s="789" t="s">
        <v>32</v>
      </c>
      <c r="W267" s="789" t="s">
        <v>32</v>
      </c>
      <c r="X267" s="789" t="s">
        <v>32</v>
      </c>
      <c r="Y267" s="1087" t="s">
        <v>32</v>
      </c>
      <c r="Z267" s="792"/>
      <c r="AA267" s="789"/>
      <c r="AB267" s="779" t="s">
        <v>32</v>
      </c>
      <c r="AC267" s="779" t="s">
        <v>32</v>
      </c>
      <c r="AD267" s="779" t="s">
        <v>32</v>
      </c>
      <c r="AE267" s="779" t="s">
        <v>32</v>
      </c>
      <c r="AF267" s="779" t="s">
        <v>32</v>
      </c>
      <c r="AG267" s="975"/>
      <c r="AH267" s="116"/>
      <c r="AI267" s="117"/>
    </row>
    <row r="268" spans="1:35" ht="22.35" customHeight="1" x14ac:dyDescent="0.2">
      <c r="A268" s="1442"/>
      <c r="B268" s="927" t="s">
        <v>347</v>
      </c>
      <c r="C268" s="779" t="s">
        <v>32</v>
      </c>
      <c r="D268" s="779" t="s">
        <v>32</v>
      </c>
      <c r="E268" s="779"/>
      <c r="F268" s="789"/>
      <c r="G268" s="789"/>
      <c r="H268" s="779" t="s">
        <v>32</v>
      </c>
      <c r="I268" s="791" t="s">
        <v>32</v>
      </c>
      <c r="J268" s="779" t="s">
        <v>32</v>
      </c>
      <c r="K268" s="779" t="s">
        <v>32</v>
      </c>
      <c r="L268" s="779"/>
      <c r="M268" s="789"/>
      <c r="N268" s="789" t="s">
        <v>32</v>
      </c>
      <c r="O268" s="779" t="s">
        <v>32</v>
      </c>
      <c r="P268" s="779" t="s">
        <v>32</v>
      </c>
      <c r="Q268" s="779" t="s">
        <v>32</v>
      </c>
      <c r="R268" s="779" t="s">
        <v>32</v>
      </c>
      <c r="S268" s="779"/>
      <c r="T268" s="789"/>
      <c r="U268" s="789" t="s">
        <v>32</v>
      </c>
      <c r="V268" s="930" t="s">
        <v>32</v>
      </c>
      <c r="W268" s="930" t="s">
        <v>32</v>
      </c>
      <c r="X268" s="930" t="s">
        <v>32</v>
      </c>
      <c r="Y268" s="930" t="s">
        <v>32</v>
      </c>
      <c r="Z268" s="930"/>
      <c r="AA268" s="930"/>
      <c r="AB268" s="779" t="s">
        <v>32</v>
      </c>
      <c r="AC268" s="779" t="s">
        <v>32</v>
      </c>
      <c r="AD268" s="779" t="s">
        <v>32</v>
      </c>
      <c r="AE268" s="779" t="s">
        <v>32</v>
      </c>
      <c r="AF268" s="779" t="s">
        <v>32</v>
      </c>
      <c r="AG268" s="975"/>
      <c r="AH268" s="116"/>
      <c r="AI268" s="117"/>
    </row>
    <row r="269" spans="1:35" ht="22.35" customHeight="1" x14ac:dyDescent="0.2">
      <c r="A269" s="1442"/>
      <c r="B269" s="927" t="s">
        <v>406</v>
      </c>
      <c r="C269" s="779" t="s">
        <v>32</v>
      </c>
      <c r="D269" s="779" t="s">
        <v>32</v>
      </c>
      <c r="E269" s="779"/>
      <c r="F269" s="789"/>
      <c r="G269" s="789"/>
      <c r="H269" s="779" t="s">
        <v>32</v>
      </c>
      <c r="I269" s="791"/>
      <c r="J269" s="779" t="s">
        <v>32</v>
      </c>
      <c r="K269" s="779" t="s">
        <v>32</v>
      </c>
      <c r="L269" s="779"/>
      <c r="M269" s="789"/>
      <c r="N269" s="930" t="s">
        <v>32</v>
      </c>
      <c r="O269" s="930" t="s">
        <v>32</v>
      </c>
      <c r="P269" s="930"/>
      <c r="Q269" s="930" t="s">
        <v>32</v>
      </c>
      <c r="R269" s="930" t="s">
        <v>32</v>
      </c>
      <c r="S269" s="930"/>
      <c r="T269" s="930"/>
      <c r="U269" s="930" t="s">
        <v>32</v>
      </c>
      <c r="V269" s="930" t="s">
        <v>32</v>
      </c>
      <c r="W269" s="930"/>
      <c r="X269" s="930" t="s">
        <v>32</v>
      </c>
      <c r="Y269" s="930" t="s">
        <v>32</v>
      </c>
      <c r="Z269" s="792"/>
      <c r="AA269" s="789"/>
      <c r="AB269" s="779" t="s">
        <v>32</v>
      </c>
      <c r="AC269" s="779" t="s">
        <v>32</v>
      </c>
      <c r="AD269" s="779"/>
      <c r="AE269" s="779" t="s">
        <v>32</v>
      </c>
      <c r="AF269" s="779" t="s">
        <v>32</v>
      </c>
      <c r="AG269" s="975"/>
      <c r="AH269" s="116"/>
      <c r="AI269" s="117"/>
    </row>
    <row r="270" spans="1:35" ht="22.35" customHeight="1" x14ac:dyDescent="0.2">
      <c r="A270" s="1442"/>
      <c r="B270" s="927" t="s">
        <v>348</v>
      </c>
      <c r="C270" s="779" t="s">
        <v>32</v>
      </c>
      <c r="D270" s="1445" t="s">
        <v>32</v>
      </c>
      <c r="E270" s="1445"/>
      <c r="F270" s="1445"/>
      <c r="G270" s="1445"/>
      <c r="H270" s="1445" t="s">
        <v>32</v>
      </c>
      <c r="I270" s="1445" t="s">
        <v>32</v>
      </c>
      <c r="J270" s="1445" t="s">
        <v>32</v>
      </c>
      <c r="K270" s="1445" t="s">
        <v>32</v>
      </c>
      <c r="L270" s="779"/>
      <c r="M270" s="789"/>
      <c r="N270" s="789" t="s">
        <v>32</v>
      </c>
      <c r="O270" s="779" t="s">
        <v>32</v>
      </c>
      <c r="P270" s="779" t="s">
        <v>32</v>
      </c>
      <c r="Q270" s="779" t="s">
        <v>32</v>
      </c>
      <c r="R270" s="779" t="s">
        <v>32</v>
      </c>
      <c r="S270" s="779"/>
      <c r="T270" s="789"/>
      <c r="U270" s="789" t="s">
        <v>32</v>
      </c>
      <c r="V270" s="789" t="s">
        <v>32</v>
      </c>
      <c r="W270" s="789" t="s">
        <v>32</v>
      </c>
      <c r="X270" s="789" t="s">
        <v>32</v>
      </c>
      <c r="Y270" s="792" t="s">
        <v>32</v>
      </c>
      <c r="Z270" s="792"/>
      <c r="AA270" s="789"/>
      <c r="AB270" s="798" t="s">
        <v>32</v>
      </c>
      <c r="AC270" s="798" t="s">
        <v>32</v>
      </c>
      <c r="AD270" s="798" t="s">
        <v>32</v>
      </c>
      <c r="AE270" s="798" t="s">
        <v>32</v>
      </c>
      <c r="AF270" s="798" t="s">
        <v>32</v>
      </c>
      <c r="AG270" s="975"/>
      <c r="AH270" s="116"/>
      <c r="AI270" s="117"/>
    </row>
    <row r="271" spans="1:35" ht="22.35" customHeight="1" x14ac:dyDescent="0.2">
      <c r="A271" s="1442"/>
      <c r="B271" s="1444" t="s">
        <v>349</v>
      </c>
      <c r="C271" s="779"/>
      <c r="D271" s="779"/>
      <c r="E271" s="779"/>
      <c r="F271" s="789"/>
      <c r="G271" s="789"/>
      <c r="H271" s="779"/>
      <c r="I271" s="791"/>
      <c r="J271" s="779"/>
      <c r="K271" s="779"/>
      <c r="L271" s="779"/>
      <c r="M271" s="789"/>
      <c r="N271" s="789"/>
      <c r="O271" s="779"/>
      <c r="P271" s="779"/>
      <c r="Q271" s="779"/>
      <c r="R271" s="779"/>
      <c r="S271" s="779"/>
      <c r="T271" s="789"/>
      <c r="U271" s="789"/>
      <c r="V271" s="789"/>
      <c r="W271" s="789"/>
      <c r="X271" s="789"/>
      <c r="Y271" s="792"/>
      <c r="Z271" s="792"/>
      <c r="AA271" s="789"/>
      <c r="AB271" s="779"/>
      <c r="AC271" s="779"/>
      <c r="AD271" s="779"/>
      <c r="AE271" s="779"/>
      <c r="AF271" s="779"/>
      <c r="AG271" s="975"/>
      <c r="AH271" s="116"/>
      <c r="AI271" s="117"/>
    </row>
    <row r="272" spans="1:35" ht="22.35" customHeight="1" x14ac:dyDescent="0.2">
      <c r="A272" s="1442"/>
      <c r="B272" s="927" t="s">
        <v>350</v>
      </c>
      <c r="C272" s="802" t="s">
        <v>32</v>
      </c>
      <c r="D272" s="802" t="s">
        <v>407</v>
      </c>
      <c r="E272" s="779"/>
      <c r="F272" s="789"/>
      <c r="G272" s="789"/>
      <c r="H272" s="942" t="s">
        <v>32</v>
      </c>
      <c r="I272" s="942" t="s">
        <v>32</v>
      </c>
      <c r="J272" s="942" t="s">
        <v>32</v>
      </c>
      <c r="K272" s="942" t="s">
        <v>32</v>
      </c>
      <c r="L272" s="779"/>
      <c r="M272" s="789"/>
      <c r="N272" s="789" t="s">
        <v>32</v>
      </c>
      <c r="O272" s="779" t="s">
        <v>32</v>
      </c>
      <c r="P272" s="779" t="s">
        <v>32</v>
      </c>
      <c r="Q272" s="779" t="s">
        <v>32</v>
      </c>
      <c r="R272" s="779" t="s">
        <v>32</v>
      </c>
      <c r="S272" s="779"/>
      <c r="T272" s="789"/>
      <c r="U272" s="789" t="s">
        <v>32</v>
      </c>
      <c r="V272" s="789" t="s">
        <v>32</v>
      </c>
      <c r="W272" s="789" t="s">
        <v>32</v>
      </c>
      <c r="X272" s="789" t="s">
        <v>32</v>
      </c>
      <c r="Y272" s="792" t="s">
        <v>32</v>
      </c>
      <c r="Z272" s="792"/>
      <c r="AA272" s="789"/>
      <c r="AB272" s="779" t="s">
        <v>32</v>
      </c>
      <c r="AC272" s="779" t="s">
        <v>32</v>
      </c>
      <c r="AD272" s="779" t="s">
        <v>32</v>
      </c>
      <c r="AE272" s="779" t="s">
        <v>32</v>
      </c>
      <c r="AF272" s="779" t="s">
        <v>32</v>
      </c>
      <c r="AG272" s="975"/>
      <c r="AH272" s="116"/>
      <c r="AI272" s="117"/>
    </row>
    <row r="273" spans="1:35" ht="22.35" customHeight="1" x14ac:dyDescent="0.2">
      <c r="A273" s="1442"/>
      <c r="B273" s="927" t="s">
        <v>351</v>
      </c>
      <c r="C273" s="779" t="s">
        <v>32</v>
      </c>
      <c r="D273" s="779" t="s">
        <v>32</v>
      </c>
      <c r="E273" s="779"/>
      <c r="F273" s="789"/>
      <c r="G273" s="789"/>
      <c r="H273" s="779" t="s">
        <v>32</v>
      </c>
      <c r="I273" s="791" t="s">
        <v>32</v>
      </c>
      <c r="J273" s="779" t="s">
        <v>32</v>
      </c>
      <c r="K273" s="779" t="s">
        <v>32</v>
      </c>
      <c r="L273" s="779"/>
      <c r="M273" s="789"/>
      <c r="N273" s="789" t="s">
        <v>32</v>
      </c>
      <c r="O273" s="779" t="s">
        <v>32</v>
      </c>
      <c r="P273" s="779" t="s">
        <v>32</v>
      </c>
      <c r="Q273" s="779" t="s">
        <v>32</v>
      </c>
      <c r="R273" s="779" t="s">
        <v>32</v>
      </c>
      <c r="S273" s="779"/>
      <c r="T273" s="789"/>
      <c r="U273" s="789" t="s">
        <v>32</v>
      </c>
      <c r="V273" s="789" t="s">
        <v>32</v>
      </c>
      <c r="W273" s="789" t="s">
        <v>32</v>
      </c>
      <c r="X273" s="789" t="s">
        <v>32</v>
      </c>
      <c r="Y273" s="792" t="s">
        <v>32</v>
      </c>
      <c r="Z273" s="792"/>
      <c r="AA273" s="789"/>
      <c r="AB273" s="779" t="s">
        <v>32</v>
      </c>
      <c r="AC273" s="779" t="s">
        <v>32</v>
      </c>
      <c r="AD273" s="930" t="s">
        <v>32</v>
      </c>
      <c r="AE273" s="930" t="s">
        <v>32</v>
      </c>
      <c r="AF273" s="930" t="s">
        <v>32</v>
      </c>
      <c r="AG273" s="975"/>
      <c r="AH273" s="116"/>
      <c r="AI273" s="117"/>
    </row>
    <row r="274" spans="1:35" ht="22.35" customHeight="1" x14ac:dyDescent="0.2">
      <c r="A274" s="1442"/>
      <c r="B274" s="927"/>
      <c r="C274" s="779" t="s">
        <v>32</v>
      </c>
      <c r="D274" s="779" t="s">
        <v>32</v>
      </c>
      <c r="E274" s="779"/>
      <c r="F274" s="789"/>
      <c r="G274" s="789"/>
      <c r="H274" s="779" t="s">
        <v>32</v>
      </c>
      <c r="I274" s="791" t="s">
        <v>32</v>
      </c>
      <c r="J274" s="779" t="s">
        <v>32</v>
      </c>
      <c r="K274" s="779" t="s">
        <v>32</v>
      </c>
      <c r="L274" s="779"/>
      <c r="M274" s="789"/>
      <c r="N274" s="789" t="s">
        <v>32</v>
      </c>
      <c r="O274" s="779" t="s">
        <v>32</v>
      </c>
      <c r="P274" s="779" t="s">
        <v>32</v>
      </c>
      <c r="Q274" s="779" t="s">
        <v>32</v>
      </c>
      <c r="R274" s="779" t="s">
        <v>32</v>
      </c>
      <c r="S274" s="779"/>
      <c r="T274" s="789"/>
      <c r="U274" s="789" t="s">
        <v>32</v>
      </c>
      <c r="V274" s="789" t="s">
        <v>32</v>
      </c>
      <c r="W274" s="789" t="s">
        <v>32</v>
      </c>
      <c r="X274" s="789" t="s">
        <v>32</v>
      </c>
      <c r="Y274" s="792" t="s">
        <v>32</v>
      </c>
      <c r="Z274" s="792"/>
      <c r="AA274" s="789"/>
      <c r="AB274" s="779" t="s">
        <v>32</v>
      </c>
      <c r="AC274" s="779" t="s">
        <v>32</v>
      </c>
      <c r="AD274" s="779" t="s">
        <v>32</v>
      </c>
      <c r="AE274" s="779" t="s">
        <v>32</v>
      </c>
      <c r="AF274" s="779" t="s">
        <v>32</v>
      </c>
      <c r="AG274" s="975"/>
      <c r="AH274" s="113"/>
      <c r="AI274" s="67"/>
    </row>
    <row r="275" spans="1:35" ht="22.35" customHeight="1" x14ac:dyDescent="0.2">
      <c r="A275" s="1442"/>
      <c r="B275" s="927" t="s">
        <v>353</v>
      </c>
      <c r="C275" s="779" t="s">
        <v>32</v>
      </c>
      <c r="D275" s="779" t="s">
        <v>32</v>
      </c>
      <c r="E275" s="779"/>
      <c r="F275" s="789"/>
      <c r="G275" s="789"/>
      <c r="H275" s="779" t="s">
        <v>32</v>
      </c>
      <c r="I275" s="791" t="s">
        <v>32</v>
      </c>
      <c r="J275" s="779" t="s">
        <v>32</v>
      </c>
      <c r="K275" s="779" t="s">
        <v>32</v>
      </c>
      <c r="L275" s="779"/>
      <c r="M275" s="789"/>
      <c r="N275" s="789" t="s">
        <v>32</v>
      </c>
      <c r="O275" s="779" t="s">
        <v>32</v>
      </c>
      <c r="P275" s="779" t="s">
        <v>32</v>
      </c>
      <c r="Q275" s="779" t="s">
        <v>32</v>
      </c>
      <c r="R275" s="779" t="s">
        <v>32</v>
      </c>
      <c r="S275" s="779"/>
      <c r="T275" s="789"/>
      <c r="U275" s="789" t="s">
        <v>32</v>
      </c>
      <c r="V275" s="789" t="s">
        <v>32</v>
      </c>
      <c r="W275" s="789" t="s">
        <v>32</v>
      </c>
      <c r="X275" s="789" t="s">
        <v>32</v>
      </c>
      <c r="Y275" s="792" t="s">
        <v>32</v>
      </c>
      <c r="Z275" s="792"/>
      <c r="AA275" s="789"/>
      <c r="AB275" s="779" t="s">
        <v>32</v>
      </c>
      <c r="AC275" s="779" t="s">
        <v>32</v>
      </c>
      <c r="AD275" s="779" t="s">
        <v>32</v>
      </c>
      <c r="AE275" s="779" t="s">
        <v>32</v>
      </c>
      <c r="AF275" s="779" t="s">
        <v>32</v>
      </c>
      <c r="AG275" s="975"/>
      <c r="AH275" s="113"/>
      <c r="AI275" s="67"/>
    </row>
    <row r="276" spans="1:35" ht="22.35" customHeight="1" x14ac:dyDescent="0.2">
      <c r="A276" s="780"/>
      <c r="B276" s="1448"/>
      <c r="C276" s="789"/>
      <c r="D276" s="789"/>
      <c r="E276" s="789"/>
      <c r="F276" s="789"/>
      <c r="G276" s="789"/>
      <c r="H276" s="789"/>
      <c r="I276" s="789"/>
      <c r="J276" s="789"/>
      <c r="K276" s="789"/>
      <c r="L276" s="789"/>
      <c r="M276" s="789"/>
      <c r="N276" s="789"/>
      <c r="O276" s="789"/>
      <c r="P276" s="789"/>
      <c r="Q276" s="789"/>
      <c r="R276" s="789"/>
      <c r="S276" s="789"/>
      <c r="T276" s="789"/>
      <c r="U276" s="789"/>
      <c r="V276" s="789"/>
      <c r="W276" s="789"/>
      <c r="X276" s="789"/>
      <c r="Y276" s="789"/>
      <c r="Z276" s="789"/>
      <c r="AA276" s="789"/>
      <c r="AB276" s="789"/>
      <c r="AC276" s="789"/>
      <c r="AD276" s="789"/>
      <c r="AE276" s="789"/>
      <c r="AF276" s="789"/>
      <c r="AG276" s="471"/>
      <c r="AH276" s="113"/>
      <c r="AI276" s="67"/>
    </row>
    <row r="277" spans="1:35" ht="22.35" customHeight="1" x14ac:dyDescent="0.2">
      <c r="A277" s="780"/>
      <c r="B277" s="927"/>
      <c r="C277" s="789"/>
      <c r="D277" s="789"/>
      <c r="E277" s="789"/>
      <c r="F277" s="789"/>
      <c r="G277" s="789"/>
      <c r="H277" s="789"/>
      <c r="I277" s="789"/>
      <c r="J277" s="789"/>
      <c r="K277" s="789"/>
      <c r="L277" s="789"/>
      <c r="M277" s="789"/>
      <c r="N277" s="798"/>
      <c r="O277" s="798"/>
      <c r="P277" s="798"/>
      <c r="Q277" s="792"/>
      <c r="R277" s="798"/>
      <c r="S277" s="789"/>
      <c r="T277" s="789"/>
      <c r="U277" s="798"/>
      <c r="V277" s="798"/>
      <c r="W277" s="798"/>
      <c r="X277" s="789"/>
      <c r="Y277" s="798"/>
      <c r="Z277" s="789"/>
      <c r="AA277" s="789"/>
      <c r="AB277" s="789"/>
      <c r="AC277" s="789"/>
      <c r="AD277" s="789"/>
      <c r="AE277" s="789"/>
      <c r="AF277" s="798"/>
      <c r="AG277" s="472"/>
      <c r="AH277" s="113"/>
      <c r="AI277" s="67"/>
    </row>
    <row r="278" spans="1:35" ht="22.35" customHeight="1" x14ac:dyDescent="0.2">
      <c r="A278" s="780"/>
      <c r="B278" s="780"/>
      <c r="C278" s="789"/>
      <c r="D278" s="789"/>
      <c r="E278" s="789"/>
      <c r="F278" s="789"/>
      <c r="G278" s="789"/>
      <c r="H278" s="789"/>
      <c r="I278" s="789"/>
      <c r="J278" s="789"/>
      <c r="K278" s="789"/>
      <c r="L278" s="789"/>
      <c r="M278" s="789"/>
      <c r="N278" s="789"/>
      <c r="O278" s="789"/>
      <c r="P278" s="789"/>
      <c r="Q278" s="789"/>
      <c r="R278" s="789"/>
      <c r="S278" s="789"/>
      <c r="T278" s="789"/>
      <c r="U278" s="789"/>
      <c r="V278" s="789"/>
      <c r="W278" s="789"/>
      <c r="X278" s="789"/>
      <c r="Y278" s="789"/>
      <c r="Z278" s="789"/>
      <c r="AA278" s="789"/>
      <c r="AB278" s="789"/>
      <c r="AC278" s="789"/>
      <c r="AD278" s="789"/>
      <c r="AE278" s="789"/>
      <c r="AF278" s="789"/>
      <c r="AG278" s="471"/>
      <c r="AH278" s="113"/>
      <c r="AI278" s="67"/>
    </row>
    <row r="279" spans="1:35" ht="22.35" customHeight="1" x14ac:dyDescent="0.2">
      <c r="A279" s="780"/>
      <c r="B279" s="780"/>
      <c r="C279" s="789"/>
      <c r="D279" s="789"/>
      <c r="E279" s="789"/>
      <c r="F279" s="789"/>
      <c r="G279" s="789"/>
      <c r="H279" s="1091"/>
      <c r="I279" s="789"/>
      <c r="J279" s="789"/>
      <c r="K279" s="789"/>
      <c r="L279" s="789"/>
      <c r="M279" s="789"/>
      <c r="N279" s="789"/>
      <c r="O279" s="789"/>
      <c r="P279" s="789"/>
      <c r="Q279" s="789"/>
      <c r="R279" s="789"/>
      <c r="S279" s="789"/>
      <c r="T279" s="789"/>
      <c r="U279" s="789"/>
      <c r="V279" s="789"/>
      <c r="W279" s="789"/>
      <c r="X279" s="789"/>
      <c r="Y279" s="789"/>
      <c r="Z279" s="789"/>
      <c r="AA279" s="789"/>
      <c r="AB279" s="789"/>
      <c r="AC279" s="789"/>
      <c r="AD279" s="789"/>
      <c r="AE279" s="789"/>
      <c r="AF279" s="789"/>
      <c r="AG279" s="473"/>
      <c r="AH279" s="113"/>
      <c r="AI279" s="67"/>
    </row>
    <row r="280" spans="1:35" ht="22.35" customHeight="1" x14ac:dyDescent="0.2">
      <c r="A280" s="1442"/>
      <c r="B280" s="1092"/>
      <c r="C280" s="789"/>
      <c r="D280" s="789"/>
      <c r="E280" s="789"/>
      <c r="F280" s="789"/>
      <c r="G280" s="789"/>
      <c r="H280" s="789"/>
      <c r="I280" s="789"/>
      <c r="J280" s="789"/>
      <c r="K280" s="789"/>
      <c r="L280" s="789"/>
      <c r="M280" s="789"/>
      <c r="N280" s="789"/>
      <c r="O280" s="789"/>
      <c r="P280" s="789"/>
      <c r="Q280" s="789"/>
      <c r="R280" s="789"/>
      <c r="S280" s="789"/>
      <c r="T280" s="789"/>
      <c r="U280" s="789"/>
      <c r="V280" s="789"/>
      <c r="W280" s="789"/>
      <c r="X280" s="789"/>
      <c r="Y280" s="789"/>
      <c r="Z280" s="789"/>
      <c r="AA280" s="789"/>
      <c r="AB280" s="789"/>
      <c r="AC280" s="789"/>
      <c r="AD280" s="789"/>
      <c r="AE280" s="789"/>
      <c r="AF280" s="789"/>
      <c r="AG280" s="473"/>
      <c r="AH280" s="113"/>
      <c r="AI280" s="67"/>
    </row>
    <row r="281" spans="1:35" ht="22.35" customHeight="1" x14ac:dyDescent="0.2">
      <c r="A281" s="1442"/>
      <c r="B281" s="1093"/>
      <c r="C281" s="789"/>
      <c r="D281" s="789"/>
      <c r="E281" s="789"/>
      <c r="F281" s="789"/>
      <c r="G281" s="789"/>
      <c r="H281" s="789"/>
      <c r="I281" s="789"/>
      <c r="J281" s="789"/>
      <c r="K281" s="789"/>
      <c r="L281" s="789"/>
      <c r="M281" s="789"/>
      <c r="N281" s="789"/>
      <c r="O281" s="789"/>
      <c r="P281" s="789"/>
      <c r="Q281" s="789"/>
      <c r="R281" s="789"/>
      <c r="S281" s="789"/>
      <c r="T281" s="789"/>
      <c r="U281" s="789"/>
      <c r="V281" s="789"/>
      <c r="W281" s="789"/>
      <c r="X281" s="789"/>
      <c r="Y281" s="789"/>
      <c r="Z281" s="789"/>
      <c r="AA281" s="789"/>
      <c r="AB281" s="789"/>
      <c r="AC281" s="789"/>
      <c r="AD281" s="789"/>
      <c r="AE281" s="789"/>
      <c r="AF281" s="789"/>
      <c r="AG281" s="473"/>
      <c r="AH281" s="113"/>
      <c r="AI281" s="67"/>
    </row>
    <row r="282" spans="1:35" ht="22.35" customHeight="1" x14ac:dyDescent="0.2">
      <c r="A282" s="68"/>
      <c r="B282" s="74"/>
      <c r="C282" s="66"/>
      <c r="D282" s="66"/>
      <c r="E282" s="66"/>
      <c r="F282" s="66"/>
      <c r="G282" s="66"/>
      <c r="H282" s="66"/>
      <c r="I282" s="66"/>
      <c r="J282" s="66"/>
      <c r="L282" s="66"/>
      <c r="M282" s="66"/>
      <c r="N282" s="66"/>
      <c r="O282" s="66"/>
      <c r="P282" s="48"/>
      <c r="Q282" s="48"/>
      <c r="R282" s="48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7"/>
      <c r="AI282" s="67"/>
    </row>
    <row r="286" spans="1:35" ht="21" customHeight="1" thickBot="1" x14ac:dyDescent="0.25">
      <c r="A286" s="104" t="s">
        <v>354</v>
      </c>
    </row>
    <row r="287" spans="1:35" ht="21" customHeight="1" x14ac:dyDescent="0.2">
      <c r="B287" s="1449" t="s">
        <v>324</v>
      </c>
      <c r="C287" s="1352"/>
      <c r="D287" s="1380" t="s">
        <v>97</v>
      </c>
      <c r="E287" s="543"/>
      <c r="F287" s="1345"/>
      <c r="G287" s="1352"/>
      <c r="H287" s="1380" t="s">
        <v>98</v>
      </c>
      <c r="I287" s="543"/>
      <c r="J287" s="1345"/>
      <c r="K287" s="1352"/>
      <c r="L287" s="1380" t="s">
        <v>99</v>
      </c>
      <c r="M287" s="543"/>
      <c r="N287" s="1345"/>
      <c r="O287" s="1352"/>
      <c r="P287" s="1380" t="s">
        <v>100</v>
      </c>
      <c r="Q287" s="543"/>
      <c r="R287" s="1345"/>
      <c r="S287" s="1352"/>
      <c r="T287" s="1380" t="s">
        <v>101</v>
      </c>
      <c r="U287" s="543"/>
      <c r="V287" s="1345"/>
      <c r="W287" s="1352"/>
      <c r="X287" s="1380" t="s">
        <v>102</v>
      </c>
      <c r="Y287" s="543"/>
      <c r="Z287" s="1345"/>
      <c r="AA287" s="1352"/>
      <c r="AB287" s="1380" t="s">
        <v>103</v>
      </c>
      <c r="AC287" s="543"/>
      <c r="AD287" s="543"/>
      <c r="AE287" s="1383" t="s">
        <v>104</v>
      </c>
      <c r="AF287" s="543"/>
      <c r="AG287" s="543"/>
      <c r="AH287" s="543"/>
      <c r="AI287" s="544"/>
    </row>
    <row r="288" spans="1:35" ht="21" customHeight="1" x14ac:dyDescent="0.2">
      <c r="B288" s="716"/>
      <c r="C288" s="410" t="s">
        <v>355</v>
      </c>
      <c r="D288" s="406"/>
      <c r="E288" s="411"/>
      <c r="F288" s="412"/>
      <c r="G288" s="410" t="s">
        <v>355</v>
      </c>
      <c r="H288" s="406"/>
      <c r="I288" s="411"/>
      <c r="J288" s="412"/>
      <c r="K288" s="410" t="s">
        <v>355</v>
      </c>
      <c r="L288" s="406"/>
      <c r="M288" s="411"/>
      <c r="N288" s="412"/>
      <c r="O288" s="410" t="s">
        <v>355</v>
      </c>
      <c r="P288" s="413"/>
      <c r="Q288" s="411"/>
      <c r="R288" s="412"/>
      <c r="S288" s="414" t="s">
        <v>356</v>
      </c>
      <c r="T288" s="406"/>
      <c r="U288" s="411"/>
      <c r="V288" s="412"/>
      <c r="W288" s="408"/>
      <c r="X288" s="406"/>
      <c r="Y288" s="398"/>
      <c r="Z288" s="407"/>
      <c r="AA288" s="408"/>
      <c r="AB288" s="406"/>
      <c r="AC288" s="398"/>
      <c r="AD288" s="398"/>
      <c r="AE288" s="409"/>
      <c r="AF288" s="398"/>
      <c r="AG288" s="421"/>
      <c r="AH288" s="421"/>
      <c r="AI288" s="404"/>
    </row>
    <row r="289" spans="1:35" ht="21" customHeight="1" x14ac:dyDescent="0.2">
      <c r="A289" s="70"/>
      <c r="B289" s="1450"/>
      <c r="C289" s="1042" t="s">
        <v>238</v>
      </c>
      <c r="D289" s="1451"/>
      <c r="E289" s="411"/>
      <c r="F289" s="412"/>
      <c r="G289" s="1042" t="s">
        <v>238</v>
      </c>
      <c r="H289" s="406"/>
      <c r="I289" s="411"/>
      <c r="J289" s="412"/>
      <c r="K289" s="1042" t="s">
        <v>238</v>
      </c>
      <c r="L289" s="406"/>
      <c r="M289" s="411"/>
      <c r="N289" s="412"/>
      <c r="O289" s="1042" t="s">
        <v>238</v>
      </c>
      <c r="P289" s="406"/>
      <c r="Q289" s="411"/>
      <c r="R289" s="412"/>
      <c r="S289" s="410" t="s">
        <v>357</v>
      </c>
      <c r="T289" s="406"/>
      <c r="U289" s="411"/>
      <c r="V289" s="412"/>
      <c r="W289" s="408"/>
      <c r="X289" s="406"/>
      <c r="Y289" s="398"/>
      <c r="Z289" s="407"/>
      <c r="AA289" s="408"/>
      <c r="AB289" s="406"/>
      <c r="AC289" s="398"/>
      <c r="AD289" s="398"/>
      <c r="AE289" s="409"/>
      <c r="AF289" s="398"/>
      <c r="AG289" s="421"/>
      <c r="AH289" s="421"/>
      <c r="AI289" s="404"/>
    </row>
    <row r="290" spans="1:35" ht="21" customHeight="1" x14ac:dyDescent="0.2">
      <c r="B290" s="1450"/>
      <c r="C290" s="1042" t="s">
        <v>241</v>
      </c>
      <c r="D290" s="1451"/>
      <c r="E290" s="411"/>
      <c r="F290" s="412"/>
      <c r="G290" s="1042" t="s">
        <v>241</v>
      </c>
      <c r="H290" s="406"/>
      <c r="I290" s="411"/>
      <c r="J290" s="412"/>
      <c r="K290" s="1042" t="s">
        <v>241</v>
      </c>
      <c r="L290" s="406"/>
      <c r="M290" s="411"/>
      <c r="N290" s="412"/>
      <c r="O290" s="1042" t="s">
        <v>241</v>
      </c>
      <c r="P290" s="406"/>
      <c r="Q290" s="411"/>
      <c r="R290" s="412"/>
      <c r="S290" s="1042" t="s">
        <v>236</v>
      </c>
      <c r="T290" s="406"/>
      <c r="U290" s="411"/>
      <c r="V290" s="412"/>
      <c r="W290" s="408"/>
      <c r="X290" s="406"/>
      <c r="Y290" s="398"/>
      <c r="Z290" s="407"/>
      <c r="AA290" s="408"/>
      <c r="AB290" s="406"/>
      <c r="AC290" s="398"/>
      <c r="AD290" s="398"/>
      <c r="AE290" s="409"/>
      <c r="AF290" s="398"/>
      <c r="AG290" s="421"/>
      <c r="AH290" s="421"/>
      <c r="AI290" s="404"/>
    </row>
    <row r="291" spans="1:35" ht="21" customHeight="1" x14ac:dyDescent="0.2">
      <c r="B291" s="1450"/>
      <c r="C291" s="1266"/>
      <c r="D291" s="1267"/>
      <c r="E291" s="398"/>
      <c r="F291" s="407"/>
      <c r="G291" s="1266"/>
      <c r="H291" s="1267"/>
      <c r="I291" s="398"/>
      <c r="J291" s="407"/>
      <c r="K291" s="1266"/>
      <c r="L291" s="1267"/>
      <c r="M291" s="398"/>
      <c r="N291" s="407"/>
      <c r="O291" s="1266"/>
      <c r="P291" s="1267"/>
      <c r="Q291" s="398"/>
      <c r="R291" s="407"/>
      <c r="S291" s="1266"/>
      <c r="T291" s="1267"/>
      <c r="U291" s="398"/>
      <c r="V291" s="407"/>
      <c r="W291" s="408"/>
      <c r="X291" s="406"/>
      <c r="Y291" s="398"/>
      <c r="Z291" s="407"/>
      <c r="AA291" s="408"/>
      <c r="AB291" s="406"/>
      <c r="AC291" s="398"/>
      <c r="AD291" s="398"/>
      <c r="AE291" s="409"/>
      <c r="AF291" s="398"/>
      <c r="AG291" s="421"/>
      <c r="AH291" s="421"/>
      <c r="AI291" s="404"/>
    </row>
    <row r="292" spans="1:35" ht="21" customHeight="1" x14ac:dyDescent="0.2">
      <c r="B292" s="1450"/>
      <c r="C292" s="1015"/>
      <c r="D292" s="1267"/>
      <c r="E292" s="398"/>
      <c r="F292" s="407"/>
      <c r="G292" s="406"/>
      <c r="H292" s="406"/>
      <c r="I292" s="398"/>
      <c r="J292" s="407"/>
      <c r="K292" s="406"/>
      <c r="L292" s="406"/>
      <c r="M292" s="398"/>
      <c r="N292" s="407"/>
      <c r="O292" s="406"/>
      <c r="P292" s="406"/>
      <c r="Q292" s="398"/>
      <c r="R292" s="407"/>
      <c r="S292" s="406"/>
      <c r="T292" s="406"/>
      <c r="U292" s="398"/>
      <c r="V292" s="407"/>
      <c r="W292" s="408"/>
      <c r="X292" s="406"/>
      <c r="Y292" s="398"/>
      <c r="Z292" s="407"/>
      <c r="AA292" s="408"/>
      <c r="AB292" s="406"/>
      <c r="AC292" s="398"/>
      <c r="AD292" s="398"/>
      <c r="AE292" s="409"/>
      <c r="AF292" s="398"/>
      <c r="AG292" s="421"/>
      <c r="AH292" s="421"/>
      <c r="AI292" s="404"/>
    </row>
    <row r="293" spans="1:35" ht="21" customHeight="1" x14ac:dyDescent="0.2">
      <c r="B293" s="1450" t="s">
        <v>210</v>
      </c>
      <c r="C293" s="1015" t="s">
        <v>358</v>
      </c>
      <c r="D293" s="1451"/>
      <c r="E293" s="411"/>
      <c r="F293" s="412"/>
      <c r="G293" s="1015" t="s">
        <v>358</v>
      </c>
      <c r="H293" s="1451"/>
      <c r="I293" s="411"/>
      <c r="J293" s="412"/>
      <c r="K293" s="1015" t="s">
        <v>358</v>
      </c>
      <c r="L293" s="1451"/>
      <c r="M293" s="411"/>
      <c r="N293" s="412"/>
      <c r="O293" s="1015" t="s">
        <v>358</v>
      </c>
      <c r="P293" s="1451"/>
      <c r="Q293" s="411"/>
      <c r="R293" s="412"/>
      <c r="S293" s="406" t="s">
        <v>359</v>
      </c>
      <c r="T293" s="406"/>
      <c r="U293" s="411"/>
      <c r="V293" s="412"/>
      <c r="W293" s="408"/>
      <c r="X293" s="406"/>
      <c r="Y293" s="398"/>
      <c r="Z293" s="407"/>
      <c r="AA293" s="408"/>
      <c r="AB293" s="406"/>
      <c r="AC293" s="398"/>
      <c r="AD293" s="398"/>
      <c r="AE293" s="409"/>
      <c r="AF293" s="398"/>
      <c r="AG293" s="421"/>
      <c r="AH293" s="421"/>
      <c r="AI293" s="404"/>
    </row>
    <row r="294" spans="1:35" ht="21" customHeight="1" x14ac:dyDescent="0.2">
      <c r="B294" s="1450" t="s">
        <v>214</v>
      </c>
      <c r="C294" s="1015" t="s">
        <v>360</v>
      </c>
      <c r="D294" s="1451"/>
      <c r="E294" s="411"/>
      <c r="F294" s="412"/>
      <c r="G294" s="1015" t="s">
        <v>360</v>
      </c>
      <c r="H294" s="1451"/>
      <c r="I294" s="411"/>
      <c r="J294" s="412"/>
      <c r="K294" s="1015" t="s">
        <v>360</v>
      </c>
      <c r="L294" s="1451"/>
      <c r="M294" s="411"/>
      <c r="N294" s="412"/>
      <c r="O294" s="1015" t="s">
        <v>360</v>
      </c>
      <c r="P294" s="1451"/>
      <c r="Q294" s="411"/>
      <c r="R294" s="412"/>
      <c r="S294" s="406" t="s">
        <v>361</v>
      </c>
      <c r="T294" s="406"/>
      <c r="U294" s="411"/>
      <c r="V294" s="412"/>
      <c r="W294" s="408"/>
      <c r="X294" s="406"/>
      <c r="Y294" s="398"/>
      <c r="Z294" s="407"/>
      <c r="AA294" s="408"/>
      <c r="AB294" s="406"/>
      <c r="AC294" s="398"/>
      <c r="AD294" s="398"/>
      <c r="AE294" s="409"/>
      <c r="AF294" s="398"/>
      <c r="AG294" s="421"/>
      <c r="AH294" s="421"/>
      <c r="AI294" s="404"/>
    </row>
    <row r="295" spans="1:35" ht="21" customHeight="1" thickBot="1" x14ac:dyDescent="0.25">
      <c r="B295" s="1452" t="s">
        <v>221</v>
      </c>
      <c r="C295" s="691" t="s">
        <v>362</v>
      </c>
      <c r="D295" s="1453"/>
      <c r="E295" s="206"/>
      <c r="F295" s="207"/>
      <c r="G295" s="691" t="s">
        <v>362</v>
      </c>
      <c r="H295" s="1453"/>
      <c r="I295" s="206"/>
      <c r="J295" s="207"/>
      <c r="K295" s="691" t="s">
        <v>362</v>
      </c>
      <c r="L295" s="1453"/>
      <c r="M295" s="206"/>
      <c r="N295" s="207"/>
      <c r="O295" s="691" t="s">
        <v>362</v>
      </c>
      <c r="P295" s="1453"/>
      <c r="Q295" s="206"/>
      <c r="R295" s="207"/>
      <c r="S295" s="150" t="s">
        <v>363</v>
      </c>
      <c r="T295" s="150"/>
      <c r="U295" s="206"/>
      <c r="V295" s="207"/>
      <c r="W295" s="201"/>
      <c r="X295" s="150"/>
      <c r="Y295" s="202"/>
      <c r="Z295" s="203"/>
      <c r="AA295" s="204"/>
      <c r="AB295" s="150"/>
      <c r="AC295" s="202"/>
      <c r="AD295" s="202"/>
      <c r="AE295" s="205"/>
      <c r="AF295" s="202"/>
      <c r="AG295" s="200"/>
      <c r="AH295" s="200"/>
      <c r="AI295" s="147"/>
    </row>
    <row r="296" spans="1:35" ht="21" customHeight="1" x14ac:dyDescent="0.2">
      <c r="B296" s="37"/>
      <c r="C296" s="42"/>
      <c r="D296" s="5"/>
      <c r="G296" s="42"/>
      <c r="H296" s="5"/>
      <c r="K296" s="42"/>
      <c r="L296" s="5"/>
      <c r="O296" s="42"/>
      <c r="P296" s="5"/>
      <c r="S296" s="42"/>
      <c r="T296" s="42"/>
      <c r="X296" s="42"/>
      <c r="AB296" s="42"/>
      <c r="AE296" s="42"/>
    </row>
    <row r="297" spans="1:35" ht="21" customHeight="1" x14ac:dyDescent="0.2">
      <c r="A297" s="717" t="s">
        <v>364</v>
      </c>
    </row>
    <row r="298" spans="1:35" ht="21" customHeight="1" thickBot="1" x14ac:dyDescent="0.25">
      <c r="A298" s="1008"/>
      <c r="B298" s="1227" t="s">
        <v>29</v>
      </c>
      <c r="C298" s="784">
        <v>1</v>
      </c>
      <c r="D298" s="784">
        <v>2</v>
      </c>
      <c r="E298" s="1395">
        <v>3</v>
      </c>
      <c r="F298" s="1395">
        <v>4</v>
      </c>
      <c r="G298" s="1395">
        <v>5</v>
      </c>
      <c r="H298" s="784">
        <v>6</v>
      </c>
      <c r="I298" s="784">
        <v>7</v>
      </c>
      <c r="J298" s="784">
        <v>8</v>
      </c>
      <c r="K298" s="784">
        <v>9</v>
      </c>
      <c r="L298" s="1395">
        <v>10</v>
      </c>
      <c r="M298" s="1395">
        <v>11</v>
      </c>
      <c r="N298" s="784">
        <v>12</v>
      </c>
      <c r="O298" s="784">
        <v>13</v>
      </c>
      <c r="P298" s="784">
        <v>14</v>
      </c>
      <c r="Q298" s="784">
        <v>15</v>
      </c>
      <c r="R298" s="784">
        <v>16</v>
      </c>
      <c r="S298" s="1395">
        <v>17</v>
      </c>
      <c r="T298" s="1395">
        <v>18</v>
      </c>
      <c r="U298" s="784">
        <v>19</v>
      </c>
      <c r="V298" s="784">
        <v>20</v>
      </c>
      <c r="W298" s="784">
        <v>21</v>
      </c>
      <c r="X298" s="784">
        <v>22</v>
      </c>
      <c r="Y298" s="784">
        <v>23</v>
      </c>
      <c r="Z298" s="1395">
        <v>24</v>
      </c>
      <c r="AA298" s="1395">
        <v>25</v>
      </c>
      <c r="AB298" s="1260">
        <v>26</v>
      </c>
      <c r="AC298" s="784">
        <v>27</v>
      </c>
      <c r="AD298" s="784">
        <v>28</v>
      </c>
      <c r="AE298" s="784">
        <v>29</v>
      </c>
      <c r="AF298" s="784">
        <v>30</v>
      </c>
      <c r="AG298" s="1396"/>
      <c r="AH298" s="111"/>
      <c r="AI298" s="112"/>
    </row>
    <row r="299" spans="1:35" ht="21" customHeight="1" x14ac:dyDescent="0.2">
      <c r="A299" s="1454">
        <v>3702</v>
      </c>
      <c r="B299" s="1354" t="s">
        <v>365</v>
      </c>
      <c r="C299" s="538" t="s">
        <v>32</v>
      </c>
      <c r="D299" s="538" t="s">
        <v>32</v>
      </c>
      <c r="E299" s="538"/>
      <c r="F299" s="538"/>
      <c r="G299" s="538"/>
      <c r="H299" s="538" t="s">
        <v>32</v>
      </c>
      <c r="I299" s="538" t="s">
        <v>32</v>
      </c>
      <c r="J299" s="538" t="s">
        <v>32</v>
      </c>
      <c r="K299" s="538" t="s">
        <v>32</v>
      </c>
      <c r="L299" s="538"/>
      <c r="M299" s="538"/>
      <c r="N299" s="538" t="s">
        <v>32</v>
      </c>
      <c r="O299" s="538" t="s">
        <v>32</v>
      </c>
      <c r="P299" s="538" t="s">
        <v>32</v>
      </c>
      <c r="Q299" s="538" t="s">
        <v>32</v>
      </c>
      <c r="R299" s="538" t="s">
        <v>32</v>
      </c>
      <c r="S299" s="538"/>
      <c r="T299" s="538"/>
      <c r="U299" s="538" t="s">
        <v>32</v>
      </c>
      <c r="V299" s="538" t="s">
        <v>32</v>
      </c>
      <c r="W299" s="538" t="s">
        <v>32</v>
      </c>
      <c r="X299" s="538" t="s">
        <v>32</v>
      </c>
      <c r="Y299" s="538" t="s">
        <v>32</v>
      </c>
      <c r="Z299" s="538"/>
      <c r="AA299" s="538"/>
      <c r="AB299" s="538" t="s">
        <v>32</v>
      </c>
      <c r="AC299" s="538" t="s">
        <v>32</v>
      </c>
      <c r="AD299" s="538" t="s">
        <v>32</v>
      </c>
      <c r="AE299" s="538" t="s">
        <v>32</v>
      </c>
      <c r="AF299" s="538" t="s">
        <v>32</v>
      </c>
      <c r="AG299" s="1333"/>
      <c r="AH299" s="116"/>
      <c r="AI299" s="117"/>
    </row>
    <row r="300" spans="1:35" ht="21" customHeight="1" x14ac:dyDescent="0.2">
      <c r="A300" s="1167"/>
      <c r="B300" s="1258"/>
      <c r="C300" s="1173" t="s">
        <v>32</v>
      </c>
      <c r="D300" s="1173" t="s">
        <v>32</v>
      </c>
      <c r="E300" s="1173"/>
      <c r="F300" s="1173"/>
      <c r="G300" s="1173"/>
      <c r="H300" s="1173" t="s">
        <v>32</v>
      </c>
      <c r="I300" s="1173" t="s">
        <v>32</v>
      </c>
      <c r="J300" s="1173" t="s">
        <v>32</v>
      </c>
      <c r="K300" s="1173" t="s">
        <v>32</v>
      </c>
      <c r="L300" s="1173"/>
      <c r="M300" s="1173"/>
      <c r="N300" s="1173" t="s">
        <v>32</v>
      </c>
      <c r="O300" s="1173" t="s">
        <v>32</v>
      </c>
      <c r="P300" s="1173" t="s">
        <v>32</v>
      </c>
      <c r="Q300" s="1173" t="s">
        <v>32</v>
      </c>
      <c r="R300" s="1173" t="s">
        <v>32</v>
      </c>
      <c r="S300" s="1173"/>
      <c r="T300" s="1173"/>
      <c r="U300" s="1173" t="s">
        <v>32</v>
      </c>
      <c r="V300" s="1173" t="s">
        <v>32</v>
      </c>
      <c r="W300" s="1173" t="s">
        <v>32</v>
      </c>
      <c r="X300" s="1173" t="s">
        <v>32</v>
      </c>
      <c r="Y300" s="1173" t="s">
        <v>32</v>
      </c>
      <c r="Z300" s="1173"/>
      <c r="AA300" s="1173"/>
      <c r="AB300" s="1173" t="s">
        <v>32</v>
      </c>
      <c r="AC300" s="1173" t="s">
        <v>32</v>
      </c>
      <c r="AD300" s="1173" t="s">
        <v>32</v>
      </c>
      <c r="AE300" s="1173" t="s">
        <v>32</v>
      </c>
      <c r="AF300" s="1173" t="s">
        <v>32</v>
      </c>
      <c r="AG300" s="1238"/>
      <c r="AH300" s="116"/>
      <c r="AI300" s="117"/>
    </row>
    <row r="301" spans="1:35" ht="21" customHeight="1" x14ac:dyDescent="0.2">
      <c r="A301" s="1455"/>
      <c r="B301" s="718"/>
      <c r="C301" s="1173" t="s">
        <v>32</v>
      </c>
      <c r="D301" s="1173" t="s">
        <v>32</v>
      </c>
      <c r="E301" s="1173"/>
      <c r="F301" s="1173"/>
      <c r="G301" s="1173"/>
      <c r="H301" s="1173" t="s">
        <v>32</v>
      </c>
      <c r="I301" s="1173" t="s">
        <v>32</v>
      </c>
      <c r="J301" s="1173" t="s">
        <v>32</v>
      </c>
      <c r="K301" s="1173" t="s">
        <v>32</v>
      </c>
      <c r="L301" s="1173"/>
      <c r="M301" s="1173"/>
      <c r="N301" s="1173" t="s">
        <v>32</v>
      </c>
      <c r="O301" s="1173" t="s">
        <v>32</v>
      </c>
      <c r="P301" s="1173" t="s">
        <v>32</v>
      </c>
      <c r="Q301" s="1173" t="s">
        <v>32</v>
      </c>
      <c r="R301" s="1173" t="s">
        <v>32</v>
      </c>
      <c r="S301" s="1173"/>
      <c r="T301" s="1173"/>
      <c r="U301" s="1173" t="s">
        <v>32</v>
      </c>
      <c r="V301" s="1173" t="s">
        <v>32</v>
      </c>
      <c r="W301" s="1173" t="s">
        <v>32</v>
      </c>
      <c r="X301" s="1173" t="s">
        <v>32</v>
      </c>
      <c r="Y301" s="1173" t="s">
        <v>32</v>
      </c>
      <c r="Z301" s="1173"/>
      <c r="AA301" s="1173"/>
      <c r="AB301" s="1173" t="s">
        <v>32</v>
      </c>
      <c r="AC301" s="1173" t="s">
        <v>32</v>
      </c>
      <c r="AD301" s="1173" t="s">
        <v>32</v>
      </c>
      <c r="AE301" s="1173" t="s">
        <v>32</v>
      </c>
      <c r="AF301" s="1173" t="s">
        <v>32</v>
      </c>
      <c r="AG301" s="1238"/>
      <c r="AH301" s="116"/>
      <c r="AI301" s="117"/>
    </row>
    <row r="302" spans="1:35" ht="21" customHeight="1" x14ac:dyDescent="0.2">
      <c r="A302" s="1456"/>
      <c r="B302" s="1457"/>
      <c r="C302" s="1173"/>
      <c r="D302" s="1173"/>
      <c r="E302" s="1173"/>
      <c r="F302" s="1173"/>
      <c r="G302" s="1173"/>
      <c r="H302" s="1173"/>
      <c r="I302" s="1173"/>
      <c r="J302" s="1173"/>
      <c r="K302" s="1173"/>
      <c r="L302" s="1173"/>
      <c r="M302" s="1173"/>
      <c r="N302" s="1173"/>
      <c r="O302" s="1173"/>
      <c r="P302" s="1173"/>
      <c r="Q302" s="1173"/>
      <c r="R302" s="1173"/>
      <c r="S302" s="1173"/>
      <c r="T302" s="1173"/>
      <c r="U302" s="1173"/>
      <c r="V302" s="1173"/>
      <c r="W302" s="1173"/>
      <c r="X302" s="1173"/>
      <c r="Y302" s="1173"/>
      <c r="Z302" s="1173"/>
      <c r="AA302" s="1173"/>
      <c r="AB302" s="1173"/>
      <c r="AC302" s="1173"/>
      <c r="AD302" s="1173"/>
      <c r="AE302" s="1173"/>
      <c r="AF302" s="1173"/>
      <c r="AG302" s="1238"/>
      <c r="AH302" s="116"/>
      <c r="AI302" s="117"/>
    </row>
    <row r="303" spans="1:35" ht="21" customHeight="1" x14ac:dyDescent="0.2">
      <c r="A303" s="1458"/>
      <c r="B303" s="1459" t="s">
        <v>366</v>
      </c>
      <c r="C303" s="1165"/>
      <c r="D303" s="1165"/>
      <c r="E303" s="1165"/>
      <c r="F303" s="1165"/>
      <c r="G303" s="1165"/>
      <c r="H303" s="1165"/>
      <c r="I303" s="1165"/>
      <c r="J303" s="1165"/>
      <c r="K303" s="1165"/>
      <c r="L303" s="1165"/>
      <c r="M303" s="1165"/>
      <c r="N303" s="1165"/>
      <c r="O303" s="1165"/>
      <c r="P303" s="1165"/>
      <c r="Q303" s="1165"/>
      <c r="R303" s="1165"/>
      <c r="S303" s="1165"/>
      <c r="T303" s="1165"/>
      <c r="U303" s="1165"/>
      <c r="V303" s="1165"/>
      <c r="W303" s="1165"/>
      <c r="X303" s="1165"/>
      <c r="Y303" s="1165"/>
      <c r="Z303" s="1165"/>
      <c r="AA303" s="1165"/>
      <c r="AB303" s="1165"/>
      <c r="AC303" s="1165"/>
      <c r="AD303" s="1165"/>
      <c r="AE303" s="1165"/>
      <c r="AF303" s="1165"/>
      <c r="AG303" s="1166"/>
      <c r="AH303" s="114"/>
      <c r="AI303" s="115"/>
    </row>
    <row r="304" spans="1:35" ht="21" customHeight="1" x14ac:dyDescent="0.2">
      <c r="A304" s="1455">
        <v>3702</v>
      </c>
      <c r="B304" s="1168" t="s">
        <v>367</v>
      </c>
      <c r="C304" s="1245" t="s">
        <v>368</v>
      </c>
      <c r="D304" s="1245" t="s">
        <v>368</v>
      </c>
      <c r="E304" s="1245"/>
      <c r="F304" s="1190"/>
      <c r="G304" s="1190"/>
      <c r="H304" s="1245" t="s">
        <v>368</v>
      </c>
      <c r="I304" s="1245" t="s">
        <v>368</v>
      </c>
      <c r="J304" s="1245" t="s">
        <v>368</v>
      </c>
      <c r="K304" s="1245" t="s">
        <v>368</v>
      </c>
      <c r="L304" s="1245"/>
      <c r="M304" s="1190"/>
      <c r="N304" s="1190" t="s">
        <v>368</v>
      </c>
      <c r="O304" s="1245" t="s">
        <v>368</v>
      </c>
      <c r="P304" s="1245" t="s">
        <v>368</v>
      </c>
      <c r="Q304" s="1245" t="s">
        <v>368</v>
      </c>
      <c r="R304" s="1245" t="s">
        <v>368</v>
      </c>
      <c r="S304" s="1245"/>
      <c r="T304" s="1190"/>
      <c r="U304" s="1181" t="s">
        <v>368</v>
      </c>
      <c r="V304" s="1181" t="s">
        <v>368</v>
      </c>
      <c r="W304" s="1181" t="s">
        <v>368</v>
      </c>
      <c r="X304" s="1181" t="s">
        <v>368</v>
      </c>
      <c r="Y304" s="1181" t="s">
        <v>368</v>
      </c>
      <c r="Z304" s="1245"/>
      <c r="AA304" s="1190"/>
      <c r="AB304" s="1245" t="s">
        <v>368</v>
      </c>
      <c r="AC304" s="1245" t="s">
        <v>368</v>
      </c>
      <c r="AD304" s="1245" t="s">
        <v>368</v>
      </c>
      <c r="AE304" s="1245" t="s">
        <v>368</v>
      </c>
      <c r="AF304" s="1245" t="s">
        <v>368</v>
      </c>
      <c r="AG304" s="702"/>
      <c r="AH304" s="116"/>
      <c r="AI304" s="117"/>
    </row>
    <row r="305" spans="1:36" ht="21" customHeight="1" x14ac:dyDescent="0.2">
      <c r="A305" s="1455"/>
      <c r="B305" s="1168" t="s">
        <v>369</v>
      </c>
      <c r="C305" s="1245" t="s">
        <v>370</v>
      </c>
      <c r="D305" s="1245" t="s">
        <v>370</v>
      </c>
      <c r="E305" s="1245"/>
      <c r="F305" s="1245"/>
      <c r="G305" s="1245"/>
      <c r="H305" s="1245" t="s">
        <v>370</v>
      </c>
      <c r="I305" s="1245" t="s">
        <v>370</v>
      </c>
      <c r="J305" s="1245" t="s">
        <v>370</v>
      </c>
      <c r="K305" s="1245" t="s">
        <v>370</v>
      </c>
      <c r="L305" s="1245"/>
      <c r="M305" s="1245"/>
      <c r="N305" s="1245" t="s">
        <v>370</v>
      </c>
      <c r="O305" s="1245" t="s">
        <v>370</v>
      </c>
      <c r="P305" s="1245" t="s">
        <v>370</v>
      </c>
      <c r="Q305" s="1245" t="s">
        <v>370</v>
      </c>
      <c r="R305" s="1245" t="s">
        <v>370</v>
      </c>
      <c r="S305" s="1245"/>
      <c r="T305" s="1245"/>
      <c r="U305" s="1245" t="s">
        <v>370</v>
      </c>
      <c r="V305" s="1245" t="s">
        <v>370</v>
      </c>
      <c r="W305" s="1245" t="s">
        <v>370</v>
      </c>
      <c r="X305" s="1245" t="s">
        <v>370</v>
      </c>
      <c r="Y305" s="1245" t="s">
        <v>370</v>
      </c>
      <c r="Z305" s="1245"/>
      <c r="AA305" s="1245"/>
      <c r="AB305" s="1245" t="s">
        <v>370</v>
      </c>
      <c r="AC305" s="1245" t="s">
        <v>370</v>
      </c>
      <c r="AD305" s="1245" t="s">
        <v>370</v>
      </c>
      <c r="AE305" s="1245" t="s">
        <v>370</v>
      </c>
      <c r="AF305" s="1245" t="s">
        <v>370</v>
      </c>
      <c r="AG305" s="1460"/>
      <c r="AH305" s="116"/>
      <c r="AI305" s="117"/>
    </row>
    <row r="306" spans="1:36" ht="21" customHeight="1" thickBot="1" x14ac:dyDescent="0.25">
      <c r="A306" s="1461"/>
      <c r="B306" s="1240" t="s">
        <v>371</v>
      </c>
      <c r="C306" s="1241" t="s">
        <v>372</v>
      </c>
      <c r="D306" s="1241" t="s">
        <v>372</v>
      </c>
      <c r="E306" s="1241"/>
      <c r="F306" s="1242"/>
      <c r="G306" s="1242"/>
      <c r="H306" s="1241" t="s">
        <v>372</v>
      </c>
      <c r="I306" s="1241" t="s">
        <v>372</v>
      </c>
      <c r="J306" s="1241" t="s">
        <v>372</v>
      </c>
      <c r="K306" s="1241" t="s">
        <v>372</v>
      </c>
      <c r="L306" s="1241"/>
      <c r="M306" s="1242"/>
      <c r="N306" s="1242" t="s">
        <v>372</v>
      </c>
      <c r="O306" s="1241" t="s">
        <v>372</v>
      </c>
      <c r="P306" s="1241" t="s">
        <v>372</v>
      </c>
      <c r="Q306" s="1241" t="s">
        <v>372</v>
      </c>
      <c r="R306" s="1462" t="s">
        <v>372</v>
      </c>
      <c r="S306" s="1241"/>
      <c r="T306" s="1242"/>
      <c r="U306" s="1242" t="s">
        <v>372</v>
      </c>
      <c r="V306" s="1241" t="s">
        <v>372</v>
      </c>
      <c r="W306" s="1241" t="s">
        <v>372</v>
      </c>
      <c r="X306" s="1241" t="s">
        <v>372</v>
      </c>
      <c r="Y306" s="1241" t="s">
        <v>372</v>
      </c>
      <c r="Z306" s="1241"/>
      <c r="AA306" s="1242"/>
      <c r="AB306" s="1241" t="s">
        <v>372</v>
      </c>
      <c r="AC306" s="1241" t="s">
        <v>372</v>
      </c>
      <c r="AD306" s="1241" t="s">
        <v>372</v>
      </c>
      <c r="AE306" s="1241" t="s">
        <v>372</v>
      </c>
      <c r="AF306" s="1241" t="s">
        <v>372</v>
      </c>
      <c r="AG306" s="1256"/>
      <c r="AH306" s="116"/>
      <c r="AI306" s="117"/>
    </row>
    <row r="307" spans="1:36" ht="21" customHeight="1" x14ac:dyDescent="0.2"/>
    <row r="308" spans="1:36" ht="24" customHeight="1" x14ac:dyDescent="0.2"/>
    <row r="309" spans="1:36" ht="25.5" customHeight="1" thickBot="1" x14ac:dyDescent="0.25">
      <c r="A309" s="104" t="s">
        <v>373</v>
      </c>
    </row>
    <row r="310" spans="1:36" ht="21" customHeight="1" x14ac:dyDescent="0.2">
      <c r="A310" s="1"/>
      <c r="B310" s="1449" t="s">
        <v>324</v>
      </c>
      <c r="C310" s="1352"/>
      <c r="D310" s="1380" t="s">
        <v>97</v>
      </c>
      <c r="E310" s="543"/>
      <c r="F310" s="1345"/>
      <c r="G310" s="1352"/>
      <c r="H310" s="1380" t="s">
        <v>98</v>
      </c>
      <c r="I310" s="543"/>
      <c r="J310" s="1345"/>
      <c r="K310" s="1352"/>
      <c r="L310" s="1380" t="s">
        <v>99</v>
      </c>
      <c r="M310" s="543"/>
      <c r="N310" s="1345"/>
      <c r="O310" s="1352"/>
      <c r="P310" s="1380" t="s">
        <v>100</v>
      </c>
      <c r="Q310" s="543"/>
      <c r="R310" s="1345"/>
      <c r="S310" s="1352"/>
      <c r="T310" s="1380" t="s">
        <v>101</v>
      </c>
      <c r="U310" s="543"/>
      <c r="V310" s="1345"/>
      <c r="W310" s="1352"/>
      <c r="X310" s="1380" t="s">
        <v>102</v>
      </c>
      <c r="Y310" s="543"/>
      <c r="Z310" s="1345"/>
      <c r="AA310" s="1352"/>
      <c r="AB310" s="1380" t="s">
        <v>103</v>
      </c>
      <c r="AC310" s="543"/>
      <c r="AD310" s="543"/>
      <c r="AE310" s="1383" t="s">
        <v>104</v>
      </c>
      <c r="AF310" s="543"/>
      <c r="AG310" s="543"/>
      <c r="AH310" s="543"/>
      <c r="AI310" s="544"/>
    </row>
    <row r="311" spans="1:36" ht="21" customHeight="1" x14ac:dyDescent="0.2">
      <c r="A311" s="1"/>
      <c r="B311" s="716"/>
      <c r="C311" s="397"/>
      <c r="D311" s="406"/>
      <c r="E311" s="421"/>
      <c r="F311" s="415"/>
      <c r="G311" s="397"/>
      <c r="H311" s="406"/>
      <c r="I311" s="421"/>
      <c r="J311" s="415"/>
      <c r="K311" s="397"/>
      <c r="L311" s="406"/>
      <c r="M311" s="421"/>
      <c r="N311" s="415"/>
      <c r="O311" s="397"/>
      <c r="P311" s="406"/>
      <c r="Q311" s="421"/>
      <c r="R311" s="415"/>
      <c r="S311" s="397"/>
      <c r="T311" s="406"/>
      <c r="U311" s="421"/>
      <c r="V311" s="415"/>
      <c r="W311" s="397"/>
      <c r="X311" s="406"/>
      <c r="Y311" s="421"/>
      <c r="Z311" s="415"/>
      <c r="AA311" s="397"/>
      <c r="AB311" s="406"/>
      <c r="AC311" s="421"/>
      <c r="AD311" s="421"/>
      <c r="AE311" s="409"/>
      <c r="AF311" s="421"/>
      <c r="AG311" s="421"/>
      <c r="AH311" s="421"/>
      <c r="AI311" s="404"/>
    </row>
    <row r="312" spans="1:36" ht="21" customHeight="1" x14ac:dyDescent="0.2">
      <c r="A312" s="70"/>
      <c r="B312" s="1450"/>
      <c r="C312" s="1266"/>
      <c r="D312" s="1142"/>
      <c r="E312" s="1142"/>
      <c r="F312" s="1017"/>
      <c r="G312" s="1266"/>
      <c r="H312" s="1142"/>
      <c r="I312" s="1142"/>
      <c r="J312" s="1017"/>
      <c r="K312" s="1266"/>
      <c r="L312" s="1142"/>
      <c r="M312" s="1142"/>
      <c r="N312" s="1017"/>
      <c r="O312" s="1266"/>
      <c r="P312" s="1142"/>
      <c r="Q312" s="1142"/>
      <c r="R312" s="1017"/>
      <c r="S312" s="1266"/>
      <c r="T312" s="1142"/>
      <c r="U312" s="1142"/>
      <c r="V312" s="1017"/>
      <c r="W312" s="1266"/>
      <c r="X312" s="1142"/>
      <c r="Y312" s="1142"/>
      <c r="Z312" s="1017"/>
      <c r="AA312" s="1015"/>
      <c r="AB312" s="1142"/>
      <c r="AC312" s="1142"/>
      <c r="AD312" s="1267"/>
      <c r="AE312" s="1463"/>
      <c r="AF312" s="1142"/>
      <c r="AG312" s="1142"/>
      <c r="AH312" s="1267"/>
      <c r="AI312" s="1151"/>
    </row>
    <row r="313" spans="1:36" ht="21" customHeight="1" thickBot="1" x14ac:dyDescent="0.25">
      <c r="A313" s="1"/>
      <c r="B313" s="690"/>
      <c r="C313" s="691"/>
      <c r="D313" s="1218"/>
      <c r="E313" s="1218"/>
      <c r="F313" s="709"/>
      <c r="G313" s="691"/>
      <c r="H313" s="1218"/>
      <c r="I313" s="1218"/>
      <c r="J313" s="709"/>
      <c r="K313" s="691"/>
      <c r="L313" s="1218"/>
      <c r="M313" s="1218"/>
      <c r="N313" s="709"/>
      <c r="O313" s="691"/>
      <c r="P313" s="1218"/>
      <c r="Q313" s="1218"/>
      <c r="R313" s="709"/>
      <c r="S313" s="691"/>
      <c r="T313" s="1218"/>
      <c r="U313" s="1218"/>
      <c r="V313" s="709"/>
      <c r="W313" s="707"/>
      <c r="X313" s="1218"/>
      <c r="Y313" s="1218"/>
      <c r="Z313" s="709"/>
      <c r="AA313" s="707"/>
      <c r="AB313" s="1218"/>
      <c r="AC313" s="1218"/>
      <c r="AD313" s="698"/>
      <c r="AE313" s="707"/>
      <c r="AF313" s="1218"/>
      <c r="AG313" s="1218"/>
      <c r="AH313" s="698"/>
      <c r="AI313" s="1225"/>
    </row>
    <row r="314" spans="1:36" ht="21" customHeight="1" x14ac:dyDescent="0.2">
      <c r="A314" s="1"/>
      <c r="B314" s="5"/>
      <c r="C314" s="42"/>
      <c r="F314" s="46"/>
      <c r="G314" s="42"/>
      <c r="J314" s="46"/>
      <c r="K314" s="42"/>
      <c r="N314" s="46"/>
      <c r="O314" s="42"/>
      <c r="R314" s="46"/>
      <c r="S314" s="42"/>
      <c r="V314" s="46"/>
      <c r="W314" s="46"/>
      <c r="Z314" s="46"/>
      <c r="AA314" s="46"/>
      <c r="AD314" s="46"/>
      <c r="AE314" s="46"/>
      <c r="AH314" s="46"/>
    </row>
    <row r="315" spans="1:36" ht="33" customHeight="1" x14ac:dyDescent="0.2">
      <c r="A315" s="104" t="s">
        <v>374</v>
      </c>
      <c r="B315" s="5"/>
      <c r="C315" s="42"/>
      <c r="F315" s="46"/>
      <c r="G315" s="42"/>
      <c r="J315" s="46"/>
      <c r="K315" s="42"/>
      <c r="N315" s="46"/>
      <c r="O315" s="42"/>
      <c r="R315" s="46"/>
      <c r="S315" s="42"/>
      <c r="V315" s="46"/>
      <c r="W315" s="46"/>
      <c r="Z315" s="46"/>
      <c r="AA315" s="46"/>
      <c r="AD315" s="46"/>
      <c r="AE315" s="46"/>
      <c r="AH315" s="210"/>
      <c r="AI315" s="124"/>
      <c r="AJ315" s="124"/>
    </row>
    <row r="316" spans="1:36" ht="21" customHeight="1" thickBot="1" x14ac:dyDescent="0.25">
      <c r="A316" s="1008" t="s">
        <v>28</v>
      </c>
      <c r="B316" s="1227" t="s">
        <v>29</v>
      </c>
      <c r="C316" s="784">
        <v>1</v>
      </c>
      <c r="D316" s="784">
        <v>2</v>
      </c>
      <c r="E316" s="1395">
        <v>3</v>
      </c>
      <c r="F316" s="1395">
        <v>4</v>
      </c>
      <c r="G316" s="1395">
        <v>5</v>
      </c>
      <c r="H316" s="784">
        <v>6</v>
      </c>
      <c r="I316" s="784">
        <v>7</v>
      </c>
      <c r="J316" s="784">
        <v>8</v>
      </c>
      <c r="K316" s="784">
        <v>9</v>
      </c>
      <c r="L316" s="1395">
        <v>10</v>
      </c>
      <c r="M316" s="1395">
        <v>11</v>
      </c>
      <c r="N316" s="784">
        <v>12</v>
      </c>
      <c r="O316" s="784">
        <v>13</v>
      </c>
      <c r="P316" s="784">
        <v>14</v>
      </c>
      <c r="Q316" s="784">
        <v>15</v>
      </c>
      <c r="R316" s="784">
        <v>16</v>
      </c>
      <c r="S316" s="1395">
        <v>17</v>
      </c>
      <c r="T316" s="1395">
        <v>18</v>
      </c>
      <c r="U316" s="784">
        <v>19</v>
      </c>
      <c r="V316" s="784">
        <v>20</v>
      </c>
      <c r="W316" s="784">
        <v>21</v>
      </c>
      <c r="X316" s="784">
        <v>22</v>
      </c>
      <c r="Y316" s="784">
        <v>23</v>
      </c>
      <c r="Z316" s="1395">
        <v>24</v>
      </c>
      <c r="AA316" s="1395">
        <v>25</v>
      </c>
      <c r="AB316" s="1260">
        <v>26</v>
      </c>
      <c r="AC316" s="784">
        <v>27</v>
      </c>
      <c r="AD316" s="784">
        <v>28</v>
      </c>
      <c r="AE316" s="784">
        <v>29</v>
      </c>
      <c r="AF316" s="784">
        <v>30</v>
      </c>
      <c r="AG316" s="1396"/>
      <c r="AH316" s="211"/>
      <c r="AI316" s="212"/>
      <c r="AJ316" s="124"/>
    </row>
    <row r="317" spans="1:36" ht="21" customHeight="1" x14ac:dyDescent="0.2">
      <c r="A317" s="1464"/>
      <c r="B317" s="1321" t="s">
        <v>375</v>
      </c>
      <c r="C317" s="540" t="s">
        <v>32</v>
      </c>
      <c r="D317" s="540" t="s">
        <v>32</v>
      </c>
      <c r="E317" s="540"/>
      <c r="F317" s="540"/>
      <c r="G317" s="540"/>
      <c r="H317" s="1465" t="s">
        <v>32</v>
      </c>
      <c r="I317" s="1465" t="s">
        <v>32</v>
      </c>
      <c r="J317" s="1465" t="s">
        <v>32</v>
      </c>
      <c r="K317" s="1465" t="s">
        <v>32</v>
      </c>
      <c r="L317" s="540"/>
      <c r="M317" s="540"/>
      <c r="N317" s="1399" t="s">
        <v>32</v>
      </c>
      <c r="O317" s="1399" t="s">
        <v>32</v>
      </c>
      <c r="P317" s="1399" t="s">
        <v>32</v>
      </c>
      <c r="Q317" s="1399" t="s">
        <v>32</v>
      </c>
      <c r="R317" s="1399" t="s">
        <v>32</v>
      </c>
      <c r="S317" s="1399"/>
      <c r="T317" s="1399"/>
      <c r="U317" s="1399" t="s">
        <v>32</v>
      </c>
      <c r="V317" s="540" t="s">
        <v>32</v>
      </c>
      <c r="W317" s="540" t="s">
        <v>32</v>
      </c>
      <c r="X317" s="540" t="s">
        <v>32</v>
      </c>
      <c r="Y317" s="540" t="s">
        <v>32</v>
      </c>
      <c r="Z317" s="540"/>
      <c r="AA317" s="540"/>
      <c r="AB317" s="540" t="s">
        <v>32</v>
      </c>
      <c r="AC317" s="540" t="s">
        <v>32</v>
      </c>
      <c r="AD317" s="540" t="s">
        <v>32</v>
      </c>
      <c r="AE317" s="540" t="s">
        <v>32</v>
      </c>
      <c r="AF317" s="540" t="s">
        <v>32</v>
      </c>
      <c r="AG317" s="1401"/>
      <c r="AH317" s="213"/>
      <c r="AI317" s="214"/>
      <c r="AJ317" s="124"/>
    </row>
    <row r="318" spans="1:36" ht="21" customHeight="1" x14ac:dyDescent="0.2">
      <c r="A318" s="1107"/>
      <c r="B318" s="870" t="s">
        <v>376</v>
      </c>
      <c r="C318" s="789" t="s">
        <v>32</v>
      </c>
      <c r="D318" s="789" t="s">
        <v>32</v>
      </c>
      <c r="E318" s="789"/>
      <c r="F318" s="789"/>
      <c r="G318" s="789"/>
      <c r="H318" s="789" t="s">
        <v>32</v>
      </c>
      <c r="I318" s="789" t="s">
        <v>32</v>
      </c>
      <c r="J318" s="789" t="s">
        <v>32</v>
      </c>
      <c r="K318" s="789" t="s">
        <v>32</v>
      </c>
      <c r="L318" s="789"/>
      <c r="M318" s="789"/>
      <c r="N318" s="789" t="s">
        <v>32</v>
      </c>
      <c r="O318" s="789" t="s">
        <v>32</v>
      </c>
      <c r="P318" s="789" t="s">
        <v>32</v>
      </c>
      <c r="Q318" s="789" t="s">
        <v>32</v>
      </c>
      <c r="R318" s="789" t="s">
        <v>32</v>
      </c>
      <c r="S318" s="789"/>
      <c r="T318" s="789"/>
      <c r="U318" s="789" t="s">
        <v>32</v>
      </c>
      <c r="V318" s="789" t="s">
        <v>32</v>
      </c>
      <c r="W318" s="789" t="s">
        <v>32</v>
      </c>
      <c r="X318" s="789" t="s">
        <v>32</v>
      </c>
      <c r="Y318" s="789" t="s">
        <v>32</v>
      </c>
      <c r="Z318" s="789"/>
      <c r="AA318" s="789"/>
      <c r="AB318" s="789" t="s">
        <v>32</v>
      </c>
      <c r="AC318" s="789" t="s">
        <v>32</v>
      </c>
      <c r="AD318" s="798" t="s">
        <v>32</v>
      </c>
      <c r="AE318" s="798" t="s">
        <v>32</v>
      </c>
      <c r="AF318" s="798" t="s">
        <v>32</v>
      </c>
      <c r="AG318" s="1070"/>
      <c r="AH318" s="213"/>
      <c r="AI318" s="214"/>
      <c r="AJ318" s="124"/>
    </row>
    <row r="319" spans="1:36" ht="21" customHeight="1" x14ac:dyDescent="0.2">
      <c r="A319" s="1442"/>
      <c r="B319" s="870" t="s">
        <v>377</v>
      </c>
      <c r="C319" s="789" t="s">
        <v>32</v>
      </c>
      <c r="D319" s="789" t="s">
        <v>32</v>
      </c>
      <c r="E319" s="789"/>
      <c r="F319" s="789"/>
      <c r="G319" s="789"/>
      <c r="H319" s="789" t="s">
        <v>32</v>
      </c>
      <c r="I319" s="789" t="s">
        <v>32</v>
      </c>
      <c r="J319" s="789" t="s">
        <v>32</v>
      </c>
      <c r="K319" s="789" t="s">
        <v>32</v>
      </c>
      <c r="L319" s="789"/>
      <c r="M319" s="789"/>
      <c r="N319" s="1445" t="s">
        <v>32</v>
      </c>
      <c r="O319" s="789" t="s">
        <v>32</v>
      </c>
      <c r="P319" s="789" t="s">
        <v>32</v>
      </c>
      <c r="Q319" s="789" t="s">
        <v>32</v>
      </c>
      <c r="R319" s="789" t="s">
        <v>32</v>
      </c>
      <c r="S319" s="789"/>
      <c r="T319" s="789"/>
      <c r="U319" s="789" t="s">
        <v>32</v>
      </c>
      <c r="V319" s="789" t="s">
        <v>32</v>
      </c>
      <c r="W319" s="789" t="s">
        <v>32</v>
      </c>
      <c r="X319" s="789" t="s">
        <v>32</v>
      </c>
      <c r="Y319" s="789" t="s">
        <v>32</v>
      </c>
      <c r="Z319" s="789"/>
      <c r="AA319" s="789"/>
      <c r="AB319" s="942" t="s">
        <v>32</v>
      </c>
      <c r="AC319" s="942" t="s">
        <v>32</v>
      </c>
      <c r="AD319" s="942" t="s">
        <v>32</v>
      </c>
      <c r="AE319" s="942" t="s">
        <v>32</v>
      </c>
      <c r="AF319" s="942" t="s">
        <v>32</v>
      </c>
      <c r="AG319" s="975"/>
      <c r="AH319" s="213"/>
      <c r="AI319" s="214"/>
      <c r="AJ319" s="124"/>
    </row>
    <row r="320" spans="1:36" ht="21" customHeight="1" x14ac:dyDescent="0.2">
      <c r="A320" s="1442"/>
      <c r="B320" s="870" t="s">
        <v>378</v>
      </c>
      <c r="C320" s="798" t="s">
        <v>32</v>
      </c>
      <c r="D320" s="798" t="s">
        <v>32</v>
      </c>
      <c r="E320" s="789"/>
      <c r="F320" s="789"/>
      <c r="G320" s="789"/>
      <c r="H320" s="789" t="s">
        <v>32</v>
      </c>
      <c r="I320" s="789" t="s">
        <v>32</v>
      </c>
      <c r="J320" s="789" t="s">
        <v>32</v>
      </c>
      <c r="K320" s="789" t="s">
        <v>32</v>
      </c>
      <c r="L320" s="789"/>
      <c r="M320" s="789"/>
      <c r="N320" s="798" t="s">
        <v>32</v>
      </c>
      <c r="O320" s="798" t="s">
        <v>32</v>
      </c>
      <c r="P320" s="798" t="s">
        <v>32</v>
      </c>
      <c r="Q320" s="789" t="s">
        <v>32</v>
      </c>
      <c r="R320" s="794" t="s">
        <v>32</v>
      </c>
      <c r="S320" s="789"/>
      <c r="T320" s="789"/>
      <c r="U320" s="961" t="s">
        <v>32</v>
      </c>
      <c r="V320" s="961" t="s">
        <v>32</v>
      </c>
      <c r="W320" s="794" t="s">
        <v>32</v>
      </c>
      <c r="X320" s="961" t="s">
        <v>32</v>
      </c>
      <c r="Y320" s="961" t="s">
        <v>32</v>
      </c>
      <c r="Z320" s="789"/>
      <c r="AA320" s="789"/>
      <c r="AB320" s="789" t="s">
        <v>32</v>
      </c>
      <c r="AC320" s="789" t="s">
        <v>32</v>
      </c>
      <c r="AD320" s="789" t="s">
        <v>32</v>
      </c>
      <c r="AE320" s="789" t="s">
        <v>32</v>
      </c>
      <c r="AF320" s="789" t="s">
        <v>32</v>
      </c>
      <c r="AG320" s="975"/>
      <c r="AH320" s="213"/>
      <c r="AI320" s="214"/>
      <c r="AJ320" s="124"/>
    </row>
    <row r="321" spans="1:36" ht="21" customHeight="1" x14ac:dyDescent="0.2">
      <c r="A321" s="1442"/>
      <c r="B321" s="870" t="s">
        <v>379</v>
      </c>
      <c r="C321" s="789" t="s">
        <v>32</v>
      </c>
      <c r="D321" s="789" t="s">
        <v>32</v>
      </c>
      <c r="E321" s="789"/>
      <c r="F321" s="789"/>
      <c r="G321" s="789"/>
      <c r="H321" s="800" t="s">
        <v>32</v>
      </c>
      <c r="I321" s="789" t="s">
        <v>32</v>
      </c>
      <c r="J321" s="789" t="s">
        <v>32</v>
      </c>
      <c r="K321" s="789" t="s">
        <v>32</v>
      </c>
      <c r="L321" s="789"/>
      <c r="M321" s="789"/>
      <c r="N321" s="789" t="s">
        <v>32</v>
      </c>
      <c r="O321" s="789" t="s">
        <v>32</v>
      </c>
      <c r="P321" s="789" t="s">
        <v>32</v>
      </c>
      <c r="Q321" s="789" t="s">
        <v>32</v>
      </c>
      <c r="R321" s="789" t="s">
        <v>32</v>
      </c>
      <c r="S321" s="789"/>
      <c r="T321" s="789"/>
      <c r="U321" s="789" t="s">
        <v>32</v>
      </c>
      <c r="V321" s="789" t="s">
        <v>32</v>
      </c>
      <c r="W321" s="789" t="s">
        <v>32</v>
      </c>
      <c r="X321" s="789" t="s">
        <v>32</v>
      </c>
      <c r="Y321" s="789" t="s">
        <v>32</v>
      </c>
      <c r="Z321" s="789"/>
      <c r="AA321" s="789"/>
      <c r="AB321" s="789" t="s">
        <v>32</v>
      </c>
      <c r="AC321" s="789" t="s">
        <v>32</v>
      </c>
      <c r="AD321" s="789" t="s">
        <v>32</v>
      </c>
      <c r="AE321" s="789" t="s">
        <v>32</v>
      </c>
      <c r="AF321" s="789" t="s">
        <v>32</v>
      </c>
      <c r="AG321" s="1070"/>
      <c r="AH321" s="213"/>
      <c r="AI321" s="214"/>
      <c r="AJ321" s="124"/>
    </row>
    <row r="322" spans="1:36" ht="21" customHeight="1" x14ac:dyDescent="0.2">
      <c r="A322" s="1442"/>
      <c r="B322" s="870" t="s">
        <v>380</v>
      </c>
      <c r="C322" s="789" t="s">
        <v>32</v>
      </c>
      <c r="D322" s="789" t="s">
        <v>32</v>
      </c>
      <c r="E322" s="789"/>
      <c r="F322" s="789"/>
      <c r="G322" s="789"/>
      <c r="H322" s="789" t="s">
        <v>32</v>
      </c>
      <c r="I322" s="789" t="s">
        <v>32</v>
      </c>
      <c r="J322" s="789" t="s">
        <v>32</v>
      </c>
      <c r="K322" s="789" t="s">
        <v>32</v>
      </c>
      <c r="L322" s="789"/>
      <c r="M322" s="789"/>
      <c r="N322" s="789" t="s">
        <v>32</v>
      </c>
      <c r="O322" s="789" t="s">
        <v>32</v>
      </c>
      <c r="P322" s="789" t="s">
        <v>32</v>
      </c>
      <c r="Q322" s="789" t="s">
        <v>32</v>
      </c>
      <c r="R322" s="789" t="s">
        <v>32</v>
      </c>
      <c r="S322" s="789"/>
      <c r="T322" s="789"/>
      <c r="U322" s="789" t="s">
        <v>32</v>
      </c>
      <c r="V322" s="789" t="s">
        <v>32</v>
      </c>
      <c r="W322" s="789" t="s">
        <v>32</v>
      </c>
      <c r="X322" s="789" t="s">
        <v>32</v>
      </c>
      <c r="Y322" s="789" t="s">
        <v>32</v>
      </c>
      <c r="Z322" s="789"/>
      <c r="AA322" s="789"/>
      <c r="AB322" s="789" t="s">
        <v>32</v>
      </c>
      <c r="AC322" s="789" t="s">
        <v>32</v>
      </c>
      <c r="AD322" s="789" t="s">
        <v>32</v>
      </c>
      <c r="AE322" s="789" t="s">
        <v>32</v>
      </c>
      <c r="AF322" s="789" t="s">
        <v>32</v>
      </c>
      <c r="AG322" s="923"/>
      <c r="AH322" s="213"/>
      <c r="AI322" s="214"/>
      <c r="AJ322" s="124"/>
    </row>
    <row r="323" spans="1:36" ht="21" customHeight="1" x14ac:dyDescent="0.2">
      <c r="A323" s="1442"/>
      <c r="B323" s="870" t="s">
        <v>381</v>
      </c>
      <c r="C323" s="789" t="s">
        <v>32</v>
      </c>
      <c r="D323" s="789" t="s">
        <v>32</v>
      </c>
      <c r="E323" s="789"/>
      <c r="F323" s="789"/>
      <c r="G323" s="789"/>
      <c r="H323" s="789" t="s">
        <v>32</v>
      </c>
      <c r="I323" s="789" t="s">
        <v>32</v>
      </c>
      <c r="J323" s="789" t="s">
        <v>32</v>
      </c>
      <c r="K323" s="789" t="s">
        <v>32</v>
      </c>
      <c r="L323" s="789"/>
      <c r="M323" s="789"/>
      <c r="N323" s="789" t="s">
        <v>32</v>
      </c>
      <c r="O323" s="789" t="s">
        <v>32</v>
      </c>
      <c r="P323" s="789" t="s">
        <v>32</v>
      </c>
      <c r="Q323" s="789" t="s">
        <v>32</v>
      </c>
      <c r="R323" s="800" t="s">
        <v>32</v>
      </c>
      <c r="S323" s="789"/>
      <c r="T323" s="789"/>
      <c r="U323" s="789" t="s">
        <v>32</v>
      </c>
      <c r="V323" s="789" t="s">
        <v>32</v>
      </c>
      <c r="W323" s="789" t="s">
        <v>32</v>
      </c>
      <c r="X323" s="789" t="s">
        <v>32</v>
      </c>
      <c r="Y323" s="789" t="s">
        <v>32</v>
      </c>
      <c r="Z323" s="789"/>
      <c r="AA323" s="789"/>
      <c r="AB323" s="789" t="s">
        <v>32</v>
      </c>
      <c r="AC323" s="789" t="s">
        <v>32</v>
      </c>
      <c r="AD323" s="789" t="s">
        <v>32</v>
      </c>
      <c r="AE323" s="789" t="s">
        <v>32</v>
      </c>
      <c r="AF323" s="789" t="s">
        <v>32</v>
      </c>
      <c r="AG323" s="923"/>
      <c r="AH323" s="213"/>
      <c r="AI323" s="214"/>
      <c r="AJ323" s="124"/>
    </row>
    <row r="324" spans="1:36" ht="21" customHeight="1" x14ac:dyDescent="0.2">
      <c r="A324" s="1442"/>
      <c r="B324" s="870" t="s">
        <v>382</v>
      </c>
      <c r="C324" s="789" t="s">
        <v>32</v>
      </c>
      <c r="D324" s="789" t="s">
        <v>32</v>
      </c>
      <c r="E324" s="789"/>
      <c r="F324" s="789"/>
      <c r="G324" s="789"/>
      <c r="H324" s="789" t="s">
        <v>32</v>
      </c>
      <c r="I324" s="789" t="s">
        <v>32</v>
      </c>
      <c r="J324" s="789" t="s">
        <v>32</v>
      </c>
      <c r="K324" s="789" t="s">
        <v>32</v>
      </c>
      <c r="L324" s="789"/>
      <c r="M324" s="789"/>
      <c r="N324" s="789" t="s">
        <v>32</v>
      </c>
      <c r="O324" s="789" t="s">
        <v>32</v>
      </c>
      <c r="P324" s="789" t="s">
        <v>32</v>
      </c>
      <c r="Q324" s="789" t="s">
        <v>32</v>
      </c>
      <c r="R324" s="789" t="s">
        <v>32</v>
      </c>
      <c r="S324" s="789"/>
      <c r="T324" s="789"/>
      <c r="U324" s="789" t="s">
        <v>32</v>
      </c>
      <c r="V324" s="789" t="s">
        <v>32</v>
      </c>
      <c r="W324" s="789" t="s">
        <v>32</v>
      </c>
      <c r="X324" s="789" t="s">
        <v>32</v>
      </c>
      <c r="Y324" s="789" t="s">
        <v>32</v>
      </c>
      <c r="Z324" s="789"/>
      <c r="AA324" s="789"/>
      <c r="AB324" s="789" t="s">
        <v>32</v>
      </c>
      <c r="AC324" s="789" t="s">
        <v>32</v>
      </c>
      <c r="AD324" s="789" t="s">
        <v>32</v>
      </c>
      <c r="AE324" s="789" t="s">
        <v>32</v>
      </c>
      <c r="AF324" s="789" t="s">
        <v>32</v>
      </c>
      <c r="AG324" s="923"/>
      <c r="AH324" s="213"/>
      <c r="AI324" s="214"/>
      <c r="AJ324" s="124"/>
    </row>
    <row r="325" spans="1:36" ht="21" customHeight="1" x14ac:dyDescent="0.2">
      <c r="A325" s="1442"/>
      <c r="B325" s="870" t="s">
        <v>383</v>
      </c>
      <c r="C325" s="789" t="s">
        <v>32</v>
      </c>
      <c r="D325" s="789" t="s">
        <v>32</v>
      </c>
      <c r="E325" s="789"/>
      <c r="F325" s="789"/>
      <c r="G325" s="789"/>
      <c r="H325" s="789" t="s">
        <v>32</v>
      </c>
      <c r="I325" s="789" t="s">
        <v>32</v>
      </c>
      <c r="J325" s="789" t="s">
        <v>32</v>
      </c>
      <c r="K325" s="789" t="s">
        <v>32</v>
      </c>
      <c r="L325" s="789"/>
      <c r="M325" s="789"/>
      <c r="N325" s="789" t="s">
        <v>32</v>
      </c>
      <c r="O325" s="789" t="s">
        <v>32</v>
      </c>
      <c r="P325" s="789" t="s">
        <v>32</v>
      </c>
      <c r="Q325" s="789" t="s">
        <v>32</v>
      </c>
      <c r="R325" s="789" t="s">
        <v>32</v>
      </c>
      <c r="S325" s="789"/>
      <c r="T325" s="789"/>
      <c r="U325" s="1445" t="s">
        <v>32</v>
      </c>
      <c r="V325" s="789" t="s">
        <v>32</v>
      </c>
      <c r="W325" s="789" t="s">
        <v>32</v>
      </c>
      <c r="X325" s="789" t="s">
        <v>32</v>
      </c>
      <c r="Y325" s="789" t="s">
        <v>32</v>
      </c>
      <c r="Z325" s="789"/>
      <c r="AA325" s="789"/>
      <c r="AB325" s="789" t="s">
        <v>32</v>
      </c>
      <c r="AC325" s="789" t="s">
        <v>32</v>
      </c>
      <c r="AD325" s="789" t="s">
        <v>32</v>
      </c>
      <c r="AE325" s="789" t="s">
        <v>32</v>
      </c>
      <c r="AF325" s="789" t="s">
        <v>32</v>
      </c>
      <c r="AG325" s="923"/>
      <c r="AH325" s="213"/>
      <c r="AI325" s="214"/>
      <c r="AJ325" s="124"/>
    </row>
    <row r="326" spans="1:36" ht="21" customHeight="1" x14ac:dyDescent="0.2">
      <c r="A326" s="1442"/>
      <c r="B326" s="870" t="s">
        <v>384</v>
      </c>
      <c r="C326" s="789" t="s">
        <v>32</v>
      </c>
      <c r="D326" s="789" t="s">
        <v>32</v>
      </c>
      <c r="E326" s="789"/>
      <c r="F326" s="789"/>
      <c r="G326" s="789"/>
      <c r="H326" s="789" t="s">
        <v>32</v>
      </c>
      <c r="I326" s="1447" t="s">
        <v>32</v>
      </c>
      <c r="J326" s="789" t="s">
        <v>32</v>
      </c>
      <c r="K326" s="789" t="s">
        <v>32</v>
      </c>
      <c r="L326" s="789"/>
      <c r="M326" s="789"/>
      <c r="N326" s="789" t="s">
        <v>32</v>
      </c>
      <c r="O326" s="789" t="s">
        <v>32</v>
      </c>
      <c r="P326" s="789" t="s">
        <v>32</v>
      </c>
      <c r="Q326" s="942" t="s">
        <v>32</v>
      </c>
      <c r="R326" s="942" t="s">
        <v>32</v>
      </c>
      <c r="S326" s="789"/>
      <c r="T326" s="789"/>
      <c r="U326" s="789" t="s">
        <v>32</v>
      </c>
      <c r="V326" s="789" t="s">
        <v>32</v>
      </c>
      <c r="W326" s="789" t="s">
        <v>32</v>
      </c>
      <c r="X326" s="789" t="s">
        <v>32</v>
      </c>
      <c r="Y326" s="789" t="s">
        <v>32</v>
      </c>
      <c r="Z326" s="789"/>
      <c r="AA326" s="789"/>
      <c r="AB326" s="789" t="s">
        <v>32</v>
      </c>
      <c r="AC326" s="789" t="s">
        <v>32</v>
      </c>
      <c r="AD326" s="1447" t="s">
        <v>32</v>
      </c>
      <c r="AE326" s="1447" t="s">
        <v>32</v>
      </c>
      <c r="AF326" s="1447" t="s">
        <v>32</v>
      </c>
      <c r="AG326" s="923"/>
      <c r="AH326" s="213"/>
      <c r="AI326" s="214"/>
      <c r="AJ326" s="124"/>
    </row>
    <row r="327" spans="1:36" ht="21" customHeight="1" x14ac:dyDescent="0.2">
      <c r="A327" s="474"/>
      <c r="B327" s="475" t="s">
        <v>385</v>
      </c>
      <c r="C327" s="483" t="s">
        <v>32</v>
      </c>
      <c r="D327" s="483" t="s">
        <v>32</v>
      </c>
      <c r="E327" s="483"/>
      <c r="F327" s="483"/>
      <c r="G327" s="483"/>
      <c r="H327" s="483" t="s">
        <v>32</v>
      </c>
      <c r="I327" s="483" t="s">
        <v>32</v>
      </c>
      <c r="J327" s="483" t="s">
        <v>32</v>
      </c>
      <c r="K327" s="483" t="s">
        <v>32</v>
      </c>
      <c r="L327" s="483"/>
      <c r="M327" s="483"/>
      <c r="N327" s="483" t="s">
        <v>32</v>
      </c>
      <c r="O327" s="483" t="s">
        <v>32</v>
      </c>
      <c r="P327" s="483" t="s">
        <v>32</v>
      </c>
      <c r="Q327" s="483" t="s">
        <v>32</v>
      </c>
      <c r="R327" s="483" t="s">
        <v>32</v>
      </c>
      <c r="S327" s="483"/>
      <c r="T327" s="483"/>
      <c r="U327" s="483" t="s">
        <v>32</v>
      </c>
      <c r="V327" s="483" t="s">
        <v>32</v>
      </c>
      <c r="W327" s="483" t="s">
        <v>32</v>
      </c>
      <c r="X327" s="483" t="s">
        <v>32</v>
      </c>
      <c r="Y327" s="483" t="s">
        <v>32</v>
      </c>
      <c r="Z327" s="483"/>
      <c r="AA327" s="483"/>
      <c r="AB327" s="483" t="s">
        <v>32</v>
      </c>
      <c r="AC327" s="483" t="s">
        <v>32</v>
      </c>
      <c r="AD327" s="483" t="s">
        <v>32</v>
      </c>
      <c r="AE327" s="483" t="s">
        <v>32</v>
      </c>
      <c r="AF327" s="483" t="s">
        <v>32</v>
      </c>
      <c r="AG327" s="1466"/>
      <c r="AH327" s="213"/>
      <c r="AI327" s="214"/>
      <c r="AJ327" s="124"/>
    </row>
    <row r="328" spans="1:36" ht="21" customHeight="1" x14ac:dyDescent="0.2">
      <c r="A328" s="1442"/>
      <c r="B328" s="870"/>
      <c r="C328" s="789"/>
      <c r="D328" s="1325"/>
      <c r="E328" s="789"/>
      <c r="F328" s="789"/>
      <c r="G328" s="789"/>
      <c r="H328" s="789"/>
      <c r="I328" s="789"/>
      <c r="J328" s="789"/>
      <c r="K328" s="789"/>
      <c r="L328" s="789"/>
      <c r="M328" s="789"/>
      <c r="N328" s="789"/>
      <c r="O328" s="789"/>
      <c r="P328" s="789"/>
      <c r="Q328" s="789"/>
      <c r="R328" s="789"/>
      <c r="S328" s="789"/>
      <c r="T328" s="789"/>
      <c r="U328" s="789"/>
      <c r="V328" s="789"/>
      <c r="W328" s="789"/>
      <c r="X328" s="789"/>
      <c r="Y328" s="789"/>
      <c r="Z328" s="789"/>
      <c r="AA328" s="789"/>
      <c r="AB328" s="789"/>
      <c r="AC328" s="789"/>
      <c r="AD328" s="789"/>
      <c r="AE328" s="789"/>
      <c r="AF328" s="789"/>
      <c r="AG328" s="923"/>
      <c r="AH328" s="213"/>
      <c r="AI328" s="214"/>
      <c r="AJ328" s="124"/>
    </row>
    <row r="329" spans="1:36" ht="21" customHeight="1" x14ac:dyDescent="0.2">
      <c r="A329" s="745"/>
      <c r="B329" s="286"/>
      <c r="C329" s="720"/>
      <c r="D329" s="720"/>
      <c r="E329" s="720"/>
      <c r="F329" s="720"/>
      <c r="G329" s="720"/>
      <c r="H329" s="720"/>
      <c r="I329" s="720"/>
      <c r="J329" s="720"/>
      <c r="K329" s="720"/>
      <c r="L329" s="720"/>
      <c r="M329" s="720"/>
      <c r="N329" s="724"/>
      <c r="O329" s="724"/>
      <c r="P329" s="720"/>
      <c r="Q329" s="720"/>
      <c r="R329" s="720"/>
      <c r="S329" s="720"/>
      <c r="T329" s="720"/>
      <c r="U329" s="720"/>
      <c r="V329" s="720"/>
      <c r="W329" s="720"/>
      <c r="X329" s="720"/>
      <c r="Y329" s="720"/>
      <c r="Z329" s="720"/>
      <c r="AA329" s="720"/>
      <c r="AB329" s="724"/>
      <c r="AC329" s="724"/>
      <c r="AD329" s="720"/>
      <c r="AE329" s="720"/>
      <c r="AF329" s="720"/>
      <c r="AG329" s="721"/>
      <c r="AH329" s="213"/>
      <c r="AI329" s="215"/>
      <c r="AJ329" s="124"/>
    </row>
    <row r="330" spans="1:36" ht="21" customHeight="1" thickBot="1" x14ac:dyDescent="0.25">
      <c r="A330" s="331"/>
      <c r="B330" s="333"/>
      <c r="C330" s="1467"/>
      <c r="D330" s="1468"/>
      <c r="E330" s="1468"/>
      <c r="F330" s="1468"/>
      <c r="G330" s="1468"/>
      <c r="H330" s="1468"/>
      <c r="I330" s="1468"/>
      <c r="J330" s="1468"/>
      <c r="K330" s="1468"/>
      <c r="L330" s="1468"/>
      <c r="M330" s="1468"/>
      <c r="N330" s="1469"/>
      <c r="O330" s="1469"/>
      <c r="P330" s="1468"/>
      <c r="Q330" s="1468"/>
      <c r="R330" s="1468"/>
      <c r="S330" s="1468"/>
      <c r="T330" s="1468"/>
      <c r="U330" s="1468"/>
      <c r="V330" s="1468"/>
      <c r="W330" s="1468"/>
      <c r="X330" s="1468"/>
      <c r="Y330" s="1468"/>
      <c r="Z330" s="1468"/>
      <c r="AA330" s="1468"/>
      <c r="AB330" s="1469"/>
      <c r="AC330" s="1469"/>
      <c r="AD330" s="1468"/>
      <c r="AE330" s="1468"/>
      <c r="AF330" s="1468"/>
      <c r="AG330" s="1470"/>
      <c r="AH330" s="213"/>
      <c r="AI330" s="215"/>
      <c r="AJ330" s="124"/>
    </row>
    <row r="331" spans="1:36" x14ac:dyDescent="0.2">
      <c r="AH331" s="124"/>
      <c r="AI331" s="124"/>
      <c r="AJ331" s="124"/>
    </row>
    <row r="332" spans="1:36" x14ac:dyDescent="0.2">
      <c r="AH332" s="124"/>
      <c r="AI332" s="124"/>
      <c r="AJ332" s="124"/>
    </row>
    <row r="333" spans="1:36" x14ac:dyDescent="0.2">
      <c r="AH333" s="124"/>
      <c r="AI333" s="124"/>
      <c r="AJ333" s="124"/>
    </row>
    <row r="334" spans="1:36" x14ac:dyDescent="0.2">
      <c r="AH334" s="124"/>
      <c r="AI334" s="124"/>
      <c r="AJ334" s="124"/>
    </row>
  </sheetData>
  <protectedRanges>
    <protectedRange sqref="B167:B168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69 B171:B172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9" type="noConversion"/>
  <pageMargins left="0.19652777777777777" right="0" top="0.19652777777777777" bottom="0" header="0.19652777777777777" footer="0.51180555555555551"/>
  <pageSetup paperSize="9" scale="95" firstPageNumber="0" orientation="portrait" horizontalDpi="300" verticalDpi="300" r:id="rId1"/>
  <headerFooter alignWithMargins="0">
    <oddHeader xml:space="preserve">&amp;R&amp;"Arial,fed"&amp;12&amp;A </oddHeader>
  </headerFooter>
  <ignoredErrors>
    <ignoredError sqref="X104" numberStoredAsText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471AD-36A4-40B2-9678-F4C15E544152}">
  <sheetPr codeName="Ark72"/>
  <dimension ref="A1:AN329"/>
  <sheetViews>
    <sheetView topLeftCell="A131" workbookViewId="0">
      <selection activeCell="C72" sqref="C72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29" width="4.140625" customWidth="1"/>
    <col min="30" max="30" width="3.85546875" customWidth="1"/>
    <col min="31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1471" t="s">
        <v>2</v>
      </c>
      <c r="C2" s="1472" t="s">
        <v>3</v>
      </c>
      <c r="D2" s="1473"/>
      <c r="E2" s="1474" t="s">
        <v>4</v>
      </c>
      <c r="F2" s="1475"/>
      <c r="G2" s="1476"/>
      <c r="H2" s="1476"/>
      <c r="I2" s="1476"/>
      <c r="J2" s="1476"/>
      <c r="K2" s="1477"/>
      <c r="L2" s="1478" t="s">
        <v>5</v>
      </c>
      <c r="M2" s="1479"/>
      <c r="N2" s="1480"/>
      <c r="O2" s="1481" t="s">
        <v>6</v>
      </c>
      <c r="P2" s="1482"/>
      <c r="Q2" s="1483"/>
      <c r="R2" s="1484"/>
      <c r="S2" s="1485" t="s">
        <v>7</v>
      </c>
      <c r="T2" s="1486"/>
      <c r="U2" s="1487"/>
      <c r="V2" s="1486"/>
      <c r="W2" s="1488" t="s">
        <v>8</v>
      </c>
      <c r="X2" s="1489"/>
      <c r="Y2" s="1490"/>
      <c r="Z2" s="106" t="s">
        <v>9</v>
      </c>
      <c r="AA2" s="1491"/>
      <c r="AB2" s="1492"/>
      <c r="AC2" s="1493"/>
      <c r="AD2" s="1494" t="s">
        <v>10</v>
      </c>
      <c r="AE2" s="1495"/>
      <c r="AF2" s="1495"/>
      <c r="AG2" s="1496"/>
    </row>
    <row r="3" spans="1:38" ht="13.35" customHeight="1" x14ac:dyDescent="0.2">
      <c r="A3" s="1"/>
      <c r="B3" s="1497" t="s">
        <v>11</v>
      </c>
      <c r="C3" s="1498" t="s">
        <v>12</v>
      </c>
      <c r="D3" s="1499"/>
      <c r="E3" s="416"/>
      <c r="F3" s="417"/>
      <c r="G3" s="417"/>
      <c r="H3" s="418" t="s">
        <v>13</v>
      </c>
      <c r="I3" s="419"/>
      <c r="J3" s="419"/>
      <c r="K3" s="420"/>
      <c r="L3" s="1500" t="s">
        <v>14</v>
      </c>
      <c r="M3" s="1501"/>
      <c r="N3" s="1502"/>
      <c r="O3" s="419"/>
      <c r="P3" s="419"/>
      <c r="Q3" s="419"/>
      <c r="R3" s="419"/>
      <c r="S3" s="421"/>
      <c r="T3" s="722" t="s">
        <v>15</v>
      </c>
      <c r="U3" s="422"/>
      <c r="V3" s="423"/>
      <c r="W3" s="424"/>
      <c r="X3" s="425"/>
      <c r="Y3" s="418" t="s">
        <v>16</v>
      </c>
      <c r="Z3" s="1501"/>
      <c r="AA3" s="1501"/>
      <c r="AB3" s="1503"/>
      <c r="AC3" s="1504"/>
      <c r="AD3" s="1505" t="s">
        <v>17</v>
      </c>
      <c r="AE3" s="1506"/>
      <c r="AF3" s="1506"/>
      <c r="AG3" s="1507"/>
    </row>
    <row r="4" spans="1:38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22.35" customHeight="1" x14ac:dyDescent="0.2">
      <c r="A5" s="104" t="s">
        <v>19</v>
      </c>
      <c r="B5" s="1"/>
    </row>
    <row r="6" spans="1:38" ht="22.35" customHeight="1" x14ac:dyDescent="0.2">
      <c r="A6" s="1508" t="s">
        <v>20</v>
      </c>
      <c r="B6" s="1501"/>
      <c r="C6" s="1509"/>
      <c r="D6" s="1508" t="s">
        <v>21</v>
      </c>
      <c r="E6" s="1501"/>
      <c r="F6" s="1501"/>
      <c r="G6" s="1501"/>
      <c r="H6" s="1510"/>
      <c r="I6" s="1501"/>
      <c r="J6" s="1501"/>
      <c r="K6" s="1501"/>
      <c r="L6" s="1511" t="s">
        <v>22</v>
      </c>
      <c r="M6" s="1501"/>
      <c r="N6" s="1501"/>
      <c r="O6" s="1501"/>
      <c r="P6" s="1501"/>
      <c r="Q6" s="1501"/>
      <c r="R6" s="1501"/>
      <c r="S6" s="1509"/>
      <c r="T6" s="1512"/>
      <c r="U6" s="1501"/>
      <c r="V6" s="1501"/>
      <c r="W6" s="1501"/>
      <c r="X6" s="1501"/>
      <c r="Y6" s="1501"/>
      <c r="Z6" s="1501"/>
      <c r="AA6" s="1509"/>
      <c r="AB6" s="1513"/>
      <c r="AC6" s="1514"/>
      <c r="AD6" s="1514"/>
      <c r="AE6" s="1514"/>
      <c r="AF6" s="1514"/>
      <c r="AG6" s="1515"/>
    </row>
    <row r="7" spans="1:38" ht="22.35" customHeight="1" x14ac:dyDescent="0.2">
      <c r="A7" s="1508" t="s">
        <v>23</v>
      </c>
      <c r="B7" s="1501"/>
      <c r="C7" s="1501"/>
      <c r="D7" s="1501"/>
      <c r="E7" s="1501"/>
      <c r="F7" s="1501"/>
      <c r="G7" s="1501"/>
      <c r="H7" s="1501"/>
      <c r="I7" s="1501"/>
      <c r="J7" s="1501"/>
      <c r="K7" s="1509"/>
      <c r="L7" s="428" t="s">
        <v>24</v>
      </c>
      <c r="M7" s="421"/>
      <c r="N7" s="421"/>
      <c r="O7" s="421"/>
      <c r="P7" s="421"/>
      <c r="Q7" s="421"/>
      <c r="R7" s="421"/>
      <c r="S7" s="421"/>
      <c r="T7" s="421"/>
      <c r="U7" s="1501"/>
      <c r="V7" s="1501"/>
      <c r="W7" s="1501"/>
      <c r="X7" s="1501"/>
      <c r="Y7" s="1501"/>
      <c r="Z7" s="1501"/>
      <c r="AA7" s="1501"/>
      <c r="AB7" s="1516"/>
      <c r="AC7" s="1501"/>
      <c r="AD7" s="1501"/>
      <c r="AE7" s="1501"/>
      <c r="AF7" s="1501"/>
      <c r="AG7" s="1509"/>
    </row>
    <row r="8" spans="1:38" ht="22.35" customHeight="1" x14ac:dyDescent="0.2">
      <c r="A8" s="104" t="s">
        <v>25</v>
      </c>
      <c r="L8" s="60"/>
      <c r="AB8" s="1"/>
    </row>
    <row r="9" spans="1:38" ht="22.35" customHeight="1" x14ac:dyDescent="0.2">
      <c r="A9" s="104" t="s">
        <v>26</v>
      </c>
      <c r="L9" s="60"/>
      <c r="AB9" s="1"/>
    </row>
    <row r="10" spans="1:38" ht="22.35" customHeight="1" thickBot="1" x14ac:dyDescent="0.25">
      <c r="B10" s="61" t="s">
        <v>27</v>
      </c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</row>
    <row r="11" spans="1:38" ht="22.35" customHeight="1" thickBot="1" x14ac:dyDescent="0.25">
      <c r="A11" s="1517" t="s">
        <v>28</v>
      </c>
      <c r="B11" s="1518" t="s">
        <v>29</v>
      </c>
      <c r="C11" s="1519">
        <v>1</v>
      </c>
      <c r="D11" s="1519">
        <v>2</v>
      </c>
      <c r="E11" s="1520">
        <v>3</v>
      </c>
      <c r="F11" s="1520">
        <v>4</v>
      </c>
      <c r="G11" s="1520">
        <v>5</v>
      </c>
      <c r="H11" s="1520">
        <v>6</v>
      </c>
      <c r="I11" s="1520">
        <v>7</v>
      </c>
      <c r="J11" s="1519">
        <v>8</v>
      </c>
      <c r="K11" s="1519">
        <v>9</v>
      </c>
      <c r="L11" s="1520">
        <v>10</v>
      </c>
      <c r="M11" s="1520">
        <v>11</v>
      </c>
      <c r="N11" s="1520">
        <v>12</v>
      </c>
      <c r="O11" s="1520">
        <v>13</v>
      </c>
      <c r="P11" s="1520">
        <v>14</v>
      </c>
      <c r="Q11" s="1519">
        <v>15</v>
      </c>
      <c r="R11" s="1519">
        <v>16</v>
      </c>
      <c r="S11" s="1520">
        <v>17</v>
      </c>
      <c r="T11" s="1520">
        <v>18</v>
      </c>
      <c r="U11" s="1520">
        <v>19</v>
      </c>
      <c r="V11" s="1520">
        <v>20</v>
      </c>
      <c r="W11" s="1520">
        <v>21</v>
      </c>
      <c r="X11" s="1519">
        <v>22</v>
      </c>
      <c r="Y11" s="1519">
        <v>23</v>
      </c>
      <c r="Z11" s="1520">
        <v>24</v>
      </c>
      <c r="AA11" s="1520">
        <v>25</v>
      </c>
      <c r="AB11" s="1520">
        <v>26</v>
      </c>
      <c r="AC11" s="1520">
        <v>27</v>
      </c>
      <c r="AD11" s="1520">
        <v>28</v>
      </c>
      <c r="AE11" s="1519">
        <v>29</v>
      </c>
      <c r="AF11" s="1519">
        <v>30</v>
      </c>
      <c r="AG11" s="1521">
        <v>31</v>
      </c>
      <c r="AH11" s="111"/>
      <c r="AI11" s="112"/>
      <c r="AJ11" s="1161" t="s">
        <v>30</v>
      </c>
    </row>
    <row r="12" spans="1:38" ht="22.35" customHeight="1" x14ac:dyDescent="0.2">
      <c r="A12" s="1522">
        <v>8500</v>
      </c>
      <c r="B12" s="1523" t="s">
        <v>31</v>
      </c>
      <c r="C12" s="1524"/>
      <c r="D12" s="1524"/>
      <c r="E12" s="1524" t="s">
        <v>32</v>
      </c>
      <c r="F12" s="1524" t="s">
        <v>32</v>
      </c>
      <c r="G12" s="1524" t="s">
        <v>32</v>
      </c>
      <c r="H12" s="1524" t="s">
        <v>32</v>
      </c>
      <c r="I12" s="1524" t="s">
        <v>32</v>
      </c>
      <c r="J12" s="1524"/>
      <c r="K12" s="1524"/>
      <c r="L12" s="1524" t="s">
        <v>32</v>
      </c>
      <c r="M12" s="1524" t="s">
        <v>32</v>
      </c>
      <c r="N12" s="1410" t="s">
        <v>32</v>
      </c>
      <c r="O12" s="1525" t="s">
        <v>32</v>
      </c>
      <c r="P12" s="1525" t="s">
        <v>32</v>
      </c>
      <c r="Q12" s="1525"/>
      <c r="R12" s="1393"/>
      <c r="S12" s="1393" t="s">
        <v>32</v>
      </c>
      <c r="T12" s="1525" t="s">
        <v>32</v>
      </c>
      <c r="U12" s="1410" t="s">
        <v>32</v>
      </c>
      <c r="V12" s="1525" t="s">
        <v>32</v>
      </c>
      <c r="W12" s="1525" t="s">
        <v>32</v>
      </c>
      <c r="X12" s="1525"/>
      <c r="Y12" s="1393"/>
      <c r="Z12" s="1393" t="s">
        <v>32</v>
      </c>
      <c r="AA12" s="1525" t="s">
        <v>32</v>
      </c>
      <c r="AB12" s="1526" t="s">
        <v>32</v>
      </c>
      <c r="AC12" s="1525" t="s">
        <v>32</v>
      </c>
      <c r="AD12" s="1525" t="s">
        <v>32</v>
      </c>
      <c r="AE12" s="1525"/>
      <c r="AF12" s="1393"/>
      <c r="AG12" s="1527" t="s">
        <v>32</v>
      </c>
      <c r="AH12" s="117"/>
      <c r="AI12" s="117"/>
      <c r="AJ12" s="1161">
        <v>160.33000000000001</v>
      </c>
    </row>
    <row r="13" spans="1:38" ht="22.35" customHeight="1" x14ac:dyDescent="0.2">
      <c r="A13" s="1528" t="s">
        <v>33</v>
      </c>
      <c r="B13" s="1529"/>
      <c r="C13" s="1529"/>
      <c r="D13" s="1529"/>
      <c r="E13" s="1529"/>
      <c r="F13" s="1529"/>
      <c r="G13" s="1529"/>
      <c r="H13" s="1529"/>
      <c r="I13" s="1529"/>
      <c r="J13" s="1529"/>
      <c r="K13" s="1529"/>
      <c r="L13" s="1529"/>
      <c r="M13" s="1529"/>
      <c r="N13" s="1529"/>
      <c r="O13" s="1529"/>
      <c r="P13" s="1529"/>
      <c r="Q13" s="1529"/>
      <c r="R13" s="1529"/>
      <c r="S13" s="1529"/>
      <c r="T13" s="1529"/>
      <c r="U13" s="1529"/>
      <c r="V13" s="1529"/>
      <c r="W13" s="1529"/>
      <c r="X13" s="1529"/>
      <c r="Y13" s="1529"/>
      <c r="Z13" s="1529"/>
      <c r="AA13" s="1529"/>
      <c r="AB13" s="1529"/>
      <c r="AC13" s="1529"/>
      <c r="AD13" s="1529"/>
      <c r="AE13" s="1529"/>
      <c r="AF13" s="1529"/>
      <c r="AG13" s="1530"/>
      <c r="AH13" s="115"/>
      <c r="AI13" s="115"/>
    </row>
    <row r="14" spans="1:38" ht="22.35" customHeight="1" x14ac:dyDescent="0.2">
      <c r="A14" s="1531">
        <v>8546</v>
      </c>
      <c r="B14" s="1532" t="s">
        <v>34</v>
      </c>
      <c r="C14" s="1526"/>
      <c r="D14" s="1526"/>
      <c r="E14" s="1526">
        <v>1</v>
      </c>
      <c r="F14" s="1526">
        <v>1</v>
      </c>
      <c r="G14" s="1526">
        <v>1</v>
      </c>
      <c r="H14" s="1533">
        <v>1</v>
      </c>
      <c r="I14" s="1533">
        <v>1</v>
      </c>
      <c r="J14" s="1533"/>
      <c r="K14" s="1534"/>
      <c r="L14" s="1533">
        <v>2</v>
      </c>
      <c r="M14" s="1535">
        <v>2</v>
      </c>
      <c r="N14" s="1526">
        <v>2</v>
      </c>
      <c r="O14" s="1526">
        <v>2</v>
      </c>
      <c r="P14" s="1536">
        <v>2</v>
      </c>
      <c r="Q14" s="1536" t="s">
        <v>35</v>
      </c>
      <c r="R14" s="1533" t="s">
        <v>35</v>
      </c>
      <c r="S14" s="1537" t="s">
        <v>36</v>
      </c>
      <c r="T14" s="1536" t="s">
        <v>36</v>
      </c>
      <c r="U14" s="1536" t="s">
        <v>36</v>
      </c>
      <c r="V14" s="1533" t="s">
        <v>36</v>
      </c>
      <c r="W14" s="1533" t="s">
        <v>36</v>
      </c>
      <c r="X14" s="1533"/>
      <c r="Y14" s="1533"/>
      <c r="Z14" s="1533">
        <v>4</v>
      </c>
      <c r="AA14" s="1533">
        <v>4</v>
      </c>
      <c r="AB14" s="1533">
        <v>4</v>
      </c>
      <c r="AC14" s="1533">
        <v>4</v>
      </c>
      <c r="AD14" s="1536">
        <v>4</v>
      </c>
      <c r="AE14" s="1533" t="s">
        <v>37</v>
      </c>
      <c r="AF14" s="1533" t="s">
        <v>37</v>
      </c>
      <c r="AG14" s="1538" t="s">
        <v>36</v>
      </c>
      <c r="AH14" s="117"/>
      <c r="AI14" s="117"/>
    </row>
    <row r="15" spans="1:38" ht="22.35" customHeight="1" x14ac:dyDescent="0.2">
      <c r="A15" s="1531">
        <v>8546</v>
      </c>
      <c r="B15" s="1532" t="s">
        <v>38</v>
      </c>
      <c r="C15" s="1539" t="s">
        <v>37</v>
      </c>
      <c r="D15" s="1539" t="s">
        <v>37</v>
      </c>
      <c r="E15" s="1533" t="s">
        <v>36</v>
      </c>
      <c r="F15" s="1536" t="s">
        <v>36</v>
      </c>
      <c r="G15" s="1536" t="s">
        <v>36</v>
      </c>
      <c r="H15" s="1536" t="s">
        <v>36</v>
      </c>
      <c r="I15" s="1533" t="s">
        <v>36</v>
      </c>
      <c r="J15" s="1534"/>
      <c r="K15" s="1536"/>
      <c r="L15" s="1533">
        <v>1</v>
      </c>
      <c r="M15" s="1533">
        <v>1</v>
      </c>
      <c r="N15" s="1533">
        <v>1</v>
      </c>
      <c r="O15" s="1533">
        <v>1</v>
      </c>
      <c r="P15" s="1533">
        <v>1</v>
      </c>
      <c r="Q15" s="1533"/>
      <c r="R15" s="1533"/>
      <c r="S15" s="1533">
        <v>2</v>
      </c>
      <c r="T15" s="1533">
        <v>2</v>
      </c>
      <c r="U15" s="1533">
        <v>2</v>
      </c>
      <c r="V15" s="1533">
        <v>2</v>
      </c>
      <c r="W15" s="1533">
        <v>2</v>
      </c>
      <c r="X15" s="1533" t="s">
        <v>35</v>
      </c>
      <c r="Y15" s="1533" t="s">
        <v>35</v>
      </c>
      <c r="Z15" s="1533" t="s">
        <v>36</v>
      </c>
      <c r="AA15" s="1533" t="s">
        <v>36</v>
      </c>
      <c r="AB15" s="1533" t="s">
        <v>36</v>
      </c>
      <c r="AC15" s="1533" t="s">
        <v>36</v>
      </c>
      <c r="AD15" s="1533" t="s">
        <v>36</v>
      </c>
      <c r="AE15" s="1533"/>
      <c r="AF15" s="1533"/>
      <c r="AG15" s="1538">
        <v>4</v>
      </c>
      <c r="AH15" s="117"/>
      <c r="AI15" s="117"/>
      <c r="AL15" t="s">
        <v>0</v>
      </c>
    </row>
    <row r="16" spans="1:38" ht="22.35" customHeight="1" thickBot="1" x14ac:dyDescent="0.25">
      <c r="A16" s="1531">
        <v>8546</v>
      </c>
      <c r="B16" s="1540" t="s">
        <v>40</v>
      </c>
      <c r="C16" s="1541" t="s">
        <v>35</v>
      </c>
      <c r="D16" s="1542" t="s">
        <v>35</v>
      </c>
      <c r="E16" s="1542" t="s">
        <v>36</v>
      </c>
      <c r="F16" s="1542" t="s">
        <v>36</v>
      </c>
      <c r="G16" s="1542" t="s">
        <v>36</v>
      </c>
      <c r="H16" s="1542" t="s">
        <v>36</v>
      </c>
      <c r="I16" s="1543" t="s">
        <v>36</v>
      </c>
      <c r="J16" s="1542"/>
      <c r="K16" s="1542"/>
      <c r="L16" s="1542">
        <v>4</v>
      </c>
      <c r="M16" s="1542">
        <v>4</v>
      </c>
      <c r="N16" s="1541">
        <v>4</v>
      </c>
      <c r="O16" s="1541">
        <v>4</v>
      </c>
      <c r="P16" s="1541">
        <v>4</v>
      </c>
      <c r="Q16" s="1541" t="s">
        <v>37</v>
      </c>
      <c r="R16" s="1541" t="s">
        <v>37</v>
      </c>
      <c r="S16" s="1542" t="s">
        <v>36</v>
      </c>
      <c r="T16" s="1542" t="s">
        <v>36</v>
      </c>
      <c r="U16" s="1542" t="s">
        <v>36</v>
      </c>
      <c r="V16" s="1542" t="s">
        <v>36</v>
      </c>
      <c r="W16" s="1544" t="s">
        <v>36</v>
      </c>
      <c r="X16" s="1542"/>
      <c r="Y16" s="1541"/>
      <c r="Z16" s="1541">
        <v>1</v>
      </c>
      <c r="AA16" s="1541">
        <v>1</v>
      </c>
      <c r="AB16" s="1541">
        <v>1</v>
      </c>
      <c r="AC16" s="1541">
        <v>1</v>
      </c>
      <c r="AD16" s="1542">
        <v>1</v>
      </c>
      <c r="AE16" s="1542"/>
      <c r="AF16" s="1542"/>
      <c r="AG16" s="1545">
        <v>2</v>
      </c>
      <c r="AH16" s="117"/>
      <c r="AI16" s="117"/>
    </row>
    <row r="17" spans="1:40" ht="22.35" customHeight="1" x14ac:dyDescent="0.2">
      <c r="A17" s="1531">
        <v>8546</v>
      </c>
      <c r="B17" s="1532" t="s">
        <v>41</v>
      </c>
      <c r="C17" s="1533"/>
      <c r="D17" s="1546" t="s">
        <v>35</v>
      </c>
      <c r="E17" s="1533">
        <v>2</v>
      </c>
      <c r="F17" s="1536">
        <v>2</v>
      </c>
      <c r="G17" s="1533">
        <v>2</v>
      </c>
      <c r="H17" s="1533">
        <v>2</v>
      </c>
      <c r="I17" s="1534">
        <v>2</v>
      </c>
      <c r="J17" s="1533" t="s">
        <v>35</v>
      </c>
      <c r="K17" s="1533" t="s">
        <v>35</v>
      </c>
      <c r="L17" s="1533" t="s">
        <v>36</v>
      </c>
      <c r="M17" s="1526" t="s">
        <v>36</v>
      </c>
      <c r="N17" s="1526" t="s">
        <v>36</v>
      </c>
      <c r="O17" s="1526" t="s">
        <v>36</v>
      </c>
      <c r="P17" s="1526" t="s">
        <v>36</v>
      </c>
      <c r="Q17" s="1526"/>
      <c r="R17" s="1526"/>
      <c r="S17" s="1526" t="s">
        <v>32</v>
      </c>
      <c r="T17" s="1533">
        <v>4</v>
      </c>
      <c r="U17" s="1533">
        <v>4</v>
      </c>
      <c r="V17" s="1533">
        <v>4</v>
      </c>
      <c r="W17" s="1533">
        <v>4</v>
      </c>
      <c r="X17" s="1534" t="s">
        <v>37</v>
      </c>
      <c r="Y17" s="1547" t="s">
        <v>37</v>
      </c>
      <c r="Z17" s="1539" t="s">
        <v>36</v>
      </c>
      <c r="AA17" s="1539" t="s">
        <v>36</v>
      </c>
      <c r="AB17" s="1539" t="s">
        <v>36</v>
      </c>
      <c r="AC17" s="1539" t="s">
        <v>36</v>
      </c>
      <c r="AD17" s="1539" t="s">
        <v>36</v>
      </c>
      <c r="AE17" s="1539"/>
      <c r="AF17" s="1539"/>
      <c r="AG17" s="1548">
        <v>1</v>
      </c>
      <c r="AH17" s="117"/>
      <c r="AI17" s="117"/>
    </row>
    <row r="18" spans="1:40" ht="22.35" customHeight="1" x14ac:dyDescent="0.2">
      <c r="A18" s="1531">
        <v>8546</v>
      </c>
      <c r="B18" s="1549" t="s">
        <v>42</v>
      </c>
      <c r="C18" s="1534"/>
      <c r="D18" s="1550"/>
      <c r="E18" s="1539">
        <v>4</v>
      </c>
      <c r="F18" s="1539">
        <v>4</v>
      </c>
      <c r="G18" s="1539">
        <v>4</v>
      </c>
      <c r="H18" s="1539">
        <v>4</v>
      </c>
      <c r="I18" s="1539">
        <v>4</v>
      </c>
      <c r="J18" s="1539" t="s">
        <v>37</v>
      </c>
      <c r="K18" s="1539" t="s">
        <v>37</v>
      </c>
      <c r="L18" s="1539" t="s">
        <v>36</v>
      </c>
      <c r="M18" s="1539" t="s">
        <v>36</v>
      </c>
      <c r="N18" s="1539" t="s">
        <v>36</v>
      </c>
      <c r="O18" s="1539" t="s">
        <v>36</v>
      </c>
      <c r="P18" s="1539" t="s">
        <v>36</v>
      </c>
      <c r="Q18" s="1539"/>
      <c r="R18" s="1539"/>
      <c r="S18" s="1539">
        <v>1</v>
      </c>
      <c r="T18" s="1539">
        <v>1</v>
      </c>
      <c r="U18" s="1539">
        <v>1</v>
      </c>
      <c r="V18" s="1539">
        <v>1</v>
      </c>
      <c r="W18" s="1539">
        <v>1</v>
      </c>
      <c r="X18" s="1539"/>
      <c r="Y18" s="1539"/>
      <c r="Z18" s="1533">
        <v>2</v>
      </c>
      <c r="AA18" s="1533">
        <v>2</v>
      </c>
      <c r="AB18" s="1533">
        <v>2</v>
      </c>
      <c r="AC18" s="1551">
        <v>2</v>
      </c>
      <c r="AD18" s="1533">
        <v>2</v>
      </c>
      <c r="AE18" s="1533" t="s">
        <v>35</v>
      </c>
      <c r="AF18" s="1533" t="s">
        <v>35</v>
      </c>
      <c r="AG18" s="1538" t="s">
        <v>36</v>
      </c>
      <c r="AH18" s="117"/>
      <c r="AI18" s="117"/>
    </row>
    <row r="19" spans="1:40" ht="22.35" customHeight="1" thickBot="1" x14ac:dyDescent="0.25">
      <c r="A19" s="1552" t="s">
        <v>43</v>
      </c>
      <c r="B19" s="1553"/>
      <c r="C19" s="1554"/>
      <c r="D19" s="1554"/>
      <c r="E19" s="1554"/>
      <c r="F19" s="1554"/>
      <c r="G19" s="1554"/>
      <c r="H19" s="1554"/>
      <c r="I19" s="1554"/>
      <c r="J19" s="1554"/>
      <c r="K19" s="1554"/>
      <c r="L19" s="1554"/>
      <c r="M19" s="1554"/>
      <c r="N19" s="1554"/>
      <c r="O19" s="1554"/>
      <c r="P19" s="1554"/>
      <c r="Q19" s="1554"/>
      <c r="R19" s="1554"/>
      <c r="S19" s="1554"/>
      <c r="T19" s="1554"/>
      <c r="U19" s="1554"/>
      <c r="V19" s="1554"/>
      <c r="W19" s="1554"/>
      <c r="X19" s="1554"/>
      <c r="Y19" s="1554"/>
      <c r="Z19" s="1554"/>
      <c r="AA19" s="1554"/>
      <c r="AB19" s="1554"/>
      <c r="AC19" s="1554"/>
      <c r="AD19" s="1554"/>
      <c r="AE19" s="1554"/>
      <c r="AF19" s="1554"/>
      <c r="AG19" s="1555"/>
      <c r="AH19" s="115"/>
      <c r="AI19" s="115"/>
      <c r="AJ19" s="1161" t="s">
        <v>30</v>
      </c>
      <c r="AK19" s="1161" t="s">
        <v>44</v>
      </c>
      <c r="AL19" s="1161" t="s">
        <v>45</v>
      </c>
      <c r="AM19" s="1161" t="s">
        <v>46</v>
      </c>
      <c r="AN19" s="1161" t="s">
        <v>47</v>
      </c>
    </row>
    <row r="20" spans="1:40" ht="22.35" customHeight="1" x14ac:dyDescent="0.2">
      <c r="A20" s="1556">
        <v>8500</v>
      </c>
      <c r="B20" s="1557" t="s">
        <v>49</v>
      </c>
      <c r="C20" s="1546" t="s">
        <v>35</v>
      </c>
      <c r="D20" s="1558"/>
      <c r="E20" s="1559" t="s">
        <v>32</v>
      </c>
      <c r="F20" s="1558" t="s">
        <v>32</v>
      </c>
      <c r="G20" s="1560" t="s">
        <v>32</v>
      </c>
      <c r="H20" s="1558" t="s">
        <v>32</v>
      </c>
      <c r="I20" s="1558" t="s">
        <v>32</v>
      </c>
      <c r="J20" s="1558"/>
      <c r="K20" s="1561"/>
      <c r="L20" s="1561" t="s">
        <v>32</v>
      </c>
      <c r="M20" s="1558" t="s">
        <v>32</v>
      </c>
      <c r="N20" s="1560" t="s">
        <v>32</v>
      </c>
      <c r="O20" s="1558" t="s">
        <v>32</v>
      </c>
      <c r="P20" s="1558" t="s">
        <v>32</v>
      </c>
      <c r="Q20" s="1558"/>
      <c r="R20" s="1561"/>
      <c r="S20" s="1561">
        <v>1</v>
      </c>
      <c r="T20" s="1558">
        <v>1</v>
      </c>
      <c r="U20" s="1560">
        <v>1</v>
      </c>
      <c r="V20" s="1558">
        <v>1</v>
      </c>
      <c r="W20" s="1558">
        <v>1</v>
      </c>
      <c r="X20" s="1558"/>
      <c r="Y20" s="1561"/>
      <c r="Z20" s="1561">
        <v>1</v>
      </c>
      <c r="AA20" s="1558">
        <v>1</v>
      </c>
      <c r="AB20" s="1526" t="s">
        <v>32</v>
      </c>
      <c r="AC20" s="1558" t="s">
        <v>32</v>
      </c>
      <c r="AD20" s="1558" t="s">
        <v>32</v>
      </c>
      <c r="AE20" s="1558"/>
      <c r="AF20" s="1561"/>
      <c r="AG20" s="1562" t="s">
        <v>32</v>
      </c>
      <c r="AH20" s="117"/>
      <c r="AI20" s="117"/>
      <c r="AJ20" s="780">
        <f>$AJ$12</f>
        <v>160.33000000000001</v>
      </c>
      <c r="AK20" s="780"/>
      <c r="AL20" s="780">
        <v>159.44999999999999</v>
      </c>
      <c r="AM20" s="866">
        <f>IF(AJ20="","",AL20-AJ20)</f>
        <v>-0.88000000000002387</v>
      </c>
      <c r="AN20" s="866" t="e">
        <f>+'Juni 2023'!AN20</f>
        <v>#VALUE!</v>
      </c>
    </row>
    <row r="21" spans="1:40" ht="22.35" customHeight="1" x14ac:dyDescent="0.2">
      <c r="A21" s="867">
        <v>8500</v>
      </c>
      <c r="B21" s="868" t="s">
        <v>51</v>
      </c>
      <c r="C21" s="779" t="s">
        <v>37</v>
      </c>
      <c r="D21" s="779" t="s">
        <v>37</v>
      </c>
      <c r="E21" s="942" t="s">
        <v>36</v>
      </c>
      <c r="F21" s="942" t="s">
        <v>36</v>
      </c>
      <c r="G21" s="942" t="s">
        <v>36</v>
      </c>
      <c r="H21" s="942" t="s">
        <v>36</v>
      </c>
      <c r="I21" s="942" t="s">
        <v>36</v>
      </c>
      <c r="J21" s="942"/>
      <c r="K21" s="942"/>
      <c r="L21" s="942" t="s">
        <v>32</v>
      </c>
      <c r="M21" s="942" t="s">
        <v>32</v>
      </c>
      <c r="N21" s="942" t="s">
        <v>32</v>
      </c>
      <c r="O21" s="942" t="s">
        <v>32</v>
      </c>
      <c r="P21" s="942" t="s">
        <v>32</v>
      </c>
      <c r="Q21" s="942"/>
      <c r="R21" s="942"/>
      <c r="S21" s="942" t="s">
        <v>32</v>
      </c>
      <c r="T21" s="942" t="s">
        <v>32</v>
      </c>
      <c r="U21" s="942" t="s">
        <v>32</v>
      </c>
      <c r="V21" s="928" t="s">
        <v>32</v>
      </c>
      <c r="W21" s="928" t="s">
        <v>32</v>
      </c>
      <c r="X21" s="928"/>
      <c r="Y21" s="928"/>
      <c r="Z21" s="1563">
        <v>1</v>
      </c>
      <c r="AA21" s="930" t="s">
        <v>408</v>
      </c>
      <c r="AB21" s="780">
        <v>1</v>
      </c>
      <c r="AC21" s="779">
        <v>1</v>
      </c>
      <c r="AD21" s="779">
        <v>1</v>
      </c>
      <c r="AE21" s="779"/>
      <c r="AF21" s="789"/>
      <c r="AG21" s="1564" t="s">
        <v>408</v>
      </c>
      <c r="AH21" s="117"/>
      <c r="AI21" s="117"/>
      <c r="AJ21" s="780">
        <v>146.30000000000001</v>
      </c>
      <c r="AK21" s="780">
        <v>2</v>
      </c>
      <c r="AL21" s="780">
        <f>IF(AJ21="","",SUM(AJ21:AK21))</f>
        <v>148.30000000000001</v>
      </c>
      <c r="AM21" s="866">
        <f>IF(AJ21="","",AL21-NormTid)</f>
        <v>-12.030000000000001</v>
      </c>
      <c r="AN21" s="866">
        <f>+'Juni 2023'!AN21</f>
        <v>25.599999999999973</v>
      </c>
    </row>
    <row r="22" spans="1:40" ht="22.35" customHeight="1" x14ac:dyDescent="0.2">
      <c r="A22" s="867">
        <v>8500</v>
      </c>
      <c r="B22" s="870" t="s">
        <v>52</v>
      </c>
      <c r="C22" s="779"/>
      <c r="D22" s="779"/>
      <c r="E22" s="789">
        <v>4</v>
      </c>
      <c r="F22" s="779">
        <v>4</v>
      </c>
      <c r="G22" s="791">
        <v>4</v>
      </c>
      <c r="H22" s="779">
        <v>4</v>
      </c>
      <c r="I22" s="779">
        <v>4</v>
      </c>
      <c r="J22" s="779" t="s">
        <v>0</v>
      </c>
      <c r="K22" s="789" t="s">
        <v>0</v>
      </c>
      <c r="L22" s="1533">
        <v>4</v>
      </c>
      <c r="M22" s="1533">
        <v>4</v>
      </c>
      <c r="N22" s="1533">
        <v>4</v>
      </c>
      <c r="O22" s="1533">
        <v>4</v>
      </c>
      <c r="P22" s="1536">
        <v>4</v>
      </c>
      <c r="Q22" s="1533" t="s">
        <v>37</v>
      </c>
      <c r="R22" s="1533" t="s">
        <v>37</v>
      </c>
      <c r="S22" s="789" t="s">
        <v>36</v>
      </c>
      <c r="T22" s="789" t="s">
        <v>36</v>
      </c>
      <c r="U22" s="789" t="s">
        <v>36</v>
      </c>
      <c r="V22" s="789" t="s">
        <v>36</v>
      </c>
      <c r="W22" s="789" t="s">
        <v>36</v>
      </c>
      <c r="X22" s="779" t="s">
        <v>119</v>
      </c>
      <c r="Y22" s="789" t="s">
        <v>119</v>
      </c>
      <c r="Z22" s="942" t="s">
        <v>32</v>
      </c>
      <c r="AA22" s="942" t="s">
        <v>32</v>
      </c>
      <c r="AB22" s="942" t="s">
        <v>32</v>
      </c>
      <c r="AC22" s="942" t="s">
        <v>32</v>
      </c>
      <c r="AD22" s="942" t="s">
        <v>32</v>
      </c>
      <c r="AE22" s="942"/>
      <c r="AF22" s="942"/>
      <c r="AG22" s="943" t="s">
        <v>32</v>
      </c>
      <c r="AH22" s="117"/>
      <c r="AI22" s="117"/>
      <c r="AJ22" s="780">
        <v>151.44999999999999</v>
      </c>
      <c r="AK22" s="780">
        <v>8</v>
      </c>
      <c r="AL22" s="780">
        <f>IF(AJ22="","",SUM(AJ22:AK22))</f>
        <v>159.44999999999999</v>
      </c>
      <c r="AM22" s="866">
        <f>IF(AJ22="","",AL22-NormTid)</f>
        <v>-0.88000000000002387</v>
      </c>
      <c r="AN22" s="866">
        <f>+'Juni 2023'!AN22</f>
        <v>-31.730000000000025</v>
      </c>
    </row>
    <row r="23" spans="1:40" ht="22.35" customHeight="1" thickBot="1" x14ac:dyDescent="0.25">
      <c r="A23" s="867"/>
      <c r="B23" s="868"/>
      <c r="C23" s="779"/>
      <c r="D23" s="779"/>
      <c r="E23" s="789"/>
      <c r="F23" s="779"/>
      <c r="G23" s="791"/>
      <c r="H23" s="779"/>
      <c r="I23" s="779"/>
      <c r="J23" s="779"/>
      <c r="K23" s="789"/>
      <c r="L23" s="789"/>
      <c r="M23" s="779"/>
      <c r="N23" s="791"/>
      <c r="O23" s="779"/>
      <c r="P23" s="779"/>
      <c r="Q23" s="779"/>
      <c r="R23" s="789"/>
      <c r="S23" s="789"/>
      <c r="T23" s="779"/>
      <c r="U23" s="791"/>
      <c r="V23" s="779"/>
      <c r="W23" s="779"/>
      <c r="X23" s="779"/>
      <c r="Y23" s="789"/>
      <c r="Z23" s="789"/>
      <c r="AA23" s="779"/>
      <c r="AB23" s="791"/>
      <c r="AC23" s="779"/>
      <c r="AD23" s="779"/>
      <c r="AE23" s="779"/>
      <c r="AF23" s="789"/>
      <c r="AG23" s="975"/>
      <c r="AJ23" s="780">
        <f t="shared" ref="AJ23" si="0">$AJ$12</f>
        <v>160.33000000000001</v>
      </c>
      <c r="AK23" s="780"/>
      <c r="AL23" s="780">
        <f t="shared" ref="AL23" si="1">IF(AJ23="","",SUM(AJ23:AK23))</f>
        <v>160.33000000000001</v>
      </c>
      <c r="AM23" s="866">
        <f t="shared" ref="AM23" si="2">IF(AJ23="","",AL23-AJ23)</f>
        <v>0</v>
      </c>
      <c r="AN23" s="866">
        <f>+'Juni 2023'!AN23</f>
        <v>0</v>
      </c>
    </row>
    <row r="24" spans="1:40" ht="22.35" customHeight="1" thickBot="1" x14ac:dyDescent="0.25">
      <c r="A24" s="332"/>
      <c r="B24" s="333" t="s">
        <v>53</v>
      </c>
      <c r="C24" s="779"/>
      <c r="D24" s="779"/>
      <c r="E24" s="1558" t="s">
        <v>32</v>
      </c>
      <c r="F24" s="1558" t="s">
        <v>32</v>
      </c>
      <c r="G24" s="1558" t="s">
        <v>32</v>
      </c>
      <c r="H24" s="1558" t="s">
        <v>32</v>
      </c>
      <c r="I24" s="1558" t="s">
        <v>32</v>
      </c>
      <c r="J24" s="334"/>
      <c r="K24" s="335"/>
      <c r="L24" s="347" t="s">
        <v>32</v>
      </c>
      <c r="M24" s="347" t="s">
        <v>32</v>
      </c>
      <c r="N24" s="347" t="s">
        <v>32</v>
      </c>
      <c r="O24" s="347" t="s">
        <v>32</v>
      </c>
      <c r="P24" s="347" t="s">
        <v>32</v>
      </c>
      <c r="Q24" s="347"/>
      <c r="R24" s="347"/>
      <c r="S24" s="347" t="s">
        <v>32</v>
      </c>
      <c r="T24" s="347" t="s">
        <v>32</v>
      </c>
      <c r="U24" s="347" t="s">
        <v>32</v>
      </c>
      <c r="V24" s="347" t="s">
        <v>32</v>
      </c>
      <c r="W24" s="347" t="s">
        <v>32</v>
      </c>
      <c r="X24" s="347"/>
      <c r="Y24" s="347"/>
      <c r="Z24" s="347" t="s">
        <v>32</v>
      </c>
      <c r="AA24" s="347" t="s">
        <v>32</v>
      </c>
      <c r="AB24" s="347" t="s">
        <v>32</v>
      </c>
      <c r="AC24" s="347" t="s">
        <v>32</v>
      </c>
      <c r="AD24" s="347" t="s">
        <v>32</v>
      </c>
      <c r="AE24" s="347"/>
      <c r="AF24" s="347"/>
      <c r="AG24" s="340" t="s">
        <v>32</v>
      </c>
    </row>
    <row r="25" spans="1:40" ht="22.35" customHeight="1" thickBot="1" x14ac:dyDescent="0.25">
      <c r="A25" s="209"/>
      <c r="B25" s="129"/>
      <c r="C25" s="129" t="s">
        <v>0</v>
      </c>
      <c r="D25" s="129" t="s">
        <v>0</v>
      </c>
      <c r="E25" s="346" t="s">
        <v>0</v>
      </c>
      <c r="F25" s="346" t="s">
        <v>0</v>
      </c>
      <c r="G25" s="346" t="s">
        <v>0</v>
      </c>
      <c r="H25" s="346"/>
      <c r="I25" s="346"/>
      <c r="J25" s="1565" t="s">
        <v>0</v>
      </c>
      <c r="L25" s="1535" t="s">
        <v>32</v>
      </c>
      <c r="M25" s="1535" t="s">
        <v>32</v>
      </c>
      <c r="P25" s="789" t="s">
        <v>0</v>
      </c>
      <c r="Q25" s="346" t="s">
        <v>0</v>
      </c>
      <c r="R25" s="335" t="s">
        <v>0</v>
      </c>
      <c r="S25" s="335" t="s">
        <v>0</v>
      </c>
      <c r="T25" s="335" t="s">
        <v>0</v>
      </c>
      <c r="U25" s="335" t="s">
        <v>0</v>
      </c>
      <c r="V25" s="1535" t="s">
        <v>0</v>
      </c>
      <c r="W25" s="1535" t="s">
        <v>0</v>
      </c>
      <c r="X25" s="1526"/>
      <c r="Y25" s="335" t="s">
        <v>0</v>
      </c>
      <c r="Z25" s="335" t="s">
        <v>0</v>
      </c>
      <c r="AA25" s="335" t="s">
        <v>0</v>
      </c>
      <c r="AB25" s="335" t="s">
        <v>0</v>
      </c>
      <c r="AC25" s="335" t="s">
        <v>0</v>
      </c>
      <c r="AD25" s="335" t="s">
        <v>0</v>
      </c>
      <c r="AE25" s="1526"/>
      <c r="AF25" s="1526"/>
      <c r="AG25" s="335" t="s">
        <v>0</v>
      </c>
      <c r="AH25" s="124"/>
    </row>
    <row r="26" spans="1:40" ht="22.35" customHeight="1" thickBot="1" x14ac:dyDescent="0.25">
      <c r="A26" s="209"/>
      <c r="B26" s="129"/>
      <c r="C26" s="129" t="s">
        <v>0</v>
      </c>
      <c r="D26" s="1566" t="s">
        <v>0</v>
      </c>
      <c r="E26" s="346" t="s">
        <v>0</v>
      </c>
      <c r="F26" s="346" t="s">
        <v>0</v>
      </c>
      <c r="G26" s="346" t="s">
        <v>0</v>
      </c>
      <c r="H26" s="346" t="s">
        <v>0</v>
      </c>
      <c r="I26" s="346" t="s">
        <v>0</v>
      </c>
      <c r="J26" s="335"/>
      <c r="K26" s="346" t="s">
        <v>0</v>
      </c>
      <c r="L26" s="1393" t="s">
        <v>0</v>
      </c>
      <c r="M26" s="1393" t="s">
        <v>0</v>
      </c>
      <c r="N26" s="1393">
        <v>79</v>
      </c>
      <c r="O26" s="1393" t="s">
        <v>0</v>
      </c>
      <c r="P26" s="1393" t="s">
        <v>0</v>
      </c>
      <c r="Q26" s="1526" t="s">
        <v>0</v>
      </c>
      <c r="R26" s="1535" t="s">
        <v>0</v>
      </c>
      <c r="X26" s="1567" t="s">
        <v>0</v>
      </c>
      <c r="Y26" s="1567" t="s">
        <v>0</v>
      </c>
      <c r="Z26" s="129"/>
      <c r="AA26" s="129"/>
      <c r="AB26" s="129"/>
      <c r="AC26" s="129"/>
      <c r="AD26" s="335" t="s">
        <v>0</v>
      </c>
      <c r="AE26" s="335" t="s">
        <v>0</v>
      </c>
      <c r="AF26" s="335" t="s">
        <v>0</v>
      </c>
      <c r="AG26" s="129" t="s">
        <v>0</v>
      </c>
      <c r="AH26" s="124"/>
    </row>
    <row r="27" spans="1:40" ht="22.35" customHeight="1" thickBot="1" x14ac:dyDescent="0.25">
      <c r="A27" s="209"/>
      <c r="B27" s="129"/>
      <c r="C27" s="129"/>
      <c r="D27" s="129"/>
      <c r="E27" s="129"/>
      <c r="F27" s="129"/>
      <c r="G27" s="129"/>
      <c r="H27" s="129"/>
      <c r="I27" s="121"/>
      <c r="J27" s="129"/>
      <c r="K27" s="129"/>
      <c r="Q27" s="1526"/>
      <c r="R27" s="1526"/>
      <c r="W27" s="1393" t="s">
        <v>0</v>
      </c>
      <c r="X27" s="1393" t="s">
        <v>0</v>
      </c>
      <c r="Y27" s="1393" t="s">
        <v>0</v>
      </c>
      <c r="Z27" s="129"/>
      <c r="AA27" s="129"/>
      <c r="AB27" s="129"/>
      <c r="AC27" s="129"/>
      <c r="AD27" s="129"/>
      <c r="AE27" s="129"/>
      <c r="AF27" s="129"/>
      <c r="AG27" s="129"/>
      <c r="AH27" s="124"/>
    </row>
    <row r="28" spans="1:40" ht="22.35" customHeight="1" x14ac:dyDescent="0.2">
      <c r="A28" s="209"/>
      <c r="B28" s="129"/>
      <c r="L28" s="1525" t="s">
        <v>32</v>
      </c>
      <c r="M28" s="1525" t="s">
        <v>32</v>
      </c>
      <c r="N28" s="1525" t="s">
        <v>32</v>
      </c>
      <c r="O28" s="1525" t="s">
        <v>0</v>
      </c>
      <c r="P28" s="1525"/>
      <c r="S28" s="1525" t="s">
        <v>32</v>
      </c>
      <c r="T28" s="1525" t="s">
        <v>32</v>
      </c>
      <c r="U28" s="1525" t="s">
        <v>32</v>
      </c>
      <c r="V28" s="1525" t="s">
        <v>32</v>
      </c>
      <c r="W28" s="1525" t="s">
        <v>32</v>
      </c>
      <c r="X28" s="129"/>
      <c r="Y28" s="124"/>
      <c r="Z28" s="1525" t="s">
        <v>32</v>
      </c>
      <c r="AA28" s="1525" t="s">
        <v>32</v>
      </c>
      <c r="AB28" s="1525" t="s">
        <v>32</v>
      </c>
      <c r="AC28" s="1525" t="s">
        <v>32</v>
      </c>
      <c r="AD28" s="1525" t="s">
        <v>32</v>
      </c>
    </row>
    <row r="29" spans="1:40" ht="22.35" customHeight="1" x14ac:dyDescent="0.2">
      <c r="A29" s="209"/>
      <c r="B29" s="129"/>
      <c r="L29" s="146"/>
      <c r="M29" s="146"/>
      <c r="N29" s="146"/>
      <c r="O29" s="146"/>
      <c r="P29" s="146"/>
      <c r="S29" s="146"/>
      <c r="T29" s="146"/>
      <c r="U29" s="146"/>
      <c r="V29" s="146"/>
      <c r="W29" s="146"/>
      <c r="X29" s="129"/>
      <c r="Y29" s="124"/>
      <c r="Z29" s="146"/>
      <c r="AA29" s="146"/>
      <c r="AB29" s="146"/>
      <c r="AC29" s="146"/>
      <c r="AD29" s="146"/>
    </row>
    <row r="30" spans="1:40" ht="22.35" customHeight="1" x14ac:dyDescent="0.2">
      <c r="Z30" t="s">
        <v>0</v>
      </c>
    </row>
    <row r="31" spans="1:40" ht="12.75" customHeight="1" thickBot="1" x14ac:dyDescent="0.25">
      <c r="A31" s="104" t="s">
        <v>55</v>
      </c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B31" s="48"/>
      <c r="AC31" s="48"/>
      <c r="AD31" s="48"/>
      <c r="AE31" s="48"/>
      <c r="AF31" s="48"/>
      <c r="AG31" s="48"/>
      <c r="AK31" s="1"/>
    </row>
    <row r="32" spans="1:40" ht="28.5" customHeight="1" x14ac:dyDescent="0.2">
      <c r="A32" s="1568" t="s">
        <v>56</v>
      </c>
      <c r="B32" s="1569"/>
      <c r="C32" s="1569"/>
      <c r="D32" s="1570" t="s">
        <v>57</v>
      </c>
      <c r="E32" s="1571"/>
      <c r="F32" s="1571"/>
      <c r="G32" s="1571"/>
      <c r="H32" s="1571"/>
      <c r="I32" s="1571"/>
      <c r="J32" s="1571"/>
      <c r="K32" s="1571"/>
      <c r="L32" s="1571"/>
      <c r="M32" s="1572" t="s">
        <v>58</v>
      </c>
      <c r="N32" s="1571"/>
      <c r="O32" s="1571"/>
      <c r="P32" s="1571"/>
      <c r="Q32" s="1571"/>
      <c r="R32" s="1571"/>
      <c r="S32" s="1573"/>
      <c r="T32" s="4255" t="s">
        <v>59</v>
      </c>
      <c r="U32" s="4256"/>
      <c r="V32" s="4256"/>
      <c r="W32" s="4256"/>
      <c r="X32" s="4256"/>
      <c r="Y32" s="4256"/>
      <c r="Z32" s="4257"/>
      <c r="AA32" s="1574" t="s">
        <v>60</v>
      </c>
      <c r="AB32" s="1575"/>
      <c r="AC32" s="1575"/>
      <c r="AD32" s="1575"/>
      <c r="AE32" s="1575"/>
      <c r="AF32" s="1575"/>
      <c r="AG32" s="1576"/>
      <c r="AK32" s="1"/>
    </row>
    <row r="33" spans="1:38" ht="22.35" customHeight="1" x14ac:dyDescent="0.2">
      <c r="A33" s="1577" t="s">
        <v>61</v>
      </c>
      <c r="B33" s="1514"/>
      <c r="C33" s="1514"/>
      <c r="D33" s="1578" t="s">
        <v>62</v>
      </c>
      <c r="E33" s="1579"/>
      <c r="F33" s="1501"/>
      <c r="G33" s="1501"/>
      <c r="H33" s="1501"/>
      <c r="I33" s="1501"/>
      <c r="J33" s="1501"/>
      <c r="K33" s="1501"/>
      <c r="L33" s="1509"/>
      <c r="M33" s="1580" t="s">
        <v>63</v>
      </c>
      <c r="N33" s="1514"/>
      <c r="O33" s="1581"/>
      <c r="P33" s="1514"/>
      <c r="Q33" s="1514"/>
      <c r="R33" s="1514"/>
      <c r="S33" s="1582"/>
      <c r="T33" s="1578" t="s">
        <v>64</v>
      </c>
      <c r="U33" s="1501"/>
      <c r="V33" s="1579"/>
      <c r="W33" s="1501"/>
      <c r="X33" s="1501"/>
      <c r="Y33" s="1501"/>
      <c r="Z33" s="1509"/>
      <c r="AA33" s="105" t="s">
        <v>65</v>
      </c>
      <c r="AD33" s="60"/>
      <c r="AG33" s="63"/>
      <c r="AK33" s="1"/>
    </row>
    <row r="34" spans="1:38" ht="22.35" customHeight="1" x14ac:dyDescent="0.2">
      <c r="A34" s="1583" t="s">
        <v>66</v>
      </c>
      <c r="B34" s="1501"/>
      <c r="C34" s="1501"/>
      <c r="D34" s="1584"/>
      <c r="E34" s="1501"/>
      <c r="F34" s="1501"/>
      <c r="G34" s="1509"/>
      <c r="H34" s="1516" t="s">
        <v>67</v>
      </c>
      <c r="I34" s="1501"/>
      <c r="J34" s="1501"/>
      <c r="K34" s="1501"/>
      <c r="L34" s="1501"/>
      <c r="M34" s="1585"/>
      <c r="N34" s="1501"/>
      <c r="O34" s="1501"/>
      <c r="P34" s="1501"/>
      <c r="Q34" s="1501"/>
      <c r="R34" s="1501"/>
      <c r="S34" s="1501"/>
      <c r="T34" s="1584"/>
      <c r="U34" s="104" t="s">
        <v>68</v>
      </c>
      <c r="AA34" s="1581"/>
      <c r="AB34" s="1514"/>
      <c r="AC34" s="1514"/>
      <c r="AD34" s="1514"/>
      <c r="AE34" s="1514"/>
      <c r="AF34" s="1514"/>
      <c r="AG34" s="1586"/>
      <c r="AK34" s="42"/>
    </row>
    <row r="35" spans="1:38" ht="22.35" customHeight="1" thickBot="1" x14ac:dyDescent="0.25">
      <c r="A35" s="1587" t="s">
        <v>69</v>
      </c>
      <c r="B35" s="1588"/>
      <c r="C35" s="1588"/>
      <c r="D35" s="1589"/>
      <c r="E35" s="1588"/>
      <c r="F35" s="1588"/>
      <c r="G35" s="1590"/>
      <c r="H35" s="1591" t="s">
        <v>70</v>
      </c>
      <c r="I35" s="1590"/>
      <c r="J35" s="1588"/>
      <c r="K35" s="1588"/>
      <c r="L35" s="1588"/>
      <c r="M35" s="1592"/>
      <c r="N35" s="1588"/>
      <c r="O35" s="1588"/>
      <c r="P35" s="1588"/>
      <c r="Q35" s="1593"/>
      <c r="R35" s="1593"/>
      <c r="S35" s="1593"/>
      <c r="T35" s="1589"/>
      <c r="U35" s="1594" t="s">
        <v>71</v>
      </c>
      <c r="V35" s="1588"/>
      <c r="W35" s="1588"/>
      <c r="X35" s="1588"/>
      <c r="Y35" s="1588"/>
      <c r="Z35" s="1588"/>
      <c r="AA35" s="1588"/>
      <c r="AB35" s="1588"/>
      <c r="AC35" s="1588"/>
      <c r="AD35" s="1588"/>
      <c r="AE35" s="1588"/>
      <c r="AF35" s="1588"/>
      <c r="AG35" s="1595"/>
      <c r="AK35" s="1"/>
    </row>
    <row r="36" spans="1:38" ht="22.35" customHeight="1" x14ac:dyDescent="0.2">
      <c r="B36" s="64" t="s">
        <v>27</v>
      </c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1"/>
    </row>
    <row r="37" spans="1:38" ht="22.35" customHeight="1" thickBot="1" x14ac:dyDescent="0.25">
      <c r="A37" s="1596" t="s">
        <v>28</v>
      </c>
      <c r="B37" s="1597" t="s">
        <v>29</v>
      </c>
      <c r="C37" s="1598">
        <v>1</v>
      </c>
      <c r="D37" s="1598">
        <v>2</v>
      </c>
      <c r="E37" s="1599">
        <v>3</v>
      </c>
      <c r="F37" s="1599">
        <v>4</v>
      </c>
      <c r="G37" s="1599">
        <v>5</v>
      </c>
      <c r="H37" s="1599">
        <v>6</v>
      </c>
      <c r="I37" s="1599">
        <v>7</v>
      </c>
      <c r="J37" s="1598">
        <v>8</v>
      </c>
      <c r="K37" s="1598">
        <v>9</v>
      </c>
      <c r="L37" s="1599">
        <v>10</v>
      </c>
      <c r="M37" s="1599">
        <v>11</v>
      </c>
      <c r="N37" s="1599">
        <v>12</v>
      </c>
      <c r="O37" s="1599">
        <v>13</v>
      </c>
      <c r="P37" s="1599">
        <v>14</v>
      </c>
      <c r="Q37" s="1598">
        <v>15</v>
      </c>
      <c r="R37" s="1598">
        <v>16</v>
      </c>
      <c r="S37" s="1599">
        <v>17</v>
      </c>
      <c r="T37" s="1599">
        <v>18</v>
      </c>
      <c r="U37" s="1599">
        <v>19</v>
      </c>
      <c r="V37" s="1599">
        <v>20</v>
      </c>
      <c r="W37" s="1599">
        <v>21</v>
      </c>
      <c r="X37" s="1598">
        <v>22</v>
      </c>
      <c r="Y37" s="1598">
        <v>23</v>
      </c>
      <c r="Z37" s="1599">
        <v>24</v>
      </c>
      <c r="AA37" s="1599">
        <v>25</v>
      </c>
      <c r="AB37" s="1599">
        <v>26</v>
      </c>
      <c r="AC37" s="1599">
        <v>27</v>
      </c>
      <c r="AD37" s="1599">
        <v>28</v>
      </c>
      <c r="AE37" s="1598">
        <v>29</v>
      </c>
      <c r="AF37" s="1598">
        <v>30</v>
      </c>
      <c r="AG37" s="1600">
        <v>31</v>
      </c>
      <c r="AH37" s="111"/>
      <c r="AI37" s="112"/>
      <c r="AL37" t="s">
        <v>0</v>
      </c>
    </row>
    <row r="38" spans="1:38" ht="22.35" customHeight="1" x14ac:dyDescent="0.2">
      <c r="A38" s="1601">
        <v>1</v>
      </c>
      <c r="B38" s="1523" t="s">
        <v>72</v>
      </c>
      <c r="C38" s="1386" t="s">
        <v>75</v>
      </c>
      <c r="D38" s="1386" t="s">
        <v>76</v>
      </c>
      <c r="E38" s="1387" t="s">
        <v>36</v>
      </c>
      <c r="F38" s="1387" t="s">
        <v>36</v>
      </c>
      <c r="G38" s="1387" t="s">
        <v>36</v>
      </c>
      <c r="H38" s="1387" t="s">
        <v>36</v>
      </c>
      <c r="I38" s="1387" t="s">
        <v>36</v>
      </c>
      <c r="J38" s="1393" t="s">
        <v>82</v>
      </c>
      <c r="K38" s="1387" t="s">
        <v>80</v>
      </c>
      <c r="L38" s="1387">
        <v>6</v>
      </c>
      <c r="M38" s="1387">
        <v>6</v>
      </c>
      <c r="N38" s="1387">
        <v>6</v>
      </c>
      <c r="O38" s="1393">
        <v>6</v>
      </c>
      <c r="P38" s="1387">
        <v>6</v>
      </c>
      <c r="Q38" s="1389"/>
      <c r="R38" s="1393"/>
      <c r="S38" s="1387" t="s">
        <v>36</v>
      </c>
      <c r="T38" s="1387" t="s">
        <v>36</v>
      </c>
      <c r="U38" s="1387" t="s">
        <v>36</v>
      </c>
      <c r="V38" s="1387" t="s">
        <v>36</v>
      </c>
      <c r="W38" s="1387" t="s">
        <v>36</v>
      </c>
      <c r="X38" s="1389"/>
      <c r="Y38" s="1389"/>
      <c r="Z38" s="1387">
        <v>5</v>
      </c>
      <c r="AA38" s="1387">
        <v>5</v>
      </c>
      <c r="AB38" s="1389">
        <v>5</v>
      </c>
      <c r="AC38" s="1389">
        <v>5</v>
      </c>
      <c r="AD38" s="1389">
        <v>5</v>
      </c>
      <c r="AE38" s="1387"/>
      <c r="AF38" s="1387"/>
      <c r="AG38" s="1602">
        <v>10</v>
      </c>
      <c r="AH38" s="116"/>
      <c r="AI38" s="117"/>
    </row>
    <row r="39" spans="1:38" ht="22.35" customHeight="1" x14ac:dyDescent="0.2">
      <c r="A39" s="1603">
        <v>6</v>
      </c>
      <c r="B39" s="1532" t="s">
        <v>74</v>
      </c>
      <c r="C39" s="1526" t="s">
        <v>76</v>
      </c>
      <c r="D39" s="1526" t="s">
        <v>76</v>
      </c>
      <c r="E39" s="1526" t="s">
        <v>36</v>
      </c>
      <c r="F39" s="1526" t="s">
        <v>36</v>
      </c>
      <c r="G39" s="1526" t="s">
        <v>36</v>
      </c>
      <c r="H39" s="1526" t="s">
        <v>36</v>
      </c>
      <c r="I39" s="1526" t="s">
        <v>36</v>
      </c>
      <c r="J39" s="1526" t="s">
        <v>84</v>
      </c>
      <c r="K39" s="1526" t="s">
        <v>84</v>
      </c>
      <c r="L39" s="1526">
        <v>7</v>
      </c>
      <c r="M39" s="1604">
        <v>7</v>
      </c>
      <c r="N39" s="1604">
        <v>7</v>
      </c>
      <c r="O39" s="1605">
        <v>7</v>
      </c>
      <c r="P39" s="1526">
        <v>7</v>
      </c>
      <c r="Q39" s="1526"/>
      <c r="R39" s="1526"/>
      <c r="S39" s="1526">
        <v>4</v>
      </c>
      <c r="T39" s="1526">
        <v>4</v>
      </c>
      <c r="U39" s="1550">
        <v>4</v>
      </c>
      <c r="V39" s="1550">
        <v>4</v>
      </c>
      <c r="W39" s="1550">
        <v>4</v>
      </c>
      <c r="X39" s="1550"/>
      <c r="Y39" s="1550"/>
      <c r="Z39" s="1526">
        <v>3</v>
      </c>
      <c r="AA39" s="1526">
        <v>3</v>
      </c>
      <c r="AB39" s="1526">
        <v>3</v>
      </c>
      <c r="AC39" s="1526">
        <v>3</v>
      </c>
      <c r="AD39" s="1526">
        <v>3</v>
      </c>
      <c r="AE39" s="1526"/>
      <c r="AF39" s="1526"/>
      <c r="AG39" s="1606">
        <v>11</v>
      </c>
      <c r="AH39" s="116"/>
      <c r="AI39" s="117"/>
    </row>
    <row r="40" spans="1:38" ht="22.35" customHeight="1" thickBot="1" x14ac:dyDescent="0.25">
      <c r="A40" s="1607">
        <v>11</v>
      </c>
      <c r="B40" s="1608" t="s">
        <v>0</v>
      </c>
      <c r="C40" s="1609" t="s">
        <v>73</v>
      </c>
      <c r="D40" s="1609" t="s">
        <v>73</v>
      </c>
      <c r="E40" s="1609" t="s">
        <v>36</v>
      </c>
      <c r="F40" s="1609" t="s">
        <v>36</v>
      </c>
      <c r="G40" s="1609" t="s">
        <v>36</v>
      </c>
      <c r="H40" s="1609" t="s">
        <v>36</v>
      </c>
      <c r="I40" s="1609" t="s">
        <v>36</v>
      </c>
      <c r="J40" s="1609" t="s">
        <v>80</v>
      </c>
      <c r="K40" s="1609" t="s">
        <v>80</v>
      </c>
      <c r="L40" s="1610">
        <v>8</v>
      </c>
      <c r="M40" s="1610">
        <v>8</v>
      </c>
      <c r="N40" s="1610">
        <v>8</v>
      </c>
      <c r="O40" s="1610">
        <v>8</v>
      </c>
      <c r="P40" s="1610">
        <v>8</v>
      </c>
      <c r="Q40" s="1610"/>
      <c r="R40" s="1610"/>
      <c r="S40" s="1610" t="s">
        <v>36</v>
      </c>
      <c r="T40" s="1610" t="s">
        <v>36</v>
      </c>
      <c r="U40" s="1610" t="s">
        <v>36</v>
      </c>
      <c r="V40" s="1610" t="s">
        <v>36</v>
      </c>
      <c r="W40" s="1610" t="s">
        <v>36</v>
      </c>
      <c r="X40" s="1610"/>
      <c r="Y40" s="1610"/>
      <c r="Z40" s="1610">
        <v>1</v>
      </c>
      <c r="AA40" s="1610">
        <v>1</v>
      </c>
      <c r="AB40" s="1610">
        <v>1</v>
      </c>
      <c r="AC40" s="1610">
        <v>1</v>
      </c>
      <c r="AD40" s="1610">
        <v>1</v>
      </c>
      <c r="AE40" s="1609"/>
      <c r="AF40" s="1609"/>
      <c r="AG40" s="1611">
        <v>9</v>
      </c>
      <c r="AH40" s="116"/>
      <c r="AI40" s="117"/>
    </row>
    <row r="41" spans="1:38" ht="22.35" customHeight="1" x14ac:dyDescent="0.2">
      <c r="A41" s="1601">
        <v>2</v>
      </c>
      <c r="B41" s="1523" t="s">
        <v>79</v>
      </c>
      <c r="C41" s="1355" t="s">
        <v>82</v>
      </c>
      <c r="D41" s="1355" t="s">
        <v>80</v>
      </c>
      <c r="E41" s="1355">
        <v>6</v>
      </c>
      <c r="F41" s="1355">
        <v>6</v>
      </c>
      <c r="G41" s="1355">
        <v>6</v>
      </c>
      <c r="H41" s="1387">
        <v>6</v>
      </c>
      <c r="I41" s="1387">
        <v>6</v>
      </c>
      <c r="J41" s="1393"/>
      <c r="K41" s="1393"/>
      <c r="L41" s="1612" t="s">
        <v>36</v>
      </c>
      <c r="M41" s="1612" t="s">
        <v>36</v>
      </c>
      <c r="N41" s="1612" t="s">
        <v>36</v>
      </c>
      <c r="O41" s="1612" t="s">
        <v>36</v>
      </c>
      <c r="P41" s="1612" t="s">
        <v>36</v>
      </c>
      <c r="Q41" s="1612"/>
      <c r="R41" s="1612"/>
      <c r="S41" s="1612">
        <v>5</v>
      </c>
      <c r="T41" s="1612">
        <v>5</v>
      </c>
      <c r="U41" s="1612">
        <v>5</v>
      </c>
      <c r="V41" s="1612">
        <v>5</v>
      </c>
      <c r="W41" s="1612">
        <v>5</v>
      </c>
      <c r="X41" s="1612"/>
      <c r="Y41" s="1612"/>
      <c r="Z41" s="1612">
        <v>10</v>
      </c>
      <c r="AA41" s="1612">
        <v>10</v>
      </c>
      <c r="AB41" s="1612">
        <v>10</v>
      </c>
      <c r="AC41" s="1612">
        <v>10</v>
      </c>
      <c r="AD41" s="1612">
        <v>10</v>
      </c>
      <c r="AE41" s="1387" t="s">
        <v>76</v>
      </c>
      <c r="AF41" s="1387" t="s">
        <v>76</v>
      </c>
      <c r="AG41" s="1602" t="s">
        <v>36</v>
      </c>
      <c r="AH41" s="116"/>
      <c r="AI41" s="117"/>
    </row>
    <row r="42" spans="1:38" ht="22.35" customHeight="1" thickBot="1" x14ac:dyDescent="0.25">
      <c r="A42" s="1603">
        <v>7</v>
      </c>
      <c r="B42" s="1532" t="s">
        <v>81</v>
      </c>
      <c r="C42" s="121" t="s">
        <v>84</v>
      </c>
      <c r="D42" s="129" t="s">
        <v>84</v>
      </c>
      <c r="E42" s="1539">
        <v>7</v>
      </c>
      <c r="F42" s="1539">
        <v>7</v>
      </c>
      <c r="G42" s="1539">
        <v>7</v>
      </c>
      <c r="H42" s="1539">
        <v>7</v>
      </c>
      <c r="I42" s="1539">
        <v>7</v>
      </c>
      <c r="J42" s="1539"/>
      <c r="K42" s="1539"/>
      <c r="L42" s="1539">
        <v>4</v>
      </c>
      <c r="M42" s="1539">
        <v>4</v>
      </c>
      <c r="N42" s="1539">
        <v>4</v>
      </c>
      <c r="O42" s="1539">
        <v>4</v>
      </c>
      <c r="P42" s="1539">
        <v>4</v>
      </c>
      <c r="Q42" s="1539"/>
      <c r="R42" s="1539"/>
      <c r="S42" s="1539">
        <v>3</v>
      </c>
      <c r="T42" s="1539">
        <v>3</v>
      </c>
      <c r="U42" s="1539">
        <v>3</v>
      </c>
      <c r="V42" s="1539">
        <v>3</v>
      </c>
      <c r="W42" s="1539">
        <v>3</v>
      </c>
      <c r="X42" s="1539"/>
      <c r="Y42" s="1539"/>
      <c r="Z42" s="1567">
        <v>11</v>
      </c>
      <c r="AA42" s="1567">
        <v>11</v>
      </c>
      <c r="AB42" s="1567">
        <v>11</v>
      </c>
      <c r="AC42" s="1567">
        <v>11</v>
      </c>
      <c r="AD42" s="1567">
        <v>11</v>
      </c>
      <c r="AE42" s="1567" t="s">
        <v>73</v>
      </c>
      <c r="AF42" s="1567" t="s">
        <v>73</v>
      </c>
      <c r="AG42" s="1613" t="s">
        <v>36</v>
      </c>
      <c r="AH42" s="116"/>
      <c r="AI42" s="117"/>
    </row>
    <row r="43" spans="1:38" ht="22.35" customHeight="1" thickBot="1" x14ac:dyDescent="0.25">
      <c r="A43" s="1607">
        <v>12</v>
      </c>
      <c r="B43" s="1614" t="s">
        <v>83</v>
      </c>
      <c r="C43" s="1615" t="s">
        <v>80</v>
      </c>
      <c r="D43" s="1616" t="s">
        <v>80</v>
      </c>
      <c r="E43" s="1616">
        <v>8</v>
      </c>
      <c r="F43" s="1616">
        <v>8</v>
      </c>
      <c r="G43" s="1616">
        <v>8</v>
      </c>
      <c r="H43" s="1616">
        <v>8</v>
      </c>
      <c r="I43" s="1616">
        <v>8</v>
      </c>
      <c r="J43" s="1616"/>
      <c r="K43" s="1393"/>
      <c r="L43" s="1617">
        <v>5</v>
      </c>
      <c r="M43" s="1617">
        <v>5</v>
      </c>
      <c r="N43" s="259">
        <v>5</v>
      </c>
      <c r="O43" s="1617">
        <v>5</v>
      </c>
      <c r="P43" s="1617">
        <v>5</v>
      </c>
      <c r="Q43" s="1616"/>
      <c r="R43" s="1616"/>
      <c r="S43" s="1616">
        <v>1</v>
      </c>
      <c r="T43" s="1616">
        <v>1</v>
      </c>
      <c r="U43" s="1616">
        <v>1</v>
      </c>
      <c r="V43" s="1616">
        <v>1</v>
      </c>
      <c r="W43" s="1616">
        <v>1</v>
      </c>
      <c r="X43" s="1616"/>
      <c r="Y43" s="1616"/>
      <c r="Z43" s="1616">
        <v>9</v>
      </c>
      <c r="AA43" s="1616">
        <v>9</v>
      </c>
      <c r="AB43" s="1616">
        <v>9</v>
      </c>
      <c r="AC43" s="1616">
        <v>9</v>
      </c>
      <c r="AD43" s="1616">
        <v>9</v>
      </c>
      <c r="AE43" s="1616" t="s">
        <v>75</v>
      </c>
      <c r="AF43" s="1616" t="s">
        <v>76</v>
      </c>
      <c r="AG43" s="1618" t="s">
        <v>36</v>
      </c>
      <c r="AH43" s="116"/>
      <c r="AI43" s="117"/>
    </row>
    <row r="44" spans="1:38" ht="22.35" customHeight="1" x14ac:dyDescent="0.2">
      <c r="A44" s="1601">
        <v>3</v>
      </c>
      <c r="B44" s="1619" t="s">
        <v>85</v>
      </c>
      <c r="C44" s="1620"/>
      <c r="D44" s="1620"/>
      <c r="E44" s="1620" t="s">
        <v>36</v>
      </c>
      <c r="F44" s="1620" t="s">
        <v>36</v>
      </c>
      <c r="G44" s="1620" t="s">
        <v>36</v>
      </c>
      <c r="H44" s="1620" t="s">
        <v>36</v>
      </c>
      <c r="I44" s="1620" t="s">
        <v>36</v>
      </c>
      <c r="J44" s="1620"/>
      <c r="K44" s="1620"/>
      <c r="L44" s="1621">
        <v>5</v>
      </c>
      <c r="M44" s="1621">
        <v>5</v>
      </c>
      <c r="N44" s="1621">
        <v>5</v>
      </c>
      <c r="O44" s="1621">
        <v>5</v>
      </c>
      <c r="P44" s="1621">
        <v>5</v>
      </c>
      <c r="Q44" s="1621"/>
      <c r="R44" s="1621"/>
      <c r="S44" s="1622">
        <v>10</v>
      </c>
      <c r="T44" s="1622">
        <v>10</v>
      </c>
      <c r="U44" s="1622">
        <v>10</v>
      </c>
      <c r="V44" s="1623">
        <v>10</v>
      </c>
      <c r="W44" s="1623">
        <v>10</v>
      </c>
      <c r="X44" s="1624" t="s">
        <v>76</v>
      </c>
      <c r="Y44" s="1622" t="s">
        <v>76</v>
      </c>
      <c r="Z44" s="1621" t="s">
        <v>36</v>
      </c>
      <c r="AA44" s="1621" t="s">
        <v>36</v>
      </c>
      <c r="AB44" s="1621" t="s">
        <v>36</v>
      </c>
      <c r="AC44" s="1621" t="s">
        <v>36</v>
      </c>
      <c r="AD44" s="1621" t="s">
        <v>36</v>
      </c>
      <c r="AE44" s="1621" t="s">
        <v>84</v>
      </c>
      <c r="AF44" s="1621" t="s">
        <v>84</v>
      </c>
      <c r="AG44" s="1625">
        <v>7</v>
      </c>
      <c r="AH44" s="116"/>
      <c r="AI44" s="117"/>
    </row>
    <row r="45" spans="1:38" ht="22.35" customHeight="1" x14ac:dyDescent="0.2">
      <c r="A45" s="1603">
        <v>8</v>
      </c>
      <c r="B45" s="1532" t="s">
        <v>88</v>
      </c>
      <c r="C45" s="1550"/>
      <c r="D45" s="1550"/>
      <c r="E45" s="1550">
        <v>4</v>
      </c>
      <c r="F45" s="1550">
        <v>4</v>
      </c>
      <c r="G45" s="1550">
        <v>4</v>
      </c>
      <c r="H45" s="1550">
        <v>4</v>
      </c>
      <c r="I45" s="1550">
        <v>4</v>
      </c>
      <c r="J45" s="1550"/>
      <c r="K45" s="1550"/>
      <c r="L45" s="1550">
        <v>3</v>
      </c>
      <c r="M45" s="1550">
        <v>3</v>
      </c>
      <c r="N45" s="1536">
        <v>3</v>
      </c>
      <c r="O45" s="1550">
        <v>3</v>
      </c>
      <c r="P45" s="1550">
        <v>3</v>
      </c>
      <c r="Q45" s="1550"/>
      <c r="R45" s="1550"/>
      <c r="S45" s="1550">
        <v>11</v>
      </c>
      <c r="T45" s="1550">
        <v>11</v>
      </c>
      <c r="U45" s="1550">
        <v>11</v>
      </c>
      <c r="V45" s="1567">
        <v>11</v>
      </c>
      <c r="W45" s="1567">
        <v>11</v>
      </c>
      <c r="X45" s="1535" t="s">
        <v>73</v>
      </c>
      <c r="Y45" s="1567" t="s">
        <v>73</v>
      </c>
      <c r="Z45" s="1567" t="s">
        <v>36</v>
      </c>
      <c r="AA45" s="1567" t="s">
        <v>36</v>
      </c>
      <c r="AB45" s="1567" t="s">
        <v>36</v>
      </c>
      <c r="AC45" s="1567" t="s">
        <v>36</v>
      </c>
      <c r="AD45" s="1536" t="s">
        <v>36</v>
      </c>
      <c r="AE45" s="1536" t="s">
        <v>80</v>
      </c>
      <c r="AF45" s="1537" t="s">
        <v>80</v>
      </c>
      <c r="AG45" s="1613">
        <v>8</v>
      </c>
      <c r="AH45" s="116"/>
      <c r="AI45" s="117"/>
    </row>
    <row r="46" spans="1:38" ht="22.35" customHeight="1" thickBot="1" x14ac:dyDescent="0.25">
      <c r="A46" s="1607">
        <v>13</v>
      </c>
      <c r="B46" s="1608" t="s">
        <v>0</v>
      </c>
      <c r="C46" s="1566"/>
      <c r="D46" s="1566"/>
      <c r="E46" s="1609" t="s">
        <v>36</v>
      </c>
      <c r="F46" s="1609" t="s">
        <v>36</v>
      </c>
      <c r="G46" s="1609" t="s">
        <v>36</v>
      </c>
      <c r="H46" s="1609" t="s">
        <v>36</v>
      </c>
      <c r="I46" s="1609" t="s">
        <v>36</v>
      </c>
      <c r="J46" s="1566"/>
      <c r="K46" s="1609"/>
      <c r="L46" s="1626">
        <v>1</v>
      </c>
      <c r="M46" s="1609">
        <v>1</v>
      </c>
      <c r="N46" s="1626">
        <v>1</v>
      </c>
      <c r="O46" s="1626">
        <v>1</v>
      </c>
      <c r="P46" s="1626">
        <v>1</v>
      </c>
      <c r="Q46" s="1609"/>
      <c r="R46" s="1609"/>
      <c r="S46" s="1609">
        <v>9</v>
      </c>
      <c r="T46" s="1609">
        <v>9</v>
      </c>
      <c r="U46" s="1609">
        <v>9</v>
      </c>
      <c r="V46" s="1609">
        <v>9</v>
      </c>
      <c r="W46" s="1609">
        <v>9</v>
      </c>
      <c r="X46" s="1609" t="s">
        <v>75</v>
      </c>
      <c r="Y46" s="1566" t="s">
        <v>76</v>
      </c>
      <c r="Z46" s="1609" t="s">
        <v>36</v>
      </c>
      <c r="AA46" s="1609" t="s">
        <v>36</v>
      </c>
      <c r="AB46" s="1609" t="s">
        <v>36</v>
      </c>
      <c r="AC46" s="1609" t="s">
        <v>36</v>
      </c>
      <c r="AD46" s="1609" t="s">
        <v>36</v>
      </c>
      <c r="AE46" s="1566" t="s">
        <v>82</v>
      </c>
      <c r="AF46" s="1609" t="s">
        <v>80</v>
      </c>
      <c r="AG46" s="1611">
        <v>6</v>
      </c>
      <c r="AH46" s="116"/>
      <c r="AI46" s="117"/>
      <c r="AK46" t="s">
        <v>0</v>
      </c>
    </row>
    <row r="47" spans="1:38" ht="22.35" customHeight="1" x14ac:dyDescent="0.2">
      <c r="A47" s="1601">
        <v>4</v>
      </c>
      <c r="B47" s="1523" t="s">
        <v>90</v>
      </c>
      <c r="C47" s="1627"/>
      <c r="D47" s="1628"/>
      <c r="E47" s="1627">
        <v>5</v>
      </c>
      <c r="F47" s="1629">
        <v>5</v>
      </c>
      <c r="G47" s="1629">
        <v>5</v>
      </c>
      <c r="H47" s="1629">
        <v>5</v>
      </c>
      <c r="I47" s="1629">
        <v>5</v>
      </c>
      <c r="J47" s="1629"/>
      <c r="K47" s="1629"/>
      <c r="L47" s="1629">
        <v>10</v>
      </c>
      <c r="M47" s="1629">
        <v>10</v>
      </c>
      <c r="N47" s="1629">
        <v>10</v>
      </c>
      <c r="O47" s="1629">
        <v>10</v>
      </c>
      <c r="P47" s="1629">
        <v>10</v>
      </c>
      <c r="Q47" s="1629" t="s">
        <v>76</v>
      </c>
      <c r="R47" s="1629" t="s">
        <v>76</v>
      </c>
      <c r="S47" s="1629" t="s">
        <v>36</v>
      </c>
      <c r="T47" s="1627" t="s">
        <v>36</v>
      </c>
      <c r="U47" s="1627" t="s">
        <v>36</v>
      </c>
      <c r="V47" s="1630" t="s">
        <v>36</v>
      </c>
      <c r="W47" s="1627" t="s">
        <v>36</v>
      </c>
      <c r="X47" s="1627" t="s">
        <v>84</v>
      </c>
      <c r="Y47" s="1629" t="s">
        <v>84</v>
      </c>
      <c r="Z47" s="1627">
        <v>7</v>
      </c>
      <c r="AA47" s="1627">
        <v>7</v>
      </c>
      <c r="AB47" s="1627">
        <v>7</v>
      </c>
      <c r="AC47" s="1627">
        <v>7</v>
      </c>
      <c r="AD47" s="1627">
        <v>7</v>
      </c>
      <c r="AE47" s="1628"/>
      <c r="AF47" s="1627"/>
      <c r="AG47" s="1631">
        <v>4</v>
      </c>
      <c r="AH47" s="116"/>
      <c r="AI47" s="117"/>
      <c r="AK47" t="s">
        <v>0</v>
      </c>
    </row>
    <row r="48" spans="1:38" ht="22.35" customHeight="1" x14ac:dyDescent="0.2">
      <c r="A48" s="1603">
        <v>9</v>
      </c>
      <c r="B48" s="1632" t="s">
        <v>91</v>
      </c>
      <c r="C48" s="781"/>
      <c r="D48" s="781"/>
      <c r="E48" s="942">
        <v>3</v>
      </c>
      <c r="F48" s="942">
        <v>3</v>
      </c>
      <c r="G48" s="942">
        <v>3</v>
      </c>
      <c r="H48" s="942">
        <v>3</v>
      </c>
      <c r="I48" s="942">
        <v>3</v>
      </c>
      <c r="J48" s="942"/>
      <c r="K48" s="942"/>
      <c r="L48" s="942">
        <v>11</v>
      </c>
      <c r="M48" s="942">
        <v>11</v>
      </c>
      <c r="N48" s="942">
        <v>11</v>
      </c>
      <c r="O48" s="942">
        <v>11</v>
      </c>
      <c r="P48" s="942">
        <v>11</v>
      </c>
      <c r="Q48" s="942" t="s">
        <v>73</v>
      </c>
      <c r="R48" s="942" t="s">
        <v>73</v>
      </c>
      <c r="S48" s="942" t="s">
        <v>36</v>
      </c>
      <c r="T48" s="942" t="s">
        <v>36</v>
      </c>
      <c r="U48" s="942" t="s">
        <v>36</v>
      </c>
      <c r="V48" s="942" t="s">
        <v>36</v>
      </c>
      <c r="W48" s="942" t="s">
        <v>36</v>
      </c>
      <c r="X48" s="942" t="s">
        <v>80</v>
      </c>
      <c r="Y48" s="942" t="s">
        <v>80</v>
      </c>
      <c r="Z48" s="781">
        <v>8</v>
      </c>
      <c r="AA48" s="781">
        <v>8</v>
      </c>
      <c r="AB48" s="781">
        <v>8</v>
      </c>
      <c r="AC48" s="781">
        <v>8</v>
      </c>
      <c r="AD48" s="781">
        <v>8</v>
      </c>
      <c r="AE48" s="781"/>
      <c r="AF48" s="781"/>
      <c r="AG48" s="781" t="s">
        <v>36</v>
      </c>
      <c r="AH48" s="133"/>
      <c r="AI48" s="117"/>
    </row>
    <row r="49" spans="1:40" ht="22.35" customHeight="1" thickBot="1" x14ac:dyDescent="0.25">
      <c r="A49" s="1607">
        <v>14</v>
      </c>
      <c r="B49" s="1608" t="s">
        <v>92</v>
      </c>
      <c r="C49" s="237"/>
      <c r="D49" s="237"/>
      <c r="E49" s="238">
        <v>1</v>
      </c>
      <c r="F49" s="238">
        <v>1</v>
      </c>
      <c r="G49" s="239">
        <v>1</v>
      </c>
      <c r="H49" s="239">
        <v>1</v>
      </c>
      <c r="I49" s="239">
        <v>1</v>
      </c>
      <c r="J49" s="238"/>
      <c r="K49" s="238"/>
      <c r="L49" s="238">
        <v>9</v>
      </c>
      <c r="M49" s="238">
        <v>9</v>
      </c>
      <c r="N49" s="238">
        <v>9</v>
      </c>
      <c r="O49" s="231">
        <v>9</v>
      </c>
      <c r="P49" s="238">
        <v>9</v>
      </c>
      <c r="Q49" s="238" t="s">
        <v>75</v>
      </c>
      <c r="R49" s="231" t="s">
        <v>76</v>
      </c>
      <c r="S49" s="238" t="s">
        <v>36</v>
      </c>
      <c r="T49" s="238" t="s">
        <v>36</v>
      </c>
      <c r="U49" s="238" t="s">
        <v>36</v>
      </c>
      <c r="V49" s="238" t="s">
        <v>36</v>
      </c>
      <c r="W49" s="238" t="s">
        <v>36</v>
      </c>
      <c r="X49" s="231" t="s">
        <v>82</v>
      </c>
      <c r="Y49" s="238" t="s">
        <v>80</v>
      </c>
      <c r="Z49" s="238">
        <v>6</v>
      </c>
      <c r="AA49" s="238">
        <v>6</v>
      </c>
      <c r="AB49" s="238">
        <v>6</v>
      </c>
      <c r="AC49" s="231">
        <v>6</v>
      </c>
      <c r="AD49" s="238">
        <v>6</v>
      </c>
      <c r="AE49" s="238"/>
      <c r="AF49" s="231"/>
      <c r="AG49" s="232" t="s">
        <v>36</v>
      </c>
      <c r="AH49" s="116"/>
      <c r="AI49" s="117"/>
    </row>
    <row r="50" spans="1:40" ht="22.35" customHeight="1" x14ac:dyDescent="0.2">
      <c r="A50" s="1601">
        <v>5</v>
      </c>
      <c r="B50" s="1532" t="s">
        <v>93</v>
      </c>
      <c r="C50" s="1386"/>
      <c r="D50" s="1386"/>
      <c r="E50" s="1355">
        <v>10</v>
      </c>
      <c r="F50" s="1355">
        <v>10</v>
      </c>
      <c r="G50" s="1389">
        <v>10</v>
      </c>
      <c r="H50" s="1389">
        <v>10</v>
      </c>
      <c r="I50" s="1389">
        <v>10</v>
      </c>
      <c r="J50" s="1389" t="s">
        <v>76</v>
      </c>
      <c r="K50" s="1387" t="s">
        <v>76</v>
      </c>
      <c r="L50" s="1387" t="s">
        <v>36</v>
      </c>
      <c r="M50" s="1387" t="s">
        <v>36</v>
      </c>
      <c r="N50" s="1633" t="s">
        <v>36</v>
      </c>
      <c r="O50" s="1393" t="s">
        <v>36</v>
      </c>
      <c r="P50" s="1387" t="s">
        <v>36</v>
      </c>
      <c r="Q50" s="1387" t="s">
        <v>84</v>
      </c>
      <c r="R50" s="1393" t="s">
        <v>84</v>
      </c>
      <c r="S50" s="1387">
        <v>7</v>
      </c>
      <c r="T50" s="1387">
        <v>7</v>
      </c>
      <c r="U50" s="1389">
        <v>7</v>
      </c>
      <c r="V50" s="1389">
        <v>7</v>
      </c>
      <c r="W50" s="1389">
        <v>7</v>
      </c>
      <c r="X50" s="1389"/>
      <c r="Y50" s="1633"/>
      <c r="Z50" s="1389">
        <v>4</v>
      </c>
      <c r="AA50" s="1389">
        <v>4</v>
      </c>
      <c r="AB50" s="1526">
        <v>4</v>
      </c>
      <c r="AC50" s="1389">
        <v>4</v>
      </c>
      <c r="AD50" s="1387">
        <v>4</v>
      </c>
      <c r="AE50" s="1387"/>
      <c r="AF50" s="1393"/>
      <c r="AG50" s="1527">
        <v>3</v>
      </c>
      <c r="AH50" s="116"/>
      <c r="AI50" s="117"/>
    </row>
    <row r="51" spans="1:40" ht="22.35" customHeight="1" x14ac:dyDescent="0.2">
      <c r="A51" s="1603">
        <v>10</v>
      </c>
      <c r="B51" s="1532" t="s">
        <v>387</v>
      </c>
      <c r="C51" s="1567"/>
      <c r="D51" s="1567"/>
      <c r="E51" s="1567">
        <v>11</v>
      </c>
      <c r="F51" s="1536">
        <v>11</v>
      </c>
      <c r="G51" s="1526">
        <v>11</v>
      </c>
      <c r="H51" s="1526">
        <v>11</v>
      </c>
      <c r="I51" s="1526">
        <v>11</v>
      </c>
      <c r="J51" s="1526" t="s">
        <v>73</v>
      </c>
      <c r="K51" s="1526" t="s">
        <v>73</v>
      </c>
      <c r="L51" s="1526" t="s">
        <v>36</v>
      </c>
      <c r="M51" s="1526" t="s">
        <v>36</v>
      </c>
      <c r="N51" s="1526" t="s">
        <v>36</v>
      </c>
      <c r="O51" s="1526" t="s">
        <v>36</v>
      </c>
      <c r="P51" s="1526" t="s">
        <v>36</v>
      </c>
      <c r="Q51" s="1526" t="s">
        <v>80</v>
      </c>
      <c r="R51" s="1526" t="s">
        <v>80</v>
      </c>
      <c r="S51" s="1526">
        <v>8</v>
      </c>
      <c r="T51" s="1526">
        <v>8</v>
      </c>
      <c r="U51" s="1526">
        <v>8</v>
      </c>
      <c r="V51" s="1526">
        <v>8</v>
      </c>
      <c r="W51" s="1536">
        <v>8</v>
      </c>
      <c r="X51" s="1567"/>
      <c r="Y51" s="1535"/>
      <c r="Z51" s="1539" t="s">
        <v>36</v>
      </c>
      <c r="AA51" s="1539" t="s">
        <v>36</v>
      </c>
      <c r="AB51" s="1539" t="s">
        <v>36</v>
      </c>
      <c r="AC51" s="1539" t="s">
        <v>36</v>
      </c>
      <c r="AD51" s="1539" t="s">
        <v>36</v>
      </c>
      <c r="AE51" s="1539"/>
      <c r="AF51" s="1539"/>
      <c r="AG51" s="1548">
        <v>1</v>
      </c>
      <c r="AH51" s="116"/>
      <c r="AI51" s="117"/>
    </row>
    <row r="52" spans="1:40" ht="22.35" customHeight="1" thickBot="1" x14ac:dyDescent="0.25">
      <c r="A52" s="1607">
        <v>15</v>
      </c>
      <c r="B52" s="1608" t="s">
        <v>95</v>
      </c>
      <c r="C52" s="1609"/>
      <c r="D52" s="1609"/>
      <c r="E52" s="1609">
        <v>9</v>
      </c>
      <c r="F52" s="1626">
        <v>9</v>
      </c>
      <c r="G52" s="1626">
        <v>9</v>
      </c>
      <c r="H52" s="1626">
        <v>9</v>
      </c>
      <c r="I52" s="1626">
        <v>9</v>
      </c>
      <c r="J52" s="1626" t="s">
        <v>75</v>
      </c>
      <c r="K52" s="1566" t="s">
        <v>76</v>
      </c>
      <c r="L52" s="1609" t="s">
        <v>36</v>
      </c>
      <c r="M52" s="1609" t="s">
        <v>36</v>
      </c>
      <c r="N52" s="1609" t="s">
        <v>36</v>
      </c>
      <c r="O52" s="1616" t="s">
        <v>36</v>
      </c>
      <c r="P52" s="1616" t="s">
        <v>36</v>
      </c>
      <c r="Q52" s="1616" t="s">
        <v>82</v>
      </c>
      <c r="R52" s="1616" t="s">
        <v>80</v>
      </c>
      <c r="S52" s="1616">
        <v>6</v>
      </c>
      <c r="T52" s="1616">
        <v>6</v>
      </c>
      <c r="U52" s="1616">
        <v>6</v>
      </c>
      <c r="V52" s="1609">
        <v>6</v>
      </c>
      <c r="W52" s="1609">
        <v>6</v>
      </c>
      <c r="X52" s="1609"/>
      <c r="Y52" s="1566"/>
      <c r="Z52" s="1609" t="s">
        <v>36</v>
      </c>
      <c r="AA52" s="1609" t="s">
        <v>36</v>
      </c>
      <c r="AB52" s="1609" t="s">
        <v>36</v>
      </c>
      <c r="AC52" s="1609" t="s">
        <v>36</v>
      </c>
      <c r="AD52" s="1609" t="s">
        <v>36</v>
      </c>
      <c r="AE52" s="1566"/>
      <c r="AF52" s="1626"/>
      <c r="AG52" s="1634">
        <v>5</v>
      </c>
      <c r="AH52" s="116"/>
      <c r="AI52" s="117"/>
    </row>
    <row r="53" spans="1:40" ht="22.35" customHeight="1" x14ac:dyDescent="0.2">
      <c r="A53" s="62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1"/>
    </row>
    <row r="54" spans="1:40" ht="22.35" customHeight="1" x14ac:dyDescent="0.2">
      <c r="A54" s="69"/>
      <c r="B54" s="42" t="s">
        <v>96</v>
      </c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1"/>
    </row>
    <row r="55" spans="1:40" ht="22.35" customHeight="1" x14ac:dyDescent="0.2">
      <c r="A55" s="1635" t="s">
        <v>28</v>
      </c>
      <c r="B55" s="1635"/>
      <c r="C55" s="1605"/>
      <c r="D55" s="1635" t="s">
        <v>97</v>
      </c>
      <c r="E55" s="1636"/>
      <c r="F55" s="1605"/>
      <c r="G55" s="1635" t="s">
        <v>98</v>
      </c>
      <c r="H55" s="1636"/>
      <c r="I55" s="1605"/>
      <c r="J55" s="1635" t="s">
        <v>99</v>
      </c>
      <c r="K55" s="1636"/>
      <c r="L55" s="1605"/>
      <c r="M55" s="1635" t="s">
        <v>100</v>
      </c>
      <c r="N55" s="1636"/>
      <c r="O55" s="1605"/>
      <c r="P55" s="1635" t="s">
        <v>101</v>
      </c>
      <c r="Q55" s="1636"/>
      <c r="R55" s="1637"/>
      <c r="S55" s="1638" t="s">
        <v>102</v>
      </c>
      <c r="T55" s="1636"/>
      <c r="U55" s="1605"/>
      <c r="V55" s="1635" t="s">
        <v>103</v>
      </c>
      <c r="W55" s="1636"/>
      <c r="X55" s="1639" t="s">
        <v>104</v>
      </c>
      <c r="Y55" s="1636"/>
      <c r="Z55" s="1636"/>
      <c r="AA55" s="1640"/>
      <c r="AB55" s="1503"/>
      <c r="AC55" s="1503"/>
      <c r="AD55" s="1503"/>
      <c r="AE55" s="1503"/>
      <c r="AF55" s="1503"/>
      <c r="AG55" s="1504"/>
      <c r="AH55" s="1"/>
    </row>
    <row r="56" spans="1:40" ht="22.35" customHeight="1" x14ac:dyDescent="0.2">
      <c r="A56" s="1641">
        <v>8517</v>
      </c>
      <c r="B56" s="1642" t="s">
        <v>105</v>
      </c>
      <c r="C56" s="1643" t="s">
        <v>106</v>
      </c>
      <c r="D56" s="1644"/>
      <c r="E56" s="1502"/>
      <c r="F56" s="1643" t="s">
        <v>106</v>
      </c>
      <c r="G56" s="1644"/>
      <c r="H56" s="1502"/>
      <c r="I56" s="1643" t="s">
        <v>106</v>
      </c>
      <c r="J56" s="1644"/>
      <c r="K56" s="1502"/>
      <c r="L56" s="1643" t="s">
        <v>106</v>
      </c>
      <c r="M56" s="1644"/>
      <c r="N56" s="1502"/>
      <c r="O56" s="1643" t="s">
        <v>107</v>
      </c>
      <c r="P56" s="1644"/>
      <c r="Q56" s="1502"/>
      <c r="R56" s="1643"/>
      <c r="S56" s="1644"/>
      <c r="T56" s="1502"/>
      <c r="U56" s="1643" t="s">
        <v>108</v>
      </c>
      <c r="V56" s="1644"/>
      <c r="W56" s="1502"/>
      <c r="X56" s="1500"/>
      <c r="Y56" s="1503"/>
      <c r="Z56" s="1503"/>
      <c r="AA56" s="1503"/>
      <c r="AB56" s="1503"/>
      <c r="AC56" s="1503"/>
      <c r="AD56" s="1503"/>
      <c r="AE56" s="1503"/>
      <c r="AF56" s="1503"/>
      <c r="AG56" s="1504"/>
      <c r="AH56" s="1"/>
    </row>
    <row r="57" spans="1:40" ht="22.35" customHeight="1" x14ac:dyDescent="0.2">
      <c r="B57" s="1531" t="s">
        <v>109</v>
      </c>
      <c r="C57" s="1645" t="s">
        <v>110</v>
      </c>
      <c r="D57" s="1646"/>
      <c r="E57" s="1647"/>
      <c r="F57" s="1645" t="s">
        <v>110</v>
      </c>
      <c r="G57" s="1648"/>
      <c r="H57" s="1647"/>
      <c r="I57" s="1643" t="s">
        <v>110</v>
      </c>
      <c r="J57" s="1644"/>
      <c r="K57" s="1649"/>
      <c r="L57" s="1643" t="s">
        <v>110</v>
      </c>
      <c r="M57" s="1644"/>
      <c r="N57" s="1649"/>
      <c r="O57" s="1643" t="s">
        <v>111</v>
      </c>
      <c r="P57" s="1644"/>
      <c r="Q57" s="1502"/>
      <c r="R57" s="1650" t="s">
        <v>0</v>
      </c>
      <c r="S57" s="1644"/>
      <c r="T57" s="1649"/>
      <c r="U57" s="1644" t="s">
        <v>0</v>
      </c>
      <c r="V57" s="1644"/>
      <c r="W57" s="1502"/>
      <c r="X57" s="552" t="s">
        <v>0</v>
      </c>
      <c r="Y57" s="48"/>
      <c r="Z57" s="48"/>
      <c r="AA57" s="48"/>
      <c r="AB57" s="48"/>
      <c r="AC57" s="48"/>
      <c r="AD57" s="48"/>
      <c r="AE57" s="48"/>
      <c r="AF57" s="48"/>
      <c r="AG57" s="71"/>
      <c r="AH57" s="1"/>
    </row>
    <row r="58" spans="1:40" ht="22.35" customHeight="1" x14ac:dyDescent="0.2">
      <c r="A58" s="1651"/>
      <c r="B58" s="1642" t="s">
        <v>112</v>
      </c>
      <c r="C58" s="1645" t="s">
        <v>113</v>
      </c>
      <c r="D58" s="1646"/>
      <c r="E58" s="1648"/>
      <c r="F58" s="1645" t="s">
        <v>113</v>
      </c>
      <c r="G58" s="1646"/>
      <c r="H58" s="1648"/>
      <c r="I58" s="1645" t="s">
        <v>113</v>
      </c>
      <c r="J58" s="1646"/>
      <c r="K58" s="1648"/>
      <c r="L58" s="1645" t="s">
        <v>113</v>
      </c>
      <c r="M58" s="1646"/>
      <c r="N58" s="1648"/>
      <c r="O58" s="1645" t="s">
        <v>114</v>
      </c>
      <c r="P58" s="1646"/>
      <c r="Q58" s="1648"/>
      <c r="R58" s="553"/>
      <c r="S58" s="210"/>
      <c r="T58" s="1647"/>
      <c r="U58" s="1646"/>
      <c r="V58" s="1646"/>
      <c r="W58" s="1648"/>
      <c r="X58" s="1500"/>
      <c r="Y58" s="1503"/>
      <c r="Z58" s="1503"/>
      <c r="AA58" s="1503"/>
      <c r="AB58" s="1503"/>
      <c r="AC58" s="1503"/>
      <c r="AD58" s="1503"/>
      <c r="AE58" s="1503"/>
      <c r="AF58" s="1503"/>
      <c r="AG58" s="1504"/>
      <c r="AH58" s="1"/>
    </row>
    <row r="59" spans="1:40" ht="22.35" customHeight="1" x14ac:dyDescent="0.2">
      <c r="A59" s="1635"/>
      <c r="B59" s="1642"/>
      <c r="C59" s="1652"/>
      <c r="D59" s="1653"/>
      <c r="E59" s="1654"/>
      <c r="F59" s="1652"/>
      <c r="G59" s="1653"/>
      <c r="H59" s="1654"/>
      <c r="I59" s="1652"/>
      <c r="J59" s="1653"/>
      <c r="K59" s="1654"/>
      <c r="L59" s="1652"/>
      <c r="M59" s="1653"/>
      <c r="N59" s="1654"/>
      <c r="O59" s="1652"/>
      <c r="P59" s="1653"/>
      <c r="Q59" s="1654"/>
      <c r="R59" s="1652"/>
      <c r="S59" s="1653"/>
      <c r="T59" s="1654"/>
      <c r="U59" s="1652"/>
      <c r="V59" s="1653"/>
      <c r="W59" s="1654"/>
      <c r="X59" s="1502"/>
      <c r="Y59" s="1503"/>
      <c r="Z59" s="1503"/>
      <c r="AA59" s="1503"/>
      <c r="AB59" s="1503"/>
      <c r="AC59" s="1503"/>
      <c r="AD59" s="1503"/>
      <c r="AE59" s="1503"/>
      <c r="AF59" s="1503"/>
      <c r="AG59" s="1504"/>
      <c r="AH59" s="1"/>
      <c r="AJ59" t="s">
        <v>115</v>
      </c>
    </row>
    <row r="60" spans="1:40" ht="22.35" customHeight="1" x14ac:dyDescent="0.2">
      <c r="A60" s="37"/>
      <c r="B60" s="62"/>
      <c r="C60" s="46"/>
      <c r="D60" s="46"/>
      <c r="E60" s="6"/>
      <c r="F60" s="46"/>
      <c r="G60" s="46"/>
      <c r="H60" s="6"/>
      <c r="I60" s="46"/>
      <c r="J60" s="46"/>
      <c r="K60" s="6"/>
      <c r="L60" s="46"/>
      <c r="M60" s="46"/>
      <c r="N60" s="6"/>
      <c r="O60" s="46"/>
      <c r="P60" s="46"/>
      <c r="Q60" s="6"/>
      <c r="R60" s="46"/>
      <c r="S60" s="46"/>
      <c r="T60" s="6"/>
      <c r="U60" s="46"/>
      <c r="V60" s="46"/>
      <c r="W60" s="6"/>
      <c r="X60" s="6"/>
      <c r="Y60" s="48"/>
      <c r="Z60" s="48"/>
      <c r="AA60" s="48"/>
      <c r="AB60" s="48"/>
      <c r="AC60" s="48"/>
      <c r="AD60" s="48"/>
      <c r="AE60" s="48"/>
      <c r="AF60" s="48"/>
      <c r="AG60" s="48"/>
      <c r="AH60" s="1"/>
    </row>
    <row r="61" spans="1:40" ht="22.35" customHeight="1" thickBot="1" x14ac:dyDescent="0.25">
      <c r="A61" s="1655"/>
      <c r="B61" s="1656" t="s">
        <v>29</v>
      </c>
      <c r="C61" s="1598">
        <v>1</v>
      </c>
      <c r="D61" s="1598">
        <v>2</v>
      </c>
      <c r="E61" s="1599">
        <v>3</v>
      </c>
      <c r="F61" s="1599">
        <v>4</v>
      </c>
      <c r="G61" s="1599">
        <v>5</v>
      </c>
      <c r="H61" s="1599">
        <v>6</v>
      </c>
      <c r="I61" s="1599">
        <v>7</v>
      </c>
      <c r="J61" s="1598">
        <v>8</v>
      </c>
      <c r="K61" s="1598">
        <v>9</v>
      </c>
      <c r="L61" s="1599">
        <v>10</v>
      </c>
      <c r="M61" s="1599">
        <v>11</v>
      </c>
      <c r="N61" s="1599">
        <v>12</v>
      </c>
      <c r="O61" s="1599">
        <v>13</v>
      </c>
      <c r="P61" s="1599">
        <v>14</v>
      </c>
      <c r="Q61" s="1598">
        <v>15</v>
      </c>
      <c r="R61" s="1598">
        <v>16</v>
      </c>
      <c r="S61" s="1599">
        <v>17</v>
      </c>
      <c r="T61" s="1599">
        <v>18</v>
      </c>
      <c r="U61" s="1599">
        <v>19</v>
      </c>
      <c r="V61" s="1599">
        <v>20</v>
      </c>
      <c r="W61" s="1599">
        <v>21</v>
      </c>
      <c r="X61" s="1598">
        <v>22</v>
      </c>
      <c r="Y61" s="1598">
        <v>23</v>
      </c>
      <c r="Z61" s="1599">
        <v>24</v>
      </c>
      <c r="AA61" s="1599">
        <v>25</v>
      </c>
      <c r="AB61" s="1599">
        <v>26</v>
      </c>
      <c r="AC61" s="1599">
        <v>27</v>
      </c>
      <c r="AD61" s="1599">
        <v>28</v>
      </c>
      <c r="AE61" s="1598">
        <v>29</v>
      </c>
      <c r="AF61" s="1598">
        <v>30</v>
      </c>
      <c r="AG61" s="1600">
        <v>31</v>
      </c>
      <c r="AH61" s="1"/>
      <c r="AJ61" s="1161" t="s">
        <v>30</v>
      </c>
      <c r="AK61" s="1161" t="s">
        <v>44</v>
      </c>
      <c r="AL61" s="1161" t="s">
        <v>45</v>
      </c>
      <c r="AM61" s="1161" t="s">
        <v>46</v>
      </c>
      <c r="AN61" s="1161" t="s">
        <v>47</v>
      </c>
    </row>
    <row r="62" spans="1:40" ht="22.35" customHeight="1" thickBot="1" x14ac:dyDescent="0.25">
      <c r="A62" s="1657"/>
      <c r="B62" s="1658" t="s">
        <v>116</v>
      </c>
      <c r="C62" s="1386"/>
      <c r="D62" s="1386"/>
      <c r="E62" s="1393" t="s">
        <v>118</v>
      </c>
      <c r="F62" s="1393" t="s">
        <v>118</v>
      </c>
      <c r="G62" s="1393" t="s">
        <v>118</v>
      </c>
      <c r="H62" s="1393" t="s">
        <v>118</v>
      </c>
      <c r="I62" s="1393" t="s">
        <v>118</v>
      </c>
      <c r="J62" s="1393" t="s">
        <v>117</v>
      </c>
      <c r="K62" s="1393" t="s">
        <v>117</v>
      </c>
      <c r="L62" s="1387" t="s">
        <v>36</v>
      </c>
      <c r="M62" s="1387" t="s">
        <v>36</v>
      </c>
      <c r="N62" s="1387" t="s">
        <v>36</v>
      </c>
      <c r="O62" s="1387" t="s">
        <v>36</v>
      </c>
      <c r="P62" s="1387" t="s">
        <v>36</v>
      </c>
      <c r="Q62" s="1525">
        <v>23</v>
      </c>
      <c r="R62" s="1393">
        <v>23</v>
      </c>
      <c r="S62" s="1393" t="s">
        <v>118</v>
      </c>
      <c r="T62" s="1567" t="s">
        <v>36</v>
      </c>
      <c r="U62" s="1567" t="s">
        <v>36</v>
      </c>
      <c r="V62" s="1567" t="s">
        <v>36</v>
      </c>
      <c r="W62" s="1393" t="s">
        <v>118</v>
      </c>
      <c r="X62" s="1393" t="s">
        <v>122</v>
      </c>
      <c r="Y62" s="1393" t="s">
        <v>123</v>
      </c>
      <c r="Z62" s="1526" t="s">
        <v>36</v>
      </c>
      <c r="AA62" s="1526" t="s">
        <v>36</v>
      </c>
      <c r="AB62" s="1526" t="s">
        <v>36</v>
      </c>
      <c r="AC62" s="1526" t="s">
        <v>36</v>
      </c>
      <c r="AD62" s="1526" t="s">
        <v>36</v>
      </c>
      <c r="AE62" s="1525"/>
      <c r="AF62" s="1393"/>
      <c r="AG62" s="1527" t="s">
        <v>145</v>
      </c>
      <c r="AH62" s="1"/>
      <c r="AJ62" s="780">
        <v>128.44999999999999</v>
      </c>
      <c r="AK62" s="780">
        <v>8.75</v>
      </c>
      <c r="AL62" s="780">
        <f t="shared" ref="AL62:AL87" si="3">IF(AJ62="","",SUM(AJ62:AK62))</f>
        <v>137.19999999999999</v>
      </c>
      <c r="AM62" s="866">
        <f>IF(AJ62="","",AL62-NormTid)</f>
        <v>-23.130000000000024</v>
      </c>
      <c r="AN62" s="866">
        <f>AM62+'Juni 2023'!AN61</f>
        <v>30.889999999999951</v>
      </c>
    </row>
    <row r="63" spans="1:40" ht="22.35" customHeight="1" x14ac:dyDescent="0.2">
      <c r="A63" s="870"/>
      <c r="B63" s="1659" t="s">
        <v>121</v>
      </c>
      <c r="C63" s="1526">
        <v>23</v>
      </c>
      <c r="D63" s="1526">
        <v>23</v>
      </c>
      <c r="E63" s="1660">
        <v>25</v>
      </c>
      <c r="F63" s="1660">
        <v>25</v>
      </c>
      <c r="G63" s="1660">
        <v>25</v>
      </c>
      <c r="H63" s="1660">
        <v>25</v>
      </c>
      <c r="I63" s="1660">
        <v>25</v>
      </c>
      <c r="J63" s="1535" t="s">
        <v>0</v>
      </c>
      <c r="K63" s="1604">
        <v>26</v>
      </c>
      <c r="L63" s="1567" t="s">
        <v>140</v>
      </c>
      <c r="M63" s="1567" t="s">
        <v>140</v>
      </c>
      <c r="N63" s="1567" t="s">
        <v>140</v>
      </c>
      <c r="O63" s="1567" t="s">
        <v>140</v>
      </c>
      <c r="P63" s="1567" t="s">
        <v>140</v>
      </c>
      <c r="Q63" s="1535" t="s">
        <v>159</v>
      </c>
      <c r="R63" s="1535" t="s">
        <v>120</v>
      </c>
      <c r="S63" s="1567" t="s">
        <v>36</v>
      </c>
      <c r="T63" s="1567" t="s">
        <v>36</v>
      </c>
      <c r="U63" s="1567" t="s">
        <v>36</v>
      </c>
      <c r="V63" s="1393" t="s">
        <v>118</v>
      </c>
      <c r="W63" s="1535" t="s">
        <v>36</v>
      </c>
      <c r="X63" s="1393" t="s">
        <v>0</v>
      </c>
      <c r="Y63" s="1393" t="s">
        <v>0</v>
      </c>
      <c r="Z63" s="1661">
        <v>25</v>
      </c>
      <c r="AA63" s="1662">
        <v>25</v>
      </c>
      <c r="AB63" s="1662">
        <v>25</v>
      </c>
      <c r="AC63" s="1526" t="s">
        <v>36</v>
      </c>
      <c r="AD63" s="1662">
        <v>25</v>
      </c>
      <c r="AE63" s="1526" t="s">
        <v>84</v>
      </c>
      <c r="AF63" s="1526" t="s">
        <v>84</v>
      </c>
      <c r="AG63" s="1663">
        <v>7</v>
      </c>
      <c r="AH63" s="1"/>
      <c r="AJ63" s="780">
        <v>126</v>
      </c>
      <c r="AK63" s="780">
        <v>9.5</v>
      </c>
      <c r="AL63" s="780">
        <f t="shared" si="3"/>
        <v>135.5</v>
      </c>
      <c r="AM63" s="866">
        <f t="shared" ref="AM63:AM87" si="4">IF(AJ63="","",AL63-NormTid)</f>
        <v>-24.830000000000013</v>
      </c>
      <c r="AN63" s="866">
        <f>AM63+'Juni 2023'!AN62</f>
        <v>13.689999999999962</v>
      </c>
    </row>
    <row r="64" spans="1:40" ht="22.35" customHeight="1" thickBot="1" x14ac:dyDescent="0.25">
      <c r="A64" s="870"/>
      <c r="B64" s="1659" t="s">
        <v>126</v>
      </c>
      <c r="C64" s="1664">
        <v>22</v>
      </c>
      <c r="D64" s="1664">
        <v>22</v>
      </c>
      <c r="E64" s="1539" t="s">
        <v>32</v>
      </c>
      <c r="F64" s="1539" t="s">
        <v>32</v>
      </c>
      <c r="G64" s="1539" t="s">
        <v>32</v>
      </c>
      <c r="H64" s="1539" t="s">
        <v>32</v>
      </c>
      <c r="I64" s="1539" t="s">
        <v>32</v>
      </c>
      <c r="J64" s="1539"/>
      <c r="K64" s="1539"/>
      <c r="L64" s="1539" t="s">
        <v>32</v>
      </c>
      <c r="M64" s="1539" t="s">
        <v>32</v>
      </c>
      <c r="N64" s="1539" t="s">
        <v>32</v>
      </c>
      <c r="O64" s="1539" t="s">
        <v>32</v>
      </c>
      <c r="P64" s="1539" t="s">
        <v>32</v>
      </c>
      <c r="Q64" s="1539"/>
      <c r="R64" s="1539"/>
      <c r="S64" s="1539" t="s">
        <v>32</v>
      </c>
      <c r="T64" s="1539" t="s">
        <v>32</v>
      </c>
      <c r="U64" s="1539" t="s">
        <v>32</v>
      </c>
      <c r="V64" s="1539" t="s">
        <v>32</v>
      </c>
      <c r="W64" s="1539" t="s">
        <v>32</v>
      </c>
      <c r="X64" s="1539"/>
      <c r="Y64" s="1539"/>
      <c r="Z64" s="1535">
        <v>21</v>
      </c>
      <c r="AA64" s="1535">
        <v>21</v>
      </c>
      <c r="AB64" s="1535">
        <v>21</v>
      </c>
      <c r="AC64" s="1535">
        <v>21</v>
      </c>
      <c r="AD64" s="1567">
        <v>21</v>
      </c>
      <c r="AE64" s="1535">
        <v>21</v>
      </c>
      <c r="AF64" s="1535">
        <v>21</v>
      </c>
      <c r="AG64" s="1606" t="s">
        <v>36</v>
      </c>
      <c r="AH64" s="1"/>
      <c r="AJ64" s="780">
        <v>206.45</v>
      </c>
      <c r="AK64" s="780">
        <v>5</v>
      </c>
      <c r="AL64" s="780">
        <f t="shared" si="3"/>
        <v>211.45</v>
      </c>
      <c r="AM64" s="866">
        <f t="shared" si="4"/>
        <v>51.119999999999976</v>
      </c>
      <c r="AN64" s="866">
        <f>AM64+'Juni 2023'!AN63</f>
        <v>116.63999999999996</v>
      </c>
    </row>
    <row r="65" spans="1:40" ht="22.35" customHeight="1" x14ac:dyDescent="0.2">
      <c r="A65" s="870"/>
      <c r="B65" s="1665" t="s">
        <v>127</v>
      </c>
      <c r="C65" s="1539"/>
      <c r="D65" s="1539"/>
      <c r="E65" s="1567" t="s">
        <v>409</v>
      </c>
      <c r="F65" s="1567" t="s">
        <v>409</v>
      </c>
      <c r="G65" s="1567" t="s">
        <v>409</v>
      </c>
      <c r="H65" s="1567" t="s">
        <v>409</v>
      </c>
      <c r="I65" s="1567" t="s">
        <v>409</v>
      </c>
      <c r="J65" s="1535" t="s">
        <v>37</v>
      </c>
      <c r="K65" s="1535" t="s">
        <v>37</v>
      </c>
      <c r="L65" s="1666" t="s">
        <v>36</v>
      </c>
      <c r="M65" s="1666" t="s">
        <v>36</v>
      </c>
      <c r="N65" s="1666" t="s">
        <v>36</v>
      </c>
      <c r="O65" s="1666" t="s">
        <v>36</v>
      </c>
      <c r="P65" s="1535" t="s">
        <v>139</v>
      </c>
      <c r="Q65" s="1535" t="s">
        <v>0</v>
      </c>
      <c r="R65" s="1535" t="s">
        <v>0</v>
      </c>
      <c r="S65" s="1393">
        <v>4</v>
      </c>
      <c r="T65" s="1393" t="s">
        <v>118</v>
      </c>
      <c r="U65" s="1393" t="s">
        <v>32</v>
      </c>
      <c r="V65" s="1393">
        <v>1</v>
      </c>
      <c r="W65" s="1393" t="s">
        <v>124</v>
      </c>
      <c r="X65" s="1526"/>
      <c r="Y65" s="1526" t="s">
        <v>410</v>
      </c>
      <c r="Z65" s="1666" t="s">
        <v>36</v>
      </c>
      <c r="AA65" s="1666" t="s">
        <v>36</v>
      </c>
      <c r="AB65" s="1667" t="s">
        <v>36</v>
      </c>
      <c r="AC65" s="1666" t="s">
        <v>36</v>
      </c>
      <c r="AD65" s="1666" t="s">
        <v>36</v>
      </c>
      <c r="AE65" s="1526"/>
      <c r="AF65" s="1526"/>
      <c r="AG65" s="1606">
        <v>2</v>
      </c>
      <c r="AH65" s="1"/>
      <c r="AJ65" s="780">
        <v>132.30000000000001</v>
      </c>
      <c r="AK65" s="780">
        <v>9</v>
      </c>
      <c r="AL65" s="780">
        <f t="shared" si="3"/>
        <v>141.30000000000001</v>
      </c>
      <c r="AM65" s="866">
        <f t="shared" si="4"/>
        <v>-19.03</v>
      </c>
      <c r="AN65" s="866">
        <f>AM65+'Juni 2023'!AN64</f>
        <v>89.489999999999981</v>
      </c>
    </row>
    <row r="66" spans="1:40" ht="22.35" customHeight="1" x14ac:dyDescent="0.2">
      <c r="A66" s="927"/>
      <c r="B66" s="1659" t="s">
        <v>130</v>
      </c>
      <c r="C66" s="1668"/>
      <c r="D66" s="1668"/>
      <c r="E66" s="1668" t="s">
        <v>32</v>
      </c>
      <c r="F66" s="1668" t="s">
        <v>32</v>
      </c>
      <c r="G66" s="1668" t="s">
        <v>32</v>
      </c>
      <c r="H66" s="1668" t="s">
        <v>32</v>
      </c>
      <c r="I66" s="1668" t="s">
        <v>32</v>
      </c>
      <c r="J66" s="1668"/>
      <c r="K66" s="1668"/>
      <c r="L66" s="1668" t="s">
        <v>32</v>
      </c>
      <c r="M66" s="1668" t="s">
        <v>32</v>
      </c>
      <c r="N66" s="1668" t="s">
        <v>32</v>
      </c>
      <c r="O66" s="1668" t="s">
        <v>32</v>
      </c>
      <c r="P66" s="1668" t="s">
        <v>32</v>
      </c>
      <c r="Q66" s="1668"/>
      <c r="R66" s="1668"/>
      <c r="S66" s="1668" t="s">
        <v>32</v>
      </c>
      <c r="T66" s="1668" t="s">
        <v>32</v>
      </c>
      <c r="U66" s="1668" t="s">
        <v>32</v>
      </c>
      <c r="V66" s="1668" t="s">
        <v>32</v>
      </c>
      <c r="W66" s="1668" t="s">
        <v>32</v>
      </c>
      <c r="X66" s="1668"/>
      <c r="Y66" s="1668"/>
      <c r="Z66" s="1668" t="s">
        <v>32</v>
      </c>
      <c r="AA66" s="1668" t="s">
        <v>32</v>
      </c>
      <c r="AB66" s="1668" t="s">
        <v>32</v>
      </c>
      <c r="AC66" s="1668" t="s">
        <v>32</v>
      </c>
      <c r="AD66" s="1668" t="s">
        <v>32</v>
      </c>
      <c r="AE66" s="1668"/>
      <c r="AF66" s="1668"/>
      <c r="AG66" s="1669" t="s">
        <v>32</v>
      </c>
      <c r="AH66" s="1"/>
      <c r="AJ66" s="780" t="str">
        <f>IF(AH66="","",SUM(AH66:AI66))</f>
        <v/>
      </c>
      <c r="AK66" s="780"/>
      <c r="AL66" s="780" t="str">
        <f t="shared" si="3"/>
        <v/>
      </c>
      <c r="AM66" s="866" t="str">
        <f t="shared" si="4"/>
        <v/>
      </c>
      <c r="AN66" s="866" t="e">
        <f>AM66+'Juni 2023'!AN65</f>
        <v>#VALUE!</v>
      </c>
    </row>
    <row r="67" spans="1:40" ht="22.35" customHeight="1" x14ac:dyDescent="0.2">
      <c r="A67" s="870"/>
      <c r="B67" s="1659" t="s">
        <v>131</v>
      </c>
      <c r="C67" s="1526"/>
      <c r="D67" s="1526"/>
      <c r="E67" s="1535" t="s">
        <v>132</v>
      </c>
      <c r="F67" s="1535" t="s">
        <v>132</v>
      </c>
      <c r="G67" s="1535" t="s">
        <v>132</v>
      </c>
      <c r="H67" s="1535" t="s">
        <v>132</v>
      </c>
      <c r="I67" s="1535" t="s">
        <v>132</v>
      </c>
      <c r="J67" s="1526"/>
      <c r="K67" s="1535"/>
      <c r="L67" s="1535" t="s">
        <v>132</v>
      </c>
      <c r="M67" s="1535" t="s">
        <v>132</v>
      </c>
      <c r="N67" s="1535" t="s">
        <v>132</v>
      </c>
      <c r="O67" s="1535" t="s">
        <v>132</v>
      </c>
      <c r="P67" s="1535" t="s">
        <v>132</v>
      </c>
      <c r="Q67" s="1526"/>
      <c r="R67" s="1535"/>
      <c r="S67" s="1535" t="s">
        <v>132</v>
      </c>
      <c r="T67" s="1535" t="s">
        <v>132</v>
      </c>
      <c r="U67" s="1535" t="s">
        <v>132</v>
      </c>
      <c r="V67" s="1535" t="s">
        <v>132</v>
      </c>
      <c r="W67" s="1535" t="s">
        <v>132</v>
      </c>
      <c r="X67" s="1526"/>
      <c r="Y67" s="1535"/>
      <c r="Z67" s="1535" t="s">
        <v>132</v>
      </c>
      <c r="AA67" s="1535" t="s">
        <v>132</v>
      </c>
      <c r="AB67" s="1535" t="s">
        <v>132</v>
      </c>
      <c r="AC67" s="1535" t="s">
        <v>132</v>
      </c>
      <c r="AD67" s="1535" t="s">
        <v>132</v>
      </c>
      <c r="AE67" s="1526"/>
      <c r="AF67" s="1535"/>
      <c r="AG67" s="1606" t="s">
        <v>132</v>
      </c>
      <c r="AH67" s="1"/>
      <c r="AJ67" s="780">
        <v>155.44999999999999</v>
      </c>
      <c r="AK67" s="780">
        <v>0</v>
      </c>
      <c r="AL67" s="780">
        <f t="shared" si="3"/>
        <v>155.44999999999999</v>
      </c>
      <c r="AM67" s="866">
        <f t="shared" si="4"/>
        <v>-4.8800000000000239</v>
      </c>
      <c r="AN67" s="866">
        <f>AM67+'Juni 2023'!AN66</f>
        <v>-4.8600000000000492</v>
      </c>
    </row>
    <row r="68" spans="1:40" ht="22.35" customHeight="1" thickBot="1" x14ac:dyDescent="0.25">
      <c r="A68" s="870"/>
      <c r="B68" s="1665" t="s">
        <v>133</v>
      </c>
      <c r="C68" s="1567" t="s">
        <v>73</v>
      </c>
      <c r="D68" s="1567" t="s">
        <v>73</v>
      </c>
      <c r="E68" s="1567" t="s">
        <v>36</v>
      </c>
      <c r="F68" s="1567" t="s">
        <v>36</v>
      </c>
      <c r="G68" s="1567" t="s">
        <v>36</v>
      </c>
      <c r="H68" s="1567" t="s">
        <v>36</v>
      </c>
      <c r="I68" s="1567" t="s">
        <v>36</v>
      </c>
      <c r="J68" s="1567" t="s">
        <v>80</v>
      </c>
      <c r="K68" s="1567" t="s">
        <v>80</v>
      </c>
      <c r="L68" s="1604" t="s">
        <v>118</v>
      </c>
      <c r="M68" s="1666">
        <v>8</v>
      </c>
      <c r="N68" s="1666">
        <v>8</v>
      </c>
      <c r="O68" s="1666">
        <v>8</v>
      </c>
      <c r="P68" s="1666">
        <v>8</v>
      </c>
      <c r="Q68" s="1666"/>
      <c r="R68" s="1666"/>
      <c r="S68" s="1666" t="s">
        <v>36</v>
      </c>
      <c r="T68" s="1666" t="s">
        <v>36</v>
      </c>
      <c r="U68" s="1666" t="s">
        <v>36</v>
      </c>
      <c r="V68" s="1666" t="s">
        <v>36</v>
      </c>
      <c r="W68" s="1666" t="s">
        <v>36</v>
      </c>
      <c r="X68" s="1666"/>
      <c r="Y68" s="1666"/>
      <c r="Z68" s="1666">
        <v>1</v>
      </c>
      <c r="AA68" s="1666">
        <v>1</v>
      </c>
      <c r="AB68" s="1526">
        <v>1</v>
      </c>
      <c r="AC68" s="1666">
        <v>1</v>
      </c>
      <c r="AD68" s="1666">
        <v>1</v>
      </c>
      <c r="AE68" s="1567"/>
      <c r="AF68" s="1567"/>
      <c r="AG68" s="1613">
        <v>9</v>
      </c>
      <c r="AH68" s="1"/>
      <c r="AJ68" s="780">
        <v>127.3</v>
      </c>
      <c r="AK68" s="780">
        <v>7</v>
      </c>
      <c r="AL68" s="780">
        <f t="shared" si="3"/>
        <v>134.30000000000001</v>
      </c>
      <c r="AM68" s="866">
        <f t="shared" si="4"/>
        <v>-26.03</v>
      </c>
      <c r="AN68" s="866">
        <f>AM68+'Juni 2023'!AN67</f>
        <v>-13.510000000000026</v>
      </c>
    </row>
    <row r="69" spans="1:40" ht="22.35" customHeight="1" thickBot="1" x14ac:dyDescent="0.25">
      <c r="A69" s="870"/>
      <c r="B69" s="1665" t="s">
        <v>134</v>
      </c>
      <c r="C69" s="1526"/>
      <c r="D69" s="1526"/>
      <c r="E69" s="1567" t="s">
        <v>166</v>
      </c>
      <c r="F69" s="1567" t="s">
        <v>166</v>
      </c>
      <c r="G69" s="1567" t="s">
        <v>166</v>
      </c>
      <c r="H69" s="1567" t="s">
        <v>166</v>
      </c>
      <c r="I69" s="1567" t="s">
        <v>166</v>
      </c>
      <c r="J69" s="1526"/>
      <c r="K69" s="1535"/>
      <c r="L69" s="1567" t="s">
        <v>411</v>
      </c>
      <c r="M69" s="1567" t="s">
        <v>411</v>
      </c>
      <c r="N69" s="1567" t="s">
        <v>233</v>
      </c>
      <c r="O69" s="1525" t="s">
        <v>32</v>
      </c>
      <c r="P69" s="1525" t="s">
        <v>32</v>
      </c>
      <c r="Q69" s="346" t="s">
        <v>128</v>
      </c>
      <c r="R69" s="335" t="s">
        <v>129</v>
      </c>
      <c r="S69" s="1567" t="s">
        <v>36</v>
      </c>
      <c r="T69" s="1567" t="s">
        <v>36</v>
      </c>
      <c r="U69" s="1567" t="s">
        <v>36</v>
      </c>
      <c r="V69" s="1567" t="s">
        <v>36</v>
      </c>
      <c r="W69" s="1567" t="s">
        <v>36</v>
      </c>
      <c r="X69" s="1526"/>
      <c r="Y69" s="1535"/>
      <c r="Z69" s="1670" t="s">
        <v>140</v>
      </c>
      <c r="AA69" s="1670" t="s">
        <v>140</v>
      </c>
      <c r="AB69" s="1670" t="s">
        <v>140</v>
      </c>
      <c r="AC69" s="1670" t="s">
        <v>140</v>
      </c>
      <c r="AD69" s="1670" t="s">
        <v>140</v>
      </c>
      <c r="AE69" s="1670" t="s">
        <v>159</v>
      </c>
      <c r="AF69" s="267" t="s">
        <v>120</v>
      </c>
      <c r="AG69" s="1671" t="s">
        <v>36</v>
      </c>
      <c r="AH69" s="1"/>
      <c r="AJ69" s="780">
        <v>117.3</v>
      </c>
      <c r="AK69" s="780">
        <v>6.5</v>
      </c>
      <c r="AL69" s="780">
        <f t="shared" si="3"/>
        <v>123.8</v>
      </c>
      <c r="AM69" s="866">
        <f t="shared" si="4"/>
        <v>-36.530000000000015</v>
      </c>
      <c r="AN69" s="866">
        <f>AM69+'Juni 2023'!AN68</f>
        <v>-48.010000000000041</v>
      </c>
    </row>
    <row r="70" spans="1:40" ht="22.35" customHeight="1" x14ac:dyDescent="0.2">
      <c r="A70" s="870"/>
      <c r="B70" s="1665" t="s">
        <v>135</v>
      </c>
      <c r="C70" s="1526"/>
      <c r="D70" s="1526"/>
      <c r="E70" s="1539" t="s">
        <v>32</v>
      </c>
      <c r="F70" s="1539" t="s">
        <v>32</v>
      </c>
      <c r="G70" s="1539" t="s">
        <v>32</v>
      </c>
      <c r="H70" s="1539" t="s">
        <v>32</v>
      </c>
      <c r="I70" s="1539" t="s">
        <v>32</v>
      </c>
      <c r="J70" s="1539"/>
      <c r="K70" s="1539"/>
      <c r="L70" s="1539" t="s">
        <v>32</v>
      </c>
      <c r="M70" s="1539" t="s">
        <v>32</v>
      </c>
      <c r="N70" s="1539" t="s">
        <v>32</v>
      </c>
      <c r="O70" s="1539" t="s">
        <v>32</v>
      </c>
      <c r="P70" s="1539" t="s">
        <v>32</v>
      </c>
      <c r="Q70" s="1539"/>
      <c r="R70" s="1539"/>
      <c r="S70" s="1539" t="s">
        <v>32</v>
      </c>
      <c r="T70" s="1539" t="s">
        <v>32</v>
      </c>
      <c r="U70" s="1539" t="s">
        <v>32</v>
      </c>
      <c r="V70" s="1539" t="s">
        <v>32</v>
      </c>
      <c r="W70" s="1539" t="s">
        <v>32</v>
      </c>
      <c r="X70" s="1539"/>
      <c r="Y70" s="1539"/>
      <c r="Z70" s="129" t="s">
        <v>296</v>
      </c>
      <c r="AA70" s="129" t="s">
        <v>296</v>
      </c>
      <c r="AB70" s="129" t="s">
        <v>296</v>
      </c>
      <c r="AC70" s="129" t="s">
        <v>296</v>
      </c>
      <c r="AD70" s="129" t="s">
        <v>296</v>
      </c>
      <c r="AE70" s="1526"/>
      <c r="AF70" s="1535"/>
      <c r="AG70" s="1606" t="s">
        <v>296</v>
      </c>
      <c r="AH70" s="1"/>
      <c r="AJ70" s="780">
        <v>155.44999999999999</v>
      </c>
      <c r="AK70" s="780">
        <v>0</v>
      </c>
      <c r="AL70" s="780">
        <f t="shared" si="3"/>
        <v>155.44999999999999</v>
      </c>
      <c r="AM70" s="866">
        <f t="shared" si="4"/>
        <v>-4.8800000000000239</v>
      </c>
      <c r="AN70" s="866">
        <f>AM70+'Juni 2023'!AN69</f>
        <v>25.639999999999951</v>
      </c>
    </row>
    <row r="71" spans="1:40" ht="22.35" customHeight="1" x14ac:dyDescent="0.2">
      <c r="A71" s="481"/>
      <c r="B71" s="1665" t="s">
        <v>137</v>
      </c>
      <c r="C71" s="1526"/>
      <c r="D71" s="1526"/>
      <c r="E71" s="1567" t="s">
        <v>146</v>
      </c>
      <c r="F71" s="1567" t="s">
        <v>146</v>
      </c>
      <c r="G71" s="1567" t="s">
        <v>146</v>
      </c>
      <c r="H71" s="1567" t="s">
        <v>146</v>
      </c>
      <c r="I71" s="1567" t="s">
        <v>146</v>
      </c>
      <c r="J71" s="1526"/>
      <c r="K71" s="1535"/>
      <c r="L71" s="1567" t="s">
        <v>146</v>
      </c>
      <c r="M71" s="1567" t="s">
        <v>146</v>
      </c>
      <c r="N71" s="1567" t="s">
        <v>146</v>
      </c>
      <c r="O71" s="1567" t="s">
        <v>146</v>
      </c>
      <c r="P71" s="1567" t="s">
        <v>146</v>
      </c>
      <c r="Q71" s="1526"/>
      <c r="R71" s="1535"/>
      <c r="S71" s="1567" t="s">
        <v>146</v>
      </c>
      <c r="T71" s="1567" t="s">
        <v>146</v>
      </c>
      <c r="U71" s="1567" t="s">
        <v>146</v>
      </c>
      <c r="V71" s="1567" t="s">
        <v>146</v>
      </c>
      <c r="W71" s="1567" t="s">
        <v>146</v>
      </c>
      <c r="X71" s="1526"/>
      <c r="Y71" s="1535"/>
      <c r="Z71" s="1535">
        <v>89</v>
      </c>
      <c r="AA71" s="1535">
        <v>89</v>
      </c>
      <c r="AB71" s="1535">
        <v>89</v>
      </c>
      <c r="AC71" s="1535">
        <v>89</v>
      </c>
      <c r="AD71" s="1535">
        <v>89</v>
      </c>
      <c r="AE71" s="1535">
        <v>89</v>
      </c>
      <c r="AF71" s="1535"/>
      <c r="AG71" s="1606" t="s">
        <v>136</v>
      </c>
      <c r="AJ71" s="780">
        <v>162.15</v>
      </c>
      <c r="AK71" s="780">
        <v>1</v>
      </c>
      <c r="AL71" s="780">
        <f t="shared" si="3"/>
        <v>163.15</v>
      </c>
      <c r="AM71" s="866">
        <f t="shared" si="4"/>
        <v>2.8199999999999932</v>
      </c>
      <c r="AN71" s="866">
        <f>AM71+'Juni 2023'!AN70</f>
        <v>44.839999999999968</v>
      </c>
    </row>
    <row r="72" spans="1:40" ht="22.35" customHeight="1" x14ac:dyDescent="0.2">
      <c r="A72" s="924"/>
      <c r="B72" s="1665" t="s">
        <v>141</v>
      </c>
      <c r="C72" s="1526"/>
      <c r="D72" s="1526"/>
      <c r="E72" s="1535" t="s">
        <v>138</v>
      </c>
      <c r="F72" s="1535" t="s">
        <v>138</v>
      </c>
      <c r="G72" s="1535" t="s">
        <v>138</v>
      </c>
      <c r="H72" s="1535" t="s">
        <v>138</v>
      </c>
      <c r="I72" s="1535" t="s">
        <v>138</v>
      </c>
      <c r="J72" s="1526"/>
      <c r="K72" s="1535"/>
      <c r="L72" s="1535" t="s">
        <v>138</v>
      </c>
      <c r="M72" s="1535" t="s">
        <v>138</v>
      </c>
      <c r="N72" s="1535" t="s">
        <v>138</v>
      </c>
      <c r="O72" s="1535" t="s">
        <v>138</v>
      </c>
      <c r="P72" s="1535" t="s">
        <v>138</v>
      </c>
      <c r="Q72" s="1526"/>
      <c r="R72" s="1535"/>
      <c r="S72" s="1535" t="s">
        <v>138</v>
      </c>
      <c r="T72" s="1535" t="s">
        <v>138</v>
      </c>
      <c r="U72" s="1535" t="s">
        <v>138</v>
      </c>
      <c r="V72" s="1535" t="s">
        <v>138</v>
      </c>
      <c r="W72" s="1535" t="s">
        <v>138</v>
      </c>
      <c r="X72" s="1526"/>
      <c r="Y72" s="1535"/>
      <c r="Z72" s="1535" t="s">
        <v>138</v>
      </c>
      <c r="AA72" s="1535" t="s">
        <v>138</v>
      </c>
      <c r="AB72" s="1535" t="s">
        <v>138</v>
      </c>
      <c r="AC72" s="1535" t="s">
        <v>138</v>
      </c>
      <c r="AD72" s="1535" t="s">
        <v>138</v>
      </c>
      <c r="AE72" s="1526"/>
      <c r="AF72" s="1535"/>
      <c r="AG72" s="1606" t="s">
        <v>138</v>
      </c>
      <c r="AJ72" s="780">
        <v>155.44999999999999</v>
      </c>
      <c r="AK72" s="780">
        <v>0</v>
      </c>
      <c r="AL72" s="780">
        <f t="shared" si="3"/>
        <v>155.44999999999999</v>
      </c>
      <c r="AM72" s="866">
        <f t="shared" si="4"/>
        <v>-4.8800000000000239</v>
      </c>
      <c r="AN72" s="866">
        <f>AM72+'Juni 2023'!AN71</f>
        <v>-65.860000000000042</v>
      </c>
    </row>
    <row r="73" spans="1:40" ht="22.35" customHeight="1" x14ac:dyDescent="0.2">
      <c r="A73" s="727"/>
      <c r="B73" s="1665" t="s">
        <v>143</v>
      </c>
      <c r="C73" s="1526" t="s">
        <v>0</v>
      </c>
      <c r="D73" s="1526" t="s">
        <v>0</v>
      </c>
      <c r="E73" s="1535" t="s">
        <v>151</v>
      </c>
      <c r="F73" s="1535" t="s">
        <v>32</v>
      </c>
      <c r="G73" s="1535" t="s">
        <v>32</v>
      </c>
      <c r="H73" s="1535" t="s">
        <v>32</v>
      </c>
      <c r="I73" s="1535" t="s">
        <v>32</v>
      </c>
      <c r="J73" s="1526"/>
      <c r="K73" s="1535"/>
      <c r="L73" s="1672" t="s">
        <v>166</v>
      </c>
      <c r="M73" s="1672" t="s">
        <v>166</v>
      </c>
      <c r="N73" s="1672" t="s">
        <v>166</v>
      </c>
      <c r="O73" s="1672" t="s">
        <v>166</v>
      </c>
      <c r="P73" s="1672" t="s">
        <v>166</v>
      </c>
      <c r="Q73" s="1672"/>
      <c r="R73" s="1535"/>
      <c r="S73" s="1539" t="s">
        <v>166</v>
      </c>
      <c r="T73" s="1539" t="s">
        <v>166</v>
      </c>
      <c r="U73" s="1539" t="s">
        <v>166</v>
      </c>
      <c r="V73" s="1539" t="s">
        <v>166</v>
      </c>
      <c r="W73" s="1539" t="s">
        <v>166</v>
      </c>
      <c r="X73" s="1539"/>
      <c r="Y73" s="1539"/>
      <c r="Z73" s="1535" t="s">
        <v>145</v>
      </c>
      <c r="AA73" s="1535" t="s">
        <v>145</v>
      </c>
      <c r="AB73" s="1535" t="s">
        <v>145</v>
      </c>
      <c r="AC73" s="1535" t="s">
        <v>145</v>
      </c>
      <c r="AD73" s="1535" t="s">
        <v>145</v>
      </c>
      <c r="AE73" s="1526"/>
      <c r="AF73" s="1535">
        <v>26</v>
      </c>
      <c r="AG73" s="1606" t="s">
        <v>118</v>
      </c>
      <c r="AH73" s="1"/>
      <c r="AJ73" s="780">
        <v>150.15</v>
      </c>
      <c r="AK73" s="780">
        <v>3.75</v>
      </c>
      <c r="AL73" s="780">
        <f t="shared" si="3"/>
        <v>153.9</v>
      </c>
      <c r="AM73" s="866">
        <f t="shared" si="4"/>
        <v>-6.4300000000000068</v>
      </c>
      <c r="AN73" s="866">
        <f>AM73+'Juni 2023'!AN72</f>
        <v>26.589999999999968</v>
      </c>
    </row>
    <row r="74" spans="1:40" ht="22.35" customHeight="1" thickBot="1" x14ac:dyDescent="0.25">
      <c r="A74" s="924"/>
      <c r="B74" s="1673" t="s">
        <v>144</v>
      </c>
      <c r="C74" s="259" t="s">
        <v>80</v>
      </c>
      <c r="D74" s="1674" t="s">
        <v>76</v>
      </c>
      <c r="E74" s="1536" t="s">
        <v>36</v>
      </c>
      <c r="F74" s="1535" t="s">
        <v>36</v>
      </c>
      <c r="G74" s="1567" t="s">
        <v>32</v>
      </c>
      <c r="H74" s="1567" t="s">
        <v>145</v>
      </c>
      <c r="I74" s="1567" t="s">
        <v>145</v>
      </c>
      <c r="J74" s="1526"/>
      <c r="K74" s="1526"/>
      <c r="L74" s="1666" t="s">
        <v>36</v>
      </c>
      <c r="M74" s="1666" t="s">
        <v>36</v>
      </c>
      <c r="N74" s="1666" t="s">
        <v>36</v>
      </c>
      <c r="O74" s="1666" t="s">
        <v>36</v>
      </c>
      <c r="P74" s="1666" t="s">
        <v>36</v>
      </c>
      <c r="Q74" s="1535">
        <v>89</v>
      </c>
      <c r="R74" s="1535"/>
      <c r="S74" s="1535">
        <v>99</v>
      </c>
      <c r="T74" s="1526">
        <v>99</v>
      </c>
      <c r="U74" s="1675" t="s">
        <v>36</v>
      </c>
      <c r="V74" s="1675" t="s">
        <v>36</v>
      </c>
      <c r="W74" s="1526" t="s">
        <v>36</v>
      </c>
      <c r="X74" s="1567" t="s">
        <v>80</v>
      </c>
      <c r="Y74" s="1567" t="s">
        <v>80</v>
      </c>
      <c r="Z74" s="1676" t="s">
        <v>412</v>
      </c>
      <c r="AA74" s="1676" t="s">
        <v>412</v>
      </c>
      <c r="AB74" s="1676" t="s">
        <v>412</v>
      </c>
      <c r="AC74" s="1676" t="s">
        <v>412</v>
      </c>
      <c r="AD74" s="1676" t="s">
        <v>412</v>
      </c>
      <c r="AE74" s="1539"/>
      <c r="AF74" s="1539"/>
      <c r="AG74" s="129">
        <v>99</v>
      </c>
      <c r="AH74" s="1"/>
      <c r="AJ74" s="780">
        <v>123.3</v>
      </c>
      <c r="AK74" s="780">
        <v>6.25</v>
      </c>
      <c r="AL74" s="780">
        <f t="shared" si="3"/>
        <v>129.55000000000001</v>
      </c>
      <c r="AM74" s="866">
        <f t="shared" si="4"/>
        <v>-30.78</v>
      </c>
      <c r="AN74" s="866">
        <f>AM74+'Juni 2023'!AN73</f>
        <v>-175.26000000000002</v>
      </c>
    </row>
    <row r="75" spans="1:40" ht="22.35" customHeight="1" thickBot="1" x14ac:dyDescent="0.25">
      <c r="A75" s="924"/>
      <c r="B75" s="1659" t="s">
        <v>147</v>
      </c>
      <c r="C75" s="1535" t="s">
        <v>159</v>
      </c>
      <c r="D75" s="1535" t="s">
        <v>120</v>
      </c>
      <c r="E75" s="1539" t="s">
        <v>36</v>
      </c>
      <c r="F75" s="1539" t="s">
        <v>36</v>
      </c>
      <c r="G75" s="1539" t="s">
        <v>36</v>
      </c>
      <c r="H75" s="1539" t="s">
        <v>36</v>
      </c>
      <c r="I75" s="1539" t="s">
        <v>36</v>
      </c>
      <c r="J75" s="1539"/>
      <c r="K75" s="1539"/>
      <c r="L75" s="1539" t="s">
        <v>32</v>
      </c>
      <c r="M75" s="1539" t="s">
        <v>32</v>
      </c>
      <c r="N75" s="1539" t="s">
        <v>32</v>
      </c>
      <c r="O75" s="1539" t="s">
        <v>32</v>
      </c>
      <c r="P75" s="1539" t="s">
        <v>32</v>
      </c>
      <c r="Q75" s="1539"/>
      <c r="R75" s="1539"/>
      <c r="S75" s="1535">
        <v>10</v>
      </c>
      <c r="T75" s="1535">
        <v>10</v>
      </c>
      <c r="U75" s="1535">
        <v>10</v>
      </c>
      <c r="V75" s="1535">
        <v>10</v>
      </c>
      <c r="W75" s="1535">
        <v>10</v>
      </c>
      <c r="X75" s="1535" t="s">
        <v>76</v>
      </c>
      <c r="Y75" s="1535" t="s">
        <v>76</v>
      </c>
      <c r="Z75" s="1666" t="s">
        <v>36</v>
      </c>
      <c r="AA75" s="1666" t="s">
        <v>36</v>
      </c>
      <c r="AB75" s="1666" t="s">
        <v>36</v>
      </c>
      <c r="AC75" s="1666" t="s">
        <v>36</v>
      </c>
      <c r="AD75" s="1666" t="s">
        <v>36</v>
      </c>
      <c r="AE75" s="1526"/>
      <c r="AF75" s="1535"/>
      <c r="AG75" s="1606">
        <v>26</v>
      </c>
      <c r="AH75" s="1"/>
      <c r="AJ75" s="780">
        <v>122.45</v>
      </c>
      <c r="AK75" s="780">
        <v>6.5</v>
      </c>
      <c r="AL75" s="780">
        <f t="shared" si="3"/>
        <v>128.94999999999999</v>
      </c>
      <c r="AM75" s="866">
        <f t="shared" si="4"/>
        <v>-31.380000000000024</v>
      </c>
      <c r="AN75" s="866">
        <f>AM75+'Juni 2023'!AN74</f>
        <v>-7.6100000000000492</v>
      </c>
    </row>
    <row r="76" spans="1:40" ht="22.35" customHeight="1" thickBot="1" x14ac:dyDescent="0.25">
      <c r="A76" s="924"/>
      <c r="B76" s="1659" t="s">
        <v>149</v>
      </c>
      <c r="C76" s="1535" t="s">
        <v>122</v>
      </c>
      <c r="D76" s="1535" t="s">
        <v>123</v>
      </c>
      <c r="E76" s="1567" t="s">
        <v>36</v>
      </c>
      <c r="F76" s="1567" t="s">
        <v>36</v>
      </c>
      <c r="G76" s="1567" t="s">
        <v>36</v>
      </c>
      <c r="H76" s="1526" t="s">
        <v>151</v>
      </c>
      <c r="I76" s="1526" t="s">
        <v>151</v>
      </c>
      <c r="J76" s="1526"/>
      <c r="K76" s="1535"/>
      <c r="L76" s="1535">
        <v>25</v>
      </c>
      <c r="M76" s="1535">
        <v>25</v>
      </c>
      <c r="N76" s="1535">
        <v>25</v>
      </c>
      <c r="O76" s="1535">
        <v>25</v>
      </c>
      <c r="P76" s="1535">
        <v>25</v>
      </c>
      <c r="Q76" s="1526"/>
      <c r="R76" s="1526"/>
      <c r="S76" s="1535" t="s">
        <v>36</v>
      </c>
      <c r="T76" s="1526" t="s">
        <v>36</v>
      </c>
      <c r="U76" s="1393" t="s">
        <v>118</v>
      </c>
      <c r="V76" s="1677">
        <v>5</v>
      </c>
      <c r="W76" s="1677">
        <v>5</v>
      </c>
      <c r="X76" s="1550" t="s">
        <v>117</v>
      </c>
      <c r="Y76" s="1550" t="s">
        <v>117</v>
      </c>
      <c r="Z76" s="1666" t="s">
        <v>36</v>
      </c>
      <c r="AA76" s="1666" t="s">
        <v>36</v>
      </c>
      <c r="AB76" s="1666" t="s">
        <v>36</v>
      </c>
      <c r="AC76" s="1526">
        <v>25</v>
      </c>
      <c r="AD76" s="335" t="s">
        <v>139</v>
      </c>
      <c r="AE76" s="335" t="s">
        <v>128</v>
      </c>
      <c r="AF76" s="335" t="s">
        <v>129</v>
      </c>
      <c r="AG76" s="1606" t="s">
        <v>36</v>
      </c>
      <c r="AH76" s="1"/>
      <c r="AJ76" s="780">
        <v>185</v>
      </c>
      <c r="AK76" s="780">
        <v>11</v>
      </c>
      <c r="AL76" s="780">
        <f t="shared" si="3"/>
        <v>196</v>
      </c>
      <c r="AM76" s="866">
        <f t="shared" si="4"/>
        <v>35.669999999999987</v>
      </c>
      <c r="AN76" s="866">
        <f>AM76+'Juni 2023'!AN75</f>
        <v>49.689999999999962</v>
      </c>
    </row>
    <row r="77" spans="1:40" ht="22.35" customHeight="1" x14ac:dyDescent="0.2">
      <c r="A77" s="944"/>
      <c r="B77" s="1678" t="s">
        <v>150</v>
      </c>
      <c r="C77" s="1526"/>
      <c r="D77" s="1526"/>
      <c r="E77" s="1539" t="s">
        <v>32</v>
      </c>
      <c r="F77" s="1539" t="s">
        <v>32</v>
      </c>
      <c r="G77" s="1539" t="s">
        <v>32</v>
      </c>
      <c r="H77" s="1679" t="s">
        <v>32</v>
      </c>
      <c r="I77" s="1679" t="s">
        <v>32</v>
      </c>
      <c r="J77" s="1679"/>
      <c r="K77" s="1679"/>
      <c r="L77" s="1539" t="s">
        <v>32</v>
      </c>
      <c r="M77" s="1539" t="s">
        <v>32</v>
      </c>
      <c r="N77" s="1539" t="s">
        <v>32</v>
      </c>
      <c r="O77" s="1539" t="s">
        <v>32</v>
      </c>
      <c r="P77" s="1539" t="s">
        <v>32</v>
      </c>
      <c r="Q77" s="1539"/>
      <c r="R77" s="1539"/>
      <c r="S77" s="1539" t="s">
        <v>32</v>
      </c>
      <c r="T77" s="1539" t="s">
        <v>32</v>
      </c>
      <c r="U77" s="1539" t="s">
        <v>32</v>
      </c>
      <c r="V77" s="1539" t="s">
        <v>32</v>
      </c>
      <c r="W77" s="1539" t="s">
        <v>32</v>
      </c>
      <c r="X77" s="1539"/>
      <c r="Y77" s="1539"/>
      <c r="Z77" s="1535" t="s">
        <v>151</v>
      </c>
      <c r="AA77" s="1535" t="s">
        <v>151</v>
      </c>
      <c r="AB77" s="1535" t="s">
        <v>151</v>
      </c>
      <c r="AC77" s="1535" t="s">
        <v>151</v>
      </c>
      <c r="AD77" s="1535" t="s">
        <v>151</v>
      </c>
      <c r="AE77" s="1526"/>
      <c r="AF77" s="1535"/>
      <c r="AG77" s="1606" t="s">
        <v>151</v>
      </c>
      <c r="AH77" s="1"/>
      <c r="AJ77" s="780">
        <v>155.44999999999999</v>
      </c>
      <c r="AK77" s="780">
        <v>0.25</v>
      </c>
      <c r="AL77" s="780">
        <f t="shared" si="3"/>
        <v>155.69999999999999</v>
      </c>
      <c r="AM77" s="866">
        <f t="shared" si="4"/>
        <v>-4.6300000000000239</v>
      </c>
      <c r="AN77" s="866">
        <f>AM77+'Juni 2023'!AN76</f>
        <v>29.889999999999951</v>
      </c>
    </row>
    <row r="78" spans="1:40" ht="22.35" customHeight="1" x14ac:dyDescent="0.2">
      <c r="A78" s="944"/>
      <c r="B78" s="1659" t="s">
        <v>152</v>
      </c>
      <c r="C78" s="1539"/>
      <c r="D78" s="1539"/>
      <c r="E78" s="1670" t="s">
        <v>32</v>
      </c>
      <c r="F78" s="1680" t="s">
        <v>32</v>
      </c>
      <c r="G78" s="1681" t="s">
        <v>32</v>
      </c>
      <c r="H78" s="961" t="s">
        <v>36</v>
      </c>
      <c r="I78" s="961" t="s">
        <v>36</v>
      </c>
      <c r="J78" s="961" t="s">
        <v>119</v>
      </c>
      <c r="K78" s="961" t="s">
        <v>119</v>
      </c>
      <c r="L78" s="1682">
        <v>26</v>
      </c>
      <c r="M78" s="1535">
        <v>26</v>
      </c>
      <c r="N78" s="1535">
        <v>26</v>
      </c>
      <c r="O78" s="1535">
        <v>26</v>
      </c>
      <c r="P78" s="1535">
        <v>26</v>
      </c>
      <c r="Q78" s="1526"/>
      <c r="R78" s="1535"/>
      <c r="S78" s="1535">
        <v>25</v>
      </c>
      <c r="T78" s="1535">
        <v>25</v>
      </c>
      <c r="U78" s="1535">
        <v>25</v>
      </c>
      <c r="V78" s="1535">
        <v>25</v>
      </c>
      <c r="W78" s="1535">
        <v>25</v>
      </c>
      <c r="X78" s="1526"/>
      <c r="Y78" s="1535"/>
      <c r="Z78" s="1535" t="s">
        <v>175</v>
      </c>
      <c r="AA78" s="1535" t="s">
        <v>175</v>
      </c>
      <c r="AB78" s="1567" t="s">
        <v>175</v>
      </c>
      <c r="AC78" s="1534" t="s">
        <v>175</v>
      </c>
      <c r="AD78" s="1567" t="s">
        <v>175</v>
      </c>
      <c r="AE78" s="1567" t="s">
        <v>176</v>
      </c>
      <c r="AF78" s="1535" t="s">
        <v>50</v>
      </c>
      <c r="AG78" s="1683" t="s">
        <v>36</v>
      </c>
      <c r="AH78" s="1"/>
      <c r="AJ78" s="780">
        <v>183.3</v>
      </c>
      <c r="AK78" s="780">
        <v>10.75</v>
      </c>
      <c r="AL78" s="780">
        <f t="shared" si="3"/>
        <v>194.05</v>
      </c>
      <c r="AM78" s="866">
        <f t="shared" si="4"/>
        <v>33.72</v>
      </c>
      <c r="AN78" s="866">
        <f>AM78+'Juni 2023'!AN77</f>
        <v>50.589999999999975</v>
      </c>
    </row>
    <row r="79" spans="1:40" ht="22.35" customHeight="1" x14ac:dyDescent="0.2">
      <c r="A79" s="944"/>
      <c r="B79" s="1659" t="s">
        <v>156</v>
      </c>
      <c r="C79" s="1684" t="s">
        <v>128</v>
      </c>
      <c r="D79" s="1684" t="s">
        <v>129</v>
      </c>
      <c r="E79" s="1567" t="s">
        <v>36</v>
      </c>
      <c r="F79" s="1567" t="s">
        <v>36</v>
      </c>
      <c r="G79" s="1567" t="s">
        <v>36</v>
      </c>
      <c r="H79" s="725" t="s">
        <v>32</v>
      </c>
      <c r="I79" s="725">
        <v>89</v>
      </c>
      <c r="J79" s="725"/>
      <c r="K79" s="724"/>
      <c r="L79" s="1567">
        <v>11</v>
      </c>
      <c r="M79" s="1536">
        <v>11</v>
      </c>
      <c r="N79" s="1526">
        <v>11</v>
      </c>
      <c r="O79" s="1526">
        <v>11</v>
      </c>
      <c r="P79" s="1526">
        <v>11</v>
      </c>
      <c r="Q79" s="1526" t="s">
        <v>73</v>
      </c>
      <c r="R79" s="1526" t="s">
        <v>73</v>
      </c>
      <c r="S79" s="1567" t="s">
        <v>36</v>
      </c>
      <c r="T79" s="1567" t="s">
        <v>36</v>
      </c>
      <c r="U79" s="1567" t="s">
        <v>36</v>
      </c>
      <c r="V79" s="1567" t="s">
        <v>36</v>
      </c>
      <c r="W79" s="1567" t="s">
        <v>36</v>
      </c>
      <c r="X79" s="1526"/>
      <c r="Y79" s="1535"/>
      <c r="Z79" s="1539" t="s">
        <v>32</v>
      </c>
      <c r="AA79" s="1539" t="s">
        <v>32</v>
      </c>
      <c r="AB79" s="1539" t="s">
        <v>32</v>
      </c>
      <c r="AC79" s="1539" t="s">
        <v>32</v>
      </c>
      <c r="AD79" s="1539" t="s">
        <v>32</v>
      </c>
      <c r="AE79" s="1539"/>
      <c r="AF79" s="236"/>
      <c r="AG79" s="1548" t="s">
        <v>32</v>
      </c>
      <c r="AH79" s="1"/>
      <c r="AJ79" s="780">
        <v>155.44999999999999</v>
      </c>
      <c r="AK79" s="780">
        <v>6.25</v>
      </c>
      <c r="AL79" s="780">
        <f t="shared" si="3"/>
        <v>161.69999999999999</v>
      </c>
      <c r="AM79" s="866">
        <f t="shared" si="4"/>
        <v>1.3699999999999761</v>
      </c>
      <c r="AN79" s="866">
        <f>AM79+'Juni 2023'!AN78</f>
        <v>-12.110000000000049</v>
      </c>
    </row>
    <row r="80" spans="1:40" ht="22.35" customHeight="1" x14ac:dyDescent="0.2">
      <c r="A80" s="944"/>
      <c r="B80" s="1659" t="s">
        <v>157</v>
      </c>
      <c r="C80" s="1526"/>
      <c r="D80" s="1526"/>
      <c r="E80" s="1668" t="s">
        <v>413</v>
      </c>
      <c r="F80" s="1605">
        <v>79</v>
      </c>
      <c r="G80" s="1605">
        <v>79</v>
      </c>
      <c r="H80" s="1605">
        <v>79</v>
      </c>
      <c r="I80" s="1605" t="s">
        <v>54</v>
      </c>
      <c r="J80" s="1605" t="s">
        <v>54</v>
      </c>
      <c r="K80" s="1535"/>
      <c r="L80" s="1535">
        <v>89</v>
      </c>
      <c r="M80" s="1550">
        <v>89</v>
      </c>
      <c r="N80" s="1535">
        <v>89</v>
      </c>
      <c r="O80" s="1685">
        <v>89</v>
      </c>
      <c r="P80" s="1685" t="s">
        <v>36</v>
      </c>
      <c r="Q80" s="1526"/>
      <c r="R80" s="1535"/>
      <c r="S80" s="1535" t="s">
        <v>166</v>
      </c>
      <c r="T80" s="1535" t="s">
        <v>166</v>
      </c>
      <c r="U80" s="1675" t="s">
        <v>166</v>
      </c>
      <c r="V80" s="1526" t="s">
        <v>166</v>
      </c>
      <c r="W80" s="1526" t="s">
        <v>118</v>
      </c>
      <c r="X80" s="1526"/>
      <c r="Y80" s="1535">
        <v>26</v>
      </c>
      <c r="Z80" s="1535">
        <v>26</v>
      </c>
      <c r="AA80" s="1535">
        <v>26</v>
      </c>
      <c r="AB80" s="1535">
        <v>26</v>
      </c>
      <c r="AC80" s="1535">
        <v>26</v>
      </c>
      <c r="AD80" s="1535">
        <v>26</v>
      </c>
      <c r="AE80" s="1526" t="s">
        <v>119</v>
      </c>
      <c r="AF80" s="1535" t="s">
        <v>119</v>
      </c>
      <c r="AG80" s="1606">
        <v>25</v>
      </c>
      <c r="AH80" s="1"/>
      <c r="AJ80" s="780">
        <v>164</v>
      </c>
      <c r="AK80" s="780">
        <v>5.25</v>
      </c>
      <c r="AL80" s="780">
        <f t="shared" si="3"/>
        <v>169.25</v>
      </c>
      <c r="AM80" s="866">
        <f t="shared" si="4"/>
        <v>8.9199999999999875</v>
      </c>
      <c r="AN80" s="866">
        <f>AM80+'Juni 2023'!AN79</f>
        <v>55.689999999999962</v>
      </c>
    </row>
    <row r="81" spans="1:40" ht="22.35" customHeight="1" x14ac:dyDescent="0.2">
      <c r="A81" s="944"/>
      <c r="B81" s="1686" t="s">
        <v>160</v>
      </c>
      <c r="C81" s="1526">
        <v>89</v>
      </c>
      <c r="D81" s="1526"/>
      <c r="E81" s="1535">
        <v>3</v>
      </c>
      <c r="F81" s="1526">
        <v>3</v>
      </c>
      <c r="G81" s="1675">
        <v>3</v>
      </c>
      <c r="H81" s="1526">
        <v>3</v>
      </c>
      <c r="I81" s="1526">
        <v>3</v>
      </c>
      <c r="J81" s="1526"/>
      <c r="K81" s="1535"/>
      <c r="L81" s="1684">
        <v>4</v>
      </c>
      <c r="M81" s="1668">
        <v>4</v>
      </c>
      <c r="N81" s="1687" t="s">
        <v>39</v>
      </c>
      <c r="O81" s="961">
        <v>4</v>
      </c>
      <c r="P81" s="961">
        <v>4</v>
      </c>
      <c r="Q81" s="1688"/>
      <c r="R81" s="1535"/>
      <c r="S81" s="1535">
        <v>3</v>
      </c>
      <c r="T81" s="1526">
        <v>3</v>
      </c>
      <c r="U81" s="1675">
        <v>3</v>
      </c>
      <c r="V81" s="1526">
        <v>3</v>
      </c>
      <c r="W81" s="1526">
        <v>3</v>
      </c>
      <c r="X81" s="1526"/>
      <c r="Y81" s="1535"/>
      <c r="Z81" s="1539" t="s">
        <v>32</v>
      </c>
      <c r="AA81" s="1539" t="s">
        <v>32</v>
      </c>
      <c r="AB81" s="1539" t="s">
        <v>32</v>
      </c>
      <c r="AC81" s="1539" t="s">
        <v>32</v>
      </c>
      <c r="AD81" s="1539" t="s">
        <v>32</v>
      </c>
      <c r="AE81" s="1689"/>
      <c r="AF81" s="1539"/>
      <c r="AG81" s="1548" t="s">
        <v>32</v>
      </c>
      <c r="AH81" s="1"/>
      <c r="AJ81" s="780">
        <v>167.15</v>
      </c>
      <c r="AK81" s="780">
        <v>1.25</v>
      </c>
      <c r="AL81" s="780">
        <f t="shared" si="3"/>
        <v>168.4</v>
      </c>
      <c r="AM81" s="866">
        <f t="shared" si="4"/>
        <v>8.0699999999999932</v>
      </c>
      <c r="AN81" s="866">
        <f>AM81+'Juni 2023'!AN80</f>
        <v>28.409999999999968</v>
      </c>
    </row>
    <row r="82" spans="1:40" ht="22.35" customHeight="1" x14ac:dyDescent="0.2">
      <c r="A82" s="944"/>
      <c r="B82" s="1690" t="s">
        <v>164</v>
      </c>
      <c r="C82" s="1535"/>
      <c r="D82" s="1661"/>
      <c r="E82" s="1567" t="s">
        <v>36</v>
      </c>
      <c r="F82" s="1567" t="s">
        <v>36</v>
      </c>
      <c r="G82" s="1567" t="s">
        <v>36</v>
      </c>
      <c r="H82" s="1567" t="s">
        <v>36</v>
      </c>
      <c r="I82" s="1567" t="s">
        <v>36</v>
      </c>
      <c r="J82" s="1535" t="s">
        <v>119</v>
      </c>
      <c r="K82" s="1567" t="s">
        <v>119</v>
      </c>
      <c r="L82" s="1535">
        <v>21</v>
      </c>
      <c r="M82" s="1535">
        <v>21</v>
      </c>
      <c r="N82" s="1535">
        <v>21</v>
      </c>
      <c r="O82" s="724">
        <v>21</v>
      </c>
      <c r="P82" s="720">
        <v>21</v>
      </c>
      <c r="Q82" s="1535" t="s">
        <v>0</v>
      </c>
      <c r="R82" s="1535" t="s">
        <v>0</v>
      </c>
      <c r="S82" s="1567">
        <v>9</v>
      </c>
      <c r="T82" s="1567">
        <v>9</v>
      </c>
      <c r="U82" s="1567">
        <v>9</v>
      </c>
      <c r="V82" s="1567">
        <v>9</v>
      </c>
      <c r="W82" s="1567">
        <v>9</v>
      </c>
      <c r="X82" s="1567" t="s">
        <v>75</v>
      </c>
      <c r="Y82" s="1535" t="s">
        <v>76</v>
      </c>
      <c r="Z82" s="1567" t="s">
        <v>36</v>
      </c>
      <c r="AA82" s="1567" t="s">
        <v>36</v>
      </c>
      <c r="AB82" s="1567" t="s">
        <v>36</v>
      </c>
      <c r="AC82" s="1567" t="s">
        <v>36</v>
      </c>
      <c r="AD82" s="1567" t="s">
        <v>36</v>
      </c>
      <c r="AE82" s="1535" t="s">
        <v>82</v>
      </c>
      <c r="AF82" s="1567" t="s">
        <v>80</v>
      </c>
      <c r="AG82" s="1613">
        <v>6</v>
      </c>
      <c r="AH82" s="1"/>
      <c r="AJ82" s="780">
        <v>136.44999999999999</v>
      </c>
      <c r="AK82" s="780">
        <v>10.5</v>
      </c>
      <c r="AL82" s="780">
        <f t="shared" si="3"/>
        <v>146.94999999999999</v>
      </c>
      <c r="AM82" s="866">
        <f t="shared" si="4"/>
        <v>-13.380000000000024</v>
      </c>
      <c r="AN82" s="866">
        <f>AM82+'Juni 2023'!AN81</f>
        <v>-0.87000000000004718</v>
      </c>
    </row>
    <row r="83" spans="1:40" ht="22.35" customHeight="1" x14ac:dyDescent="0.2">
      <c r="A83" s="944"/>
      <c r="B83" s="1691" t="s">
        <v>158</v>
      </c>
      <c r="C83" s="1526"/>
      <c r="D83" s="1526"/>
      <c r="E83" s="1536">
        <v>79</v>
      </c>
      <c r="F83" s="1526" t="s">
        <v>151</v>
      </c>
      <c r="G83" s="1675" t="s">
        <v>151</v>
      </c>
      <c r="H83" s="1526" t="s">
        <v>36</v>
      </c>
      <c r="I83" s="1692" t="s">
        <v>124</v>
      </c>
      <c r="J83" s="1692" t="s">
        <v>122</v>
      </c>
      <c r="K83" s="1692" t="s">
        <v>123</v>
      </c>
      <c r="L83" s="1666" t="s">
        <v>36</v>
      </c>
      <c r="M83" s="1666" t="s">
        <v>36</v>
      </c>
      <c r="N83" s="1535" t="s">
        <v>32</v>
      </c>
      <c r="O83" s="1535" t="s">
        <v>32</v>
      </c>
      <c r="P83" s="1535" t="s">
        <v>124</v>
      </c>
      <c r="Q83" s="789" t="s">
        <v>0</v>
      </c>
      <c r="R83" s="789" t="s">
        <v>0</v>
      </c>
      <c r="S83" s="1567" t="s">
        <v>36</v>
      </c>
      <c r="T83" s="1567" t="s">
        <v>36</v>
      </c>
      <c r="U83" s="1526">
        <v>99</v>
      </c>
      <c r="V83" s="1526">
        <v>99</v>
      </c>
      <c r="W83" s="1526" t="s">
        <v>166</v>
      </c>
      <c r="X83" s="1567" t="s">
        <v>0</v>
      </c>
      <c r="Y83" s="1567" t="s">
        <v>0</v>
      </c>
      <c r="Z83" s="1605" t="s">
        <v>140</v>
      </c>
      <c r="AA83" s="1605" t="s">
        <v>140</v>
      </c>
      <c r="AB83" s="1605" t="s">
        <v>140</v>
      </c>
      <c r="AC83" s="1605" t="s">
        <v>140</v>
      </c>
      <c r="AD83" s="1605" t="s">
        <v>140</v>
      </c>
      <c r="AE83" s="1605" t="s">
        <v>159</v>
      </c>
      <c r="AF83" t="s">
        <v>120</v>
      </c>
      <c r="AG83" s="1606" t="s">
        <v>36</v>
      </c>
      <c r="AH83" s="1"/>
      <c r="AJ83" s="780">
        <v>171.15</v>
      </c>
      <c r="AK83" s="780">
        <v>9.25</v>
      </c>
      <c r="AL83" s="780">
        <f t="shared" si="3"/>
        <v>180.4</v>
      </c>
      <c r="AM83" s="866">
        <f t="shared" si="4"/>
        <v>20.069999999999993</v>
      </c>
      <c r="AN83" s="866">
        <f>AM83+'Juni 2023'!AN82</f>
        <v>100.33999999999997</v>
      </c>
    </row>
    <row r="84" spans="1:40" ht="22.35" customHeight="1" x14ac:dyDescent="0.2">
      <c r="A84" s="944"/>
      <c r="B84" s="1673" t="s">
        <v>165</v>
      </c>
      <c r="C84" s="1536" t="s">
        <v>75</v>
      </c>
      <c r="D84" s="1535" t="s">
        <v>0</v>
      </c>
      <c r="E84" s="1539" t="s">
        <v>32</v>
      </c>
      <c r="F84" s="1539" t="s">
        <v>32</v>
      </c>
      <c r="G84" s="1539" t="s">
        <v>32</v>
      </c>
      <c r="H84" s="1539" t="s">
        <v>32</v>
      </c>
      <c r="I84" s="1539" t="s">
        <v>32</v>
      </c>
      <c r="J84" s="1539"/>
      <c r="K84" s="1539"/>
      <c r="L84" s="1539" t="s">
        <v>32</v>
      </c>
      <c r="M84" s="1526" t="s">
        <v>118</v>
      </c>
      <c r="N84" s="1675" t="s">
        <v>414</v>
      </c>
      <c r="O84" s="1675" t="s">
        <v>414</v>
      </c>
      <c r="P84" s="1526" t="s">
        <v>414</v>
      </c>
      <c r="Q84" s="1526" t="s">
        <v>117</v>
      </c>
      <c r="R84" s="1535" t="s">
        <v>117</v>
      </c>
      <c r="S84" s="1567" t="s">
        <v>36</v>
      </c>
      <c r="T84" s="1567" t="s">
        <v>36</v>
      </c>
      <c r="U84" s="1567" t="s">
        <v>36</v>
      </c>
      <c r="V84" s="1567" t="s">
        <v>36</v>
      </c>
      <c r="W84" s="1567" t="s">
        <v>36</v>
      </c>
      <c r="X84" s="1526"/>
      <c r="Y84" s="1535"/>
      <c r="Z84" s="1661" t="s">
        <v>163</v>
      </c>
      <c r="AA84" s="1661" t="s">
        <v>163</v>
      </c>
      <c r="AB84" s="1526" t="s">
        <v>163</v>
      </c>
      <c r="AC84" s="1535" t="s">
        <v>163</v>
      </c>
      <c r="AD84" s="1535" t="s">
        <v>163</v>
      </c>
      <c r="AE84" s="1535" t="s">
        <v>0</v>
      </c>
      <c r="AF84" s="1535" t="s">
        <v>0</v>
      </c>
      <c r="AG84" s="1683">
        <v>1</v>
      </c>
      <c r="AH84" s="1"/>
      <c r="AJ84" s="780">
        <v>161</v>
      </c>
      <c r="AK84" s="780">
        <v>5.25</v>
      </c>
      <c r="AL84" s="780">
        <f t="shared" si="3"/>
        <v>166.25</v>
      </c>
      <c r="AM84" s="866">
        <f t="shared" si="4"/>
        <v>5.9199999999999875</v>
      </c>
      <c r="AN84" s="866">
        <f>AM84+'Juni 2023'!AN83</f>
        <v>53.429999999999964</v>
      </c>
    </row>
    <row r="85" spans="1:40" ht="22.35" customHeight="1" x14ac:dyDescent="0.2">
      <c r="A85" s="1693"/>
      <c r="B85" s="1691" t="s">
        <v>167</v>
      </c>
      <c r="C85" s="1694"/>
      <c r="D85" s="1694"/>
      <c r="E85" s="1685">
        <v>7</v>
      </c>
      <c r="F85" s="1694">
        <v>7</v>
      </c>
      <c r="G85" s="1695">
        <v>7</v>
      </c>
      <c r="H85" s="1694">
        <v>7</v>
      </c>
      <c r="I85" s="1696">
        <v>7</v>
      </c>
      <c r="J85" s="1694"/>
      <c r="K85" s="1697">
        <v>26</v>
      </c>
      <c r="L85" s="1637">
        <v>8</v>
      </c>
      <c r="M85" s="1697">
        <v>26</v>
      </c>
      <c r="N85" s="1697">
        <v>26</v>
      </c>
      <c r="O85" s="1697">
        <v>26</v>
      </c>
      <c r="P85" s="1698">
        <v>26</v>
      </c>
      <c r="Q85" s="1694"/>
      <c r="R85" s="1535">
        <v>26</v>
      </c>
      <c r="S85" s="1685">
        <v>26</v>
      </c>
      <c r="T85" s="1685">
        <v>26</v>
      </c>
      <c r="U85" s="1685">
        <v>26</v>
      </c>
      <c r="V85" s="1685">
        <v>26</v>
      </c>
      <c r="W85" s="1685">
        <v>26</v>
      </c>
      <c r="X85" s="1694"/>
      <c r="Y85" s="1685" t="s">
        <v>0</v>
      </c>
      <c r="Z85" s="1535">
        <v>22</v>
      </c>
      <c r="AA85" s="1535">
        <v>22</v>
      </c>
      <c r="AB85" s="1535">
        <v>22</v>
      </c>
      <c r="AC85" s="1535">
        <v>22</v>
      </c>
      <c r="AD85" s="1535">
        <v>22</v>
      </c>
      <c r="AE85" s="1535">
        <v>22</v>
      </c>
      <c r="AF85" s="1535">
        <v>22</v>
      </c>
      <c r="AG85" s="1699" t="s">
        <v>36</v>
      </c>
      <c r="AH85" s="1"/>
      <c r="AJ85" s="780">
        <v>175.3</v>
      </c>
      <c r="AK85" s="780">
        <v>14.25</v>
      </c>
      <c r="AL85" s="780">
        <f t="shared" si="3"/>
        <v>189.55</v>
      </c>
      <c r="AM85" s="866">
        <f t="shared" si="4"/>
        <v>29.22</v>
      </c>
      <c r="AN85" s="866">
        <f>AM85+'Juni 2023'!AN84</f>
        <v>134.47999999999996</v>
      </c>
    </row>
    <row r="86" spans="1:40" ht="22.35" customHeight="1" x14ac:dyDescent="0.2">
      <c r="A86" s="944"/>
      <c r="B86" s="1691" t="s">
        <v>169</v>
      </c>
      <c r="C86" s="779"/>
      <c r="D86" s="779"/>
      <c r="E86" s="781" t="s">
        <v>140</v>
      </c>
      <c r="F86" s="781" t="s">
        <v>140</v>
      </c>
      <c r="G86" s="781" t="s">
        <v>140</v>
      </c>
      <c r="H86" s="781" t="s">
        <v>140</v>
      </c>
      <c r="I86" s="781" t="s">
        <v>140</v>
      </c>
      <c r="J86" s="789" t="s">
        <v>159</v>
      </c>
      <c r="K86" s="789" t="s">
        <v>120</v>
      </c>
      <c r="L86" s="1287" t="s">
        <v>36</v>
      </c>
      <c r="M86" s="1287" t="s">
        <v>36</v>
      </c>
      <c r="N86" s="1287" t="s">
        <v>36</v>
      </c>
      <c r="O86" s="1287" t="s">
        <v>36</v>
      </c>
      <c r="P86" s="1287" t="s">
        <v>36</v>
      </c>
      <c r="Q86" s="789" t="s">
        <v>122</v>
      </c>
      <c r="R86" s="789" t="s">
        <v>123</v>
      </c>
      <c r="S86" s="781" t="s">
        <v>36</v>
      </c>
      <c r="T86" s="781" t="s">
        <v>36</v>
      </c>
      <c r="U86" s="781" t="s">
        <v>36</v>
      </c>
      <c r="V86" s="781" t="s">
        <v>36</v>
      </c>
      <c r="W86" s="789" t="s">
        <v>139</v>
      </c>
      <c r="X86" s="781" t="s">
        <v>128</v>
      </c>
      <c r="Y86" s="789" t="s">
        <v>129</v>
      </c>
      <c r="Z86" s="1287" t="s">
        <v>36</v>
      </c>
      <c r="AA86" s="1287" t="s">
        <v>36</v>
      </c>
      <c r="AB86" s="1287" t="s">
        <v>36</v>
      </c>
      <c r="AC86" s="1287" t="s">
        <v>36</v>
      </c>
      <c r="AD86" s="1287" t="s">
        <v>36</v>
      </c>
      <c r="AE86" s="779"/>
      <c r="AF86" s="789"/>
      <c r="AG86" s="471" t="s">
        <v>140</v>
      </c>
      <c r="AH86" s="1"/>
      <c r="AJ86" s="780">
        <v>126.45</v>
      </c>
      <c r="AK86" s="780">
        <v>9.5</v>
      </c>
      <c r="AL86" s="780">
        <f t="shared" si="3"/>
        <v>135.94999999999999</v>
      </c>
      <c r="AM86" s="866">
        <f t="shared" si="4"/>
        <v>-24.380000000000024</v>
      </c>
      <c r="AN86" s="866">
        <f>AM86+'Juni 2023'!AN86</f>
        <v>-18.290000000000049</v>
      </c>
    </row>
    <row r="87" spans="1:40" ht="22.35" customHeight="1" x14ac:dyDescent="0.2">
      <c r="A87" s="1693"/>
      <c r="B87" s="1691" t="s">
        <v>174</v>
      </c>
      <c r="C87" s="1700"/>
      <c r="D87" s="1701"/>
      <c r="E87" s="1702" t="s">
        <v>32</v>
      </c>
      <c r="F87" s="1702">
        <v>89</v>
      </c>
      <c r="G87" s="1702" t="s">
        <v>32</v>
      </c>
      <c r="H87" s="1702">
        <v>89</v>
      </c>
      <c r="I87" s="1692" t="s">
        <v>139</v>
      </c>
      <c r="J87" s="1692" t="s">
        <v>128</v>
      </c>
      <c r="K87" s="1692" t="s">
        <v>129</v>
      </c>
      <c r="L87" s="1700" t="s">
        <v>36</v>
      </c>
      <c r="M87" s="1700" t="s">
        <v>36</v>
      </c>
      <c r="N87" s="1692">
        <v>1</v>
      </c>
      <c r="O87" s="1692">
        <v>1</v>
      </c>
      <c r="P87" s="1692">
        <v>1</v>
      </c>
      <c r="Q87" s="1692"/>
      <c r="R87" s="1692"/>
      <c r="S87" s="287" t="s">
        <v>140</v>
      </c>
      <c r="T87" s="287" t="s">
        <v>140</v>
      </c>
      <c r="U87" s="287" t="s">
        <v>140</v>
      </c>
      <c r="V87" s="287" t="s">
        <v>140</v>
      </c>
      <c r="W87" s="287" t="s">
        <v>140</v>
      </c>
      <c r="X87" s="288" t="s">
        <v>159</v>
      </c>
      <c r="Y87" s="288" t="s">
        <v>120</v>
      </c>
      <c r="Z87" s="798" t="s">
        <v>36</v>
      </c>
      <c r="AA87" s="798" t="s">
        <v>36</v>
      </c>
      <c r="AB87" s="798" t="s">
        <v>36</v>
      </c>
      <c r="AC87" s="798" t="s">
        <v>36</v>
      </c>
      <c r="AD87" s="798" t="s">
        <v>36</v>
      </c>
      <c r="AE87" s="1701"/>
      <c r="AF87" s="1700"/>
      <c r="AG87" s="1703" t="s">
        <v>32</v>
      </c>
      <c r="AH87" s="1"/>
      <c r="AJ87" s="780">
        <v>157.15</v>
      </c>
      <c r="AK87" s="780">
        <v>7.25</v>
      </c>
      <c r="AL87" s="780">
        <f t="shared" si="3"/>
        <v>164.4</v>
      </c>
      <c r="AM87" s="866">
        <f t="shared" si="4"/>
        <v>4.0699999999999932</v>
      </c>
      <c r="AN87" s="866">
        <f>AM87+'Juni 2023'!AN88</f>
        <v>-21.010000000000019</v>
      </c>
    </row>
    <row r="88" spans="1:40" ht="22.35" customHeight="1" x14ac:dyDescent="0.2">
      <c r="A88" s="944"/>
      <c r="B88" s="939" t="s">
        <v>0</v>
      </c>
      <c r="C88" s="781"/>
      <c r="D88" s="792"/>
      <c r="E88" s="781"/>
      <c r="F88" s="781"/>
      <c r="G88" s="781"/>
      <c r="H88" s="781"/>
      <c r="I88" s="781"/>
      <c r="J88" s="781"/>
      <c r="K88" s="781"/>
      <c r="L88" s="781"/>
      <c r="M88" s="781"/>
      <c r="N88" s="781"/>
      <c r="O88" s="781"/>
      <c r="P88" s="781"/>
      <c r="Q88" s="781"/>
      <c r="R88" s="781"/>
      <c r="S88" s="781"/>
      <c r="T88" s="781"/>
      <c r="U88" s="781"/>
      <c r="V88" s="781"/>
      <c r="W88" s="781"/>
      <c r="X88" s="781"/>
      <c r="Y88" s="781"/>
      <c r="Z88" s="781"/>
      <c r="AA88" s="781"/>
      <c r="AB88" s="781"/>
      <c r="AC88" s="781"/>
      <c r="AD88" s="781"/>
      <c r="AE88" s="781"/>
      <c r="AF88" s="781"/>
      <c r="AG88" s="923"/>
      <c r="AH88" s="1"/>
      <c r="AJ88" s="780">
        <f t="shared" ref="AJ88:AJ98" si="5">$AJ$12</f>
        <v>160.33000000000001</v>
      </c>
      <c r="AK88" s="780"/>
      <c r="AL88" s="780">
        <v>144.44999999999999</v>
      </c>
      <c r="AM88" s="866">
        <f t="shared" ref="AM88:AM93" si="6">IF(AJ88="","",AL88-AJ88)</f>
        <v>-15.880000000000024</v>
      </c>
      <c r="AN88" s="866"/>
    </row>
    <row r="89" spans="1:40" ht="22.35" customHeight="1" x14ac:dyDescent="0.2">
      <c r="A89" s="944"/>
      <c r="B89" s="939"/>
      <c r="C89" s="780"/>
      <c r="D89" s="780"/>
      <c r="E89" s="780"/>
      <c r="F89" s="780"/>
      <c r="G89" s="780"/>
      <c r="H89" s="780"/>
      <c r="I89" s="780"/>
      <c r="J89" s="780"/>
      <c r="K89" s="780"/>
      <c r="L89" s="780"/>
      <c r="M89" s="780"/>
      <c r="N89" s="780"/>
      <c r="O89" s="780"/>
      <c r="P89" s="780"/>
      <c r="Q89" s="780"/>
      <c r="R89" s="780"/>
      <c r="S89" s="780"/>
      <c r="T89" s="780"/>
      <c r="U89" s="780"/>
      <c r="V89" s="780"/>
      <c r="W89" s="780"/>
      <c r="X89" s="1567" t="s">
        <v>0</v>
      </c>
      <c r="Y89" s="1567" t="s">
        <v>0</v>
      </c>
      <c r="Z89" s="780"/>
      <c r="AA89" s="780"/>
      <c r="AB89" s="780"/>
      <c r="AC89" s="780"/>
      <c r="AD89" s="780"/>
      <c r="AE89" s="780"/>
      <c r="AF89" s="780"/>
      <c r="AG89" s="1324"/>
      <c r="AH89" s="1"/>
      <c r="AJ89" s="780">
        <f t="shared" si="5"/>
        <v>160.33000000000001</v>
      </c>
      <c r="AK89" s="780"/>
      <c r="AL89" s="780">
        <f t="shared" ref="AL89:AL93" si="7">IF(AJ89="","",SUM(AJ89:AK89))</f>
        <v>160.33000000000001</v>
      </c>
      <c r="AM89" s="866">
        <f t="shared" si="6"/>
        <v>0</v>
      </c>
      <c r="AN89" s="866"/>
    </row>
    <row r="90" spans="1:40" ht="22.35" customHeight="1" x14ac:dyDescent="0.2">
      <c r="A90" s="944"/>
      <c r="B90" s="870"/>
      <c r="C90" s="937"/>
      <c r="D90" s="937"/>
      <c r="E90" s="789"/>
      <c r="F90" s="937"/>
      <c r="G90" s="1704"/>
      <c r="H90" s="937"/>
      <c r="I90" s="937"/>
      <c r="J90" s="937"/>
      <c r="K90" s="789"/>
      <c r="L90" s="789"/>
      <c r="M90" s="937"/>
      <c r="N90" s="1704"/>
      <c r="O90" s="937"/>
      <c r="P90" s="937"/>
      <c r="Q90" s="937"/>
      <c r="R90" s="789"/>
      <c r="S90" s="789"/>
      <c r="T90" s="937"/>
      <c r="U90" s="1704"/>
      <c r="V90" s="937"/>
      <c r="W90" s="937"/>
      <c r="X90" s="937"/>
      <c r="Y90" s="789"/>
      <c r="Z90" s="789"/>
      <c r="AA90" s="937"/>
      <c r="AB90" s="1704"/>
      <c r="AC90" s="937"/>
      <c r="AD90" s="937"/>
      <c r="AE90" s="937"/>
      <c r="AF90" s="789"/>
      <c r="AG90" s="975"/>
      <c r="AH90" s="1"/>
      <c r="AJ90" s="780">
        <f t="shared" si="5"/>
        <v>160.33000000000001</v>
      </c>
      <c r="AK90" s="780"/>
      <c r="AL90" s="780">
        <f t="shared" si="7"/>
        <v>160.33000000000001</v>
      </c>
      <c r="AM90" s="866">
        <f t="shared" si="6"/>
        <v>0</v>
      </c>
      <c r="AN90" s="866"/>
    </row>
    <row r="91" spans="1:40" ht="22.35" customHeight="1" x14ac:dyDescent="0.2">
      <c r="A91" s="944"/>
      <c r="B91" s="870"/>
      <c r="C91" s="937"/>
      <c r="D91" s="937"/>
      <c r="E91" s="789"/>
      <c r="F91" s="937"/>
      <c r="G91" s="1704"/>
      <c r="H91" s="937"/>
      <c r="I91" s="937"/>
      <c r="J91" s="937"/>
      <c r="K91" s="789"/>
      <c r="L91" s="789"/>
      <c r="M91" s="937"/>
      <c r="N91" s="1704"/>
      <c r="O91" s="937"/>
      <c r="P91" s="937"/>
      <c r="Q91" s="937"/>
      <c r="R91" s="789"/>
      <c r="S91" s="789"/>
      <c r="T91" s="937"/>
      <c r="U91" s="1704"/>
      <c r="V91" s="937"/>
      <c r="W91" s="937"/>
      <c r="X91" s="937"/>
      <c r="Y91" s="789"/>
      <c r="Z91" s="789"/>
      <c r="AA91" s="937"/>
      <c r="AB91" s="1704"/>
      <c r="AC91" s="937"/>
      <c r="AD91" s="937"/>
      <c r="AE91" s="937"/>
      <c r="AF91" s="789"/>
      <c r="AG91" s="975"/>
      <c r="AH91" s="1"/>
      <c r="AJ91" s="780"/>
      <c r="AK91" s="780"/>
      <c r="AL91" s="780" t="str">
        <f t="shared" si="7"/>
        <v/>
      </c>
      <c r="AM91" s="866" t="str">
        <f t="shared" si="6"/>
        <v/>
      </c>
      <c r="AN91" s="866"/>
    </row>
    <row r="92" spans="1:40" ht="22.35" customHeight="1" x14ac:dyDescent="0.2">
      <c r="A92" s="944"/>
      <c r="B92" s="1322"/>
      <c r="C92" s="781"/>
      <c r="D92" s="1705"/>
      <c r="E92" s="781"/>
      <c r="F92" s="789"/>
      <c r="G92" s="789"/>
      <c r="H92" s="789"/>
      <c r="I92" s="789"/>
      <c r="J92" s="789"/>
      <c r="K92" s="789"/>
      <c r="L92" s="789"/>
      <c r="M92" s="789"/>
      <c r="N92" s="789"/>
      <c r="O92" s="789"/>
      <c r="P92" s="789"/>
      <c r="Q92" s="789"/>
      <c r="R92" s="789"/>
      <c r="S92" s="789"/>
      <c r="T92" s="781"/>
      <c r="U92" s="781"/>
      <c r="V92" s="1706"/>
      <c r="W92" s="781"/>
      <c r="X92" s="781"/>
      <c r="Y92" s="789"/>
      <c r="Z92" s="781"/>
      <c r="AA92" s="781"/>
      <c r="AB92" s="781"/>
      <c r="AC92" s="781"/>
      <c r="AD92" s="781"/>
      <c r="AE92" s="1705"/>
      <c r="AF92" s="781"/>
      <c r="AG92" s="923"/>
      <c r="AH92" s="1"/>
      <c r="AJ92" s="780">
        <f t="shared" si="5"/>
        <v>160.33000000000001</v>
      </c>
      <c r="AK92" s="780"/>
      <c r="AL92" s="780">
        <f t="shared" si="7"/>
        <v>160.33000000000001</v>
      </c>
      <c r="AM92" s="866">
        <f t="shared" si="6"/>
        <v>0</v>
      </c>
      <c r="AN92" s="866"/>
    </row>
    <row r="93" spans="1:40" ht="22.35" customHeight="1" thickBot="1" x14ac:dyDescent="0.25">
      <c r="A93" s="341"/>
      <c r="B93" s="331"/>
      <c r="C93" s="335"/>
      <c r="D93" s="335"/>
      <c r="E93" s="346"/>
      <c r="F93" s="335"/>
      <c r="G93" s="335"/>
      <c r="H93" s="335"/>
      <c r="I93" s="335"/>
      <c r="J93" s="335"/>
      <c r="K93" s="335"/>
      <c r="L93" s="335"/>
      <c r="M93" s="335"/>
      <c r="N93" s="335"/>
      <c r="O93" s="348"/>
      <c r="P93" s="348"/>
      <c r="Q93" s="348"/>
      <c r="R93" s="348"/>
      <c r="S93" s="348"/>
      <c r="T93" s="348"/>
      <c r="U93" s="348"/>
      <c r="V93" s="348"/>
      <c r="W93" s="335"/>
      <c r="X93" s="335"/>
      <c r="Y93" s="335"/>
      <c r="Z93" s="335"/>
      <c r="AA93" s="335"/>
      <c r="AB93" s="335"/>
      <c r="AC93" s="335"/>
      <c r="AD93" s="346"/>
      <c r="AE93" s="335"/>
      <c r="AF93" s="335"/>
      <c r="AG93" s="330"/>
      <c r="AH93" s="1"/>
      <c r="AJ93" s="780">
        <f t="shared" si="5"/>
        <v>160.33000000000001</v>
      </c>
      <c r="AK93" s="780"/>
      <c r="AL93" s="780">
        <f t="shared" si="7"/>
        <v>160.33000000000001</v>
      </c>
      <c r="AM93" s="866">
        <f t="shared" si="6"/>
        <v>0</v>
      </c>
      <c r="AN93" s="866"/>
    </row>
    <row r="94" spans="1:40" ht="22.35" customHeight="1" thickBot="1" x14ac:dyDescent="0.25">
      <c r="A94" s="293"/>
      <c r="B94" s="294" t="s">
        <v>177</v>
      </c>
      <c r="C94" s="296">
        <v>1</v>
      </c>
      <c r="D94" s="296">
        <v>2</v>
      </c>
      <c r="E94" s="312">
        <v>3</v>
      </c>
      <c r="F94" s="312">
        <v>4</v>
      </c>
      <c r="G94" s="312">
        <v>5</v>
      </c>
      <c r="H94" s="312">
        <v>6</v>
      </c>
      <c r="I94" s="312">
        <v>7</v>
      </c>
      <c r="J94" s="296">
        <v>8</v>
      </c>
      <c r="K94" s="296">
        <v>9</v>
      </c>
      <c r="L94" s="312">
        <v>10</v>
      </c>
      <c r="M94" s="312">
        <v>11</v>
      </c>
      <c r="N94" s="312">
        <v>12</v>
      </c>
      <c r="O94" s="312">
        <v>13</v>
      </c>
      <c r="P94" s="312">
        <v>14</v>
      </c>
      <c r="Q94" s="296">
        <v>15</v>
      </c>
      <c r="R94" s="296">
        <v>16</v>
      </c>
      <c r="S94" s="312">
        <v>17</v>
      </c>
      <c r="T94" s="312">
        <v>18</v>
      </c>
      <c r="U94" s="312">
        <v>19</v>
      </c>
      <c r="V94" s="312">
        <v>20</v>
      </c>
      <c r="W94" s="312">
        <v>21</v>
      </c>
      <c r="X94" s="296">
        <v>22</v>
      </c>
      <c r="Y94" s="296">
        <v>23</v>
      </c>
      <c r="Z94" s="312">
        <v>24</v>
      </c>
      <c r="AA94" s="312">
        <v>25</v>
      </c>
      <c r="AB94" s="312">
        <v>26</v>
      </c>
      <c r="AC94" s="312">
        <v>27</v>
      </c>
      <c r="AD94" s="312">
        <v>28</v>
      </c>
      <c r="AE94" s="296">
        <v>29</v>
      </c>
      <c r="AF94" s="296">
        <v>30</v>
      </c>
      <c r="AG94" s="313">
        <v>31</v>
      </c>
      <c r="AH94" s="1"/>
      <c r="AJ94" s="780">
        <f t="shared" si="5"/>
        <v>160.33000000000001</v>
      </c>
      <c r="AK94" s="780"/>
      <c r="AL94" s="780">
        <f t="shared" ref="AL94:AL98" si="8">IF(AJ94="","",SUM(AJ94:AK94))</f>
        <v>160.33000000000001</v>
      </c>
      <c r="AM94" s="866">
        <f t="shared" ref="AM94:AM98" si="9">IF(AJ94="","",AL94-AJ94)</f>
        <v>0</v>
      </c>
      <c r="AN94" s="866">
        <f>+'Juni 2023'!AN98</f>
        <v>0</v>
      </c>
    </row>
    <row r="95" spans="1:40" ht="22.35" customHeight="1" x14ac:dyDescent="0.2">
      <c r="A95" s="289"/>
      <c r="B95" s="290" t="s">
        <v>0</v>
      </c>
      <c r="C95" s="288"/>
      <c r="D95" s="288"/>
      <c r="E95" s="288"/>
      <c r="F95" s="291"/>
      <c r="G95" s="291"/>
      <c r="H95" s="292"/>
      <c r="I95" s="292"/>
      <c r="J95" s="292"/>
      <c r="K95" s="292"/>
      <c r="L95" s="292"/>
      <c r="M95" s="292"/>
      <c r="N95" s="292"/>
      <c r="O95" s="292"/>
      <c r="P95" s="292"/>
      <c r="Q95" s="292"/>
      <c r="R95" s="292"/>
      <c r="S95" s="292"/>
      <c r="T95" s="292"/>
      <c r="U95" s="292"/>
      <c r="V95" s="292"/>
      <c r="W95" s="292"/>
      <c r="X95" s="292"/>
      <c r="Y95" s="292"/>
      <c r="Z95" s="292"/>
      <c r="AA95" s="292"/>
      <c r="AB95" s="292"/>
      <c r="AC95" s="292"/>
      <c r="AD95" s="292"/>
      <c r="AE95" s="292"/>
      <c r="AF95" s="292"/>
      <c r="AG95" s="732"/>
      <c r="AH95" s="1"/>
      <c r="AJ95" s="780">
        <f t="shared" si="5"/>
        <v>160.33000000000001</v>
      </c>
      <c r="AK95" s="780"/>
      <c r="AL95" s="780">
        <f t="shared" si="8"/>
        <v>160.33000000000001</v>
      </c>
      <c r="AM95" s="866">
        <f t="shared" si="9"/>
        <v>0</v>
      </c>
      <c r="AN95" s="866">
        <f>+'Juni 2023'!AN99</f>
        <v>0</v>
      </c>
    </row>
    <row r="96" spans="1:40" ht="22.35" customHeight="1" x14ac:dyDescent="0.2">
      <c r="A96" s="944"/>
      <c r="B96" s="870" t="s">
        <v>0</v>
      </c>
      <c r="C96" s="789"/>
      <c r="D96" s="789"/>
      <c r="E96" s="789"/>
      <c r="F96" s="1325"/>
      <c r="G96" s="1325"/>
      <c r="H96" s="779"/>
      <c r="I96" s="779"/>
      <c r="J96" s="779"/>
      <c r="K96" s="779"/>
      <c r="L96" s="779"/>
      <c r="M96" s="779"/>
      <c r="N96" s="779"/>
      <c r="O96" s="779"/>
      <c r="P96" s="779"/>
      <c r="Q96" s="779"/>
      <c r="R96" s="779"/>
      <c r="S96" s="779"/>
      <c r="T96" s="779"/>
      <c r="U96" s="779"/>
      <c r="V96" s="779"/>
      <c r="W96" s="779"/>
      <c r="X96" s="779"/>
      <c r="Y96" s="779"/>
      <c r="Z96" s="779"/>
      <c r="AA96" s="779"/>
      <c r="AB96" s="779"/>
      <c r="AC96" s="779"/>
      <c r="AD96" s="779"/>
      <c r="AE96" s="779"/>
      <c r="AF96" s="779"/>
      <c r="AG96" s="975"/>
      <c r="AH96" s="1"/>
      <c r="AJ96" s="780">
        <f t="shared" si="5"/>
        <v>160.33000000000001</v>
      </c>
      <c r="AK96" s="780"/>
      <c r="AL96" s="780">
        <f t="shared" si="8"/>
        <v>160.33000000000001</v>
      </c>
      <c r="AM96" s="866">
        <f t="shared" si="9"/>
        <v>0</v>
      </c>
      <c r="AN96" s="866">
        <f>+'Juni 2023'!AN100</f>
        <v>0</v>
      </c>
    </row>
    <row r="97" spans="1:40" ht="22.35" customHeight="1" x14ac:dyDescent="0.2">
      <c r="A97" s="944"/>
      <c r="B97" s="870" t="s">
        <v>0</v>
      </c>
      <c r="C97" s="789"/>
      <c r="D97" s="789"/>
      <c r="E97" s="789"/>
      <c r="F97" s="1325"/>
      <c r="G97" s="1325"/>
      <c r="H97" s="779"/>
      <c r="I97" s="779"/>
      <c r="J97" s="779"/>
      <c r="K97" s="779"/>
      <c r="L97" s="779"/>
      <c r="M97" s="779"/>
      <c r="N97" s="779"/>
      <c r="O97" s="779"/>
      <c r="P97" s="779"/>
      <c r="Q97" s="779"/>
      <c r="R97" s="779"/>
      <c r="S97" s="779"/>
      <c r="T97" s="779"/>
      <c r="U97" s="779"/>
      <c r="V97" s="779"/>
      <c r="W97" s="779"/>
      <c r="X97" s="779"/>
      <c r="Y97" s="779"/>
      <c r="Z97" s="779"/>
      <c r="AA97" s="779"/>
      <c r="AB97" s="779"/>
      <c r="AC97" s="779"/>
      <c r="AD97" s="779"/>
      <c r="AE97" s="779"/>
      <c r="AF97" s="779"/>
      <c r="AG97" s="975"/>
      <c r="AH97" s="1"/>
      <c r="AJ97" s="780">
        <f t="shared" si="5"/>
        <v>160.33000000000001</v>
      </c>
      <c r="AK97" s="780"/>
      <c r="AL97" s="780">
        <f t="shared" si="8"/>
        <v>160.33000000000001</v>
      </c>
      <c r="AM97" s="866">
        <f t="shared" si="9"/>
        <v>0</v>
      </c>
      <c r="AN97" s="866">
        <f>+'Juni 2023'!AN101</f>
        <v>0</v>
      </c>
    </row>
    <row r="98" spans="1:40" ht="22.35" customHeight="1" thickBot="1" x14ac:dyDescent="0.25">
      <c r="A98" s="341"/>
      <c r="B98" s="342" t="s">
        <v>0</v>
      </c>
      <c r="C98" s="335"/>
      <c r="D98" s="335"/>
      <c r="E98" s="335"/>
      <c r="F98" s="343"/>
      <c r="G98" s="343"/>
      <c r="H98" s="334"/>
      <c r="I98" s="334"/>
      <c r="J98" s="334"/>
      <c r="K98" s="334"/>
      <c r="L98" s="334"/>
      <c r="M98" s="334"/>
      <c r="N98" s="334"/>
      <c r="O98" s="334"/>
      <c r="P98" s="334"/>
      <c r="Q98" s="334"/>
      <c r="R98" s="334"/>
      <c r="S98" s="334"/>
      <c r="T98" s="334"/>
      <c r="U98" s="334"/>
      <c r="V98" s="334"/>
      <c r="W98" s="334"/>
      <c r="X98" s="334"/>
      <c r="Y98" s="334"/>
      <c r="Z98" s="334"/>
      <c r="AA98" s="334"/>
      <c r="AB98" s="334"/>
      <c r="AC98" s="334"/>
      <c r="AD98" s="334"/>
      <c r="AE98" s="334"/>
      <c r="AF98" s="334"/>
      <c r="AG98" s="340"/>
      <c r="AH98" s="1"/>
      <c r="AJ98" s="780">
        <f t="shared" si="5"/>
        <v>160.33000000000001</v>
      </c>
      <c r="AK98" s="780"/>
      <c r="AL98" s="780">
        <f t="shared" si="8"/>
        <v>160.33000000000001</v>
      </c>
      <c r="AM98" s="866">
        <f t="shared" si="9"/>
        <v>0</v>
      </c>
      <c r="AN98" s="866">
        <f>+'Juni 2023'!AN102</f>
        <v>0</v>
      </c>
    </row>
    <row r="99" spans="1:40" ht="22.35" customHeight="1" thickBot="1" x14ac:dyDescent="0.25">
      <c r="A99" s="42"/>
      <c r="B99" s="976" t="s">
        <v>178</v>
      </c>
      <c r="C99" s="296">
        <v>1</v>
      </c>
      <c r="D99" s="296">
        <v>2</v>
      </c>
      <c r="E99" s="312">
        <v>3</v>
      </c>
      <c r="F99" s="312">
        <v>4</v>
      </c>
      <c r="G99" s="312">
        <v>5</v>
      </c>
      <c r="H99" s="312">
        <v>6</v>
      </c>
      <c r="I99" s="312">
        <v>7</v>
      </c>
      <c r="J99" s="296">
        <v>8</v>
      </c>
      <c r="K99" s="296">
        <v>9</v>
      </c>
      <c r="L99" s="312">
        <v>10</v>
      </c>
      <c r="M99" s="312">
        <v>11</v>
      </c>
      <c r="N99" s="312">
        <v>12</v>
      </c>
      <c r="O99" s="312">
        <v>13</v>
      </c>
      <c r="P99" s="312">
        <v>14</v>
      </c>
      <c r="Q99" s="296">
        <v>15</v>
      </c>
      <c r="R99" s="296">
        <v>16</v>
      </c>
      <c r="S99" s="312">
        <v>17</v>
      </c>
      <c r="T99" s="312">
        <v>18</v>
      </c>
      <c r="U99" s="312">
        <v>19</v>
      </c>
      <c r="V99" s="312">
        <v>20</v>
      </c>
      <c r="W99" s="312">
        <v>21</v>
      </c>
      <c r="X99" s="296">
        <v>22</v>
      </c>
      <c r="Y99" s="296">
        <v>23</v>
      </c>
      <c r="Z99" s="312">
        <v>24</v>
      </c>
      <c r="AA99" s="312">
        <v>25</v>
      </c>
      <c r="AB99" s="312">
        <v>26</v>
      </c>
      <c r="AC99" s="312">
        <v>27</v>
      </c>
      <c r="AD99" s="312">
        <v>28</v>
      </c>
      <c r="AE99" s="296">
        <v>29</v>
      </c>
      <c r="AF99" s="296">
        <v>30</v>
      </c>
      <c r="AG99" s="313">
        <v>31</v>
      </c>
      <c r="AH99" s="1"/>
      <c r="AJ99" s="344"/>
      <c r="AK99" s="344"/>
      <c r="AL99" s="344"/>
      <c r="AM99" s="345"/>
      <c r="AN99" s="345"/>
    </row>
    <row r="100" spans="1:40" ht="22.35" customHeight="1" thickBot="1" x14ac:dyDescent="0.25">
      <c r="A100" s="1329"/>
      <c r="B100" s="1330" t="s">
        <v>179</v>
      </c>
      <c r="C100" s="1567"/>
      <c r="D100" s="1567"/>
      <c r="E100" s="1567" t="s">
        <v>32</v>
      </c>
      <c r="F100" s="1536" t="s">
        <v>36</v>
      </c>
      <c r="G100" s="1526">
        <v>11</v>
      </c>
      <c r="H100" s="1526">
        <v>11</v>
      </c>
      <c r="I100" s="1526">
        <v>11</v>
      </c>
      <c r="J100" s="1526" t="s">
        <v>73</v>
      </c>
      <c r="K100" s="1526" t="s">
        <v>73</v>
      </c>
      <c r="L100" s="1526" t="s">
        <v>36</v>
      </c>
      <c r="M100" s="1526" t="s">
        <v>36</v>
      </c>
      <c r="N100" s="1526" t="s">
        <v>36</v>
      </c>
      <c r="O100" s="1526" t="s">
        <v>36</v>
      </c>
      <c r="P100" s="1526" t="s">
        <v>36</v>
      </c>
      <c r="Q100" s="1526" t="s">
        <v>80</v>
      </c>
      <c r="R100" s="1526" t="s">
        <v>80</v>
      </c>
      <c r="S100" s="1526">
        <v>8</v>
      </c>
      <c r="T100" s="1526">
        <v>8</v>
      </c>
      <c r="U100" s="1526">
        <v>8</v>
      </c>
      <c r="V100" s="1526">
        <v>8</v>
      </c>
      <c r="W100" s="1536">
        <v>8</v>
      </c>
      <c r="X100" s="1567"/>
      <c r="Y100" s="1535"/>
      <c r="Z100" s="1605" t="s">
        <v>36</v>
      </c>
      <c r="AA100" s="1605" t="s">
        <v>36</v>
      </c>
      <c r="AB100" s="1605" t="s">
        <v>36</v>
      </c>
      <c r="AC100" s="1605" t="s">
        <v>36</v>
      </c>
      <c r="AD100" s="1605" t="s">
        <v>36</v>
      </c>
      <c r="AE100" s="1605"/>
      <c r="AF100" s="1605"/>
      <c r="AG100" s="1707">
        <v>1</v>
      </c>
      <c r="AH100" s="1"/>
      <c r="AJ100" s="124"/>
      <c r="AK100" s="124"/>
      <c r="AL100" s="124"/>
      <c r="AM100" s="217"/>
      <c r="AN100" s="217"/>
    </row>
    <row r="101" spans="1:40" ht="22.35" customHeight="1" x14ac:dyDescent="0.2">
      <c r="A101" s="466"/>
      <c r="B101" s="780" t="s">
        <v>180</v>
      </c>
      <c r="C101" s="961"/>
      <c r="D101" s="961"/>
      <c r="E101" s="961">
        <v>3</v>
      </c>
      <c r="F101" s="961">
        <v>3</v>
      </c>
      <c r="G101" s="961">
        <v>3</v>
      </c>
      <c r="H101" s="961">
        <v>3</v>
      </c>
      <c r="I101" s="961">
        <v>3</v>
      </c>
      <c r="J101" s="961"/>
      <c r="K101" s="961"/>
      <c r="L101" s="961">
        <v>11</v>
      </c>
      <c r="M101" s="961">
        <v>11</v>
      </c>
      <c r="N101" s="961">
        <v>11</v>
      </c>
      <c r="O101" s="961">
        <v>11</v>
      </c>
      <c r="P101" s="961">
        <v>11</v>
      </c>
      <c r="Q101" s="961" t="s">
        <v>73</v>
      </c>
      <c r="R101" s="961" t="s">
        <v>73</v>
      </c>
      <c r="S101" s="961" t="s">
        <v>36</v>
      </c>
      <c r="T101" s="961" t="s">
        <v>36</v>
      </c>
      <c r="U101" s="961" t="s">
        <v>36</v>
      </c>
      <c r="V101" s="961" t="s">
        <v>36</v>
      </c>
      <c r="W101" s="961" t="s">
        <v>36</v>
      </c>
      <c r="X101" s="942" t="s">
        <v>80</v>
      </c>
      <c r="Y101" s="942" t="s">
        <v>80</v>
      </c>
      <c r="Z101" s="942">
        <v>8</v>
      </c>
      <c r="AA101" s="942">
        <v>8</v>
      </c>
      <c r="AB101" s="942">
        <v>8</v>
      </c>
      <c r="AC101" s="942">
        <v>8</v>
      </c>
      <c r="AD101" s="942">
        <v>8</v>
      </c>
      <c r="AE101" s="781"/>
      <c r="AF101" s="781"/>
      <c r="AG101" s="781" t="s">
        <v>36</v>
      </c>
      <c r="AH101" s="1"/>
      <c r="AJ101" s="124"/>
      <c r="AK101" s="124"/>
      <c r="AL101" s="124"/>
      <c r="AM101" s="124"/>
      <c r="AN101" s="124"/>
    </row>
    <row r="102" spans="1:40" ht="22.35" customHeight="1" thickBot="1" x14ac:dyDescent="0.25">
      <c r="A102" s="1708"/>
      <c r="B102" s="554" t="s">
        <v>29</v>
      </c>
      <c r="C102" s="230">
        <v>1</v>
      </c>
      <c r="D102" s="230">
        <v>2</v>
      </c>
      <c r="E102" s="172">
        <v>3</v>
      </c>
      <c r="F102" s="172">
        <v>4</v>
      </c>
      <c r="G102" s="172">
        <v>5</v>
      </c>
      <c r="H102" s="172">
        <v>6</v>
      </c>
      <c r="I102" s="172">
        <v>7</v>
      </c>
      <c r="J102" s="230">
        <v>8</v>
      </c>
      <c r="K102" s="230">
        <v>9</v>
      </c>
      <c r="L102" s="172">
        <v>10</v>
      </c>
      <c r="M102" s="172">
        <v>11</v>
      </c>
      <c r="N102" s="172">
        <v>12</v>
      </c>
      <c r="O102" s="172">
        <v>13</v>
      </c>
      <c r="P102" s="172">
        <v>14</v>
      </c>
      <c r="Q102" s="230">
        <v>15</v>
      </c>
      <c r="R102" s="230">
        <v>16</v>
      </c>
      <c r="S102" s="172">
        <v>17</v>
      </c>
      <c r="T102" s="172">
        <v>18</v>
      </c>
      <c r="U102" s="172">
        <v>19</v>
      </c>
      <c r="V102" s="172">
        <v>20</v>
      </c>
      <c r="W102" s="172">
        <v>21</v>
      </c>
      <c r="X102" s="230">
        <v>22</v>
      </c>
      <c r="Y102" s="230">
        <v>23</v>
      </c>
      <c r="Z102" s="172">
        <v>24</v>
      </c>
      <c r="AA102" s="172">
        <v>25</v>
      </c>
      <c r="AB102" s="172">
        <v>26</v>
      </c>
      <c r="AC102" s="172">
        <v>27</v>
      </c>
      <c r="AD102" s="172">
        <v>28</v>
      </c>
      <c r="AE102" s="230">
        <v>29</v>
      </c>
      <c r="AF102" s="230">
        <v>30</v>
      </c>
      <c r="AG102" s="234">
        <v>31</v>
      </c>
      <c r="AH102" s="1"/>
    </row>
    <row r="103" spans="1:40" ht="22.35" customHeight="1" x14ac:dyDescent="0.2">
      <c r="A103" s="1708"/>
      <c r="B103" s="1709" t="s">
        <v>181</v>
      </c>
      <c r="C103" s="1393"/>
      <c r="D103" s="1710"/>
      <c r="E103" s="1393"/>
      <c r="F103" s="1393"/>
      <c r="G103" s="1393"/>
      <c r="H103" s="1393"/>
      <c r="I103" s="1393"/>
      <c r="J103" s="1393"/>
      <c r="K103" s="1393"/>
      <c r="L103" s="1393"/>
      <c r="M103" s="1393"/>
      <c r="N103" s="1393"/>
      <c r="O103" s="1393"/>
      <c r="P103" s="1393"/>
      <c r="Q103" s="1393"/>
      <c r="R103" s="1393"/>
      <c r="S103" s="1393"/>
      <c r="T103" s="1393"/>
      <c r="U103" s="1393"/>
      <c r="V103" s="1393"/>
      <c r="W103" s="1393"/>
      <c r="X103" s="1393"/>
      <c r="Y103" s="1393"/>
      <c r="Z103" s="1393"/>
      <c r="AA103" s="1393"/>
      <c r="AB103" s="1393"/>
      <c r="AC103" s="1393"/>
      <c r="AD103" s="1393"/>
      <c r="AE103" s="1393"/>
      <c r="AF103" s="1393"/>
      <c r="AG103" s="1527"/>
      <c r="AH103" s="1"/>
    </row>
    <row r="104" spans="1:40" ht="22.35" customHeight="1" x14ac:dyDescent="0.2">
      <c r="A104" s="1708"/>
      <c r="B104" s="1691"/>
      <c r="C104" s="1711"/>
      <c r="D104" s="1711"/>
      <c r="E104" s="1711"/>
      <c r="F104" s="1526"/>
      <c r="G104" s="1526"/>
      <c r="H104" s="1711"/>
      <c r="I104" s="1711"/>
      <c r="J104" s="1711"/>
      <c r="K104" s="1711"/>
      <c r="L104" s="1711"/>
      <c r="M104" s="1711"/>
      <c r="N104" s="1711"/>
      <c r="O104" s="1711"/>
      <c r="P104" s="1711"/>
      <c r="Q104" s="1711"/>
      <c r="R104" s="1711"/>
      <c r="S104" s="1711"/>
      <c r="T104" s="1535"/>
      <c r="U104" s="1711"/>
      <c r="V104" s="1711"/>
      <c r="W104" s="1711"/>
      <c r="X104" s="1711"/>
      <c r="Y104" s="1711"/>
      <c r="Z104" s="1711"/>
      <c r="AA104" s="1711"/>
      <c r="AB104" s="1711"/>
      <c r="AC104" s="1711"/>
      <c r="AD104" s="1711"/>
      <c r="AE104" s="1711"/>
      <c r="AF104" s="1711"/>
      <c r="AG104" s="1712"/>
      <c r="AH104" s="1"/>
    </row>
    <row r="105" spans="1:40" ht="22.35" customHeight="1" x14ac:dyDescent="0.2">
      <c r="A105" s="1708"/>
      <c r="B105" s="1532"/>
      <c r="C105" s="1535"/>
      <c r="D105" s="1535"/>
      <c r="E105" s="1535"/>
      <c r="F105" s="1535"/>
      <c r="G105" s="1535"/>
      <c r="H105" s="1535"/>
      <c r="I105" s="1535"/>
      <c r="J105" s="1535"/>
      <c r="K105" s="1535"/>
      <c r="L105" s="1535"/>
      <c r="M105" s="1535"/>
      <c r="N105" s="1535"/>
      <c r="O105" s="1535"/>
      <c r="P105" s="1535"/>
      <c r="Q105" s="1535"/>
      <c r="R105" s="1535"/>
      <c r="S105" s="1535"/>
      <c r="T105" s="1535"/>
      <c r="U105" s="1535"/>
      <c r="V105" s="1535"/>
      <c r="W105" s="1535"/>
      <c r="X105" s="1535"/>
      <c r="Y105" s="1535"/>
      <c r="Z105" s="1535"/>
      <c r="AA105" s="1535"/>
      <c r="AB105" s="1535"/>
      <c r="AC105" s="1535"/>
      <c r="AD105" s="1535"/>
      <c r="AE105" s="1535"/>
      <c r="AF105" s="1535"/>
      <c r="AG105" s="1606"/>
      <c r="AH105" s="1"/>
    </row>
    <row r="106" spans="1:40" ht="22.35" customHeight="1" thickBot="1" x14ac:dyDescent="0.25">
      <c r="A106" s="127"/>
      <c r="B106" s="1608"/>
      <c r="C106" s="1713"/>
      <c r="D106" s="1713"/>
      <c r="E106" s="1713"/>
      <c r="F106" s="1713"/>
      <c r="G106" s="1713"/>
      <c r="H106" s="1713"/>
      <c r="I106" s="1713"/>
      <c r="J106" s="1713"/>
      <c r="K106" s="1713"/>
      <c r="L106" s="1713"/>
      <c r="M106" s="1713"/>
      <c r="N106" s="1713"/>
      <c r="O106" s="1713"/>
      <c r="P106" s="1713"/>
      <c r="Q106" s="1713"/>
      <c r="R106" s="1713"/>
      <c r="S106" s="1713"/>
      <c r="T106" s="1713"/>
      <c r="U106" s="1713"/>
      <c r="V106" s="1713"/>
      <c r="W106" s="1713"/>
      <c r="X106" s="1713"/>
      <c r="Y106" s="1713"/>
      <c r="Z106" s="1713"/>
      <c r="AA106" s="1713"/>
      <c r="AB106" s="1713"/>
      <c r="AC106" s="1713"/>
      <c r="AD106" s="1713"/>
      <c r="AE106" s="1713"/>
      <c r="AF106" s="1713"/>
      <c r="AG106" s="1714"/>
      <c r="AH106" s="1"/>
    </row>
    <row r="107" spans="1:40" ht="22.35" customHeight="1" x14ac:dyDescent="0.2">
      <c r="A107" s="127"/>
      <c r="B107" s="128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3"/>
      <c r="AE107" s="143"/>
      <c r="AF107" s="143"/>
      <c r="AG107" s="129"/>
      <c r="AH107" s="1"/>
    </row>
    <row r="108" spans="1:40" ht="22.35" customHeight="1" thickBot="1" x14ac:dyDescent="0.25">
      <c r="A108" s="218" t="s">
        <v>184</v>
      </c>
      <c r="B108" s="128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253"/>
      <c r="S108" s="253"/>
      <c r="T108" s="253"/>
      <c r="U108" s="143"/>
      <c r="V108" s="143"/>
      <c r="W108" s="143"/>
      <c r="X108" s="143"/>
      <c r="Y108" s="143"/>
      <c r="Z108" s="143"/>
      <c r="AA108" s="143"/>
      <c r="AB108" s="143"/>
      <c r="AC108" s="143"/>
      <c r="AD108" s="143"/>
      <c r="AE108" s="143"/>
      <c r="AF108" s="143"/>
      <c r="AG108" s="129"/>
      <c r="AH108" s="1"/>
    </row>
    <row r="109" spans="1:40" ht="22.35" customHeight="1" thickBot="1" x14ac:dyDescent="0.3">
      <c r="A109" s="127"/>
      <c r="B109" s="219"/>
      <c r="C109" s="220"/>
      <c r="D109" s="220"/>
      <c r="E109" s="223" t="s">
        <v>185</v>
      </c>
      <c r="F109" s="220"/>
      <c r="G109" s="220"/>
      <c r="H109" s="220"/>
      <c r="I109" s="220"/>
      <c r="J109" s="220"/>
      <c r="K109" s="228" t="s">
        <v>17</v>
      </c>
      <c r="L109" s="224"/>
      <c r="M109" s="224"/>
      <c r="N109" s="224"/>
      <c r="O109" s="224"/>
      <c r="P109" s="224"/>
      <c r="Q109" s="224"/>
      <c r="R109" s="224"/>
      <c r="S109" s="224"/>
      <c r="T109" s="225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"/>
    </row>
    <row r="110" spans="1:40" ht="22.35" customHeight="1" thickBot="1" x14ac:dyDescent="0.3">
      <c r="A110" s="127"/>
      <c r="B110" s="219" t="s">
        <v>186</v>
      </c>
      <c r="C110" s="220"/>
      <c r="D110" s="220"/>
      <c r="E110" s="221" t="s">
        <v>187</v>
      </c>
      <c r="F110" s="220"/>
      <c r="G110" s="220"/>
      <c r="H110" s="220"/>
      <c r="I110" s="220"/>
      <c r="J110" s="220"/>
      <c r="K110" s="220" t="s">
        <v>188</v>
      </c>
      <c r="L110" s="220"/>
      <c r="M110" s="220"/>
      <c r="N110" s="220"/>
      <c r="O110" s="220"/>
      <c r="P110" s="220"/>
      <c r="Q110" s="220"/>
      <c r="R110" s="252" t="s">
        <v>415</v>
      </c>
      <c r="S110" s="252"/>
      <c r="T110" s="252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"/>
    </row>
    <row r="111" spans="1:40" ht="22.35" customHeight="1" thickBot="1" x14ac:dyDescent="0.3">
      <c r="A111" s="127"/>
      <c r="B111" s="219" t="s">
        <v>102</v>
      </c>
      <c r="C111" s="220"/>
      <c r="D111" s="220"/>
      <c r="E111" s="223" t="s">
        <v>190</v>
      </c>
      <c r="F111" s="220"/>
      <c r="G111" s="220"/>
      <c r="H111" s="220"/>
      <c r="I111" s="220"/>
      <c r="J111" s="220"/>
      <c r="K111" s="220" t="s">
        <v>191</v>
      </c>
      <c r="L111" s="220"/>
      <c r="M111" s="220"/>
      <c r="N111" s="220"/>
      <c r="O111" s="220"/>
      <c r="P111" s="220"/>
      <c r="Q111" s="220"/>
      <c r="R111" s="220"/>
      <c r="S111" s="220"/>
      <c r="T111" s="222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"/>
    </row>
    <row r="112" spans="1:40" ht="22.35" customHeight="1" thickBot="1" x14ac:dyDescent="0.3">
      <c r="A112" s="127"/>
      <c r="B112" s="219" t="s">
        <v>192</v>
      </c>
      <c r="C112" s="220"/>
      <c r="D112" s="220"/>
      <c r="E112" s="223" t="s">
        <v>193</v>
      </c>
      <c r="F112" s="220"/>
      <c r="G112" s="220"/>
      <c r="H112" s="220"/>
      <c r="I112" s="220"/>
      <c r="J112" s="220"/>
      <c r="K112" s="220" t="s">
        <v>194</v>
      </c>
      <c r="L112" s="245"/>
      <c r="M112" s="245"/>
      <c r="N112" s="245"/>
      <c r="O112" s="245"/>
      <c r="P112" s="245"/>
      <c r="Q112" s="245"/>
      <c r="R112" s="245"/>
      <c r="S112" s="245"/>
      <c r="T112" s="246"/>
      <c r="U112" s="109"/>
      <c r="V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"/>
    </row>
    <row r="113" spans="1:40" ht="22.35" customHeight="1" thickBot="1" x14ac:dyDescent="0.3">
      <c r="A113" s="127"/>
      <c r="B113" s="1715" t="s">
        <v>29</v>
      </c>
      <c r="C113" s="1716">
        <v>1</v>
      </c>
      <c r="D113" s="1716">
        <v>2</v>
      </c>
      <c r="E113" s="1637">
        <v>3</v>
      </c>
      <c r="F113" s="1637">
        <v>4</v>
      </c>
      <c r="G113" s="1637">
        <v>5</v>
      </c>
      <c r="H113" s="1637">
        <v>6</v>
      </c>
      <c r="I113" s="1637">
        <v>7</v>
      </c>
      <c r="J113" s="1716">
        <v>8</v>
      </c>
      <c r="K113" s="1716">
        <v>9</v>
      </c>
      <c r="L113" s="1637">
        <v>10</v>
      </c>
      <c r="M113" s="1637">
        <v>11</v>
      </c>
      <c r="N113" s="1637">
        <v>12</v>
      </c>
      <c r="O113" s="1637">
        <v>13</v>
      </c>
      <c r="P113" s="1637">
        <v>14</v>
      </c>
      <c r="Q113" s="1716">
        <v>15</v>
      </c>
      <c r="R113" s="1716">
        <v>16</v>
      </c>
      <c r="S113" s="1637">
        <v>17</v>
      </c>
      <c r="T113" s="1637">
        <v>18</v>
      </c>
      <c r="U113" s="1637">
        <v>19</v>
      </c>
      <c r="V113" s="1637">
        <v>20</v>
      </c>
      <c r="W113" s="1637">
        <v>21</v>
      </c>
      <c r="X113" s="1716">
        <v>22</v>
      </c>
      <c r="Y113" s="1716">
        <v>23</v>
      </c>
      <c r="Z113" s="1637">
        <v>24</v>
      </c>
      <c r="AA113" s="1637">
        <v>25</v>
      </c>
      <c r="AB113" s="1637">
        <v>26</v>
      </c>
      <c r="AC113" s="1637">
        <v>27</v>
      </c>
      <c r="AD113" s="1637">
        <v>28</v>
      </c>
      <c r="AE113" s="1716">
        <v>29</v>
      </c>
      <c r="AF113" s="1716">
        <v>30</v>
      </c>
      <c r="AG113" s="1717">
        <v>31</v>
      </c>
      <c r="AH113" s="1"/>
      <c r="AJ113" s="1161" t="s">
        <v>30</v>
      </c>
      <c r="AK113" s="1161" t="s">
        <v>44</v>
      </c>
      <c r="AL113" s="1161" t="s">
        <v>45</v>
      </c>
      <c r="AM113" s="1161" t="s">
        <v>46</v>
      </c>
      <c r="AN113" s="1161" t="s">
        <v>47</v>
      </c>
    </row>
    <row r="114" spans="1:40" ht="22.35" customHeight="1" thickBot="1" x14ac:dyDescent="0.25">
      <c r="B114" s="1336" t="s">
        <v>196</v>
      </c>
      <c r="C114" s="1561" t="s">
        <v>0</v>
      </c>
      <c r="D114" s="1718" t="s">
        <v>0</v>
      </c>
      <c r="E114" s="287" t="s">
        <v>175</v>
      </c>
      <c r="F114" s="781" t="s">
        <v>175</v>
      </c>
      <c r="G114" s="781" t="s">
        <v>175</v>
      </c>
      <c r="H114" s="781" t="s">
        <v>175</v>
      </c>
      <c r="I114" s="781" t="s">
        <v>175</v>
      </c>
      <c r="J114" s="789" t="s">
        <v>176</v>
      </c>
      <c r="K114" s="789" t="s">
        <v>50</v>
      </c>
      <c r="L114" s="1400" t="s">
        <v>36</v>
      </c>
      <c r="M114" s="1400" t="s">
        <v>36</v>
      </c>
      <c r="N114" s="1400" t="s">
        <v>36</v>
      </c>
      <c r="O114" s="1400" t="s">
        <v>36</v>
      </c>
      <c r="P114" s="1400" t="s">
        <v>36</v>
      </c>
      <c r="Q114" s="1400" t="s">
        <v>0</v>
      </c>
      <c r="R114" s="1400" t="s">
        <v>0</v>
      </c>
      <c r="S114" s="789" t="s">
        <v>175</v>
      </c>
      <c r="T114" s="789" t="s">
        <v>175</v>
      </c>
      <c r="U114" s="781" t="s">
        <v>175</v>
      </c>
      <c r="V114" s="1325" t="s">
        <v>175</v>
      </c>
      <c r="W114" s="781" t="s">
        <v>175</v>
      </c>
      <c r="X114" s="781" t="s">
        <v>176</v>
      </c>
      <c r="Y114" s="789" t="s">
        <v>50</v>
      </c>
      <c r="Z114" s="1719" t="s">
        <v>36</v>
      </c>
      <c r="AA114" s="1719" t="s">
        <v>36</v>
      </c>
      <c r="AB114" s="1719" t="s">
        <v>36</v>
      </c>
      <c r="AC114" s="1719" t="s">
        <v>36</v>
      </c>
      <c r="AD114" s="1719" t="s">
        <v>36</v>
      </c>
      <c r="AE114" s="1720" t="s">
        <v>0</v>
      </c>
      <c r="AF114" s="1400" t="s">
        <v>0</v>
      </c>
      <c r="AG114" s="789" t="s">
        <v>175</v>
      </c>
      <c r="AH114" s="1"/>
      <c r="AJ114" s="780">
        <f>$AJ$12</f>
        <v>160.33000000000001</v>
      </c>
      <c r="AK114" s="780"/>
      <c r="AL114" s="780">
        <v>144.44999999999999</v>
      </c>
      <c r="AM114" s="866">
        <f t="shared" ref="AM114" si="10">IF(AJ114="","",AL114-AJ114)</f>
        <v>-15.880000000000024</v>
      </c>
      <c r="AN114" s="866">
        <f>+'Juni 2023'!AN119</f>
        <v>-44.210000000000036</v>
      </c>
    </row>
    <row r="115" spans="1:40" ht="22.35" customHeight="1" thickBot="1" x14ac:dyDescent="0.25">
      <c r="B115" s="983" t="s">
        <v>197</v>
      </c>
      <c r="C115" s="1561" t="s">
        <v>176</v>
      </c>
      <c r="D115" s="1718" t="s">
        <v>50</v>
      </c>
      <c r="E115" s="789" t="s">
        <v>36</v>
      </c>
      <c r="F115" s="789" t="s">
        <v>36</v>
      </c>
      <c r="G115" s="789" t="s">
        <v>36</v>
      </c>
      <c r="H115" s="789" t="s">
        <v>36</v>
      </c>
      <c r="I115" s="789" t="s">
        <v>36</v>
      </c>
      <c r="J115" s="789" t="s">
        <v>0</v>
      </c>
      <c r="K115" s="789" t="s">
        <v>0</v>
      </c>
      <c r="L115" s="1721" t="s">
        <v>175</v>
      </c>
      <c r="M115" s="1721" t="s">
        <v>175</v>
      </c>
      <c r="N115" s="1721" t="s">
        <v>175</v>
      </c>
      <c r="O115" s="1721" t="s">
        <v>175</v>
      </c>
      <c r="P115" s="1721" t="s">
        <v>175</v>
      </c>
      <c r="Q115" s="1561" t="s">
        <v>176</v>
      </c>
      <c r="R115" s="1561" t="s">
        <v>50</v>
      </c>
      <c r="S115" s="1719" t="s">
        <v>36</v>
      </c>
      <c r="T115" s="1719" t="s">
        <v>36</v>
      </c>
      <c r="U115" s="1719" t="s">
        <v>36</v>
      </c>
      <c r="V115" s="1719" t="s">
        <v>36</v>
      </c>
      <c r="W115" s="1719" t="s">
        <v>36</v>
      </c>
      <c r="X115" s="346" t="s">
        <v>0</v>
      </c>
      <c r="Y115" s="346" t="s">
        <v>0</v>
      </c>
      <c r="Z115" s="1722" t="s">
        <v>175</v>
      </c>
      <c r="AA115" s="1722" t="s">
        <v>175</v>
      </c>
      <c r="AB115" s="1722" t="s">
        <v>175</v>
      </c>
      <c r="AC115" s="1722" t="s">
        <v>175</v>
      </c>
      <c r="AD115" s="1722" t="s">
        <v>175</v>
      </c>
      <c r="AE115" s="1723" t="s">
        <v>176</v>
      </c>
      <c r="AF115" s="1722" t="s">
        <v>50</v>
      </c>
      <c r="AG115" s="1724" t="s">
        <v>36</v>
      </c>
      <c r="AH115" s="1"/>
      <c r="AJ115" s="780">
        <f t="shared" ref="AJ115" si="11">$AJ$12</f>
        <v>160.33000000000001</v>
      </c>
      <c r="AK115" s="780"/>
      <c r="AL115" s="780">
        <v>147</v>
      </c>
      <c r="AM115" s="866">
        <f t="shared" ref="AM115" si="12">IF(AJ115="","",AL115-AJ115)</f>
        <v>-13.330000000000013</v>
      </c>
      <c r="AN115" s="866">
        <f>+'Juni 2023'!AN120</f>
        <v>25.789999999999992</v>
      </c>
    </row>
    <row r="116" spans="1:40" ht="22.35" customHeight="1" thickBot="1" x14ac:dyDescent="0.25">
      <c r="B116" s="1725" t="s">
        <v>0</v>
      </c>
      <c r="C116" s="789" t="s">
        <v>128</v>
      </c>
      <c r="D116" s="789" t="s">
        <v>129</v>
      </c>
      <c r="F116" s="789" t="s">
        <v>0</v>
      </c>
      <c r="G116" s="789" t="s">
        <v>0</v>
      </c>
      <c r="H116" s="789" t="s">
        <v>0</v>
      </c>
      <c r="I116" s="789" t="s">
        <v>139</v>
      </c>
      <c r="J116" s="789" t="s">
        <v>128</v>
      </c>
      <c r="K116" s="789" t="s">
        <v>129</v>
      </c>
      <c r="L116" s="789" t="s">
        <v>0</v>
      </c>
      <c r="M116" s="789" t="s">
        <v>0</v>
      </c>
      <c r="N116" s="789" t="s">
        <v>0</v>
      </c>
      <c r="O116" s="789" t="s">
        <v>0</v>
      </c>
      <c r="P116" s="789" t="s">
        <v>139</v>
      </c>
      <c r="Q116" s="346" t="s">
        <v>128</v>
      </c>
      <c r="R116" s="335" t="s">
        <v>129</v>
      </c>
      <c r="S116" s="335"/>
      <c r="T116" s="346" t="s">
        <v>0</v>
      </c>
      <c r="U116" s="346" t="s">
        <v>0</v>
      </c>
      <c r="V116" s="346" t="s">
        <v>0</v>
      </c>
      <c r="W116" s="346" t="s">
        <v>139</v>
      </c>
      <c r="X116" s="339" t="s">
        <v>128</v>
      </c>
      <c r="Y116" s="346" t="s">
        <v>129</v>
      </c>
      <c r="Z116" s="346" t="s">
        <v>0</v>
      </c>
      <c r="AA116" s="346" t="s">
        <v>0</v>
      </c>
      <c r="AB116" s="335" t="s">
        <v>0</v>
      </c>
      <c r="AC116" s="335" t="s">
        <v>0</v>
      </c>
      <c r="AD116" s="335" t="s">
        <v>139</v>
      </c>
      <c r="AE116" s="335" t="s">
        <v>128</v>
      </c>
      <c r="AF116" s="335" t="s">
        <v>129</v>
      </c>
      <c r="AG116" s="330"/>
      <c r="AH116" s="1"/>
      <c r="AJ116" s="344"/>
      <c r="AK116" s="344"/>
      <c r="AL116" s="344"/>
      <c r="AM116" s="345"/>
      <c r="AN116" s="345"/>
    </row>
    <row r="117" spans="1:40" ht="22.35" customHeight="1" x14ac:dyDescent="0.2">
      <c r="B117" s="248"/>
      <c r="C117" s="249"/>
      <c r="D117" s="249"/>
      <c r="E117" s="250"/>
      <c r="F117" s="250"/>
      <c r="G117" s="250"/>
      <c r="H117" s="250"/>
      <c r="I117" s="250"/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  <c r="U117" s="250"/>
      <c r="V117" s="250"/>
      <c r="W117" s="250"/>
      <c r="X117" s="250"/>
      <c r="Y117" s="250"/>
      <c r="Z117" s="250"/>
      <c r="AA117" s="250"/>
      <c r="AB117" s="250"/>
      <c r="AC117" s="250"/>
      <c r="AD117" s="250"/>
      <c r="AE117" s="250"/>
      <c r="AF117" s="250"/>
      <c r="AG117" s="250"/>
      <c r="AH117" s="1"/>
      <c r="AJ117" s="124"/>
      <c r="AK117" s="124"/>
      <c r="AL117" s="124"/>
      <c r="AM117" s="217"/>
      <c r="AN117" s="217"/>
    </row>
    <row r="118" spans="1:40" ht="22.35" customHeight="1" thickBot="1" x14ac:dyDescent="0.25">
      <c r="A118" s="3" t="s">
        <v>400</v>
      </c>
      <c r="AH118" s="1"/>
      <c r="AJ118" s="124"/>
      <c r="AK118" s="124"/>
      <c r="AL118" s="124"/>
      <c r="AM118" s="217"/>
      <c r="AN118" s="217"/>
    </row>
    <row r="119" spans="1:40" ht="22.35" customHeight="1" thickBot="1" x14ac:dyDescent="0.3">
      <c r="B119" s="219"/>
      <c r="C119" s="220"/>
      <c r="D119" s="220"/>
      <c r="E119" s="223" t="s">
        <v>185</v>
      </c>
      <c r="F119" s="220"/>
      <c r="G119" s="220"/>
      <c r="H119" s="220"/>
      <c r="I119" s="220"/>
      <c r="J119" s="220"/>
      <c r="K119" s="228" t="s">
        <v>17</v>
      </c>
      <c r="L119" s="224"/>
      <c r="M119" s="224"/>
      <c r="N119" s="224"/>
      <c r="O119" s="224"/>
      <c r="P119" s="224"/>
      <c r="Q119" s="224"/>
      <c r="R119" s="224"/>
      <c r="S119" s="224"/>
      <c r="T119" s="225"/>
      <c r="AH119" s="1"/>
      <c r="AJ119" s="124"/>
      <c r="AK119" s="124"/>
      <c r="AL119" s="124"/>
      <c r="AM119" s="217"/>
      <c r="AN119" s="217"/>
    </row>
    <row r="120" spans="1:40" ht="22.35" customHeight="1" thickBot="1" x14ac:dyDescent="0.3">
      <c r="B120" s="219" t="s">
        <v>186</v>
      </c>
      <c r="C120" s="220"/>
      <c r="D120" s="220"/>
      <c r="E120" s="221" t="s">
        <v>200</v>
      </c>
      <c r="F120" s="220"/>
      <c r="G120" s="220"/>
      <c r="H120" s="220"/>
      <c r="I120" s="220"/>
      <c r="J120" s="220"/>
      <c r="K120" s="220" t="s">
        <v>201</v>
      </c>
      <c r="L120" s="220"/>
      <c r="M120" s="220"/>
      <c r="N120" s="220"/>
      <c r="O120" s="220"/>
      <c r="P120" s="220"/>
      <c r="Q120" s="220"/>
      <c r="R120" s="252" t="s">
        <v>416</v>
      </c>
      <c r="S120" s="252"/>
      <c r="T120" s="252"/>
      <c r="AH120" s="1"/>
      <c r="AJ120" s="124"/>
      <c r="AK120" s="124"/>
      <c r="AL120" s="124"/>
      <c r="AM120" s="217"/>
      <c r="AN120" s="217"/>
    </row>
    <row r="121" spans="1:40" ht="22.35" customHeight="1" thickBot="1" x14ac:dyDescent="0.3">
      <c r="B121" s="219" t="s">
        <v>102</v>
      </c>
      <c r="C121" s="220"/>
      <c r="D121" s="220"/>
      <c r="E121" s="223" t="s">
        <v>203</v>
      </c>
      <c r="F121" s="220"/>
      <c r="G121" s="220"/>
      <c r="H121" s="220"/>
      <c r="I121" s="220"/>
      <c r="J121" s="220"/>
      <c r="K121" s="220" t="s">
        <v>204</v>
      </c>
      <c r="L121" s="220"/>
      <c r="M121" s="220"/>
      <c r="N121" s="220"/>
      <c r="O121" s="220"/>
      <c r="P121" s="220"/>
      <c r="Q121" s="220"/>
      <c r="R121" s="220"/>
      <c r="S121" s="220"/>
      <c r="T121" s="222"/>
      <c r="AH121" s="1"/>
      <c r="AJ121" s="124"/>
      <c r="AK121" s="124"/>
      <c r="AL121" s="124"/>
      <c r="AM121" s="217"/>
      <c r="AN121" s="217"/>
    </row>
    <row r="122" spans="1:40" ht="22.35" customHeight="1" thickBot="1" x14ac:dyDescent="0.3">
      <c r="B122" s="219" t="s">
        <v>192</v>
      </c>
      <c r="C122" s="220"/>
      <c r="D122" s="220"/>
      <c r="E122" s="223" t="s">
        <v>205</v>
      </c>
      <c r="F122" s="220"/>
      <c r="G122" s="220"/>
      <c r="H122" s="220"/>
      <c r="I122" s="220"/>
      <c r="J122" s="220"/>
      <c r="K122" s="220" t="s">
        <v>206</v>
      </c>
      <c r="L122" s="245"/>
      <c r="M122" s="245"/>
      <c r="N122" s="245"/>
      <c r="O122" s="245"/>
      <c r="P122" s="245"/>
      <c r="Q122" s="245"/>
      <c r="R122" s="245"/>
      <c r="S122" s="245"/>
      <c r="T122" s="246"/>
      <c r="U122" s="109"/>
      <c r="V122" s="109"/>
      <c r="AH122" s="1"/>
      <c r="AJ122" s="124"/>
      <c r="AK122" s="124"/>
      <c r="AL122" s="124"/>
      <c r="AM122" s="217"/>
      <c r="AN122" s="217"/>
    </row>
    <row r="123" spans="1:40" ht="22.35" customHeight="1" thickBot="1" x14ac:dyDescent="0.25">
      <c r="T123" s="109"/>
      <c r="U123" s="109"/>
      <c r="V123" s="109"/>
      <c r="AH123" s="1"/>
      <c r="AJ123" s="124"/>
      <c r="AK123" s="124"/>
      <c r="AL123" s="124"/>
      <c r="AM123" s="217"/>
      <c r="AN123" s="217"/>
    </row>
    <row r="124" spans="1:40" ht="22.35" customHeight="1" thickBot="1" x14ac:dyDescent="0.25">
      <c r="B124" s="1726" t="s">
        <v>29</v>
      </c>
      <c r="C124" s="1727">
        <v>1</v>
      </c>
      <c r="D124" s="1728">
        <v>2</v>
      </c>
      <c r="E124" s="1729">
        <v>3</v>
      </c>
      <c r="F124" s="1729">
        <v>4</v>
      </c>
      <c r="G124" s="1729">
        <v>5</v>
      </c>
      <c r="H124" s="1729">
        <v>6</v>
      </c>
      <c r="I124" s="1729">
        <v>7</v>
      </c>
      <c r="J124" s="1728">
        <v>8</v>
      </c>
      <c r="K124" s="1728">
        <v>9</v>
      </c>
      <c r="L124" s="1729">
        <v>10</v>
      </c>
      <c r="M124" s="1729">
        <v>11</v>
      </c>
      <c r="N124" s="1729">
        <v>12</v>
      </c>
      <c r="O124" s="1729">
        <v>13</v>
      </c>
      <c r="P124" s="1729">
        <v>14</v>
      </c>
      <c r="Q124" s="1728">
        <v>15</v>
      </c>
      <c r="R124" s="1728">
        <v>16</v>
      </c>
      <c r="S124" s="1729">
        <v>17</v>
      </c>
      <c r="T124" s="1729">
        <v>18</v>
      </c>
      <c r="U124" s="1729">
        <v>19</v>
      </c>
      <c r="V124" s="1729">
        <v>20</v>
      </c>
      <c r="W124" s="1729">
        <v>21</v>
      </c>
      <c r="X124" s="1728">
        <v>22</v>
      </c>
      <c r="Y124" s="1728">
        <v>23</v>
      </c>
      <c r="Z124" s="1729">
        <v>24</v>
      </c>
      <c r="AA124" s="1729">
        <v>25</v>
      </c>
      <c r="AB124" s="1729">
        <v>26</v>
      </c>
      <c r="AC124" s="1729">
        <v>27</v>
      </c>
      <c r="AD124" s="1729">
        <v>28</v>
      </c>
      <c r="AE124" s="1728">
        <v>29</v>
      </c>
      <c r="AF124" s="1728">
        <v>30</v>
      </c>
      <c r="AG124" s="1730">
        <v>31</v>
      </c>
      <c r="AH124" s="1"/>
      <c r="AJ124" s="1161" t="s">
        <v>30</v>
      </c>
      <c r="AK124" s="1161" t="s">
        <v>44</v>
      </c>
      <c r="AL124" s="1161" t="s">
        <v>45</v>
      </c>
      <c r="AM124" s="1161" t="s">
        <v>46</v>
      </c>
      <c r="AN124" s="1161" t="s">
        <v>47</v>
      </c>
    </row>
    <row r="125" spans="1:40" ht="22.35" customHeight="1" x14ac:dyDescent="0.2">
      <c r="B125" s="1731" t="s">
        <v>0</v>
      </c>
      <c r="C125" s="288" t="s">
        <v>36</v>
      </c>
      <c r="D125" s="288" t="s">
        <v>36</v>
      </c>
      <c r="E125" s="287" t="s">
        <v>140</v>
      </c>
      <c r="F125" s="287" t="s">
        <v>140</v>
      </c>
      <c r="G125" s="287" t="s">
        <v>140</v>
      </c>
      <c r="H125" s="287" t="s">
        <v>140</v>
      </c>
      <c r="I125" s="287" t="s">
        <v>140</v>
      </c>
      <c r="J125" s="288" t="s">
        <v>159</v>
      </c>
      <c r="K125" s="288" t="s">
        <v>120</v>
      </c>
      <c r="L125" s="288" t="s">
        <v>36</v>
      </c>
      <c r="M125" s="288" t="s">
        <v>36</v>
      </c>
      <c r="N125" s="288" t="s">
        <v>36</v>
      </c>
      <c r="O125" s="288" t="s">
        <v>36</v>
      </c>
      <c r="P125" s="288" t="s">
        <v>36</v>
      </c>
      <c r="Q125" s="288" t="s">
        <v>36</v>
      </c>
      <c r="R125" s="288" t="s">
        <v>36</v>
      </c>
      <c r="S125" s="287" t="s">
        <v>140</v>
      </c>
      <c r="T125" s="287" t="s">
        <v>140</v>
      </c>
      <c r="U125" s="287" t="s">
        <v>140</v>
      </c>
      <c r="V125" s="287" t="s">
        <v>140</v>
      </c>
      <c r="W125" s="287" t="s">
        <v>140</v>
      </c>
      <c r="X125" s="288" t="s">
        <v>159</v>
      </c>
      <c r="Y125" s="288" t="s">
        <v>120</v>
      </c>
      <c r="Z125" s="288" t="s">
        <v>36</v>
      </c>
      <c r="AA125" s="288" t="s">
        <v>36</v>
      </c>
      <c r="AB125" s="288" t="s">
        <v>36</v>
      </c>
      <c r="AC125" s="288" t="s">
        <v>36</v>
      </c>
      <c r="AD125" s="288" t="s">
        <v>36</v>
      </c>
      <c r="AE125" s="288" t="s">
        <v>36</v>
      </c>
      <c r="AF125" s="288" t="s">
        <v>36</v>
      </c>
      <c r="AG125" s="287" t="s">
        <v>140</v>
      </c>
      <c r="AH125" s="1"/>
      <c r="AJ125" s="780">
        <f>$AJ$12</f>
        <v>160.33000000000001</v>
      </c>
      <c r="AK125" s="780"/>
      <c r="AL125" s="780">
        <f>IF(AJ125="","",SUM(AJ125:AK125))</f>
        <v>160.33000000000001</v>
      </c>
      <c r="AM125" s="866">
        <f>IF(AJ125="","",AL125-AJ125)</f>
        <v>0</v>
      </c>
      <c r="AN125" s="866">
        <f>+'Juni 2023'!AN131</f>
        <v>0</v>
      </c>
    </row>
    <row r="126" spans="1:40" ht="22.35" customHeight="1" x14ac:dyDescent="0.2">
      <c r="B126" s="981" t="s">
        <v>0</v>
      </c>
      <c r="C126" s="789" t="s">
        <v>159</v>
      </c>
      <c r="D126" s="789" t="s">
        <v>120</v>
      </c>
      <c r="E126" s="789" t="s">
        <v>36</v>
      </c>
      <c r="F126" s="789" t="s">
        <v>36</v>
      </c>
      <c r="G126" s="789" t="s">
        <v>36</v>
      </c>
      <c r="H126" s="789" t="s">
        <v>36</v>
      </c>
      <c r="I126" s="789" t="s">
        <v>36</v>
      </c>
      <c r="J126" s="789" t="s">
        <v>36</v>
      </c>
      <c r="K126" s="789" t="s">
        <v>36</v>
      </c>
      <c r="L126" s="781" t="s">
        <v>140</v>
      </c>
      <c r="M126" s="781" t="s">
        <v>140</v>
      </c>
      <c r="N126" s="781" t="s">
        <v>140</v>
      </c>
      <c r="O126" s="781" t="s">
        <v>140</v>
      </c>
      <c r="P126" s="781" t="s">
        <v>140</v>
      </c>
      <c r="Q126" s="789" t="s">
        <v>159</v>
      </c>
      <c r="R126" s="789" t="s">
        <v>120</v>
      </c>
      <c r="S126" s="789" t="s">
        <v>36</v>
      </c>
      <c r="T126" s="789" t="s">
        <v>36</v>
      </c>
      <c r="U126" s="789" t="s">
        <v>36</v>
      </c>
      <c r="V126" s="789" t="s">
        <v>36</v>
      </c>
      <c r="W126" s="789" t="s">
        <v>36</v>
      </c>
      <c r="X126" s="789" t="s">
        <v>36</v>
      </c>
      <c r="Y126" s="789" t="s">
        <v>36</v>
      </c>
      <c r="Z126" s="781" t="s">
        <v>140</v>
      </c>
      <c r="AA126" s="781" t="s">
        <v>140</v>
      </c>
      <c r="AB126" s="781" t="s">
        <v>140</v>
      </c>
      <c r="AC126" s="781" t="s">
        <v>140</v>
      </c>
      <c r="AD126" s="781" t="s">
        <v>140</v>
      </c>
      <c r="AE126" s="789" t="s">
        <v>159</v>
      </c>
      <c r="AF126" s="789" t="s">
        <v>120</v>
      </c>
      <c r="AG126" s="789" t="s">
        <v>36</v>
      </c>
      <c r="AH126" s="1"/>
      <c r="AJ126" s="780">
        <f>$AJ$12</f>
        <v>160.33000000000001</v>
      </c>
      <c r="AK126" s="780"/>
      <c r="AL126" s="780">
        <f>IF(AJ126="","",SUM(AJ126:AK126))</f>
        <v>160.33000000000001</v>
      </c>
      <c r="AM126" s="866">
        <f>IF(AJ126="","",AL126-AJ126)</f>
        <v>0</v>
      </c>
      <c r="AN126" s="866">
        <f>+'Juni 2023'!AN132</f>
        <v>0</v>
      </c>
    </row>
    <row r="127" spans="1:40" ht="22.35" customHeight="1" thickBot="1" x14ac:dyDescent="0.25">
      <c r="B127" s="489" t="s">
        <v>0</v>
      </c>
      <c r="C127" s="1692" t="s">
        <v>122</v>
      </c>
      <c r="D127" s="1692" t="s">
        <v>123</v>
      </c>
      <c r="E127" s="1692" t="s">
        <v>36</v>
      </c>
      <c r="F127" s="1692" t="s">
        <v>36</v>
      </c>
      <c r="G127" s="1692" t="s">
        <v>36</v>
      </c>
      <c r="H127" s="1692" t="s">
        <v>36</v>
      </c>
      <c r="I127" s="1692" t="s">
        <v>124</v>
      </c>
      <c r="J127" s="1692" t="s">
        <v>122</v>
      </c>
      <c r="K127" s="1692" t="s">
        <v>123</v>
      </c>
      <c r="L127" s="1692" t="s">
        <v>36</v>
      </c>
      <c r="M127" s="1692" t="s">
        <v>36</v>
      </c>
      <c r="N127" s="1692" t="s">
        <v>36</v>
      </c>
      <c r="O127" s="1692" t="s">
        <v>36</v>
      </c>
      <c r="P127" s="1692" t="s">
        <v>124</v>
      </c>
      <c r="Q127" s="1692" t="s">
        <v>122</v>
      </c>
      <c r="R127" s="1692" t="s">
        <v>123</v>
      </c>
      <c r="S127" s="1692" t="s">
        <v>36</v>
      </c>
      <c r="T127" s="1692" t="s">
        <v>36</v>
      </c>
      <c r="U127" s="1692" t="s">
        <v>36</v>
      </c>
      <c r="V127" s="1692" t="s">
        <v>36</v>
      </c>
      <c r="W127" s="1692" t="s">
        <v>124</v>
      </c>
      <c r="X127" s="1692" t="s">
        <v>122</v>
      </c>
      <c r="Y127" s="1692" t="s">
        <v>123</v>
      </c>
      <c r="Z127" s="1692" t="s">
        <v>36</v>
      </c>
      <c r="AA127" s="1692" t="s">
        <v>36</v>
      </c>
      <c r="AB127" s="1692" t="s">
        <v>36</v>
      </c>
      <c r="AC127" s="1692" t="s">
        <v>36</v>
      </c>
      <c r="AD127" s="1692" t="s">
        <v>124</v>
      </c>
      <c r="AE127" s="1692" t="s">
        <v>122</v>
      </c>
      <c r="AF127" s="1692" t="s">
        <v>123</v>
      </c>
      <c r="AG127" s="1692" t="s">
        <v>36</v>
      </c>
      <c r="AH127" s="1"/>
    </row>
    <row r="128" spans="1:40" ht="22.35" customHeight="1" x14ac:dyDescent="0.2">
      <c r="B128" s="251" t="s">
        <v>0</v>
      </c>
      <c r="C128" s="250" t="s">
        <v>0</v>
      </c>
      <c r="D128" s="250" t="s">
        <v>0</v>
      </c>
      <c r="E128" s="250" t="s">
        <v>0</v>
      </c>
      <c r="F128" s="250" t="s">
        <v>0</v>
      </c>
      <c r="G128" s="250" t="s">
        <v>0</v>
      </c>
      <c r="H128" s="250" t="s">
        <v>0</v>
      </c>
      <c r="I128" s="250" t="s">
        <v>0</v>
      </c>
      <c r="J128" s="250" t="s">
        <v>0</v>
      </c>
      <c r="K128" s="250" t="s">
        <v>0</v>
      </c>
      <c r="L128" s="250" t="s">
        <v>0</v>
      </c>
      <c r="M128" s="250" t="s">
        <v>0</v>
      </c>
      <c r="N128" s="250" t="s">
        <v>0</v>
      </c>
      <c r="O128" s="250" t="s">
        <v>0</v>
      </c>
      <c r="P128" s="250" t="s">
        <v>0</v>
      </c>
      <c r="Q128" s="250" t="s">
        <v>0</v>
      </c>
      <c r="R128" s="250" t="s">
        <v>0</v>
      </c>
      <c r="S128" s="250" t="s">
        <v>0</v>
      </c>
      <c r="T128" s="250" t="s">
        <v>0</v>
      </c>
      <c r="U128" s="250" t="s">
        <v>0</v>
      </c>
      <c r="V128" s="250" t="s">
        <v>0</v>
      </c>
      <c r="W128" s="250" t="s">
        <v>0</v>
      </c>
      <c r="X128" s="250" t="s">
        <v>0</v>
      </c>
      <c r="Y128" s="250" t="s">
        <v>0</v>
      </c>
      <c r="Z128" s="250" t="s">
        <v>0</v>
      </c>
      <c r="AA128" s="250" t="s">
        <v>0</v>
      </c>
      <c r="AB128" s="250" t="s">
        <v>0</v>
      </c>
      <c r="AC128" s="250" t="s">
        <v>0</v>
      </c>
      <c r="AD128" s="250" t="s">
        <v>0</v>
      </c>
      <c r="AE128" s="250" t="s">
        <v>0</v>
      </c>
      <c r="AF128" s="250" t="s">
        <v>0</v>
      </c>
      <c r="AG128" s="250" t="s">
        <v>0</v>
      </c>
      <c r="AH128" s="1"/>
      <c r="AJ128" s="124"/>
      <c r="AK128" s="124"/>
      <c r="AL128" s="124"/>
      <c r="AM128" s="217"/>
      <c r="AN128" s="217"/>
    </row>
    <row r="129" spans="1:40" ht="22.35" customHeight="1" x14ac:dyDescent="0.2">
      <c r="B129" s="241"/>
      <c r="C129" s="129"/>
      <c r="D129" s="129"/>
      <c r="E129" s="129"/>
      <c r="F129" s="129"/>
      <c r="G129" s="129"/>
      <c r="H129" s="129"/>
      <c r="I129" s="129"/>
      <c r="J129" s="129"/>
      <c r="K129" s="129"/>
      <c r="L129" s="129"/>
      <c r="M129" s="129"/>
      <c r="N129" s="129"/>
      <c r="O129" s="129"/>
      <c r="P129" s="129"/>
      <c r="Q129" s="129"/>
      <c r="R129" s="129"/>
      <c r="S129" s="129"/>
      <c r="T129" s="129"/>
      <c r="U129" s="129"/>
      <c r="V129" s="129"/>
      <c r="W129" s="129"/>
      <c r="X129" s="129"/>
      <c r="Y129" s="129"/>
      <c r="Z129" s="129"/>
      <c r="AA129" s="129"/>
      <c r="AB129" s="129"/>
      <c r="AC129" s="129"/>
      <c r="AD129" s="129"/>
      <c r="AE129" s="129"/>
      <c r="AF129" s="129"/>
      <c r="AG129" s="129"/>
      <c r="AH129" s="1"/>
      <c r="AJ129" s="124"/>
      <c r="AK129" s="124"/>
      <c r="AL129" s="124"/>
      <c r="AM129" s="217"/>
      <c r="AN129" s="217"/>
    </row>
    <row r="130" spans="1:40" ht="22.35" customHeight="1" x14ac:dyDescent="0.2">
      <c r="B130" s="124"/>
      <c r="C130" s="129"/>
      <c r="D130" s="129"/>
      <c r="E130" s="129"/>
      <c r="F130" s="129"/>
      <c r="G130" s="129"/>
      <c r="H130" s="129"/>
      <c r="I130" s="129"/>
      <c r="J130" s="129"/>
      <c r="K130" s="129"/>
      <c r="L130" s="129"/>
      <c r="M130" s="129"/>
      <c r="N130" s="129"/>
      <c r="O130" s="129"/>
      <c r="P130" s="129"/>
      <c r="Q130" s="129"/>
      <c r="R130" s="129"/>
      <c r="S130" s="129"/>
      <c r="T130" s="129"/>
      <c r="U130" s="129"/>
      <c r="V130" s="129"/>
      <c r="W130" s="129"/>
      <c r="X130" s="129"/>
      <c r="Y130" s="129"/>
      <c r="Z130" s="129"/>
      <c r="AA130" s="129"/>
      <c r="AB130" s="129"/>
      <c r="AC130" s="129"/>
      <c r="AD130" s="129"/>
      <c r="AE130" s="129"/>
      <c r="AF130" s="129"/>
      <c r="AG130" s="129"/>
      <c r="AH130" s="1"/>
      <c r="AJ130" s="124"/>
      <c r="AK130" s="124"/>
      <c r="AL130" s="124"/>
      <c r="AM130" s="217"/>
      <c r="AN130" s="217"/>
    </row>
    <row r="131" spans="1:40" ht="22.35" customHeight="1" x14ac:dyDescent="0.2">
      <c r="B131" s="128"/>
      <c r="C131" s="129"/>
      <c r="D131" s="129"/>
      <c r="E131" s="129"/>
      <c r="F131" s="129"/>
      <c r="G131" s="129"/>
      <c r="H131" s="129"/>
      <c r="I131" s="129"/>
      <c r="J131" s="129"/>
      <c r="K131" s="129"/>
      <c r="L131" s="129"/>
      <c r="M131" s="129"/>
      <c r="N131" s="129"/>
      <c r="O131" s="129"/>
      <c r="P131" s="129"/>
      <c r="Q131" s="129"/>
      <c r="R131" s="129"/>
      <c r="S131" s="129"/>
      <c r="T131" s="129"/>
      <c r="U131" s="129"/>
      <c r="V131" s="129"/>
      <c r="W131" s="129"/>
      <c r="X131" s="129"/>
      <c r="Y131" s="129"/>
      <c r="Z131" s="129"/>
      <c r="AA131" s="129"/>
      <c r="AB131" s="129"/>
      <c r="AC131" s="129"/>
      <c r="AD131" s="129"/>
      <c r="AE131" s="129"/>
      <c r="AF131" s="129"/>
      <c r="AG131" s="129"/>
      <c r="AH131" s="1"/>
    </row>
    <row r="132" spans="1:40" ht="22.35" customHeight="1" thickBot="1" x14ac:dyDescent="0.25">
      <c r="A132" s="108" t="s">
        <v>207</v>
      </c>
    </row>
    <row r="133" spans="1:40" ht="22.35" customHeight="1" thickBot="1" x14ac:dyDescent="0.25">
      <c r="B133" s="1339" t="s">
        <v>208</v>
      </c>
      <c r="C133" s="1340"/>
      <c r="D133" s="1571" t="s">
        <v>97</v>
      </c>
      <c r="E133" s="1571"/>
      <c r="F133" s="1341"/>
      <c r="G133" s="1340"/>
      <c r="H133" s="1571" t="s">
        <v>98</v>
      </c>
      <c r="I133" s="1571"/>
      <c r="J133" s="1341"/>
      <c r="K133" s="1340"/>
      <c r="L133" s="1571" t="s">
        <v>99</v>
      </c>
      <c r="M133" s="1571"/>
      <c r="N133" s="1341"/>
      <c r="O133" s="1340"/>
      <c r="P133" s="1571" t="s">
        <v>100</v>
      </c>
      <c r="Q133" s="1571"/>
      <c r="R133" s="1341"/>
      <c r="S133" s="1340"/>
      <c r="T133" s="1571" t="s">
        <v>101</v>
      </c>
      <c r="U133" s="1571"/>
      <c r="V133" s="1341"/>
      <c r="W133" s="1340"/>
      <c r="X133" s="1571" t="s">
        <v>102</v>
      </c>
      <c r="Y133" s="1571"/>
      <c r="Z133" s="1341"/>
      <c r="AA133" s="1340"/>
      <c r="AB133" s="1571" t="s">
        <v>103</v>
      </c>
      <c r="AC133" s="1571"/>
      <c r="AD133" s="1571"/>
      <c r="AE133" s="1571" t="s">
        <v>209</v>
      </c>
      <c r="AF133" s="1571"/>
      <c r="AG133" s="1571"/>
      <c r="AH133" s="1571"/>
      <c r="AI133" s="1342"/>
    </row>
    <row r="134" spans="1:40" ht="22.35" customHeight="1" x14ac:dyDescent="0.2">
      <c r="B134" s="1732" t="s">
        <v>210</v>
      </c>
      <c r="C134" s="1733" t="s">
        <v>211</v>
      </c>
      <c r="D134" s="1571"/>
      <c r="E134" s="1575"/>
      <c r="F134" s="1734"/>
      <c r="G134" s="1733" t="s">
        <v>211</v>
      </c>
      <c r="H134" s="1735"/>
      <c r="I134" s="1575"/>
      <c r="J134" s="1734"/>
      <c r="K134" s="1347" t="s">
        <v>211</v>
      </c>
      <c r="L134" s="1571"/>
      <c r="M134" s="1571"/>
      <c r="N134" s="1341"/>
      <c r="O134" s="1347" t="s">
        <v>212</v>
      </c>
      <c r="P134" s="1348"/>
      <c r="Q134" s="1575"/>
      <c r="R134" s="1734"/>
      <c r="S134" s="1733" t="s">
        <v>213</v>
      </c>
      <c r="T134" s="1575"/>
      <c r="U134" s="1575"/>
      <c r="V134" s="1575"/>
      <c r="W134" s="1736"/>
      <c r="X134" s="1737"/>
      <c r="Y134" s="1737"/>
      <c r="Z134" s="1738"/>
      <c r="AA134" s="1575"/>
      <c r="AB134" s="1575"/>
      <c r="AC134" s="1575"/>
      <c r="AD134" s="1575"/>
      <c r="AE134" s="1739">
        <v>37</v>
      </c>
      <c r="AF134" s="1571"/>
      <c r="AG134" s="1575"/>
      <c r="AH134" s="1575"/>
      <c r="AI134" s="1576"/>
    </row>
    <row r="135" spans="1:40" ht="22.35" customHeight="1" x14ac:dyDescent="0.2">
      <c r="B135" s="1740" t="s">
        <v>214</v>
      </c>
      <c r="C135" s="1632" t="s">
        <v>215</v>
      </c>
      <c r="D135" s="1501"/>
      <c r="E135" s="1501"/>
      <c r="F135" s="1509"/>
      <c r="G135" s="1632" t="s">
        <v>216</v>
      </c>
      <c r="H135" s="1585"/>
      <c r="I135" s="1501"/>
      <c r="J135" s="1509"/>
      <c r="K135" s="1632" t="s">
        <v>217</v>
      </c>
      <c r="L135" s="1585" t="s">
        <v>218</v>
      </c>
      <c r="M135" s="1501"/>
      <c r="N135" s="1509"/>
      <c r="O135" s="1632" t="s">
        <v>217</v>
      </c>
      <c r="P135" s="1585" t="s">
        <v>218</v>
      </c>
      <c r="Q135" s="1501"/>
      <c r="R135" s="1509"/>
      <c r="S135" s="1632" t="s">
        <v>216</v>
      </c>
      <c r="T135" s="1501" t="s">
        <v>219</v>
      </c>
      <c r="U135" s="1501"/>
      <c r="V135" s="1509"/>
      <c r="W135" s="397" t="s">
        <v>117</v>
      </c>
      <c r="X135" s="398" t="s">
        <v>220</v>
      </c>
      <c r="Y135" s="421"/>
      <c r="Z135" s="421"/>
      <c r="AA135" s="1741" t="s">
        <v>117</v>
      </c>
      <c r="AB135" s="1585" t="s">
        <v>220</v>
      </c>
      <c r="AC135" s="1741"/>
      <c r="AD135" s="1741"/>
      <c r="AE135" s="1741">
        <v>68</v>
      </c>
      <c r="AF135" s="1501"/>
      <c r="AG135" s="1501"/>
      <c r="AH135" s="1501"/>
      <c r="AI135" s="1510"/>
    </row>
    <row r="136" spans="1:40" ht="22.35" customHeight="1" x14ac:dyDescent="0.2">
      <c r="B136" s="1740" t="s">
        <v>221</v>
      </c>
      <c r="C136" s="1742" t="s">
        <v>222</v>
      </c>
      <c r="D136" s="1501"/>
      <c r="E136" s="1501"/>
      <c r="F136" s="1509"/>
      <c r="G136" s="1585" t="s">
        <v>222</v>
      </c>
      <c r="H136" s="1585"/>
      <c r="I136" s="1501"/>
      <c r="J136" s="1509"/>
      <c r="K136" s="1585" t="s">
        <v>222</v>
      </c>
      <c r="L136" s="1501"/>
      <c r="M136" s="1501"/>
      <c r="N136" s="1509"/>
      <c r="O136" s="1585" t="s">
        <v>222</v>
      </c>
      <c r="P136" s="1585"/>
      <c r="Q136" s="1501"/>
      <c r="R136" s="1509"/>
      <c r="S136" s="1585" t="s">
        <v>222</v>
      </c>
      <c r="T136" s="1501"/>
      <c r="U136" s="1501"/>
      <c r="V136" s="1509"/>
      <c r="W136" s="1741"/>
      <c r="X136" s="1501"/>
      <c r="Y136" s="1501"/>
      <c r="Z136" s="1509"/>
      <c r="AA136" s="1741"/>
      <c r="AB136" s="1501"/>
      <c r="AC136" s="1501"/>
      <c r="AD136" s="1501"/>
      <c r="AE136" s="1741">
        <v>0</v>
      </c>
      <c r="AF136" s="1501"/>
      <c r="AG136" s="1501"/>
      <c r="AH136" s="1501"/>
      <c r="AI136" s="1510"/>
    </row>
    <row r="137" spans="1:40" ht="22.35" customHeight="1" thickBot="1" x14ac:dyDescent="0.25">
      <c r="B137" s="1743" t="s">
        <v>223</v>
      </c>
      <c r="C137" s="1744" t="s">
        <v>211</v>
      </c>
      <c r="D137" s="200"/>
      <c r="E137" s="1588"/>
      <c r="F137" s="1590"/>
      <c r="G137" s="1744" t="s">
        <v>211</v>
      </c>
      <c r="H137" s="202"/>
      <c r="I137" s="1588"/>
      <c r="J137" s="1590"/>
      <c r="K137" s="1744" t="s">
        <v>211</v>
      </c>
      <c r="L137" s="200"/>
      <c r="M137" s="1588"/>
      <c r="N137" s="1590"/>
      <c r="O137" s="1744" t="s">
        <v>212</v>
      </c>
      <c r="P137" s="1592"/>
      <c r="Q137" s="1588"/>
      <c r="R137" s="1590"/>
      <c r="S137" s="1744" t="s">
        <v>213</v>
      </c>
      <c r="T137" s="1588"/>
      <c r="U137" s="1588"/>
      <c r="V137" s="1588"/>
      <c r="W137" s="1745"/>
      <c r="X137" s="1588"/>
      <c r="Y137" s="1588"/>
      <c r="Z137" s="1746"/>
      <c r="AA137" s="1588"/>
      <c r="AB137" s="1588"/>
      <c r="AC137" s="1588"/>
      <c r="AD137" s="1588"/>
      <c r="AE137" s="1747">
        <v>37</v>
      </c>
      <c r="AF137" s="1588"/>
      <c r="AG137" s="1588"/>
      <c r="AH137" s="1588"/>
      <c r="AI137" s="1595"/>
    </row>
    <row r="138" spans="1:40" ht="22.35" customHeight="1" x14ac:dyDescent="0.2">
      <c r="D138" s="421"/>
    </row>
    <row r="139" spans="1:40" ht="22.35" customHeight="1" thickBot="1" x14ac:dyDescent="0.25">
      <c r="A139" s="1637"/>
      <c r="B139" s="1637" t="s">
        <v>29</v>
      </c>
      <c r="C139" s="1598">
        <v>1</v>
      </c>
      <c r="D139" s="1598">
        <v>2</v>
      </c>
      <c r="E139" s="1599">
        <v>3</v>
      </c>
      <c r="F139" s="1599">
        <v>4</v>
      </c>
      <c r="G139" s="1599">
        <v>5</v>
      </c>
      <c r="H139" s="1599">
        <v>6</v>
      </c>
      <c r="I139" s="1599">
        <v>7</v>
      </c>
      <c r="J139" s="1598">
        <v>8</v>
      </c>
      <c r="K139" s="1598">
        <v>9</v>
      </c>
      <c r="L139" s="1599">
        <v>10</v>
      </c>
      <c r="M139" s="1599">
        <v>11</v>
      </c>
      <c r="N139" s="1599">
        <v>12</v>
      </c>
      <c r="O139" s="1599">
        <v>13</v>
      </c>
      <c r="P139" s="1599">
        <v>14</v>
      </c>
      <c r="Q139" s="1598">
        <v>15</v>
      </c>
      <c r="R139" s="1598">
        <v>16</v>
      </c>
      <c r="S139" s="1599">
        <v>17</v>
      </c>
      <c r="T139" s="1599">
        <v>18</v>
      </c>
      <c r="U139" s="1599">
        <v>19</v>
      </c>
      <c r="V139" s="1599">
        <v>20</v>
      </c>
      <c r="W139" s="1599">
        <v>21</v>
      </c>
      <c r="X139" s="1598">
        <v>22</v>
      </c>
      <c r="Y139" s="1598">
        <v>23</v>
      </c>
      <c r="Z139" s="1599">
        <v>24</v>
      </c>
      <c r="AA139" s="1599">
        <v>25</v>
      </c>
      <c r="AB139" s="1599">
        <v>26</v>
      </c>
      <c r="AC139" s="1599">
        <v>27</v>
      </c>
      <c r="AD139" s="1599">
        <v>28</v>
      </c>
      <c r="AE139" s="1598">
        <v>29</v>
      </c>
      <c r="AF139" s="1598">
        <v>30</v>
      </c>
      <c r="AG139" s="1600">
        <v>31</v>
      </c>
      <c r="AH139" s="111"/>
      <c r="AI139" s="112"/>
    </row>
    <row r="140" spans="1:40" ht="22.35" customHeight="1" x14ac:dyDescent="0.2">
      <c r="A140" s="1748">
        <v>1</v>
      </c>
      <c r="B140" s="1749" t="s">
        <v>224</v>
      </c>
      <c r="C140" s="1393"/>
      <c r="D140" s="1393"/>
      <c r="E140" s="1393" t="s">
        <v>225</v>
      </c>
      <c r="F140" s="1393" t="s">
        <v>225</v>
      </c>
      <c r="G140" s="1355" t="s">
        <v>225</v>
      </c>
      <c r="H140" s="1393" t="s">
        <v>225</v>
      </c>
      <c r="I140" s="1393" t="s">
        <v>225</v>
      </c>
      <c r="J140" s="1393"/>
      <c r="K140" s="1393"/>
      <c r="L140" s="1393" t="s">
        <v>225</v>
      </c>
      <c r="M140" s="1393" t="s">
        <v>225</v>
      </c>
      <c r="N140" s="1393" t="s">
        <v>225</v>
      </c>
      <c r="O140" s="1393" t="s">
        <v>225</v>
      </c>
      <c r="P140" s="1393" t="s">
        <v>225</v>
      </c>
      <c r="Q140" s="1750"/>
      <c r="R140" s="1750"/>
      <c r="S140" s="1393" t="s">
        <v>118</v>
      </c>
      <c r="T140" s="1393" t="s">
        <v>118</v>
      </c>
      <c r="U140" s="1393" t="s">
        <v>118</v>
      </c>
      <c r="V140" s="1393" t="s">
        <v>118</v>
      </c>
      <c r="W140" s="1393" t="s">
        <v>118</v>
      </c>
      <c r="X140" s="1393" t="s">
        <v>117</v>
      </c>
      <c r="Y140" s="1393" t="s">
        <v>117</v>
      </c>
      <c r="Z140" s="1393" t="s">
        <v>36</v>
      </c>
      <c r="AA140" s="1393" t="s">
        <v>36</v>
      </c>
      <c r="AB140" s="1393" t="s">
        <v>36</v>
      </c>
      <c r="AC140" s="1393" t="s">
        <v>36</v>
      </c>
      <c r="AD140" s="1393" t="s">
        <v>36</v>
      </c>
      <c r="AE140" s="1393"/>
      <c r="AF140" s="1393"/>
      <c r="AG140" s="1527" t="s">
        <v>225</v>
      </c>
      <c r="AH140" s="116"/>
      <c r="AI140" s="117"/>
    </row>
    <row r="141" spans="1:40" ht="22.35" customHeight="1" thickBot="1" x14ac:dyDescent="0.25">
      <c r="A141" s="1751">
        <v>2</v>
      </c>
      <c r="B141" s="1752" t="s">
        <v>226</v>
      </c>
      <c r="C141" s="1753" t="s">
        <v>117</v>
      </c>
      <c r="D141" s="1535" t="s">
        <v>117</v>
      </c>
      <c r="E141" s="1550" t="s">
        <v>36</v>
      </c>
      <c r="F141" s="1550" t="s">
        <v>36</v>
      </c>
      <c r="G141" s="1550" t="s">
        <v>36</v>
      </c>
      <c r="H141" s="1550" t="s">
        <v>36</v>
      </c>
      <c r="I141" s="1550" t="s">
        <v>36</v>
      </c>
      <c r="J141" s="1550"/>
      <c r="K141" s="789" t="s">
        <v>0</v>
      </c>
      <c r="L141" s="789" t="s">
        <v>151</v>
      </c>
      <c r="M141" s="789" t="s">
        <v>151</v>
      </c>
      <c r="N141" s="789" t="s">
        <v>151</v>
      </c>
      <c r="O141" s="789" t="s">
        <v>151</v>
      </c>
      <c r="P141" s="789" t="s">
        <v>151</v>
      </c>
      <c r="Q141" s="1550"/>
      <c r="R141" s="1550"/>
      <c r="S141" s="789" t="s">
        <v>151</v>
      </c>
      <c r="T141" s="789" t="s">
        <v>151</v>
      </c>
      <c r="U141" s="789" t="s">
        <v>151</v>
      </c>
      <c r="V141" s="789" t="s">
        <v>151</v>
      </c>
      <c r="W141" s="789" t="s">
        <v>151</v>
      </c>
      <c r="X141" s="1535"/>
      <c r="Y141" s="1535"/>
      <c r="Z141" s="1535" t="s">
        <v>118</v>
      </c>
      <c r="AA141" s="1535" t="s">
        <v>118</v>
      </c>
      <c r="AB141" s="1535" t="s">
        <v>118</v>
      </c>
      <c r="AC141" s="1535" t="s">
        <v>118</v>
      </c>
      <c r="AD141" s="1535" t="s">
        <v>118</v>
      </c>
      <c r="AE141" s="1753" t="s">
        <v>117</v>
      </c>
      <c r="AF141" s="1535" t="s">
        <v>117</v>
      </c>
      <c r="AG141" s="1754" t="s">
        <v>36</v>
      </c>
      <c r="AH141" s="116"/>
      <c r="AI141" s="117"/>
    </row>
    <row r="142" spans="1:40" ht="22.35" customHeight="1" x14ac:dyDescent="0.2">
      <c r="A142" s="1751">
        <v>3</v>
      </c>
      <c r="B142" s="1752" t="s">
        <v>227</v>
      </c>
      <c r="C142" s="1535"/>
      <c r="D142" s="1753"/>
      <c r="E142" s="1539" t="s">
        <v>118</v>
      </c>
      <c r="F142" s="1539" t="s">
        <v>118</v>
      </c>
      <c r="G142" s="1539" t="s">
        <v>118</v>
      </c>
      <c r="H142" s="1539" t="s">
        <v>118</v>
      </c>
      <c r="I142" s="1539" t="s">
        <v>118</v>
      </c>
      <c r="J142" s="1539" t="s">
        <v>117</v>
      </c>
      <c r="K142" s="1539" t="s">
        <v>117</v>
      </c>
      <c r="L142" s="1539" t="s">
        <v>36</v>
      </c>
      <c r="M142" s="1539" t="s">
        <v>36</v>
      </c>
      <c r="N142" s="1539" t="s">
        <v>36</v>
      </c>
      <c r="O142" s="1539" t="s">
        <v>36</v>
      </c>
      <c r="P142" s="1539" t="s">
        <v>36</v>
      </c>
      <c r="Q142" s="1539"/>
      <c r="R142" s="1539"/>
      <c r="S142" s="1539" t="s">
        <v>225</v>
      </c>
      <c r="T142" s="1539" t="s">
        <v>225</v>
      </c>
      <c r="U142" s="1539" t="s">
        <v>225</v>
      </c>
      <c r="V142" s="1539" t="s">
        <v>225</v>
      </c>
      <c r="W142" s="1539" t="s">
        <v>225</v>
      </c>
      <c r="X142" s="1539"/>
      <c r="Y142" s="1539"/>
      <c r="Z142" s="1670" t="s">
        <v>32</v>
      </c>
      <c r="AA142" s="1755" t="s">
        <v>32</v>
      </c>
      <c r="AB142" s="1756" t="s">
        <v>32</v>
      </c>
      <c r="AC142" s="1756" t="s">
        <v>32</v>
      </c>
      <c r="AD142" s="1692" t="s">
        <v>124</v>
      </c>
      <c r="AE142" s="1692" t="s">
        <v>122</v>
      </c>
      <c r="AF142" s="1692" t="s">
        <v>123</v>
      </c>
      <c r="AG142" s="1606" t="s">
        <v>36</v>
      </c>
      <c r="AH142" s="116"/>
      <c r="AI142" s="117"/>
    </row>
    <row r="143" spans="1:40" ht="22.35" customHeight="1" thickBot="1" x14ac:dyDescent="0.25">
      <c r="A143" s="1757">
        <v>4</v>
      </c>
      <c r="B143" s="1758" t="s">
        <v>224</v>
      </c>
      <c r="C143" s="1759"/>
      <c r="D143" s="1759"/>
      <c r="E143" s="1759" t="s">
        <v>225</v>
      </c>
      <c r="F143" s="1759" t="s">
        <v>225</v>
      </c>
      <c r="G143" s="1759" t="s">
        <v>225</v>
      </c>
      <c r="H143" s="1759" t="s">
        <v>225</v>
      </c>
      <c r="I143" s="1759" t="s">
        <v>225</v>
      </c>
      <c r="J143" s="1759" t="s">
        <v>0</v>
      </c>
      <c r="K143" s="1759" t="s">
        <v>0</v>
      </c>
      <c r="L143" s="1759" t="s">
        <v>118</v>
      </c>
      <c r="M143" s="1759" t="s">
        <v>118</v>
      </c>
      <c r="N143" s="1759" t="s">
        <v>118</v>
      </c>
      <c r="O143" s="1759" t="s">
        <v>118</v>
      </c>
      <c r="P143" s="1759" t="s">
        <v>118</v>
      </c>
      <c r="Q143" s="1759" t="s">
        <v>117</v>
      </c>
      <c r="R143" s="1566" t="s">
        <v>117</v>
      </c>
      <c r="S143" s="1566" t="s">
        <v>36</v>
      </c>
      <c r="T143" s="1566" t="s">
        <v>36</v>
      </c>
      <c r="U143" s="1566" t="s">
        <v>36</v>
      </c>
      <c r="V143" s="1759" t="s">
        <v>36</v>
      </c>
      <c r="W143" s="1759" t="s">
        <v>36</v>
      </c>
      <c r="X143" s="1566"/>
      <c r="Y143" s="1759"/>
      <c r="Z143" s="1566" t="s">
        <v>225</v>
      </c>
      <c r="AA143" s="1566" t="s">
        <v>225</v>
      </c>
      <c r="AB143" s="1566" t="s">
        <v>225</v>
      </c>
      <c r="AC143" s="1566" t="s">
        <v>225</v>
      </c>
      <c r="AD143" s="1566" t="s">
        <v>225</v>
      </c>
      <c r="AE143" s="1759"/>
      <c r="AF143" s="1759"/>
      <c r="AG143" s="1760" t="s">
        <v>225</v>
      </c>
      <c r="AH143" s="116"/>
      <c r="AI143" s="117"/>
    </row>
    <row r="144" spans="1:40" ht="22.35" customHeight="1" thickBot="1" x14ac:dyDescent="0.25">
      <c r="A144" s="130"/>
      <c r="B144" s="124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131"/>
      <c r="Z144" s="131"/>
      <c r="AA144" s="131"/>
      <c r="AB144" s="131"/>
      <c r="AC144" s="131"/>
      <c r="AD144" s="131"/>
      <c r="AE144" s="131"/>
      <c r="AF144" s="131"/>
      <c r="AG144" s="132"/>
      <c r="AH144" s="133"/>
      <c r="AI144" s="117"/>
    </row>
    <row r="145" spans="1:35" ht="22.35" customHeight="1" x14ac:dyDescent="0.2">
      <c r="A145" s="48"/>
      <c r="B145" s="1360" t="s">
        <v>228</v>
      </c>
      <c r="C145" s="1739"/>
      <c r="D145" s="1761" t="s">
        <v>97</v>
      </c>
      <c r="E145" s="1762"/>
      <c r="F145" s="1739"/>
      <c r="G145" s="1763" t="s">
        <v>98</v>
      </c>
      <c r="H145" s="1734"/>
      <c r="I145" s="1764"/>
      <c r="J145" s="1763" t="s">
        <v>99</v>
      </c>
      <c r="K145" s="1765"/>
      <c r="L145" s="1764"/>
      <c r="M145" s="1766" t="s">
        <v>100</v>
      </c>
      <c r="N145" s="1765"/>
      <c r="O145" s="1764"/>
      <c r="P145" s="1763" t="s">
        <v>101</v>
      </c>
      <c r="Q145" s="1767"/>
      <c r="R145" s="1764"/>
      <c r="S145" s="1763" t="s">
        <v>102</v>
      </c>
      <c r="T145" s="1768"/>
      <c r="U145" s="1764"/>
      <c r="V145" s="1763" t="s">
        <v>103</v>
      </c>
      <c r="W145" s="1767"/>
      <c r="X145" s="1769" t="s">
        <v>209</v>
      </c>
      <c r="Y145" s="1770"/>
      <c r="Z145" s="1770"/>
      <c r="AA145" s="1771"/>
      <c r="AB145" s="1347" t="s">
        <v>104</v>
      </c>
      <c r="AC145" s="1372"/>
      <c r="AD145" s="1372"/>
      <c r="AE145" s="1373"/>
      <c r="AF145" s="1373"/>
      <c r="AG145" s="1374"/>
      <c r="AH145" s="133"/>
      <c r="AI145" s="117"/>
    </row>
    <row r="146" spans="1:35" ht="22.35" customHeight="1" x14ac:dyDescent="0.2">
      <c r="A146" s="48"/>
      <c r="B146" s="1772" t="s">
        <v>417</v>
      </c>
      <c r="C146" s="1773" t="s">
        <v>230</v>
      </c>
      <c r="D146" s="1503"/>
      <c r="E146" s="1504"/>
      <c r="F146" s="1773" t="s">
        <v>230</v>
      </c>
      <c r="G146" s="1503"/>
      <c r="H146" s="1504"/>
      <c r="I146" s="1773" t="s">
        <v>230</v>
      </c>
      <c r="J146" s="1503"/>
      <c r="K146" s="1504"/>
      <c r="L146" s="1773" t="s">
        <v>230</v>
      </c>
      <c r="M146" s="1503"/>
      <c r="N146" s="1504"/>
      <c r="O146" s="1773" t="s">
        <v>231</v>
      </c>
      <c r="P146" s="1503"/>
      <c r="Q146" s="1504"/>
      <c r="R146" s="1773"/>
      <c r="S146" s="1503"/>
      <c r="T146" s="1504"/>
      <c r="U146" s="1773"/>
      <c r="V146" s="1503"/>
      <c r="W146" s="1504"/>
      <c r="X146" s="1773"/>
      <c r="Y146" s="1774"/>
      <c r="Z146" s="1774"/>
      <c r="AA146" s="1774"/>
      <c r="AB146" s="1500"/>
      <c r="AC146" s="1774"/>
      <c r="AD146" s="1774"/>
      <c r="AE146" s="1774"/>
      <c r="AF146" s="1774"/>
      <c r="AG146" s="1775"/>
      <c r="AH146" s="133"/>
      <c r="AI146" s="117"/>
    </row>
    <row r="147" spans="1:35" ht="22.35" customHeight="1" x14ac:dyDescent="0.2">
      <c r="A147" s="48"/>
      <c r="B147" s="4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133"/>
      <c r="AI147" s="117"/>
    </row>
    <row r="148" spans="1:35" ht="22.35" customHeight="1" thickBot="1" x14ac:dyDescent="0.25">
      <c r="A148" s="1776" t="s">
        <v>28</v>
      </c>
      <c r="B148" s="1597" t="s">
        <v>29</v>
      </c>
      <c r="C148" s="1598">
        <v>1</v>
      </c>
      <c r="D148" s="1598">
        <v>2</v>
      </c>
      <c r="E148" s="1599">
        <v>3</v>
      </c>
      <c r="F148" s="1599">
        <v>4</v>
      </c>
      <c r="G148" s="1599">
        <v>5</v>
      </c>
      <c r="H148" s="1599">
        <v>6</v>
      </c>
      <c r="I148" s="1599">
        <v>7</v>
      </c>
      <c r="J148" s="1598">
        <v>8</v>
      </c>
      <c r="K148" s="1598">
        <v>9</v>
      </c>
      <c r="L148" s="1599">
        <v>10</v>
      </c>
      <c r="M148" s="1599">
        <v>11</v>
      </c>
      <c r="N148" s="1599">
        <v>12</v>
      </c>
      <c r="O148" s="1599">
        <v>13</v>
      </c>
      <c r="P148" s="1599">
        <v>14</v>
      </c>
      <c r="Q148" s="1598">
        <v>15</v>
      </c>
      <c r="R148" s="1598">
        <v>16</v>
      </c>
      <c r="S148" s="1599">
        <v>17</v>
      </c>
      <c r="T148" s="1599">
        <v>18</v>
      </c>
      <c r="U148" s="1599">
        <v>19</v>
      </c>
      <c r="V148" s="1599">
        <v>20</v>
      </c>
      <c r="W148" s="1599">
        <v>21</v>
      </c>
      <c r="X148" s="1598">
        <v>22</v>
      </c>
      <c r="Y148" s="1598">
        <v>23</v>
      </c>
      <c r="Z148" s="1599">
        <v>24</v>
      </c>
      <c r="AA148" s="1599">
        <v>25</v>
      </c>
      <c r="AB148" s="1599">
        <v>26</v>
      </c>
      <c r="AC148" s="1599">
        <v>27</v>
      </c>
      <c r="AD148" s="1599">
        <v>28</v>
      </c>
      <c r="AE148" s="1598">
        <v>29</v>
      </c>
      <c r="AF148" s="1598">
        <v>30</v>
      </c>
      <c r="AG148" s="1600">
        <v>31</v>
      </c>
      <c r="AH148" s="133"/>
      <c r="AI148" s="117"/>
    </row>
    <row r="149" spans="1:35" ht="22.35" customHeight="1" x14ac:dyDescent="0.2">
      <c r="A149" s="1777">
        <v>8520</v>
      </c>
      <c r="B149" s="1778" t="s">
        <v>232</v>
      </c>
      <c r="C149" s="1393"/>
      <c r="D149" s="1393"/>
      <c r="E149" s="1393" t="s">
        <v>233</v>
      </c>
      <c r="F149" s="1393" t="s">
        <v>233</v>
      </c>
      <c r="G149" s="1393" t="s">
        <v>233</v>
      </c>
      <c r="H149" s="1393" t="s">
        <v>233</v>
      </c>
      <c r="I149" s="1393" t="s">
        <v>233</v>
      </c>
      <c r="J149" s="1393"/>
      <c r="K149" s="1393"/>
      <c r="L149" s="1393" t="s">
        <v>233</v>
      </c>
      <c r="M149" s="1393" t="s">
        <v>233</v>
      </c>
      <c r="N149" s="1779" t="s">
        <v>233</v>
      </c>
      <c r="O149" s="1393" t="s">
        <v>233</v>
      </c>
      <c r="P149" s="1393" t="s">
        <v>233</v>
      </c>
      <c r="Q149" s="1393"/>
      <c r="R149" s="1393"/>
      <c r="S149" s="1393" t="s">
        <v>233</v>
      </c>
      <c r="T149" s="1393" t="s">
        <v>233</v>
      </c>
      <c r="U149" s="1393" t="s">
        <v>233</v>
      </c>
      <c r="V149" s="1393" t="s">
        <v>233</v>
      </c>
      <c r="W149" s="1393" t="s">
        <v>233</v>
      </c>
      <c r="X149" s="1393"/>
      <c r="Y149" s="1393"/>
      <c r="Z149" s="1393" t="s">
        <v>233</v>
      </c>
      <c r="AA149" s="1393" t="s">
        <v>233</v>
      </c>
      <c r="AB149" s="1393" t="s">
        <v>233</v>
      </c>
      <c r="AC149" s="1393" t="s">
        <v>233</v>
      </c>
      <c r="AD149" s="1393" t="s">
        <v>233</v>
      </c>
      <c r="AE149" s="1393"/>
      <c r="AF149" s="1393"/>
      <c r="AG149" s="1393" t="s">
        <v>233</v>
      </c>
      <c r="AH149" s="133"/>
      <c r="AI149" s="117"/>
    </row>
    <row r="150" spans="1:35" ht="22.35" customHeight="1" x14ac:dyDescent="0.2">
      <c r="A150" s="137"/>
      <c r="B150" s="136"/>
      <c r="C150" s="129"/>
      <c r="D150" s="129"/>
      <c r="E150" s="129"/>
      <c r="F150" s="129"/>
      <c r="G150" s="129"/>
      <c r="H150" s="129"/>
      <c r="I150" s="129"/>
      <c r="J150" s="129"/>
      <c r="K150" s="129"/>
      <c r="L150" s="129"/>
      <c r="M150" s="129"/>
      <c r="N150" s="129"/>
      <c r="O150" s="129"/>
      <c r="P150" s="129"/>
      <c r="Q150" s="129"/>
      <c r="R150" s="129"/>
      <c r="S150" s="129"/>
      <c r="T150" s="129"/>
      <c r="U150" s="129"/>
      <c r="V150" s="129"/>
      <c r="W150" s="129"/>
      <c r="X150" s="129"/>
      <c r="Y150" s="129"/>
      <c r="Z150" s="129"/>
      <c r="AA150" s="129"/>
      <c r="AB150" s="129"/>
      <c r="AC150" s="129"/>
      <c r="AD150" s="129"/>
      <c r="AE150" s="129"/>
      <c r="AF150" s="129"/>
      <c r="AG150" s="129"/>
      <c r="AH150" s="133"/>
      <c r="AI150" s="117"/>
    </row>
    <row r="151" spans="1:35" ht="22.35" customHeight="1" x14ac:dyDescent="0.2">
      <c r="AH151" s="67"/>
      <c r="AI151" s="67"/>
    </row>
    <row r="152" spans="1:35" ht="22.35" customHeight="1" thickBot="1" x14ac:dyDescent="0.25">
      <c r="A152" s="108" t="s">
        <v>234</v>
      </c>
      <c r="B152" s="109"/>
      <c r="C152" s="109"/>
      <c r="D152" s="110"/>
      <c r="E152" s="110"/>
      <c r="F152" s="110"/>
      <c r="G152" s="65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09"/>
      <c r="AI152" s="109"/>
    </row>
    <row r="153" spans="1:35" ht="22.35" customHeight="1" x14ac:dyDescent="0.2">
      <c r="A153" s="108"/>
      <c r="B153" s="1360" t="s">
        <v>235</v>
      </c>
      <c r="C153" s="1780"/>
      <c r="D153" s="1781" t="s">
        <v>97</v>
      </c>
      <c r="E153" s="1782"/>
      <c r="F153" s="1783"/>
      <c r="G153" s="1780"/>
      <c r="H153" s="1781" t="s">
        <v>98</v>
      </c>
      <c r="I153" s="1782"/>
      <c r="J153" s="1783"/>
      <c r="K153" s="1780"/>
      <c r="L153" s="1781" t="s">
        <v>99</v>
      </c>
      <c r="M153" s="1782"/>
      <c r="N153" s="1783"/>
      <c r="O153" s="1780"/>
      <c r="P153" s="1781" t="s">
        <v>100</v>
      </c>
      <c r="Q153" s="1782"/>
      <c r="R153" s="1783"/>
      <c r="S153" s="1780"/>
      <c r="T153" s="1781" t="s">
        <v>101</v>
      </c>
      <c r="U153" s="1782"/>
      <c r="V153" s="1783"/>
      <c r="W153" s="1780"/>
      <c r="X153" s="1781" t="s">
        <v>102</v>
      </c>
      <c r="Y153" s="1782"/>
      <c r="Z153" s="1783"/>
      <c r="AA153" s="1780"/>
      <c r="AB153" s="1781" t="s">
        <v>103</v>
      </c>
      <c r="AC153" s="1782"/>
      <c r="AD153" s="1782"/>
      <c r="AE153" s="1784" t="s">
        <v>104</v>
      </c>
      <c r="AF153" s="1782"/>
      <c r="AG153" s="1782"/>
      <c r="AH153" s="1782"/>
      <c r="AI153" s="1785"/>
    </row>
    <row r="154" spans="1:35" ht="22.35" customHeight="1" x14ac:dyDescent="0.2">
      <c r="A154" s="108"/>
      <c r="B154" s="1786" t="s">
        <v>210</v>
      </c>
      <c r="C154" s="1787">
        <v>69</v>
      </c>
      <c r="D154" s="1788" t="s">
        <v>236</v>
      </c>
      <c r="E154" s="1788"/>
      <c r="F154" s="1789"/>
      <c r="G154" s="1787">
        <v>69</v>
      </c>
      <c r="H154" s="1788" t="s">
        <v>236</v>
      </c>
      <c r="I154" s="1788"/>
      <c r="J154" s="1789"/>
      <c r="K154" s="1787">
        <v>69</v>
      </c>
      <c r="L154" s="1788" t="s">
        <v>236</v>
      </c>
      <c r="M154" s="1788"/>
      <c r="N154" s="1789"/>
      <c r="O154" s="1787">
        <v>69</v>
      </c>
      <c r="P154" s="1788" t="s">
        <v>236</v>
      </c>
      <c r="Q154" s="1788"/>
      <c r="R154" s="1789"/>
      <c r="S154" s="1787">
        <v>69</v>
      </c>
      <c r="T154" s="1788" t="s">
        <v>236</v>
      </c>
      <c r="U154" s="1788"/>
      <c r="V154" s="1789"/>
      <c r="W154" s="1787"/>
      <c r="X154" s="1790"/>
      <c r="Y154" s="1790"/>
      <c r="Z154" s="1791"/>
      <c r="AA154" s="1787"/>
      <c r="AB154" s="1788"/>
      <c r="AC154" s="1788"/>
      <c r="AD154" s="1644"/>
      <c r="AE154" s="1792">
        <v>35</v>
      </c>
      <c r="AF154" s="1788"/>
      <c r="AG154" s="1788"/>
      <c r="AH154" s="1644"/>
      <c r="AI154" s="1793"/>
    </row>
    <row r="155" spans="1:35" ht="22.35" customHeight="1" x14ac:dyDescent="0.2">
      <c r="A155" s="108"/>
      <c r="B155" s="1786" t="s">
        <v>214</v>
      </c>
      <c r="C155" s="1787">
        <v>79</v>
      </c>
      <c r="D155" s="1788" t="s">
        <v>237</v>
      </c>
      <c r="E155" s="1788"/>
      <c r="F155" s="1789"/>
      <c r="G155" s="1787">
        <v>79</v>
      </c>
      <c r="H155" s="1788" t="s">
        <v>237</v>
      </c>
      <c r="I155" s="1788"/>
      <c r="J155" s="1789"/>
      <c r="K155" s="1787">
        <v>79</v>
      </c>
      <c r="L155" s="1788" t="s">
        <v>237</v>
      </c>
      <c r="M155" s="1788"/>
      <c r="N155" s="1789"/>
      <c r="O155" s="1787">
        <v>79</v>
      </c>
      <c r="P155" s="1788" t="s">
        <v>237</v>
      </c>
      <c r="Q155" s="1788"/>
      <c r="R155" s="1789"/>
      <c r="S155" s="1787">
        <v>79</v>
      </c>
      <c r="T155" s="1788" t="s">
        <v>237</v>
      </c>
      <c r="U155" s="1788"/>
      <c r="V155" s="1789"/>
      <c r="W155" s="1787"/>
      <c r="X155" s="1788"/>
      <c r="Y155" s="1788"/>
      <c r="Z155" s="1789"/>
      <c r="AA155" s="1788"/>
      <c r="AB155" s="1788"/>
      <c r="AC155" s="1788"/>
      <c r="AD155" s="1644"/>
      <c r="AE155" s="1792">
        <v>40</v>
      </c>
      <c r="AF155" s="1788"/>
      <c r="AG155" s="1788"/>
      <c r="AH155" s="1644"/>
      <c r="AI155" s="1793"/>
    </row>
    <row r="156" spans="1:35" ht="22.35" customHeight="1" x14ac:dyDescent="0.2">
      <c r="A156" s="108"/>
      <c r="B156" s="1786" t="s">
        <v>221</v>
      </c>
      <c r="C156" s="1787">
        <v>89</v>
      </c>
      <c r="D156" s="1788" t="s">
        <v>238</v>
      </c>
      <c r="E156" s="1788"/>
      <c r="F156" s="1789"/>
      <c r="G156" s="1787">
        <v>89</v>
      </c>
      <c r="H156" s="1788" t="s">
        <v>238</v>
      </c>
      <c r="I156" s="1788"/>
      <c r="J156" s="1789"/>
      <c r="K156" s="1787">
        <v>89</v>
      </c>
      <c r="L156" s="1788" t="s">
        <v>238</v>
      </c>
      <c r="M156" s="1788"/>
      <c r="N156" s="1789"/>
      <c r="O156" s="1787">
        <v>89</v>
      </c>
      <c r="P156" s="1788" t="s">
        <v>238</v>
      </c>
      <c r="Q156" s="1788"/>
      <c r="R156" s="1789"/>
      <c r="S156" s="1787">
        <v>89</v>
      </c>
      <c r="T156" s="1788" t="s">
        <v>239</v>
      </c>
      <c r="U156" s="1788"/>
      <c r="V156" s="1789"/>
      <c r="W156" s="1794"/>
      <c r="X156" s="1795" t="s">
        <v>240</v>
      </c>
      <c r="Y156" s="1795"/>
      <c r="Z156" s="1796"/>
      <c r="AA156" s="1794"/>
      <c r="AB156" s="1795"/>
      <c r="AC156" s="1795"/>
      <c r="AD156" s="1646"/>
      <c r="AE156" s="1792">
        <v>44</v>
      </c>
      <c r="AF156" s="1788"/>
      <c r="AG156" s="1788"/>
      <c r="AH156" s="1644"/>
      <c r="AI156" s="1793"/>
    </row>
    <row r="157" spans="1:35" ht="22.35" customHeight="1" x14ac:dyDescent="0.2">
      <c r="A157" s="108"/>
      <c r="B157" s="19" t="s">
        <v>223</v>
      </c>
      <c r="C157" s="1794">
        <v>99</v>
      </c>
      <c r="D157" s="1795" t="s">
        <v>241</v>
      </c>
      <c r="E157" s="1795"/>
      <c r="F157" s="1796"/>
      <c r="G157" s="1794">
        <v>99</v>
      </c>
      <c r="H157" s="1795" t="s">
        <v>241</v>
      </c>
      <c r="I157" s="1795"/>
      <c r="J157" s="1796"/>
      <c r="K157" s="1794">
        <v>99</v>
      </c>
      <c r="L157" s="1795" t="s">
        <v>241</v>
      </c>
      <c r="M157" s="1795"/>
      <c r="N157" s="1796"/>
      <c r="O157" s="1794">
        <v>99</v>
      </c>
      <c r="P157" s="1795" t="s">
        <v>241</v>
      </c>
      <c r="Q157" s="1795"/>
      <c r="R157" s="1796"/>
      <c r="S157" s="1794">
        <v>99</v>
      </c>
      <c r="T157" s="1795" t="s">
        <v>222</v>
      </c>
      <c r="U157" s="1795"/>
      <c r="V157" s="1646"/>
      <c r="W157" s="1645"/>
      <c r="X157" s="1646"/>
      <c r="Y157" s="1795"/>
      <c r="Z157" s="1796"/>
      <c r="AA157" s="1645"/>
      <c r="AB157" s="1646"/>
      <c r="AC157" s="1795"/>
      <c r="AD157" s="1796"/>
      <c r="AE157" s="1797">
        <v>28</v>
      </c>
      <c r="AF157" s="1795"/>
      <c r="AG157" s="1795"/>
      <c r="AH157" s="1646"/>
      <c r="AI157" s="1798"/>
    </row>
    <row r="158" spans="1:35" ht="22.35" customHeight="1" thickBot="1" x14ac:dyDescent="0.25">
      <c r="A158" s="108"/>
      <c r="B158" s="1799" t="s">
        <v>242</v>
      </c>
      <c r="C158" s="1800" t="s">
        <v>163</v>
      </c>
      <c r="D158" s="1801" t="s">
        <v>243</v>
      </c>
      <c r="E158" s="1802"/>
      <c r="F158" s="1590"/>
      <c r="G158" s="1800" t="s">
        <v>163</v>
      </c>
      <c r="H158" s="1801" t="s">
        <v>243</v>
      </c>
      <c r="I158" s="1588"/>
      <c r="J158" s="1802"/>
      <c r="K158" s="1800" t="s">
        <v>163</v>
      </c>
      <c r="L158" s="1801" t="s">
        <v>243</v>
      </c>
      <c r="M158" s="1802"/>
      <c r="N158" s="1803"/>
      <c r="O158" s="1800" t="s">
        <v>163</v>
      </c>
      <c r="P158" s="1801" t="s">
        <v>243</v>
      </c>
      <c r="Q158" s="1802"/>
      <c r="R158" s="1801"/>
      <c r="S158" s="1800" t="s">
        <v>163</v>
      </c>
      <c r="T158" s="1592" t="s">
        <v>244</v>
      </c>
      <c r="U158" s="1801"/>
      <c r="V158" s="1803"/>
      <c r="W158" s="1802"/>
      <c r="X158" s="1801"/>
      <c r="Y158" s="1801"/>
      <c r="Z158" s="1801"/>
      <c r="AA158" s="1804"/>
      <c r="AB158" s="1805"/>
      <c r="AC158" s="1801"/>
      <c r="AD158" s="1806"/>
      <c r="AE158" s="1801"/>
      <c r="AF158" s="1801"/>
      <c r="AG158" s="1801"/>
      <c r="AH158" s="1807"/>
      <c r="AI158" s="1808"/>
    </row>
    <row r="159" spans="1:35" ht="22.35" customHeight="1" x14ac:dyDescent="0.2">
      <c r="A159" s="68"/>
      <c r="B159" s="108"/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09"/>
      <c r="AI159" s="109"/>
    </row>
    <row r="160" spans="1:35" ht="22.35" customHeight="1" thickBot="1" x14ac:dyDescent="0.25">
      <c r="A160" s="1776"/>
      <c r="B160" s="1597" t="s">
        <v>29</v>
      </c>
      <c r="C160" s="1598">
        <v>1</v>
      </c>
      <c r="D160" s="1598">
        <v>2</v>
      </c>
      <c r="E160" s="1599">
        <v>3</v>
      </c>
      <c r="F160" s="1599">
        <v>4</v>
      </c>
      <c r="G160" s="1599">
        <v>5</v>
      </c>
      <c r="H160" s="1599">
        <v>6</v>
      </c>
      <c r="I160" s="1599">
        <v>7</v>
      </c>
      <c r="J160" s="1598">
        <v>8</v>
      </c>
      <c r="K160" s="1598">
        <v>9</v>
      </c>
      <c r="L160" s="1599">
        <v>10</v>
      </c>
      <c r="M160" s="1599">
        <v>11</v>
      </c>
      <c r="N160" s="1599">
        <v>12</v>
      </c>
      <c r="O160" s="1599">
        <v>13</v>
      </c>
      <c r="P160" s="1599">
        <v>14</v>
      </c>
      <c r="Q160" s="1598">
        <v>15</v>
      </c>
      <c r="R160" s="1598">
        <v>16</v>
      </c>
      <c r="S160" s="1599">
        <v>17</v>
      </c>
      <c r="T160" s="1599">
        <v>18</v>
      </c>
      <c r="U160" s="1599">
        <v>19</v>
      </c>
      <c r="V160" s="1599">
        <v>20</v>
      </c>
      <c r="W160" s="1599">
        <v>21</v>
      </c>
      <c r="X160" s="1598">
        <v>22</v>
      </c>
      <c r="Y160" s="1598">
        <v>23</v>
      </c>
      <c r="Z160" s="1599">
        <v>24</v>
      </c>
      <c r="AA160" s="1599">
        <v>25</v>
      </c>
      <c r="AB160" s="1599">
        <v>26</v>
      </c>
      <c r="AC160" s="1599">
        <v>27</v>
      </c>
      <c r="AD160" s="1599">
        <v>28</v>
      </c>
      <c r="AE160" s="1598">
        <v>29</v>
      </c>
      <c r="AF160" s="1598">
        <v>30</v>
      </c>
      <c r="AG160" s="1600">
        <v>31</v>
      </c>
      <c r="AH160" s="111"/>
      <c r="AI160" s="112"/>
    </row>
    <row r="161" spans="1:35" ht="22.35" customHeight="1" x14ac:dyDescent="0.2">
      <c r="A161" s="1748">
        <v>1</v>
      </c>
      <c r="B161" s="1809" t="s">
        <v>245</v>
      </c>
      <c r="C161" s="1387"/>
      <c r="D161" s="1387"/>
      <c r="E161" s="1393">
        <v>69</v>
      </c>
      <c r="F161" s="1393">
        <v>69</v>
      </c>
      <c r="G161" s="1389">
        <v>69</v>
      </c>
      <c r="H161" s="1387">
        <v>69</v>
      </c>
      <c r="I161" s="1389">
        <v>69</v>
      </c>
      <c r="J161" s="1389"/>
      <c r="K161" s="1387"/>
      <c r="L161" s="1389">
        <v>79</v>
      </c>
      <c r="M161" s="1393">
        <v>79</v>
      </c>
      <c r="N161" s="1810">
        <v>79</v>
      </c>
      <c r="O161" s="1387">
        <v>79</v>
      </c>
      <c r="P161" s="1387">
        <v>79</v>
      </c>
      <c r="Q161" s="1387"/>
      <c r="R161" s="1387"/>
      <c r="S161" s="1811">
        <v>89</v>
      </c>
      <c r="T161" s="1393">
        <v>89</v>
      </c>
      <c r="U161" s="1387">
        <v>89</v>
      </c>
      <c r="V161" s="1387">
        <v>89</v>
      </c>
      <c r="W161" s="1387">
        <v>89</v>
      </c>
      <c r="X161" s="1387">
        <v>89</v>
      </c>
      <c r="Y161" s="1387"/>
      <c r="Z161" s="1387">
        <v>99</v>
      </c>
      <c r="AA161" s="1389">
        <v>99</v>
      </c>
      <c r="AB161" s="1526">
        <v>99</v>
      </c>
      <c r="AC161" s="1387">
        <v>99</v>
      </c>
      <c r="AD161" s="1387" t="s">
        <v>36</v>
      </c>
      <c r="AE161" s="1387"/>
      <c r="AF161" s="1389"/>
      <c r="AG161" s="1602" t="s">
        <v>163</v>
      </c>
      <c r="AH161" s="125"/>
      <c r="AI161" s="67"/>
    </row>
    <row r="162" spans="1:35" ht="22.35" customHeight="1" x14ac:dyDescent="0.2">
      <c r="A162" s="1751">
        <v>2</v>
      </c>
      <c r="B162" s="1812" t="s">
        <v>247</v>
      </c>
      <c r="C162" s="1526"/>
      <c r="D162" s="1526"/>
      <c r="E162" s="1539">
        <v>79</v>
      </c>
      <c r="F162" s="1539">
        <v>79</v>
      </c>
      <c r="G162" s="1539">
        <v>79</v>
      </c>
      <c r="H162" s="1539">
        <v>79</v>
      </c>
      <c r="I162" s="1539">
        <v>79</v>
      </c>
      <c r="J162" s="1539"/>
      <c r="K162" s="1539"/>
      <c r="L162" s="1539">
        <v>89</v>
      </c>
      <c r="M162" s="1539">
        <v>89</v>
      </c>
      <c r="N162" s="1539">
        <v>89</v>
      </c>
      <c r="O162" s="1539">
        <v>89</v>
      </c>
      <c r="P162" s="1539">
        <v>89</v>
      </c>
      <c r="Q162" s="1539">
        <v>89</v>
      </c>
      <c r="R162" s="1539"/>
      <c r="S162" s="1539">
        <v>99</v>
      </c>
      <c r="T162" s="1539">
        <v>99</v>
      </c>
      <c r="U162" s="1539">
        <v>99</v>
      </c>
      <c r="V162" s="1539">
        <v>99</v>
      </c>
      <c r="W162" s="1539" t="s">
        <v>36</v>
      </c>
      <c r="X162" s="1539"/>
      <c r="Y162" s="1539"/>
      <c r="Z162" s="1689" t="s">
        <v>163</v>
      </c>
      <c r="AA162" s="1670" t="s">
        <v>163</v>
      </c>
      <c r="AB162" s="1813" t="s">
        <v>163</v>
      </c>
      <c r="AC162" s="1814" t="s">
        <v>163</v>
      </c>
      <c r="AD162" s="1814" t="s">
        <v>163</v>
      </c>
      <c r="AE162" s="1550"/>
      <c r="AF162" s="1550"/>
      <c r="AG162" s="1754">
        <v>69</v>
      </c>
      <c r="AH162" s="126"/>
      <c r="AI162" s="107"/>
    </row>
    <row r="163" spans="1:35" ht="22.35" customHeight="1" x14ac:dyDescent="0.2">
      <c r="A163" s="1751">
        <v>3</v>
      </c>
      <c r="B163" s="1812" t="s">
        <v>248</v>
      </c>
      <c r="C163" s="1672"/>
      <c r="D163" s="1672"/>
      <c r="E163" s="1672">
        <v>89</v>
      </c>
      <c r="F163" s="1672">
        <v>89</v>
      </c>
      <c r="G163" s="1536">
        <v>89</v>
      </c>
      <c r="H163" s="1672">
        <v>89</v>
      </c>
      <c r="I163" s="1672">
        <v>89</v>
      </c>
      <c r="J163" s="1672">
        <v>89</v>
      </c>
      <c r="K163" s="1672"/>
      <c r="L163" s="1672">
        <v>99</v>
      </c>
      <c r="M163" s="1672">
        <v>99</v>
      </c>
      <c r="N163" s="1672">
        <v>99</v>
      </c>
      <c r="O163" s="1550">
        <v>99</v>
      </c>
      <c r="P163" s="1550" t="s">
        <v>36</v>
      </c>
      <c r="Q163" s="1550"/>
      <c r="R163" s="1550"/>
      <c r="S163" s="1550" t="s">
        <v>163</v>
      </c>
      <c r="T163" s="1550" t="s">
        <v>163</v>
      </c>
      <c r="U163" s="1550" t="s">
        <v>163</v>
      </c>
      <c r="V163" s="1672" t="s">
        <v>163</v>
      </c>
      <c r="W163" s="1672" t="s">
        <v>163</v>
      </c>
      <c r="X163" s="1672"/>
      <c r="Y163" s="1672"/>
      <c r="Z163" s="1815">
        <v>69</v>
      </c>
      <c r="AA163" s="1815">
        <v>69</v>
      </c>
      <c r="AB163" s="1543" t="s">
        <v>418</v>
      </c>
      <c r="AC163" s="1672">
        <v>69</v>
      </c>
      <c r="AD163" s="1672">
        <v>69</v>
      </c>
      <c r="AE163" s="1672"/>
      <c r="AF163" s="1672"/>
      <c r="AG163" s="1816">
        <v>79</v>
      </c>
      <c r="AH163" s="125"/>
      <c r="AI163" s="67"/>
    </row>
    <row r="164" spans="1:35" ht="22.35" customHeight="1" x14ac:dyDescent="0.2">
      <c r="A164" s="1751">
        <v>4</v>
      </c>
      <c r="B164" s="1812" t="s">
        <v>249</v>
      </c>
      <c r="C164" s="1539">
        <v>89</v>
      </c>
      <c r="D164" s="1539"/>
      <c r="E164" s="1535">
        <v>99</v>
      </c>
      <c r="F164" s="1535">
        <v>99</v>
      </c>
      <c r="G164" s="1535">
        <v>99</v>
      </c>
      <c r="H164" s="1535">
        <v>99</v>
      </c>
      <c r="I164" s="1535" t="s">
        <v>36</v>
      </c>
      <c r="J164" s="1535"/>
      <c r="K164" s="1535"/>
      <c r="L164" s="1535" t="s">
        <v>163</v>
      </c>
      <c r="M164" s="1535" t="s">
        <v>163</v>
      </c>
      <c r="N164" s="1535" t="s">
        <v>163</v>
      </c>
      <c r="O164" s="1535" t="s">
        <v>250</v>
      </c>
      <c r="P164" s="1535" t="s">
        <v>250</v>
      </c>
      <c r="Q164" s="1711"/>
      <c r="R164" s="1711"/>
      <c r="S164" s="1535">
        <v>69</v>
      </c>
      <c r="T164" s="1535">
        <v>69</v>
      </c>
      <c r="U164" s="1535">
        <v>69</v>
      </c>
      <c r="V164" s="1535">
        <v>69</v>
      </c>
      <c r="W164" s="1535">
        <v>69</v>
      </c>
      <c r="X164" s="1535"/>
      <c r="Y164" s="1711"/>
      <c r="Z164" s="1711">
        <v>79</v>
      </c>
      <c r="AA164" s="1535">
        <v>79</v>
      </c>
      <c r="AB164" s="1526">
        <v>79</v>
      </c>
      <c r="AC164" s="1535">
        <v>79</v>
      </c>
      <c r="AD164" s="1535">
        <v>79</v>
      </c>
      <c r="AE164" s="1535"/>
      <c r="AF164" s="1711"/>
      <c r="AG164" s="1754">
        <v>89</v>
      </c>
      <c r="AH164" s="125"/>
      <c r="AI164" s="67"/>
    </row>
    <row r="165" spans="1:35" ht="22.35" customHeight="1" thickBot="1" x14ac:dyDescent="0.25">
      <c r="A165" s="1757">
        <v>5</v>
      </c>
      <c r="B165" s="1614" t="s">
        <v>251</v>
      </c>
      <c r="C165" s="1817"/>
      <c r="D165" s="1713"/>
      <c r="E165" s="1713" t="s">
        <v>163</v>
      </c>
      <c r="F165" s="1566" t="s">
        <v>163</v>
      </c>
      <c r="G165" s="1566" t="s">
        <v>163</v>
      </c>
      <c r="H165" s="1609" t="s">
        <v>163</v>
      </c>
      <c r="I165" s="1818" t="s">
        <v>163</v>
      </c>
      <c r="J165" s="1609"/>
      <c r="K165" s="1609"/>
      <c r="L165" s="1566">
        <v>69</v>
      </c>
      <c r="M165" s="1566">
        <v>69</v>
      </c>
      <c r="N165" s="1713">
        <v>69</v>
      </c>
      <c r="O165" s="1713">
        <v>69</v>
      </c>
      <c r="P165" s="1713">
        <v>69</v>
      </c>
      <c r="Q165" s="1674" t="s">
        <v>54</v>
      </c>
      <c r="R165" s="1713"/>
      <c r="S165" s="1819">
        <v>79</v>
      </c>
      <c r="T165" s="1820">
        <v>79</v>
      </c>
      <c r="U165" s="1713">
        <v>79</v>
      </c>
      <c r="V165" s="1713">
        <v>79</v>
      </c>
      <c r="W165" s="1713">
        <v>79</v>
      </c>
      <c r="X165" s="1713"/>
      <c r="Y165" s="1713"/>
      <c r="Z165" s="1610">
        <v>89</v>
      </c>
      <c r="AA165" s="1610">
        <v>89</v>
      </c>
      <c r="AB165" s="1526">
        <v>89</v>
      </c>
      <c r="AC165" s="1610">
        <v>89</v>
      </c>
      <c r="AD165" s="1610">
        <v>89</v>
      </c>
      <c r="AE165" s="1610">
        <v>89</v>
      </c>
      <c r="AF165" s="1610"/>
      <c r="AG165" s="1821">
        <v>99</v>
      </c>
      <c r="AH165" s="125"/>
      <c r="AI165" s="67"/>
    </row>
    <row r="166" spans="1:35" ht="22.35" customHeight="1" x14ac:dyDescent="0.2">
      <c r="A166" s="130"/>
      <c r="B166" s="142"/>
      <c r="C166" s="143"/>
      <c r="D166" s="143"/>
      <c r="E166" s="143"/>
      <c r="F166" s="129"/>
      <c r="G166" s="141"/>
      <c r="H166" s="141"/>
      <c r="I166" s="141"/>
      <c r="J166" s="141"/>
      <c r="K166" s="141"/>
      <c r="L166" s="129"/>
      <c r="M166" s="129"/>
      <c r="N166" s="143"/>
      <c r="O166" s="143"/>
      <c r="P166" s="143"/>
      <c r="Q166" s="143"/>
      <c r="R166" s="143"/>
      <c r="S166" s="129"/>
      <c r="T166" s="144"/>
      <c r="U166" s="143"/>
      <c r="V166" s="143"/>
      <c r="W166" s="143"/>
      <c r="X166" s="143"/>
      <c r="Y166" s="143"/>
      <c r="Z166" s="145"/>
      <c r="AA166" s="145"/>
      <c r="AB166" s="143"/>
      <c r="AC166" s="143"/>
      <c r="AD166" s="143"/>
      <c r="AE166" s="143"/>
      <c r="AF166" s="143"/>
      <c r="AG166" s="145"/>
      <c r="AH166" s="125"/>
      <c r="AI166" s="67"/>
    </row>
    <row r="167" spans="1:35" ht="22.35" customHeight="1" x14ac:dyDescent="0.2">
      <c r="A167" s="69"/>
      <c r="B167" s="70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7"/>
      <c r="AI167" s="67"/>
    </row>
    <row r="168" spans="1:35" ht="22.35" customHeight="1" thickBot="1" x14ac:dyDescent="0.25">
      <c r="A168" s="108" t="s">
        <v>252</v>
      </c>
      <c r="B168" s="109"/>
      <c r="C168" s="109"/>
      <c r="D168" s="110"/>
      <c r="E168" s="110"/>
      <c r="F168" s="110"/>
      <c r="G168" s="65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09"/>
      <c r="AI168" s="109"/>
    </row>
    <row r="169" spans="1:35" ht="22.35" customHeight="1" x14ac:dyDescent="0.2">
      <c r="A169" s="108"/>
      <c r="B169" s="1360" t="s">
        <v>235</v>
      </c>
      <c r="C169" s="1780"/>
      <c r="D169" s="1781" t="s">
        <v>97</v>
      </c>
      <c r="E169" s="1782"/>
      <c r="F169" s="1783"/>
      <c r="G169" s="1780"/>
      <c r="H169" s="1781" t="s">
        <v>98</v>
      </c>
      <c r="I169" s="1782"/>
      <c r="J169" s="1783"/>
      <c r="K169" s="1780"/>
      <c r="L169" s="1781" t="s">
        <v>99</v>
      </c>
      <c r="M169" s="1782"/>
      <c r="N169" s="1783"/>
      <c r="O169" s="1780"/>
      <c r="P169" s="1781" t="s">
        <v>100</v>
      </c>
      <c r="Q169" s="1782"/>
      <c r="R169" s="1783"/>
      <c r="S169" s="1780"/>
      <c r="T169" s="1781" t="s">
        <v>101</v>
      </c>
      <c r="U169" s="1782"/>
      <c r="V169" s="1783"/>
      <c r="W169" s="1780"/>
      <c r="X169" s="1781" t="s">
        <v>102</v>
      </c>
      <c r="Y169" s="1782"/>
      <c r="Z169" s="1783"/>
      <c r="AA169" s="1780"/>
      <c r="AB169" s="1781" t="s">
        <v>103</v>
      </c>
      <c r="AC169" s="1782"/>
      <c r="AD169" s="1782"/>
      <c r="AE169" s="1784" t="s">
        <v>104</v>
      </c>
      <c r="AF169" s="1782"/>
      <c r="AG169" s="1782"/>
      <c r="AH169" s="1782"/>
      <c r="AI169" s="1785"/>
    </row>
    <row r="170" spans="1:35" ht="22.35" customHeight="1" x14ac:dyDescent="0.2">
      <c r="A170" s="108"/>
      <c r="B170" s="1786" t="s">
        <v>253</v>
      </c>
      <c r="C170" s="1643" t="s">
        <v>254</v>
      </c>
      <c r="D170" s="1788"/>
      <c r="E170" s="1788"/>
      <c r="F170" s="1789"/>
      <c r="G170" s="1643" t="s">
        <v>254</v>
      </c>
      <c r="H170" s="1788"/>
      <c r="I170" s="1788"/>
      <c r="J170" s="1789"/>
      <c r="K170" s="1643" t="s">
        <v>254</v>
      </c>
      <c r="L170" s="1788"/>
      <c r="M170" s="1788"/>
      <c r="N170" s="1789"/>
      <c r="O170" s="1643" t="s">
        <v>254</v>
      </c>
      <c r="P170" s="1788"/>
      <c r="Q170" s="1788"/>
      <c r="R170" s="1789"/>
      <c r="S170" s="1643" t="s">
        <v>254</v>
      </c>
      <c r="T170" s="1788"/>
      <c r="U170" s="1788"/>
      <c r="V170" s="1789"/>
      <c r="W170" s="1643" t="s">
        <v>255</v>
      </c>
      <c r="X170" s="1790"/>
      <c r="Y170" s="1790"/>
      <c r="Z170" s="1791"/>
      <c r="AA170" s="1643" t="s">
        <v>255</v>
      </c>
      <c r="AB170" s="1788"/>
      <c r="AC170" s="1788"/>
      <c r="AD170" s="1644"/>
      <c r="AE170" s="1792">
        <v>69</v>
      </c>
      <c r="AF170" s="399"/>
      <c r="AG170" s="399"/>
      <c r="AH170" s="399"/>
      <c r="AI170" s="400"/>
    </row>
    <row r="171" spans="1:35" ht="22.35" customHeight="1" x14ac:dyDescent="0.2">
      <c r="A171" s="108"/>
      <c r="B171" s="1786" t="s">
        <v>214</v>
      </c>
      <c r="C171" s="1643" t="s">
        <v>222</v>
      </c>
      <c r="D171" s="1788"/>
      <c r="E171" s="1788"/>
      <c r="F171" s="1789"/>
      <c r="G171" s="1643" t="s">
        <v>222</v>
      </c>
      <c r="H171" s="1788"/>
      <c r="I171" s="1788"/>
      <c r="J171" s="1789"/>
      <c r="K171" s="1643" t="s">
        <v>222</v>
      </c>
      <c r="L171" s="1788"/>
      <c r="M171" s="1788"/>
      <c r="N171" s="1789"/>
      <c r="O171" s="1643" t="s">
        <v>222</v>
      </c>
      <c r="P171" s="1788"/>
      <c r="Q171" s="1788"/>
      <c r="R171" s="1789"/>
      <c r="S171" s="1643" t="s">
        <v>222</v>
      </c>
      <c r="T171" s="1788"/>
      <c r="U171" s="1788"/>
      <c r="V171" s="1789"/>
      <c r="W171" s="1643" t="s">
        <v>222</v>
      </c>
      <c r="X171" s="1788"/>
      <c r="Y171" s="1788"/>
      <c r="Z171" s="1789"/>
      <c r="AA171" s="1788" t="s">
        <v>222</v>
      </c>
      <c r="AB171" s="1788"/>
      <c r="AC171" s="1788"/>
      <c r="AD171" s="1644"/>
      <c r="AE171" s="1792">
        <v>0</v>
      </c>
      <c r="AF171" s="399"/>
      <c r="AG171" s="399"/>
      <c r="AH171" s="399"/>
      <c r="AI171" s="400"/>
    </row>
    <row r="172" spans="1:35" ht="22.35" customHeight="1" x14ac:dyDescent="0.2">
      <c r="A172" s="108"/>
      <c r="B172" s="1786" t="s">
        <v>256</v>
      </c>
      <c r="C172" s="1643" t="s">
        <v>254</v>
      </c>
      <c r="D172" s="1788"/>
      <c r="E172" s="1788"/>
      <c r="F172" s="1789"/>
      <c r="G172" s="1643" t="s">
        <v>254</v>
      </c>
      <c r="H172" s="1788"/>
      <c r="I172" s="1788"/>
      <c r="J172" s="1789"/>
      <c r="K172" s="1643" t="s">
        <v>254</v>
      </c>
      <c r="L172" s="1788"/>
      <c r="M172" s="1788"/>
      <c r="N172" s="1789"/>
      <c r="O172" s="1643" t="s">
        <v>254</v>
      </c>
      <c r="P172" s="1788"/>
      <c r="Q172" s="1788"/>
      <c r="R172" s="1789"/>
      <c r="S172" s="1643" t="s">
        <v>254</v>
      </c>
      <c r="T172" s="1788"/>
      <c r="U172" s="1788"/>
      <c r="V172" s="1789"/>
      <c r="W172" s="1643" t="s">
        <v>255</v>
      </c>
      <c r="X172" s="1790"/>
      <c r="Y172" s="1790"/>
      <c r="Z172" s="1791"/>
      <c r="AA172" s="1643" t="s">
        <v>255</v>
      </c>
      <c r="AB172" s="1788"/>
      <c r="AC172" s="1788"/>
      <c r="AD172" s="1644"/>
      <c r="AE172" s="1792">
        <v>69</v>
      </c>
      <c r="AF172" s="1788"/>
      <c r="AG172" s="1788" t="s">
        <v>0</v>
      </c>
      <c r="AH172" s="1644"/>
      <c r="AI172" s="1793"/>
    </row>
    <row r="173" spans="1:35" ht="22.35" customHeight="1" x14ac:dyDescent="0.2">
      <c r="A173" s="108"/>
      <c r="B173" s="1786" t="s">
        <v>223</v>
      </c>
      <c r="C173" s="1643" t="s">
        <v>222</v>
      </c>
      <c r="D173" s="1788"/>
      <c r="E173" s="1788"/>
      <c r="F173" s="1789"/>
      <c r="G173" s="1643" t="s">
        <v>222</v>
      </c>
      <c r="H173" s="1788"/>
      <c r="I173" s="1788"/>
      <c r="J173" s="1789"/>
      <c r="K173" s="1643" t="s">
        <v>222</v>
      </c>
      <c r="L173" s="1788"/>
      <c r="M173" s="1788"/>
      <c r="N173" s="1789"/>
      <c r="O173" s="1643" t="s">
        <v>222</v>
      </c>
      <c r="P173" s="1788"/>
      <c r="Q173" s="1788"/>
      <c r="R173" s="1789"/>
      <c r="S173" s="1643" t="s">
        <v>222</v>
      </c>
      <c r="T173" s="1788"/>
      <c r="U173" s="1788"/>
      <c r="V173" s="1789"/>
      <c r="W173" s="1643" t="s">
        <v>222</v>
      </c>
      <c r="X173" s="1788"/>
      <c r="Y173" s="1788"/>
      <c r="Z173" s="1789"/>
      <c r="AA173" s="1788" t="s">
        <v>222</v>
      </c>
      <c r="AB173" s="1788"/>
      <c r="AC173" s="1788"/>
      <c r="AD173" s="1644"/>
      <c r="AE173" s="1792">
        <v>0</v>
      </c>
      <c r="AF173" s="1788"/>
      <c r="AG173" s="1788"/>
      <c r="AH173" s="1644"/>
      <c r="AI173" s="1793"/>
    </row>
    <row r="174" spans="1:35" ht="22.35" customHeight="1" x14ac:dyDescent="0.2">
      <c r="A174" s="108"/>
      <c r="B174" s="1786" t="s">
        <v>257</v>
      </c>
      <c r="C174" s="1643" t="s">
        <v>254</v>
      </c>
      <c r="D174" s="1788"/>
      <c r="E174" s="1788"/>
      <c r="F174" s="1789"/>
      <c r="G174" s="1643" t="s">
        <v>254</v>
      </c>
      <c r="H174" s="1788"/>
      <c r="I174" s="1788"/>
      <c r="J174" s="1789"/>
      <c r="K174" s="1643" t="s">
        <v>254</v>
      </c>
      <c r="L174" s="1788"/>
      <c r="M174" s="1788"/>
      <c r="N174" s="1789"/>
      <c r="O174" s="1643" t="s">
        <v>254</v>
      </c>
      <c r="P174" s="1788"/>
      <c r="Q174" s="1788"/>
      <c r="R174" s="1789"/>
      <c r="S174" s="1643" t="s">
        <v>254</v>
      </c>
      <c r="T174" s="1788"/>
      <c r="U174" s="1788"/>
      <c r="V174" s="1789"/>
      <c r="W174" s="1643" t="s">
        <v>258</v>
      </c>
      <c r="X174" s="1795"/>
      <c r="Y174" s="1795"/>
      <c r="Z174" s="1796"/>
      <c r="AA174" s="1643" t="s">
        <v>258</v>
      </c>
      <c r="AB174" s="1795"/>
      <c r="AC174" s="1795"/>
      <c r="AD174" s="1646"/>
      <c r="AE174" s="1792">
        <v>66</v>
      </c>
      <c r="AF174" s="1788"/>
      <c r="AG174" s="1788"/>
      <c r="AH174" s="1644"/>
      <c r="AI174" s="1793"/>
    </row>
    <row r="175" spans="1:35" ht="22.35" customHeight="1" thickBot="1" x14ac:dyDescent="0.25">
      <c r="A175" s="108"/>
      <c r="B175" s="1786" t="s">
        <v>259</v>
      </c>
      <c r="C175" s="1822" t="s">
        <v>222</v>
      </c>
      <c r="D175" s="1823"/>
      <c r="E175" s="1823"/>
      <c r="F175" s="1824"/>
      <c r="G175" s="1822" t="s">
        <v>222</v>
      </c>
      <c r="H175" s="1823"/>
      <c r="I175" s="1823"/>
      <c r="J175" s="1824"/>
      <c r="K175" s="1822" t="s">
        <v>222</v>
      </c>
      <c r="L175" s="1823"/>
      <c r="M175" s="1823"/>
      <c r="N175" s="1824"/>
      <c r="O175" s="1822" t="s">
        <v>222</v>
      </c>
      <c r="P175" s="1823"/>
      <c r="Q175" s="1823"/>
      <c r="R175" s="1824"/>
      <c r="S175" s="1822" t="s">
        <v>222</v>
      </c>
      <c r="T175" s="1823"/>
      <c r="U175" s="1823"/>
      <c r="V175" s="1807"/>
      <c r="W175" s="1822" t="s">
        <v>222</v>
      </c>
      <c r="X175" s="1807"/>
      <c r="Y175" s="1823"/>
      <c r="Z175" s="1824"/>
      <c r="AA175" s="1822" t="s">
        <v>222</v>
      </c>
      <c r="AB175" s="1807"/>
      <c r="AC175" s="1823"/>
      <c r="AD175" s="1824"/>
      <c r="AE175" s="1825" t="s">
        <v>260</v>
      </c>
      <c r="AF175" s="1823"/>
      <c r="AG175" s="1823"/>
      <c r="AH175" s="1807"/>
      <c r="AI175" s="1808"/>
    </row>
    <row r="176" spans="1:35" ht="22.35" customHeight="1" x14ac:dyDescent="0.2">
      <c r="A176" s="68"/>
      <c r="B176" s="108"/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09"/>
      <c r="AI176" s="109"/>
    </row>
    <row r="177" spans="1:35" ht="22.35" customHeight="1" thickBot="1" x14ac:dyDescent="0.25">
      <c r="A177" s="1776"/>
      <c r="B177" s="1597" t="s">
        <v>29</v>
      </c>
      <c r="C177" s="1716">
        <v>1</v>
      </c>
      <c r="D177" s="1716">
        <v>2</v>
      </c>
      <c r="E177" s="1637">
        <v>3</v>
      </c>
      <c r="F177" s="1637">
        <v>4</v>
      </c>
      <c r="G177" s="1637">
        <v>5</v>
      </c>
      <c r="H177" s="1637">
        <v>6</v>
      </c>
      <c r="I177" s="1637">
        <v>7</v>
      </c>
      <c r="J177" s="1716">
        <v>8</v>
      </c>
      <c r="K177" s="1716">
        <v>9</v>
      </c>
      <c r="L177" s="1637">
        <v>10</v>
      </c>
      <c r="M177" s="1637">
        <v>11</v>
      </c>
      <c r="N177" s="1637">
        <v>12</v>
      </c>
      <c r="O177" s="1637">
        <v>13</v>
      </c>
      <c r="P177" s="1637">
        <v>14</v>
      </c>
      <c r="Q177" s="1716">
        <v>15</v>
      </c>
      <c r="R177" s="1716">
        <v>16</v>
      </c>
      <c r="S177" s="1637">
        <v>17</v>
      </c>
      <c r="T177" s="1637">
        <v>18</v>
      </c>
      <c r="U177" s="1637">
        <v>19</v>
      </c>
      <c r="V177" s="1637">
        <v>20</v>
      </c>
      <c r="W177" s="1637">
        <v>21</v>
      </c>
      <c r="X177" s="1716">
        <v>22</v>
      </c>
      <c r="Y177" s="1716">
        <v>23</v>
      </c>
      <c r="Z177" s="1637">
        <v>24</v>
      </c>
      <c r="AA177" s="1637">
        <v>25</v>
      </c>
      <c r="AB177" s="1637">
        <v>26</v>
      </c>
      <c r="AC177" s="1637">
        <v>27</v>
      </c>
      <c r="AD177" s="1637">
        <v>28</v>
      </c>
      <c r="AE177" s="1716">
        <v>29</v>
      </c>
      <c r="AF177" s="1716">
        <v>30</v>
      </c>
      <c r="AG177" s="1717">
        <v>31</v>
      </c>
      <c r="AH177" s="111"/>
      <c r="AI177" s="112"/>
    </row>
    <row r="178" spans="1:35" ht="22.35" customHeight="1" x14ac:dyDescent="0.2">
      <c r="A178" s="1397">
        <v>1</v>
      </c>
      <c r="B178" s="1398" t="s">
        <v>261</v>
      </c>
      <c r="C178" s="1826"/>
      <c r="D178" s="1826"/>
      <c r="E178" s="1826">
        <v>23</v>
      </c>
      <c r="F178" s="1826">
        <v>23</v>
      </c>
      <c r="G178" s="1720">
        <v>23</v>
      </c>
      <c r="H178" s="1826">
        <v>23</v>
      </c>
      <c r="I178" s="1400">
        <v>23</v>
      </c>
      <c r="J178" s="1720">
        <v>23</v>
      </c>
      <c r="K178" s="1826">
        <v>23</v>
      </c>
      <c r="L178" s="1400" t="s">
        <v>36</v>
      </c>
      <c r="M178" s="1720" t="s">
        <v>36</v>
      </c>
      <c r="N178" s="1720" t="s">
        <v>36</v>
      </c>
      <c r="O178" s="1826" t="s">
        <v>36</v>
      </c>
      <c r="P178" s="1826" t="s">
        <v>36</v>
      </c>
      <c r="Q178" s="1826"/>
      <c r="R178" s="1826"/>
      <c r="S178" s="1826">
        <v>21</v>
      </c>
      <c r="T178" s="1826">
        <v>21</v>
      </c>
      <c r="U178" s="1826">
        <v>21</v>
      </c>
      <c r="V178" s="1826">
        <v>21</v>
      </c>
      <c r="W178" s="1400">
        <v>21</v>
      </c>
      <c r="X178" s="1826">
        <v>21</v>
      </c>
      <c r="Y178" s="1826">
        <v>21</v>
      </c>
      <c r="Z178" s="1400" t="s">
        <v>36</v>
      </c>
      <c r="AA178" s="1826" t="s">
        <v>36</v>
      </c>
      <c r="AB178" s="1826" t="s">
        <v>36</v>
      </c>
      <c r="AC178" s="1826" t="s">
        <v>36</v>
      </c>
      <c r="AD178" s="1826" t="s">
        <v>36</v>
      </c>
      <c r="AE178" s="1826"/>
      <c r="AF178" s="1826"/>
      <c r="AG178" s="1401">
        <v>22</v>
      </c>
      <c r="AH178" s="67"/>
      <c r="AI178" s="67"/>
    </row>
    <row r="179" spans="1:35" ht="22.35" customHeight="1" x14ac:dyDescent="0.2">
      <c r="A179" s="1827">
        <v>2</v>
      </c>
      <c r="B179" s="870" t="s">
        <v>262</v>
      </c>
      <c r="C179" s="789"/>
      <c r="D179" s="789"/>
      <c r="E179" s="789">
        <v>21</v>
      </c>
      <c r="F179" s="789">
        <v>21</v>
      </c>
      <c r="G179" s="789">
        <v>21</v>
      </c>
      <c r="H179" s="789">
        <v>21</v>
      </c>
      <c r="I179" s="781">
        <v>21</v>
      </c>
      <c r="J179" s="789">
        <v>21</v>
      </c>
      <c r="K179" s="789">
        <v>21</v>
      </c>
      <c r="L179" s="781" t="s">
        <v>36</v>
      </c>
      <c r="M179" s="1828" t="s">
        <v>36</v>
      </c>
      <c r="N179" s="1828" t="s">
        <v>36</v>
      </c>
      <c r="O179" s="1828" t="s">
        <v>36</v>
      </c>
      <c r="P179" s="1828" t="s">
        <v>36</v>
      </c>
      <c r="Q179" s="1828"/>
      <c r="R179" s="1828"/>
      <c r="S179" s="1828">
        <v>22</v>
      </c>
      <c r="T179" s="1828">
        <v>22</v>
      </c>
      <c r="U179" s="1828">
        <v>22</v>
      </c>
      <c r="V179" s="1828">
        <v>22</v>
      </c>
      <c r="W179" s="781">
        <v>22</v>
      </c>
      <c r="X179" s="789">
        <v>22</v>
      </c>
      <c r="Y179" s="789">
        <v>22</v>
      </c>
      <c r="Z179" s="781" t="s">
        <v>36</v>
      </c>
      <c r="AA179" s="1828" t="s">
        <v>36</v>
      </c>
      <c r="AB179" s="1828" t="s">
        <v>36</v>
      </c>
      <c r="AC179" s="1828" t="s">
        <v>36</v>
      </c>
      <c r="AD179" s="1828" t="s">
        <v>36</v>
      </c>
      <c r="AE179" s="1828"/>
      <c r="AF179" s="1828"/>
      <c r="AG179" s="1829">
        <v>23</v>
      </c>
      <c r="AH179" s="67"/>
      <c r="AI179" s="67"/>
    </row>
    <row r="180" spans="1:35" ht="22.35" customHeight="1" x14ac:dyDescent="0.2">
      <c r="A180" s="1827">
        <v>3</v>
      </c>
      <c r="B180" s="870" t="s">
        <v>263</v>
      </c>
      <c r="C180" s="789"/>
      <c r="D180" s="789"/>
      <c r="E180" s="1830">
        <v>22</v>
      </c>
      <c r="F180" s="1830">
        <v>22</v>
      </c>
      <c r="G180" s="1830">
        <v>22</v>
      </c>
      <c r="H180" s="1830">
        <v>22</v>
      </c>
      <c r="I180" s="1830">
        <v>22</v>
      </c>
      <c r="J180" s="1830">
        <v>22</v>
      </c>
      <c r="K180" s="1830">
        <v>22</v>
      </c>
      <c r="L180" s="1830" t="s">
        <v>36</v>
      </c>
      <c r="M180" s="1830" t="s">
        <v>36</v>
      </c>
      <c r="N180" s="1830" t="s">
        <v>36</v>
      </c>
      <c r="O180" s="1830" t="s">
        <v>36</v>
      </c>
      <c r="P180" s="1830" t="s">
        <v>36</v>
      </c>
      <c r="Q180" s="1830"/>
      <c r="R180" s="1830"/>
      <c r="S180" s="1830">
        <v>23</v>
      </c>
      <c r="T180" s="1830">
        <v>23</v>
      </c>
      <c r="U180" s="1830">
        <v>23</v>
      </c>
      <c r="V180" s="1830">
        <v>23</v>
      </c>
      <c r="W180" s="1830">
        <v>23</v>
      </c>
      <c r="X180" s="1830">
        <v>23</v>
      </c>
      <c r="Y180" s="1830">
        <v>23</v>
      </c>
      <c r="Z180" s="781" t="s">
        <v>36</v>
      </c>
      <c r="AA180" s="789" t="s">
        <v>36</v>
      </c>
      <c r="AB180" s="789" t="s">
        <v>36</v>
      </c>
      <c r="AC180" s="789" t="s">
        <v>36</v>
      </c>
      <c r="AD180" s="789" t="s">
        <v>36</v>
      </c>
      <c r="AE180" s="789"/>
      <c r="AF180" s="789"/>
      <c r="AG180" s="975">
        <v>21</v>
      </c>
      <c r="AH180" s="67"/>
      <c r="AI180" s="67"/>
    </row>
    <row r="181" spans="1:35" ht="22.35" customHeight="1" x14ac:dyDescent="0.2">
      <c r="A181" s="1827">
        <v>4</v>
      </c>
      <c r="B181" s="870" t="s">
        <v>0</v>
      </c>
      <c r="C181" s="789">
        <v>22</v>
      </c>
      <c r="D181" s="789">
        <v>22</v>
      </c>
      <c r="E181" s="781" t="s">
        <v>36</v>
      </c>
      <c r="F181" s="789" t="s">
        <v>36</v>
      </c>
      <c r="G181" s="789" t="s">
        <v>36</v>
      </c>
      <c r="H181" s="789" t="s">
        <v>36</v>
      </c>
      <c r="I181" s="789" t="s">
        <v>36</v>
      </c>
      <c r="J181" s="789"/>
      <c r="K181" s="789"/>
      <c r="L181" s="789">
        <v>23</v>
      </c>
      <c r="M181" s="789">
        <v>23</v>
      </c>
      <c r="N181" s="789">
        <v>23</v>
      </c>
      <c r="O181" s="1831">
        <v>23</v>
      </c>
      <c r="P181" s="1831">
        <v>23</v>
      </c>
      <c r="Q181" s="1831">
        <v>23</v>
      </c>
      <c r="R181" s="1831">
        <v>23</v>
      </c>
      <c r="S181" s="1831" t="s">
        <v>36</v>
      </c>
      <c r="T181" s="1831" t="s">
        <v>36</v>
      </c>
      <c r="U181" s="1831" t="s">
        <v>36</v>
      </c>
      <c r="V181" s="1831" t="s">
        <v>36</v>
      </c>
      <c r="W181" s="789" t="s">
        <v>36</v>
      </c>
      <c r="X181" s="789"/>
      <c r="Y181" s="789"/>
      <c r="Z181" s="789">
        <v>21</v>
      </c>
      <c r="AA181" s="789">
        <v>21</v>
      </c>
      <c r="AB181" s="789">
        <v>21</v>
      </c>
      <c r="AC181" s="789">
        <v>21</v>
      </c>
      <c r="AD181" s="781">
        <v>21</v>
      </c>
      <c r="AE181" s="789">
        <v>21</v>
      </c>
      <c r="AF181" s="789">
        <v>21</v>
      </c>
      <c r="AG181" s="1832" t="s">
        <v>36</v>
      </c>
      <c r="AH181" s="67"/>
      <c r="AI181" s="67"/>
    </row>
    <row r="182" spans="1:35" ht="22.35" customHeight="1" x14ac:dyDescent="0.2">
      <c r="A182" s="1827">
        <v>5</v>
      </c>
      <c r="B182" s="870" t="s">
        <v>0</v>
      </c>
      <c r="C182" s="789">
        <v>23</v>
      </c>
      <c r="D182" s="789">
        <v>23</v>
      </c>
      <c r="E182" s="781" t="s">
        <v>36</v>
      </c>
      <c r="F182" s="1828" t="s">
        <v>36</v>
      </c>
      <c r="G182" s="789" t="s">
        <v>36</v>
      </c>
      <c r="H182" s="789" t="s">
        <v>36</v>
      </c>
      <c r="I182" s="789" t="s">
        <v>36</v>
      </c>
      <c r="J182" s="789"/>
      <c r="K182" s="789"/>
      <c r="L182" s="789">
        <v>21</v>
      </c>
      <c r="M182" s="789">
        <v>21</v>
      </c>
      <c r="N182" s="789">
        <v>21</v>
      </c>
      <c r="O182" s="789">
        <v>21</v>
      </c>
      <c r="P182" s="781">
        <v>21</v>
      </c>
      <c r="Q182" s="789">
        <v>21</v>
      </c>
      <c r="R182" s="789">
        <v>21</v>
      </c>
      <c r="S182" s="781" t="s">
        <v>36</v>
      </c>
      <c r="T182" s="789" t="s">
        <v>36</v>
      </c>
      <c r="U182" s="789" t="s">
        <v>36</v>
      </c>
      <c r="V182" s="789" t="s">
        <v>36</v>
      </c>
      <c r="W182" s="789" t="s">
        <v>36</v>
      </c>
      <c r="X182" s="789"/>
      <c r="Y182" s="789"/>
      <c r="Z182" s="789">
        <v>22</v>
      </c>
      <c r="AA182" s="789">
        <v>22</v>
      </c>
      <c r="AB182" s="789">
        <v>22</v>
      </c>
      <c r="AC182" s="1828">
        <v>22</v>
      </c>
      <c r="AD182" s="1828">
        <v>22</v>
      </c>
      <c r="AE182" s="1828">
        <v>22</v>
      </c>
      <c r="AF182" s="789">
        <v>22</v>
      </c>
      <c r="AG182" s="1832" t="s">
        <v>36</v>
      </c>
      <c r="AH182" s="67"/>
      <c r="AI182" s="67"/>
    </row>
    <row r="183" spans="1:35" ht="22.35" customHeight="1" thickBot="1" x14ac:dyDescent="0.25">
      <c r="A183" s="1833">
        <v>6</v>
      </c>
      <c r="B183" s="342" t="s">
        <v>264</v>
      </c>
      <c r="C183" s="335">
        <v>21</v>
      </c>
      <c r="D183" s="335">
        <v>21</v>
      </c>
      <c r="E183" s="1834" t="s">
        <v>36</v>
      </c>
      <c r="F183" s="335" t="s">
        <v>36</v>
      </c>
      <c r="G183" s="335" t="s">
        <v>36</v>
      </c>
      <c r="H183" s="334" t="s">
        <v>36</v>
      </c>
      <c r="I183" s="334" t="s">
        <v>36</v>
      </c>
      <c r="J183" s="334"/>
      <c r="K183" s="334"/>
      <c r="L183" s="334">
        <v>22</v>
      </c>
      <c r="M183" s="334">
        <v>22</v>
      </c>
      <c r="N183" s="1835">
        <v>22</v>
      </c>
      <c r="O183" s="1835">
        <v>22</v>
      </c>
      <c r="P183" s="1835">
        <v>22</v>
      </c>
      <c r="Q183" s="1835">
        <v>22</v>
      </c>
      <c r="R183" s="1835">
        <v>22</v>
      </c>
      <c r="S183" s="1835" t="s">
        <v>36</v>
      </c>
      <c r="T183" s="1835" t="s">
        <v>36</v>
      </c>
      <c r="U183" s="335" t="s">
        <v>36</v>
      </c>
      <c r="V183" s="335" t="s">
        <v>36</v>
      </c>
      <c r="W183" s="335" t="s">
        <v>36</v>
      </c>
      <c r="X183" s="335"/>
      <c r="Y183" s="335"/>
      <c r="Z183" s="1836">
        <v>23</v>
      </c>
      <c r="AA183" s="1836">
        <v>23</v>
      </c>
      <c r="AB183" s="1836">
        <v>23</v>
      </c>
      <c r="AC183" s="1836">
        <v>23</v>
      </c>
      <c r="AD183" s="1836">
        <v>23</v>
      </c>
      <c r="AE183" s="1836">
        <v>23</v>
      </c>
      <c r="AF183" s="1836">
        <v>23</v>
      </c>
      <c r="AG183" s="1837" t="s">
        <v>36</v>
      </c>
      <c r="AH183" s="67"/>
      <c r="AI183" s="67"/>
    </row>
    <row r="184" spans="1:35" ht="22.35" customHeight="1" x14ac:dyDescent="0.2">
      <c r="A184" s="130"/>
      <c r="B184" s="128"/>
      <c r="C184" s="129"/>
      <c r="D184" s="129"/>
      <c r="E184" s="141"/>
      <c r="F184" s="129"/>
      <c r="G184" s="129"/>
      <c r="H184" s="146"/>
      <c r="I184" s="146"/>
      <c r="J184" s="146"/>
      <c r="K184" s="146"/>
      <c r="L184" s="146"/>
      <c r="M184" s="146"/>
      <c r="N184" s="126"/>
      <c r="O184" s="126"/>
      <c r="P184" s="141"/>
      <c r="Q184" s="129"/>
      <c r="R184" s="129"/>
      <c r="S184" s="141"/>
      <c r="T184" s="129"/>
      <c r="U184" s="129"/>
      <c r="V184" s="129"/>
      <c r="W184" s="129"/>
      <c r="X184" s="129"/>
      <c r="Y184" s="129"/>
      <c r="Z184" s="129"/>
      <c r="AA184" s="129"/>
      <c r="AB184" s="126"/>
      <c r="AC184" s="126"/>
      <c r="AD184" s="141"/>
      <c r="AE184" s="129"/>
      <c r="AF184" s="129"/>
      <c r="AG184" s="141"/>
      <c r="AH184" s="67"/>
      <c r="AI184" s="67"/>
    </row>
    <row r="185" spans="1:35" ht="22.35" customHeight="1" x14ac:dyDescent="0.2">
      <c r="A185" s="69"/>
      <c r="B185" s="70"/>
      <c r="C185" s="121"/>
      <c r="D185" s="121"/>
      <c r="E185" s="107"/>
      <c r="F185" s="121"/>
      <c r="G185" s="121"/>
      <c r="H185" s="121"/>
      <c r="I185" s="121"/>
      <c r="J185" s="121"/>
      <c r="K185" s="121"/>
      <c r="L185" s="121"/>
      <c r="M185" s="121"/>
      <c r="N185" s="121"/>
      <c r="O185" s="121"/>
      <c r="P185" s="107"/>
      <c r="Q185" s="121"/>
      <c r="R185" s="121"/>
      <c r="S185" s="107"/>
      <c r="T185" s="121"/>
      <c r="U185" s="121"/>
      <c r="V185" s="121"/>
      <c r="W185" s="121"/>
      <c r="X185" s="121"/>
      <c r="Y185" s="121"/>
      <c r="Z185" s="121"/>
      <c r="AA185" s="121"/>
      <c r="AB185" s="121"/>
      <c r="AC185" s="122"/>
      <c r="AD185" s="122"/>
      <c r="AE185" s="122"/>
      <c r="AF185" s="121"/>
      <c r="AG185" s="107"/>
      <c r="AH185" s="67"/>
      <c r="AI185" s="67"/>
    </row>
    <row r="186" spans="1:35" ht="22.35" customHeight="1" thickBot="1" x14ac:dyDescent="0.25">
      <c r="A186" s="104" t="s">
        <v>266</v>
      </c>
      <c r="D186" s="48"/>
      <c r="E186" s="48"/>
      <c r="F186" s="48"/>
      <c r="G186" s="65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</row>
    <row r="187" spans="1:35" ht="22.35" customHeight="1" x14ac:dyDescent="0.2">
      <c r="A187" s="1"/>
      <c r="B187" s="1360" t="s">
        <v>235</v>
      </c>
      <c r="C187" s="1739"/>
      <c r="D187" s="1781" t="s">
        <v>97</v>
      </c>
      <c r="E187" s="1575"/>
      <c r="F187" s="1734"/>
      <c r="G187" s="1739"/>
      <c r="H187" s="1781" t="s">
        <v>98</v>
      </c>
      <c r="I187" s="1575"/>
      <c r="J187" s="1734"/>
      <c r="K187" s="1739"/>
      <c r="L187" s="1781" t="s">
        <v>99</v>
      </c>
      <c r="M187" s="1575"/>
      <c r="N187" s="1734"/>
      <c r="O187" s="1739"/>
      <c r="P187" s="1781" t="s">
        <v>100</v>
      </c>
      <c r="Q187" s="1575"/>
      <c r="R187" s="1734"/>
      <c r="S187" s="1739"/>
      <c r="T187" s="1781" t="s">
        <v>101</v>
      </c>
      <c r="U187" s="1575"/>
      <c r="V187" s="1734"/>
      <c r="W187" s="1739"/>
      <c r="X187" s="1781" t="s">
        <v>102</v>
      </c>
      <c r="Y187" s="1575"/>
      <c r="Z187" s="1734"/>
      <c r="AA187" s="1739"/>
      <c r="AB187" s="1781" t="s">
        <v>103</v>
      </c>
      <c r="AC187" s="1575"/>
      <c r="AD187" s="1575"/>
      <c r="AE187" s="1784" t="s">
        <v>104</v>
      </c>
      <c r="AF187" s="1575"/>
      <c r="AG187" s="1575"/>
      <c r="AH187" s="1575"/>
      <c r="AI187" s="1576"/>
    </row>
    <row r="188" spans="1:35" ht="22.35" customHeight="1" x14ac:dyDescent="0.2">
      <c r="A188" s="1"/>
      <c r="B188" s="1786" t="s">
        <v>210</v>
      </c>
      <c r="C188" s="1643" t="s">
        <v>236</v>
      </c>
      <c r="D188" s="1501"/>
      <c r="E188" s="1501"/>
      <c r="F188" s="1789"/>
      <c r="G188" s="1643" t="s">
        <v>236</v>
      </c>
      <c r="H188" s="1501"/>
      <c r="I188" s="1501"/>
      <c r="J188" s="1789"/>
      <c r="K188" s="1643" t="s">
        <v>236</v>
      </c>
      <c r="L188" s="1501"/>
      <c r="M188" s="1501"/>
      <c r="N188" s="1789"/>
      <c r="O188" s="1643" t="s">
        <v>267</v>
      </c>
      <c r="P188" s="1501"/>
      <c r="Q188" s="1501"/>
      <c r="R188" s="1789"/>
      <c r="S188" s="1643" t="s">
        <v>222</v>
      </c>
      <c r="T188" s="1501"/>
      <c r="U188" s="1501"/>
      <c r="V188" s="1789"/>
      <c r="W188" s="1838"/>
      <c r="X188" s="1839"/>
      <c r="Y188" s="1839"/>
      <c r="Z188" s="1791"/>
      <c r="AA188" s="1787"/>
      <c r="AB188" s="1501"/>
      <c r="AC188" s="1501"/>
      <c r="AD188" s="1644"/>
      <c r="AE188" s="1792">
        <v>27</v>
      </c>
      <c r="AF188" s="1501"/>
      <c r="AG188" s="1501"/>
      <c r="AH188" s="1644"/>
      <c r="AI188" s="1510"/>
    </row>
    <row r="189" spans="1:35" ht="22.35" customHeight="1" x14ac:dyDescent="0.2">
      <c r="A189" s="1"/>
      <c r="B189" s="1786" t="s">
        <v>214</v>
      </c>
      <c r="C189" s="1643" t="s">
        <v>268</v>
      </c>
      <c r="D189" s="1501"/>
      <c r="E189" s="1501"/>
      <c r="F189" s="1789"/>
      <c r="G189" s="1643" t="s">
        <v>268</v>
      </c>
      <c r="H189" s="1501"/>
      <c r="I189" s="1501"/>
      <c r="J189" s="1789"/>
      <c r="K189" s="1643" t="s">
        <v>268</v>
      </c>
      <c r="L189" s="1501"/>
      <c r="M189" s="1501"/>
      <c r="N189" s="1789"/>
      <c r="O189" s="1643" t="s">
        <v>268</v>
      </c>
      <c r="P189" s="1501"/>
      <c r="Q189" s="1501"/>
      <c r="R189" s="1789"/>
      <c r="S189" s="1643" t="s">
        <v>236</v>
      </c>
      <c r="T189" s="1501"/>
      <c r="U189" s="1501"/>
      <c r="V189" s="1789"/>
      <c r="W189" s="1643"/>
      <c r="X189" s="1501"/>
      <c r="Y189" s="1501"/>
      <c r="Z189" s="1789"/>
      <c r="AA189" s="1501"/>
      <c r="AB189" s="1501"/>
      <c r="AC189" s="1501"/>
      <c r="AD189" s="1644"/>
      <c r="AE189" s="1792">
        <v>39</v>
      </c>
      <c r="AF189" s="1501"/>
      <c r="AG189" s="1501"/>
      <c r="AH189" s="1644"/>
      <c r="AI189" s="1510"/>
    </row>
    <row r="190" spans="1:35" ht="22.35" customHeight="1" x14ac:dyDescent="0.2">
      <c r="A190" s="1"/>
      <c r="B190" s="1786" t="s">
        <v>221</v>
      </c>
      <c r="C190" s="1643" t="s">
        <v>268</v>
      </c>
      <c r="D190" s="1501"/>
      <c r="E190" s="1501"/>
      <c r="F190" s="1789"/>
      <c r="G190" s="1643" t="s">
        <v>268</v>
      </c>
      <c r="H190" s="1501"/>
      <c r="I190" s="1501"/>
      <c r="J190" s="1789"/>
      <c r="K190" s="1643" t="s">
        <v>268</v>
      </c>
      <c r="L190" s="1501"/>
      <c r="M190" s="1501"/>
      <c r="N190" s="1789"/>
      <c r="O190" s="1643" t="s">
        <v>268</v>
      </c>
      <c r="P190" s="1501"/>
      <c r="Q190" s="1501"/>
      <c r="R190" s="1789"/>
      <c r="S190" s="1643" t="s">
        <v>268</v>
      </c>
      <c r="T190" s="1501"/>
      <c r="U190" s="1501"/>
      <c r="V190" s="1789"/>
      <c r="W190" s="1645" t="s">
        <v>269</v>
      </c>
      <c r="X190" s="1514"/>
      <c r="Y190" s="1514"/>
      <c r="Z190" s="1796"/>
      <c r="AA190" s="1794"/>
      <c r="AB190" s="1514"/>
      <c r="AC190" s="1514"/>
      <c r="AD190" s="1646"/>
      <c r="AE190" s="1792">
        <v>45</v>
      </c>
      <c r="AF190" s="1501"/>
      <c r="AG190" s="1501"/>
      <c r="AH190" s="1644"/>
      <c r="AI190" s="1510"/>
    </row>
    <row r="191" spans="1:35" ht="22.35" customHeight="1" thickBot="1" x14ac:dyDescent="0.25">
      <c r="A191" s="1"/>
      <c r="B191" s="148" t="s">
        <v>223</v>
      </c>
      <c r="C191" s="1822"/>
      <c r="D191" s="1588"/>
      <c r="E191" s="1588"/>
      <c r="F191" s="1824"/>
      <c r="G191" s="1822"/>
      <c r="H191" s="1588"/>
      <c r="I191" s="1588"/>
      <c r="J191" s="1824"/>
      <c r="K191" s="1822"/>
      <c r="L191" s="1588"/>
      <c r="M191" s="1588"/>
      <c r="N191" s="1824"/>
      <c r="O191" s="1822"/>
      <c r="P191" s="1588"/>
      <c r="Q191" s="1588"/>
      <c r="R191" s="1824"/>
      <c r="S191" s="1822"/>
      <c r="T191" s="1588"/>
      <c r="U191" s="1588"/>
      <c r="V191" s="1807"/>
      <c r="W191" s="1822"/>
      <c r="X191" s="1807"/>
      <c r="Y191" s="1588"/>
      <c r="Z191" s="1824"/>
      <c r="AA191" s="1822"/>
      <c r="AB191" s="1807"/>
      <c r="AC191" s="1588"/>
      <c r="AD191" s="1824"/>
      <c r="AE191" s="1840"/>
      <c r="AF191" s="1588"/>
      <c r="AG191" s="1588"/>
      <c r="AH191" s="1807"/>
      <c r="AI191" s="1595"/>
    </row>
    <row r="192" spans="1:35" ht="22.35" customHeight="1" x14ac:dyDescent="0.2">
      <c r="A192" s="68"/>
      <c r="B192" s="1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</row>
    <row r="193" spans="1:35" ht="22.35" customHeight="1" thickBot="1" x14ac:dyDescent="0.25">
      <c r="A193" s="1776"/>
      <c r="B193" s="1597" t="s">
        <v>29</v>
      </c>
      <c r="C193" s="1598">
        <v>1</v>
      </c>
      <c r="D193" s="1598">
        <v>2</v>
      </c>
      <c r="E193" s="1599">
        <v>3</v>
      </c>
      <c r="F193" s="1599">
        <v>4</v>
      </c>
      <c r="G193" s="1599">
        <v>5</v>
      </c>
      <c r="H193" s="1599">
        <v>6</v>
      </c>
      <c r="I193" s="1599">
        <v>7</v>
      </c>
      <c r="J193" s="1598">
        <v>8</v>
      </c>
      <c r="K193" s="1598">
        <v>9</v>
      </c>
      <c r="L193" s="1599">
        <v>10</v>
      </c>
      <c r="M193" s="1599">
        <v>11</v>
      </c>
      <c r="N193" s="1599">
        <v>12</v>
      </c>
      <c r="O193" s="1599">
        <v>13</v>
      </c>
      <c r="P193" s="1599">
        <v>14</v>
      </c>
      <c r="Q193" s="1598">
        <v>15</v>
      </c>
      <c r="R193" s="1598">
        <v>16</v>
      </c>
      <c r="S193" s="1599">
        <v>17</v>
      </c>
      <c r="T193" s="1599">
        <v>18</v>
      </c>
      <c r="U193" s="1599">
        <v>19</v>
      </c>
      <c r="V193" s="1599">
        <v>20</v>
      </c>
      <c r="W193" s="1599">
        <v>21</v>
      </c>
      <c r="X193" s="1598">
        <v>22</v>
      </c>
      <c r="Y193" s="1598">
        <v>23</v>
      </c>
      <c r="Z193" s="1599">
        <v>24</v>
      </c>
      <c r="AA193" s="1599">
        <v>25</v>
      </c>
      <c r="AB193" s="1599">
        <v>26</v>
      </c>
      <c r="AC193" s="1599">
        <v>27</v>
      </c>
      <c r="AD193" s="1599">
        <v>28</v>
      </c>
      <c r="AE193" s="1598">
        <v>29</v>
      </c>
      <c r="AF193" s="1598">
        <v>30</v>
      </c>
      <c r="AG193" s="1600">
        <v>31</v>
      </c>
      <c r="AH193" s="111"/>
      <c r="AI193" s="112"/>
    </row>
    <row r="194" spans="1:35" ht="22.35" customHeight="1" x14ac:dyDescent="0.2">
      <c r="A194" s="1748">
        <v>1</v>
      </c>
      <c r="B194" s="1841" t="s">
        <v>270</v>
      </c>
      <c r="C194" s="1393"/>
      <c r="D194" s="1393"/>
      <c r="E194" s="1393" t="s">
        <v>32</v>
      </c>
      <c r="F194" s="1393" t="s">
        <v>32</v>
      </c>
      <c r="G194" s="1393" t="s">
        <v>32</v>
      </c>
      <c r="H194" s="1393" t="s">
        <v>32</v>
      </c>
      <c r="I194" s="1393" t="s">
        <v>32</v>
      </c>
      <c r="J194" s="1393"/>
      <c r="K194" s="1393"/>
      <c r="L194" s="1393" t="s">
        <v>32</v>
      </c>
      <c r="M194" s="1389" t="s">
        <v>32</v>
      </c>
      <c r="N194" s="1393" t="s">
        <v>32</v>
      </c>
      <c r="O194" s="1389" t="s">
        <v>32</v>
      </c>
      <c r="P194" s="1389" t="s">
        <v>32</v>
      </c>
      <c r="Q194" s="1389"/>
      <c r="R194" s="1393"/>
      <c r="S194" s="1393" t="s">
        <v>32</v>
      </c>
      <c r="T194" s="1393" t="s">
        <v>32</v>
      </c>
      <c r="U194" s="1393" t="s">
        <v>32</v>
      </c>
      <c r="V194" s="1393" t="s">
        <v>32</v>
      </c>
      <c r="W194" s="1410" t="s">
        <v>32</v>
      </c>
      <c r="X194" s="1393"/>
      <c r="Y194" s="1393"/>
      <c r="Z194" s="1393" t="s">
        <v>32</v>
      </c>
      <c r="AA194" s="1393" t="s">
        <v>32</v>
      </c>
      <c r="AB194" s="1393" t="s">
        <v>32</v>
      </c>
      <c r="AC194" s="1393" t="s">
        <v>32</v>
      </c>
      <c r="AD194" s="1393" t="s">
        <v>32</v>
      </c>
      <c r="AE194" s="1393"/>
      <c r="AF194" s="1393"/>
      <c r="AG194" s="1527" t="s">
        <v>32</v>
      </c>
      <c r="AH194" s="133"/>
      <c r="AI194" s="117"/>
    </row>
    <row r="195" spans="1:35" ht="22.35" customHeight="1" x14ac:dyDescent="0.2">
      <c r="A195" s="1751">
        <v>2</v>
      </c>
      <c r="B195" s="1842" t="s">
        <v>271</v>
      </c>
      <c r="C195" s="1535"/>
      <c r="D195" s="1535"/>
      <c r="E195" s="1539" t="s">
        <v>54</v>
      </c>
      <c r="F195" s="1539" t="s">
        <v>54</v>
      </c>
      <c r="G195" s="1539" t="s">
        <v>54</v>
      </c>
      <c r="H195" s="1539" t="s">
        <v>54</v>
      </c>
      <c r="I195" s="1539" t="s">
        <v>54</v>
      </c>
      <c r="J195" s="1539" t="s">
        <v>54</v>
      </c>
      <c r="K195" s="1539"/>
      <c r="L195" s="1539" t="s">
        <v>272</v>
      </c>
      <c r="M195" s="1539" t="s">
        <v>272</v>
      </c>
      <c r="N195" s="1539" t="s">
        <v>272</v>
      </c>
      <c r="O195" s="1539" t="s">
        <v>272</v>
      </c>
      <c r="P195" s="1539" t="s">
        <v>36</v>
      </c>
      <c r="Q195" s="1539"/>
      <c r="R195" s="1539"/>
      <c r="S195" s="1539" t="s">
        <v>273</v>
      </c>
      <c r="T195" s="1539" t="s">
        <v>273</v>
      </c>
      <c r="U195" s="1535" t="s">
        <v>273</v>
      </c>
      <c r="V195" s="1535" t="s">
        <v>273</v>
      </c>
      <c r="W195" s="1535" t="s">
        <v>273</v>
      </c>
      <c r="X195" s="1535"/>
      <c r="Y195" s="1535"/>
      <c r="Z195" s="1535" t="s">
        <v>54</v>
      </c>
      <c r="AA195" s="1535" t="s">
        <v>54</v>
      </c>
      <c r="AB195" s="1535" t="s">
        <v>54</v>
      </c>
      <c r="AC195" s="1535" t="s">
        <v>54</v>
      </c>
      <c r="AD195" s="1535" t="s">
        <v>54</v>
      </c>
      <c r="AE195" s="1535" t="s">
        <v>54</v>
      </c>
      <c r="AF195" s="1535"/>
      <c r="AG195" s="1606" t="s">
        <v>272</v>
      </c>
      <c r="AH195" s="133"/>
      <c r="AI195" s="117"/>
    </row>
    <row r="196" spans="1:35" ht="22.35" customHeight="1" x14ac:dyDescent="0.2">
      <c r="A196" s="1751">
        <v>3</v>
      </c>
      <c r="B196" s="1843" t="s">
        <v>274</v>
      </c>
      <c r="C196" s="1535" t="s">
        <v>54</v>
      </c>
      <c r="D196" s="1535"/>
      <c r="E196" s="1535" t="s">
        <v>272</v>
      </c>
      <c r="F196" s="1550" t="s">
        <v>272</v>
      </c>
      <c r="G196" s="1535" t="s">
        <v>272</v>
      </c>
      <c r="H196" s="1535" t="s">
        <v>272</v>
      </c>
      <c r="I196" s="1535" t="s">
        <v>36</v>
      </c>
      <c r="J196" s="1535"/>
      <c r="K196" s="1535"/>
      <c r="L196" s="1535" t="s">
        <v>273</v>
      </c>
      <c r="M196" s="1535" t="s">
        <v>273</v>
      </c>
      <c r="N196" s="1535" t="s">
        <v>273</v>
      </c>
      <c r="O196" s="1535" t="s">
        <v>273</v>
      </c>
      <c r="P196" s="1535" t="s">
        <v>273</v>
      </c>
      <c r="Q196" s="1844"/>
      <c r="R196" s="1535"/>
      <c r="S196" s="1535" t="s">
        <v>54</v>
      </c>
      <c r="T196" s="1535" t="s">
        <v>54</v>
      </c>
      <c r="U196" s="1535" t="s">
        <v>54</v>
      </c>
      <c r="V196" s="1535" t="s">
        <v>54</v>
      </c>
      <c r="W196" s="1535" t="s">
        <v>54</v>
      </c>
      <c r="X196" s="1535" t="s">
        <v>54</v>
      </c>
      <c r="Y196" s="1535"/>
      <c r="Z196" s="1539" t="s">
        <v>272</v>
      </c>
      <c r="AA196" s="1539" t="s">
        <v>272</v>
      </c>
      <c r="AB196" s="1539" t="s">
        <v>272</v>
      </c>
      <c r="AC196" s="1539" t="s">
        <v>272</v>
      </c>
      <c r="AD196" s="1539" t="s">
        <v>36</v>
      </c>
      <c r="AE196" s="1539"/>
      <c r="AF196" s="1539"/>
      <c r="AG196" s="1548" t="s">
        <v>273</v>
      </c>
      <c r="AH196" s="133"/>
      <c r="AI196" s="117"/>
    </row>
    <row r="197" spans="1:35" ht="22.35" customHeight="1" x14ac:dyDescent="0.2">
      <c r="A197" s="1751">
        <v>4</v>
      </c>
      <c r="B197" s="1843" t="s">
        <v>275</v>
      </c>
      <c r="C197" s="1535"/>
      <c r="D197" s="1535"/>
      <c r="E197" s="1535"/>
      <c r="F197" s="1535" t="s">
        <v>276</v>
      </c>
      <c r="G197" s="1535" t="s">
        <v>32</v>
      </c>
      <c r="H197" s="1535"/>
      <c r="I197" s="1526" t="s">
        <v>32</v>
      </c>
      <c r="J197" s="1526"/>
      <c r="K197" s="1535"/>
      <c r="L197" s="1535"/>
      <c r="M197" s="1535" t="s">
        <v>276</v>
      </c>
      <c r="N197" s="1535"/>
      <c r="O197" s="1535"/>
      <c r="P197" s="1535" t="s">
        <v>32</v>
      </c>
      <c r="Q197" s="1535" t="s">
        <v>54</v>
      </c>
      <c r="R197" s="1535"/>
      <c r="S197" s="1535"/>
      <c r="T197" s="1535" t="s">
        <v>276</v>
      </c>
      <c r="U197" s="1535" t="s">
        <v>32</v>
      </c>
      <c r="V197" s="1535"/>
      <c r="W197" s="1535" t="s">
        <v>32</v>
      </c>
      <c r="X197" s="1535"/>
      <c r="Y197" s="1535"/>
      <c r="Z197" s="1535"/>
      <c r="AA197" s="1535" t="s">
        <v>276</v>
      </c>
      <c r="AB197" s="1535" t="s">
        <v>32</v>
      </c>
      <c r="AC197" s="1535"/>
      <c r="AD197" s="1526" t="s">
        <v>32</v>
      </c>
      <c r="AE197" s="1526"/>
      <c r="AF197" s="1535"/>
      <c r="AG197" s="1606"/>
      <c r="AH197" s="133"/>
      <c r="AI197" s="117"/>
    </row>
    <row r="198" spans="1:35" ht="22.35" customHeight="1" x14ac:dyDescent="0.2">
      <c r="A198" s="1751">
        <v>5</v>
      </c>
      <c r="B198" s="1843" t="s">
        <v>277</v>
      </c>
      <c r="C198" s="1535"/>
      <c r="D198" s="1535"/>
      <c r="E198" s="1535" t="s">
        <v>276</v>
      </c>
      <c r="F198" s="1535"/>
      <c r="G198" s="1535"/>
      <c r="H198" s="1526" t="s">
        <v>32</v>
      </c>
      <c r="I198" s="1535"/>
      <c r="J198" s="1535"/>
      <c r="K198" s="1535"/>
      <c r="L198" s="1535" t="s">
        <v>276</v>
      </c>
      <c r="M198" s="1535"/>
      <c r="N198" s="1535"/>
      <c r="O198" s="1535" t="s">
        <v>32</v>
      </c>
      <c r="P198" s="1535"/>
      <c r="Q198" s="1535"/>
      <c r="R198" s="1535"/>
      <c r="S198" s="1535" t="s">
        <v>276</v>
      </c>
      <c r="T198" s="1535"/>
      <c r="U198" s="1535"/>
      <c r="V198" s="1535" t="s">
        <v>32</v>
      </c>
      <c r="W198" s="1535"/>
      <c r="X198" s="1535"/>
      <c r="Y198" s="1535"/>
      <c r="Z198" s="1535" t="s">
        <v>276</v>
      </c>
      <c r="AA198" s="1535"/>
      <c r="AB198" s="1535"/>
      <c r="AC198" s="1526" t="s">
        <v>32</v>
      </c>
      <c r="AD198" s="1535"/>
      <c r="AE198" s="1535"/>
      <c r="AF198" s="1535"/>
      <c r="AG198" s="1606" t="s">
        <v>276</v>
      </c>
      <c r="AH198" s="133"/>
      <c r="AI198" s="117"/>
    </row>
    <row r="199" spans="1:35" ht="22.35" customHeight="1" x14ac:dyDescent="0.2">
      <c r="A199" s="1751">
        <v>6</v>
      </c>
      <c r="B199" s="1532" t="s">
        <v>278</v>
      </c>
      <c r="C199" s="1536"/>
      <c r="D199" s="1535"/>
      <c r="E199" s="1535" t="s">
        <v>32</v>
      </c>
      <c r="F199" s="1535" t="s">
        <v>32</v>
      </c>
      <c r="G199" s="1535" t="s">
        <v>32</v>
      </c>
      <c r="H199" s="1535" t="s">
        <v>32</v>
      </c>
      <c r="I199" s="1535" t="s">
        <v>32</v>
      </c>
      <c r="J199" s="1535"/>
      <c r="K199" s="1535"/>
      <c r="L199" s="1535"/>
      <c r="M199" s="1526" t="s">
        <v>32</v>
      </c>
      <c r="N199" s="1526" t="s">
        <v>32</v>
      </c>
      <c r="O199" s="1539" t="s">
        <v>32</v>
      </c>
      <c r="P199" s="1539" t="s">
        <v>32</v>
      </c>
      <c r="Q199" s="1539"/>
      <c r="R199" s="1539"/>
      <c r="S199" s="1539" t="s">
        <v>32</v>
      </c>
      <c r="T199" s="1539" t="s">
        <v>32</v>
      </c>
      <c r="U199" s="1539" t="s">
        <v>32</v>
      </c>
      <c r="V199" s="1539"/>
      <c r="W199" s="1539" t="s">
        <v>32</v>
      </c>
      <c r="X199" s="1539"/>
      <c r="Y199" s="1539"/>
      <c r="Z199" s="1539" t="s">
        <v>32</v>
      </c>
      <c r="AA199" s="1539" t="s">
        <v>32</v>
      </c>
      <c r="AB199" s="1539" t="s">
        <v>32</v>
      </c>
      <c r="AC199" s="1539" t="s">
        <v>32</v>
      </c>
      <c r="AD199" s="1539" t="s">
        <v>32</v>
      </c>
      <c r="AE199" s="1539"/>
      <c r="AF199" s="1539"/>
      <c r="AG199" s="1548"/>
      <c r="AH199" s="125"/>
      <c r="AI199" s="67"/>
    </row>
    <row r="200" spans="1:35" ht="22.35" customHeight="1" thickBot="1" x14ac:dyDescent="0.25">
      <c r="A200" s="1757"/>
      <c r="B200" s="1608"/>
      <c r="C200" s="1566"/>
      <c r="D200" s="1566"/>
      <c r="E200" s="1566"/>
      <c r="F200" s="1566"/>
      <c r="G200" s="1566"/>
      <c r="H200" s="1566"/>
      <c r="I200" s="1566"/>
      <c r="J200" s="1566"/>
      <c r="K200" s="1566"/>
      <c r="L200" s="1566"/>
      <c r="M200" s="1566"/>
      <c r="N200" s="1566"/>
      <c r="O200" s="1566"/>
      <c r="P200" s="1566"/>
      <c r="Q200" s="1566"/>
      <c r="R200" s="1566"/>
      <c r="S200" s="1566"/>
      <c r="T200" s="1566"/>
      <c r="U200" s="1566"/>
      <c r="V200" s="1566"/>
      <c r="W200" s="1566"/>
      <c r="X200" s="1566"/>
      <c r="Y200" s="1566"/>
      <c r="Z200" s="1566"/>
      <c r="AA200" s="1566"/>
      <c r="AB200" s="1566"/>
      <c r="AC200" s="1566"/>
      <c r="AD200" s="1566"/>
      <c r="AE200" s="1566"/>
      <c r="AF200" s="1566"/>
      <c r="AG200" s="1714"/>
      <c r="AH200" s="67"/>
      <c r="AI200" s="67"/>
    </row>
    <row r="201" spans="1:35" ht="22.35" customHeight="1" x14ac:dyDescent="0.2">
      <c r="A201" s="130"/>
      <c r="B201" s="128"/>
      <c r="C201" s="129"/>
      <c r="D201" s="129"/>
      <c r="E201" s="129"/>
      <c r="F201" s="129"/>
      <c r="G201" s="129"/>
      <c r="H201" s="129"/>
      <c r="I201" s="129"/>
      <c r="J201" s="129"/>
      <c r="K201" s="129"/>
      <c r="L201" s="129"/>
      <c r="M201" s="129"/>
      <c r="N201" s="129"/>
      <c r="O201" s="129"/>
      <c r="P201" s="129"/>
      <c r="Q201" s="129"/>
      <c r="R201" s="129"/>
      <c r="S201" s="129"/>
      <c r="T201" s="129"/>
      <c r="U201" s="129"/>
      <c r="V201" s="129"/>
      <c r="W201" s="129"/>
      <c r="X201" s="129"/>
      <c r="Y201" s="129"/>
      <c r="Z201" s="129"/>
      <c r="AA201" s="129"/>
      <c r="AB201" s="129"/>
      <c r="AC201" s="129"/>
      <c r="AD201" s="129"/>
      <c r="AE201" s="129"/>
      <c r="AF201" s="129"/>
      <c r="AG201" s="129"/>
      <c r="AH201" s="67"/>
      <c r="AI201" s="67"/>
    </row>
    <row r="202" spans="1:35" ht="22.35" customHeight="1" x14ac:dyDescent="0.2">
      <c r="A202" s="130"/>
      <c r="B202" s="128"/>
      <c r="C202" s="129"/>
      <c r="D202" s="129"/>
      <c r="E202" s="129"/>
      <c r="F202" s="129"/>
      <c r="G202" s="129"/>
      <c r="H202" s="129"/>
      <c r="I202" s="129"/>
      <c r="J202" s="129"/>
      <c r="K202" s="129"/>
      <c r="L202" s="129"/>
      <c r="M202" s="129"/>
      <c r="N202" s="129"/>
      <c r="O202" s="129"/>
      <c r="P202" s="129"/>
      <c r="Q202" s="129"/>
      <c r="R202" s="129"/>
      <c r="S202" s="129"/>
      <c r="T202" s="129"/>
      <c r="U202" s="129"/>
      <c r="V202" s="129"/>
      <c r="W202" s="129"/>
      <c r="X202" s="129"/>
      <c r="Y202" s="129"/>
      <c r="Z202" s="129"/>
      <c r="AA202" s="129"/>
      <c r="AB202" s="129"/>
      <c r="AC202" s="129"/>
      <c r="AD202" s="129"/>
      <c r="AE202" s="129"/>
      <c r="AF202" s="129"/>
      <c r="AG202" s="129"/>
      <c r="AH202" s="67"/>
      <c r="AI202" s="67"/>
    </row>
    <row r="203" spans="1:35" ht="22.35" customHeight="1" thickBot="1" x14ac:dyDescent="0.25">
      <c r="A203" s="98" t="s">
        <v>279</v>
      </c>
      <c r="B203" s="48"/>
      <c r="C203" s="66"/>
      <c r="D203" s="48"/>
      <c r="E203" s="48"/>
      <c r="F203" s="66"/>
      <c r="G203" s="48"/>
      <c r="H203" s="48"/>
      <c r="I203" s="66"/>
      <c r="J203" s="66"/>
      <c r="K203" s="48"/>
      <c r="L203" s="66"/>
      <c r="M203" s="48"/>
      <c r="N203" s="48"/>
      <c r="O203" s="66"/>
      <c r="P203" s="48"/>
      <c r="Q203" s="66"/>
      <c r="R203" s="66"/>
      <c r="S203" s="48"/>
      <c r="T203" s="48"/>
      <c r="U203" s="66"/>
      <c r="V203" s="48"/>
      <c r="W203" s="66"/>
      <c r="X203" s="66"/>
      <c r="Y203" s="48"/>
      <c r="Z203" s="48"/>
      <c r="AA203" s="48"/>
      <c r="AB203" s="48"/>
      <c r="AC203" s="48"/>
      <c r="AD203" s="48"/>
      <c r="AE203" s="66"/>
      <c r="AF203" s="48"/>
      <c r="AG203" s="48"/>
      <c r="AH203" s="67"/>
      <c r="AI203" s="67"/>
    </row>
    <row r="204" spans="1:35" ht="22.35" customHeight="1" x14ac:dyDescent="0.2">
      <c r="A204" s="69"/>
      <c r="B204" s="1411" t="s">
        <v>280</v>
      </c>
      <c r="C204" s="1412"/>
      <c r="D204" s="226" t="s">
        <v>97</v>
      </c>
      <c r="E204" s="227"/>
      <c r="F204" s="1413"/>
      <c r="G204" s="1414"/>
      <c r="H204" s="226" t="s">
        <v>98</v>
      </c>
      <c r="I204" s="227"/>
      <c r="J204" s="1413"/>
      <c r="K204" s="1414"/>
      <c r="L204" s="226" t="s">
        <v>99</v>
      </c>
      <c r="M204" s="227"/>
      <c r="N204" s="1413"/>
      <c r="O204" s="1414"/>
      <c r="P204" s="226" t="s">
        <v>100</v>
      </c>
      <c r="Q204" s="227"/>
      <c r="R204" s="1413"/>
      <c r="S204" s="1414"/>
      <c r="T204" s="226" t="s">
        <v>101</v>
      </c>
      <c r="U204" s="227"/>
      <c r="V204" s="1413"/>
      <c r="W204" s="1414"/>
      <c r="X204" s="226" t="s">
        <v>102</v>
      </c>
      <c r="Y204" s="227"/>
      <c r="Z204" s="1413"/>
      <c r="AA204" s="1414"/>
      <c r="AB204" s="226" t="s">
        <v>103</v>
      </c>
      <c r="AC204" s="227"/>
      <c r="AD204" s="227"/>
      <c r="AE204" s="1415" t="s">
        <v>104</v>
      </c>
      <c r="AF204" s="227"/>
      <c r="AG204" s="227"/>
      <c r="AH204" s="227"/>
      <c r="AI204" s="1416"/>
    </row>
    <row r="205" spans="1:35" ht="22.35" customHeight="1" x14ac:dyDescent="0.2">
      <c r="A205" s="69"/>
      <c r="B205" s="1045" t="s">
        <v>281</v>
      </c>
      <c r="C205" s="1046" t="s">
        <v>162</v>
      </c>
      <c r="D205" s="1047" t="s">
        <v>282</v>
      </c>
      <c r="E205" s="1048"/>
      <c r="F205" s="1049"/>
      <c r="G205" s="1050"/>
      <c r="H205" s="1417" t="s">
        <v>282</v>
      </c>
      <c r="I205" s="1418"/>
      <c r="J205" s="1049"/>
      <c r="K205" s="1050"/>
      <c r="L205" s="1417" t="s">
        <v>282</v>
      </c>
      <c r="M205" s="1418"/>
      <c r="N205" s="1049"/>
      <c r="O205" s="1050"/>
      <c r="P205" s="1417" t="s">
        <v>283</v>
      </c>
      <c r="Q205" s="1418"/>
      <c r="R205" s="1049"/>
      <c r="S205" s="1050"/>
      <c r="T205" s="1417" t="s">
        <v>284</v>
      </c>
      <c r="U205" s="1418"/>
      <c r="V205" s="1049"/>
      <c r="W205" s="1051"/>
      <c r="X205" s="1419"/>
      <c r="Y205" s="1419"/>
      <c r="Z205" s="1052"/>
      <c r="AA205" s="1051"/>
      <c r="AB205" s="1419"/>
      <c r="AC205" s="1419"/>
      <c r="AD205" s="1419"/>
      <c r="AE205" s="1051"/>
      <c r="AF205" s="1419"/>
      <c r="AG205" s="1419"/>
      <c r="AH205" s="1420"/>
      <c r="AI205" s="1053"/>
    </row>
    <row r="206" spans="1:35" ht="22.35" customHeight="1" x14ac:dyDescent="0.2">
      <c r="A206" s="69"/>
      <c r="B206" s="1045" t="s">
        <v>281</v>
      </c>
      <c r="C206" s="1046" t="s">
        <v>285</v>
      </c>
      <c r="D206" s="1047" t="s">
        <v>282</v>
      </c>
      <c r="E206" s="1048"/>
      <c r="F206" s="1049"/>
      <c r="G206" s="1050"/>
      <c r="H206" s="1417" t="s">
        <v>282</v>
      </c>
      <c r="I206" s="1418"/>
      <c r="J206" s="1049"/>
      <c r="K206" s="1050"/>
      <c r="L206" s="1417" t="s">
        <v>282</v>
      </c>
      <c r="M206" s="1418"/>
      <c r="N206" s="1049"/>
      <c r="O206" s="1050"/>
      <c r="P206" s="1417" t="s">
        <v>283</v>
      </c>
      <c r="Q206" s="1418"/>
      <c r="R206" s="1049"/>
      <c r="S206" s="1050"/>
      <c r="T206" s="1417" t="s">
        <v>284</v>
      </c>
      <c r="U206" s="1418"/>
      <c r="V206" s="1049"/>
      <c r="W206" s="1051"/>
      <c r="X206" s="1419"/>
      <c r="Y206" s="1419"/>
      <c r="Z206" s="1052"/>
      <c r="AA206" s="1051"/>
      <c r="AB206" s="1419"/>
      <c r="AC206" s="1419"/>
      <c r="AD206" s="1419"/>
      <c r="AE206" s="1051"/>
      <c r="AF206" s="1419"/>
      <c r="AG206" s="1419"/>
      <c r="AH206" s="1420"/>
      <c r="AI206" s="1053"/>
    </row>
    <row r="207" spans="1:35" ht="22.35" customHeight="1" x14ac:dyDescent="0.2">
      <c r="A207" s="69"/>
      <c r="B207" s="1045" t="s">
        <v>286</v>
      </c>
      <c r="C207" s="1046" t="s">
        <v>166</v>
      </c>
      <c r="D207" s="1047" t="s">
        <v>282</v>
      </c>
      <c r="E207" s="1048"/>
      <c r="F207" s="1049"/>
      <c r="G207" s="1050"/>
      <c r="H207" s="1417" t="s">
        <v>282</v>
      </c>
      <c r="I207" s="1418"/>
      <c r="J207" s="1049"/>
      <c r="K207" s="1050"/>
      <c r="L207" s="1417" t="s">
        <v>282</v>
      </c>
      <c r="M207" s="1418"/>
      <c r="N207" s="1049"/>
      <c r="O207" s="1050"/>
      <c r="P207" s="1417" t="s">
        <v>287</v>
      </c>
      <c r="Q207" s="1418"/>
      <c r="R207" s="1049"/>
      <c r="S207" s="1050"/>
      <c r="T207" s="1417" t="s">
        <v>284</v>
      </c>
      <c r="U207" s="1418"/>
      <c r="V207" s="1049"/>
      <c r="W207" s="1051"/>
      <c r="X207" s="1419"/>
      <c r="Y207" s="1419"/>
      <c r="Z207" s="1052"/>
      <c r="AA207" s="1051"/>
      <c r="AB207" s="1419"/>
      <c r="AC207" s="1419"/>
      <c r="AD207" s="1419"/>
      <c r="AE207" s="1051"/>
      <c r="AF207" s="1419"/>
      <c r="AG207" s="1419"/>
      <c r="AH207" s="1420"/>
      <c r="AI207" s="1053"/>
    </row>
    <row r="208" spans="1:35" ht="22.35" customHeight="1" x14ac:dyDescent="0.2">
      <c r="A208" s="69"/>
      <c r="B208" s="1045" t="s">
        <v>288</v>
      </c>
      <c r="C208" s="1046" t="s">
        <v>153</v>
      </c>
      <c r="D208" s="1047" t="s">
        <v>282</v>
      </c>
      <c r="E208" s="1048"/>
      <c r="F208" s="1049"/>
      <c r="G208" s="1050"/>
      <c r="H208" s="1417" t="s">
        <v>282</v>
      </c>
      <c r="I208" s="1418"/>
      <c r="J208" s="1049"/>
      <c r="K208" s="1050"/>
      <c r="L208" s="1417" t="s">
        <v>282</v>
      </c>
      <c r="M208" s="1418"/>
      <c r="N208" s="1049"/>
      <c r="O208" s="1050"/>
      <c r="P208" s="1417" t="s">
        <v>283</v>
      </c>
      <c r="Q208" s="1418"/>
      <c r="R208" s="1049"/>
      <c r="S208" s="1050"/>
      <c r="T208" s="1417" t="s">
        <v>284</v>
      </c>
      <c r="U208" s="1418"/>
      <c r="V208" s="1049"/>
      <c r="W208" s="1051"/>
      <c r="X208" s="1419"/>
      <c r="Y208" s="1419"/>
      <c r="Z208" s="1052"/>
      <c r="AA208" s="1051"/>
      <c r="AB208" s="1419"/>
      <c r="AC208" s="1419"/>
      <c r="AD208" s="1419"/>
      <c r="AE208" s="1051"/>
      <c r="AF208" s="1419"/>
      <c r="AG208" s="1419"/>
      <c r="AH208" s="1420"/>
      <c r="AI208" s="1053"/>
    </row>
    <row r="209" spans="1:36" ht="22.35" customHeight="1" x14ac:dyDescent="0.2">
      <c r="A209" s="69"/>
      <c r="B209" s="1045" t="s">
        <v>289</v>
      </c>
      <c r="C209" s="1046" t="s">
        <v>290</v>
      </c>
      <c r="D209" s="1047" t="s">
        <v>291</v>
      </c>
      <c r="E209" s="1048"/>
      <c r="F209" s="1049"/>
      <c r="G209" s="1050"/>
      <c r="H209" s="1417" t="s">
        <v>291</v>
      </c>
      <c r="I209" s="1418"/>
      <c r="J209" s="1049"/>
      <c r="K209" s="1050"/>
      <c r="L209" s="1417" t="s">
        <v>292</v>
      </c>
      <c r="M209" s="1418"/>
      <c r="N209" s="1049"/>
      <c r="O209" s="1050"/>
      <c r="P209" s="1417" t="s">
        <v>293</v>
      </c>
      <c r="Q209" s="1418"/>
      <c r="R209" s="1049"/>
      <c r="S209" s="1050"/>
      <c r="T209" s="1417" t="s">
        <v>294</v>
      </c>
      <c r="U209" s="1418"/>
      <c r="V209" s="1049"/>
      <c r="W209" s="1051"/>
      <c r="X209" s="1419"/>
      <c r="Y209" s="1419"/>
      <c r="Z209" s="1052"/>
      <c r="AA209" s="1051"/>
      <c r="AB209" s="1419"/>
      <c r="AC209" s="1419"/>
      <c r="AD209" s="1419"/>
      <c r="AE209" s="1051"/>
      <c r="AF209" s="1419"/>
      <c r="AG209" s="1419"/>
      <c r="AH209" s="1420"/>
      <c r="AI209" s="1053"/>
    </row>
    <row r="210" spans="1:36" ht="22.35" customHeight="1" x14ac:dyDescent="0.2">
      <c r="A210" s="69"/>
      <c r="B210" s="1045" t="s">
        <v>295</v>
      </c>
      <c r="C210" s="1046" t="s">
        <v>296</v>
      </c>
      <c r="D210" s="1047" t="s">
        <v>282</v>
      </c>
      <c r="E210" s="1048"/>
      <c r="F210" s="1049"/>
      <c r="G210" s="1050"/>
      <c r="H210" s="1417" t="s">
        <v>282</v>
      </c>
      <c r="I210" s="1418"/>
      <c r="J210" s="1049"/>
      <c r="K210" s="1050"/>
      <c r="L210" s="1417" t="s">
        <v>282</v>
      </c>
      <c r="M210" s="1418"/>
      <c r="N210" s="1049"/>
      <c r="O210" s="1050"/>
      <c r="P210" s="1417" t="s">
        <v>282</v>
      </c>
      <c r="Q210" s="1418"/>
      <c r="R210" s="1049"/>
      <c r="S210" s="1050"/>
      <c r="T210" s="1417" t="s">
        <v>291</v>
      </c>
      <c r="U210" s="1418"/>
      <c r="V210" s="1049"/>
      <c r="W210" s="1051"/>
      <c r="X210" s="1419"/>
      <c r="Y210" s="1419"/>
      <c r="Z210" s="1052"/>
      <c r="AA210" s="1051"/>
      <c r="AB210" s="1419"/>
      <c r="AC210" s="1419"/>
      <c r="AD210" s="1419"/>
      <c r="AE210" s="1051"/>
      <c r="AF210" s="1419"/>
      <c r="AG210" s="1419"/>
      <c r="AH210" s="1420"/>
      <c r="AI210" s="1053"/>
    </row>
    <row r="211" spans="1:36" ht="22.35" customHeight="1" x14ac:dyDescent="0.2">
      <c r="A211" s="69"/>
      <c r="B211" s="1045" t="s">
        <v>297</v>
      </c>
      <c r="C211" s="1046" t="s">
        <v>151</v>
      </c>
      <c r="D211" s="1047" t="s">
        <v>282</v>
      </c>
      <c r="E211" s="1048"/>
      <c r="F211" s="1049"/>
      <c r="G211" s="1050"/>
      <c r="H211" s="1417" t="s">
        <v>282</v>
      </c>
      <c r="I211" s="1418"/>
      <c r="J211" s="1049"/>
      <c r="K211" s="1050"/>
      <c r="L211" s="1417" t="s">
        <v>282</v>
      </c>
      <c r="M211" s="1418"/>
      <c r="N211" s="1049"/>
      <c r="O211" s="1050"/>
      <c r="P211" s="1417" t="s">
        <v>283</v>
      </c>
      <c r="Q211" s="1418"/>
      <c r="R211" s="1049"/>
      <c r="S211" s="1050"/>
      <c r="T211" s="1417" t="s">
        <v>284</v>
      </c>
      <c r="U211" s="1418"/>
      <c r="V211" s="1049"/>
      <c r="W211" s="1051"/>
      <c r="X211" s="1419"/>
      <c r="Y211" s="1419"/>
      <c r="Z211" s="1052"/>
      <c r="AA211" s="1051"/>
      <c r="AB211" s="1419"/>
      <c r="AC211" s="1419"/>
      <c r="AD211" s="1419"/>
      <c r="AE211" s="1051"/>
      <c r="AF211" s="1419"/>
      <c r="AG211" s="1419"/>
      <c r="AH211" s="1420"/>
      <c r="AI211" s="1053"/>
    </row>
    <row r="212" spans="1:36" ht="22.35" customHeight="1" x14ac:dyDescent="0.2">
      <c r="A212" s="69"/>
      <c r="B212" s="1045" t="s">
        <v>297</v>
      </c>
      <c r="C212" s="1046" t="s">
        <v>145</v>
      </c>
      <c r="D212" s="1047" t="s">
        <v>282</v>
      </c>
      <c r="E212" s="1048"/>
      <c r="F212" s="1049"/>
      <c r="G212" s="1050"/>
      <c r="H212" s="1417" t="s">
        <v>282</v>
      </c>
      <c r="I212" s="1418"/>
      <c r="J212" s="1049"/>
      <c r="K212" s="1050"/>
      <c r="L212" s="1417" t="s">
        <v>282</v>
      </c>
      <c r="M212" s="1418"/>
      <c r="N212" s="1049"/>
      <c r="O212" s="1050"/>
      <c r="P212" s="1417" t="s">
        <v>283</v>
      </c>
      <c r="Q212" s="1418"/>
      <c r="R212" s="1049"/>
      <c r="S212" s="1050"/>
      <c r="T212" s="1417" t="s">
        <v>284</v>
      </c>
      <c r="U212" s="1418"/>
      <c r="V212" s="1049"/>
      <c r="W212" s="1051"/>
      <c r="X212" s="1419"/>
      <c r="Y212" s="1419"/>
      <c r="Z212" s="1052"/>
      <c r="AA212" s="1051"/>
      <c r="AB212" s="1419"/>
      <c r="AC212" s="1419"/>
      <c r="AD212" s="1419"/>
      <c r="AE212" s="1051"/>
      <c r="AF212" s="1419"/>
      <c r="AG212" s="1419"/>
      <c r="AH212" s="1420"/>
      <c r="AI212" s="1053"/>
    </row>
    <row r="213" spans="1:36" ht="22.35" customHeight="1" x14ac:dyDescent="0.2">
      <c r="A213" s="69"/>
      <c r="B213" s="1045" t="s">
        <v>298</v>
      </c>
      <c r="C213" s="1046" t="s">
        <v>299</v>
      </c>
      <c r="D213" s="1047" t="s">
        <v>282</v>
      </c>
      <c r="E213" s="1048"/>
      <c r="F213" s="1049"/>
      <c r="G213" s="1050"/>
      <c r="H213" s="1417" t="s">
        <v>282</v>
      </c>
      <c r="I213" s="1418"/>
      <c r="J213" s="1049"/>
      <c r="K213" s="1050"/>
      <c r="L213" s="1417" t="s">
        <v>282</v>
      </c>
      <c r="M213" s="1418"/>
      <c r="N213" s="1049"/>
      <c r="O213" s="1050"/>
      <c r="P213" s="1417" t="s">
        <v>300</v>
      </c>
      <c r="Q213" s="1418"/>
      <c r="R213" s="1049"/>
      <c r="S213" s="1050"/>
      <c r="T213" s="1417" t="s">
        <v>294</v>
      </c>
      <c r="U213" s="1418"/>
      <c r="V213" s="1049"/>
      <c r="W213" s="1051"/>
      <c r="X213" s="1419"/>
      <c r="Y213" s="1419"/>
      <c r="Z213" s="1052"/>
      <c r="AA213" s="1051"/>
      <c r="AB213" s="1419"/>
      <c r="AC213" s="1419"/>
      <c r="AD213" s="1419"/>
      <c r="AE213" s="1051"/>
      <c r="AF213" s="1419"/>
      <c r="AG213" s="1419"/>
      <c r="AH213" s="1420"/>
      <c r="AI213" s="1053"/>
    </row>
    <row r="214" spans="1:36" ht="22.35" customHeight="1" x14ac:dyDescent="0.2">
      <c r="A214" s="69"/>
      <c r="B214" s="314" t="s">
        <v>301</v>
      </c>
      <c r="C214" s="1046" t="s">
        <v>146</v>
      </c>
      <c r="D214" s="1047" t="s">
        <v>282</v>
      </c>
      <c r="E214" s="1048"/>
      <c r="F214" s="1054"/>
      <c r="G214" s="1055"/>
      <c r="H214" s="1417" t="s">
        <v>282</v>
      </c>
      <c r="I214" s="1845"/>
      <c r="J214" s="1054"/>
      <c r="K214" s="1055"/>
      <c r="L214" s="1417" t="s">
        <v>282</v>
      </c>
      <c r="M214" s="1845"/>
      <c r="N214" s="1054"/>
      <c r="O214" s="1055"/>
      <c r="P214" s="1417" t="s">
        <v>283</v>
      </c>
      <c r="Q214" s="1845"/>
      <c r="R214" s="1054"/>
      <c r="S214" s="1055"/>
      <c r="T214" s="1417" t="s">
        <v>284</v>
      </c>
      <c r="U214" s="1845"/>
      <c r="V214" s="1052"/>
      <c r="W214" s="315"/>
      <c r="X214" s="319"/>
      <c r="Y214" s="319"/>
      <c r="Z214" s="316"/>
      <c r="AA214" s="315"/>
      <c r="AB214" s="319"/>
      <c r="AC214" s="319"/>
      <c r="AD214" s="319"/>
      <c r="AE214" s="315"/>
      <c r="AF214" s="319"/>
      <c r="AG214" s="319"/>
      <c r="AH214" s="320"/>
      <c r="AI214" s="317"/>
      <c r="AJ214" s="124"/>
    </row>
    <row r="215" spans="1:36" ht="22.35" customHeight="1" x14ac:dyDescent="0.2">
      <c r="A215" s="69"/>
      <c r="B215" s="1045" t="s">
        <v>302</v>
      </c>
      <c r="C215" s="1046" t="s">
        <v>154</v>
      </c>
      <c r="D215" s="1047" t="s">
        <v>282</v>
      </c>
      <c r="E215" s="1048"/>
      <c r="F215" s="1049"/>
      <c r="G215" s="1050"/>
      <c r="H215" s="1417" t="s">
        <v>282</v>
      </c>
      <c r="I215" s="1418"/>
      <c r="J215" s="1049"/>
      <c r="K215" s="1050"/>
      <c r="L215" s="1417" t="s">
        <v>282</v>
      </c>
      <c r="M215" s="1418"/>
      <c r="N215" s="1049"/>
      <c r="O215" s="1050"/>
      <c r="P215" s="1417" t="s">
        <v>283</v>
      </c>
      <c r="Q215" s="1418"/>
      <c r="R215" s="1049"/>
      <c r="S215" s="1050"/>
      <c r="T215" s="1417" t="s">
        <v>284</v>
      </c>
      <c r="U215" s="1418"/>
      <c r="V215" s="1049"/>
      <c r="W215" s="1051"/>
      <c r="X215" s="1419"/>
      <c r="Y215" s="1419"/>
      <c r="Z215" s="1419"/>
      <c r="AA215" s="1051"/>
      <c r="AB215" s="1419"/>
      <c r="AC215" s="1419"/>
      <c r="AD215" s="1419"/>
      <c r="AE215" s="1051"/>
      <c r="AF215" s="1419"/>
      <c r="AG215" s="1419"/>
      <c r="AH215" s="1420"/>
      <c r="AI215" s="1053"/>
      <c r="AJ215" s="124"/>
    </row>
    <row r="216" spans="1:36" ht="22.35" customHeight="1" x14ac:dyDescent="0.2">
      <c r="A216" s="69"/>
      <c r="B216" s="1045" t="s">
        <v>303</v>
      </c>
      <c r="C216" s="1046" t="s">
        <v>132</v>
      </c>
      <c r="D216" s="1047" t="s">
        <v>304</v>
      </c>
      <c r="E216" s="1048"/>
      <c r="F216" s="1049"/>
      <c r="G216" s="1050"/>
      <c r="H216" s="1417" t="s">
        <v>304</v>
      </c>
      <c r="I216" s="1418"/>
      <c r="J216" s="1049"/>
      <c r="K216" s="1050"/>
      <c r="L216" s="1417" t="s">
        <v>304</v>
      </c>
      <c r="M216" s="1418"/>
      <c r="N216" s="1418"/>
      <c r="O216" s="1050"/>
      <c r="P216" s="1417" t="s">
        <v>304</v>
      </c>
      <c r="Q216" s="1418"/>
      <c r="R216" s="1418"/>
      <c r="S216" s="1050"/>
      <c r="T216" s="1417" t="s">
        <v>294</v>
      </c>
      <c r="U216" s="1418"/>
      <c r="V216" s="1049"/>
      <c r="W216" s="1056"/>
      <c r="X216" s="1419"/>
      <c r="Y216" s="1419"/>
      <c r="Z216" s="1419"/>
      <c r="AA216" s="1051"/>
      <c r="AB216" s="1419"/>
      <c r="AC216" s="1419"/>
      <c r="AD216" s="1419"/>
      <c r="AE216" s="1051"/>
      <c r="AF216" s="1419"/>
      <c r="AG216" s="1419"/>
      <c r="AH216" s="1420"/>
      <c r="AI216" s="1053"/>
      <c r="AJ216" s="124"/>
    </row>
    <row r="217" spans="1:36" ht="22.35" customHeight="1" x14ac:dyDescent="0.2">
      <c r="A217" s="69"/>
      <c r="B217" s="1045" t="s">
        <v>305</v>
      </c>
      <c r="C217" s="1046" t="s">
        <v>136</v>
      </c>
      <c r="D217" s="1047" t="s">
        <v>304</v>
      </c>
      <c r="E217" s="1048"/>
      <c r="F217" s="1049"/>
      <c r="G217" s="1050"/>
      <c r="H217" s="1417" t="s">
        <v>304</v>
      </c>
      <c r="I217" s="1418"/>
      <c r="J217" s="1049"/>
      <c r="K217" s="1050"/>
      <c r="L217" s="1417" t="s">
        <v>304</v>
      </c>
      <c r="M217" s="1418"/>
      <c r="N217" s="1418"/>
      <c r="O217" s="1050"/>
      <c r="P217" s="1417" t="s">
        <v>304</v>
      </c>
      <c r="Q217" s="1418"/>
      <c r="R217" s="1418"/>
      <c r="S217" s="1050"/>
      <c r="T217" s="1417" t="s">
        <v>294</v>
      </c>
      <c r="U217" s="1418"/>
      <c r="V217" s="1049"/>
      <c r="W217" s="1056"/>
      <c r="X217" s="1419"/>
      <c r="Y217" s="1419"/>
      <c r="Z217" s="1052"/>
      <c r="AA217" s="1421"/>
      <c r="AB217" s="1419"/>
      <c r="AC217" s="1419"/>
      <c r="AD217" s="1419"/>
      <c r="AE217" s="1051"/>
      <c r="AF217" s="1419"/>
      <c r="AG217" s="1419"/>
      <c r="AH217" s="1420"/>
      <c r="AI217" s="1053"/>
      <c r="AJ217" s="124"/>
    </row>
    <row r="218" spans="1:36" ht="22.35" customHeight="1" thickBot="1" x14ac:dyDescent="0.25">
      <c r="A218" s="69"/>
      <c r="B218" s="321" t="s">
        <v>306</v>
      </c>
      <c r="C218" s="322" t="s">
        <v>138</v>
      </c>
      <c r="D218" s="1057" t="s">
        <v>307</v>
      </c>
      <c r="E218" s="323"/>
      <c r="F218" s="1058"/>
      <c r="G218" s="324"/>
      <c r="H218" s="1059" t="s">
        <v>307</v>
      </c>
      <c r="I218" s="1060"/>
      <c r="J218" s="1058"/>
      <c r="K218" s="324"/>
      <c r="L218" s="1059" t="s">
        <v>307</v>
      </c>
      <c r="M218" s="1060"/>
      <c r="N218" s="1060"/>
      <c r="O218" s="324"/>
      <c r="P218" s="1059" t="s">
        <v>308</v>
      </c>
      <c r="Q218" s="1060"/>
      <c r="R218" s="1060"/>
      <c r="S218" s="324"/>
      <c r="T218" s="1059" t="s">
        <v>309</v>
      </c>
      <c r="U218" s="1060"/>
      <c r="V218" s="1058"/>
      <c r="W218" s="325"/>
      <c r="X218" s="1061"/>
      <c r="Y218" s="1061"/>
      <c r="Z218" s="1062"/>
      <c r="AA218" s="1063"/>
      <c r="AB218" s="1061"/>
      <c r="AC218" s="1061"/>
      <c r="AD218" s="1061"/>
      <c r="AE218" s="326"/>
      <c r="AF218" s="1061"/>
      <c r="AG218" s="1061"/>
      <c r="AH218" s="1064"/>
      <c r="AI218" s="327"/>
      <c r="AJ218" s="124"/>
    </row>
    <row r="219" spans="1:36" ht="22.35" customHeight="1" x14ac:dyDescent="0.2">
      <c r="A219" s="69"/>
      <c r="B219" s="134"/>
      <c r="C219" s="135"/>
      <c r="D219" s="136"/>
      <c r="E219" s="137"/>
      <c r="F219" s="137"/>
      <c r="G219" s="138"/>
      <c r="H219" s="136"/>
      <c r="I219" s="137"/>
      <c r="J219" s="137"/>
      <c r="K219" s="138"/>
      <c r="L219" s="136"/>
      <c r="M219" s="137"/>
      <c r="N219" s="137"/>
      <c r="O219" s="138"/>
      <c r="P219" s="128"/>
      <c r="Q219" s="137"/>
      <c r="R219" s="137"/>
      <c r="S219" s="138"/>
      <c r="T219" s="128"/>
      <c r="U219" s="137"/>
      <c r="V219" s="137"/>
      <c r="W219" s="137"/>
      <c r="X219" s="137"/>
      <c r="Y219" s="137"/>
      <c r="Z219" s="137"/>
      <c r="AA219" s="138"/>
      <c r="AB219" s="137"/>
      <c r="AC219" s="137"/>
      <c r="AD219" s="137"/>
      <c r="AE219" s="138"/>
      <c r="AF219" s="137"/>
      <c r="AG219" s="137"/>
      <c r="AH219" s="125"/>
      <c r="AI219" s="125"/>
      <c r="AJ219" s="124"/>
    </row>
    <row r="220" spans="1:36" ht="22.35" customHeight="1" thickBot="1" x14ac:dyDescent="0.25">
      <c r="A220" s="97"/>
      <c r="B220" s="486" t="s">
        <v>29</v>
      </c>
      <c r="C220" s="1716">
        <v>1</v>
      </c>
      <c r="D220" s="1716">
        <v>2</v>
      </c>
      <c r="E220" s="1637">
        <v>3</v>
      </c>
      <c r="F220" s="1637">
        <v>4</v>
      </c>
      <c r="G220" s="1637">
        <v>5</v>
      </c>
      <c r="H220" s="1637">
        <v>6</v>
      </c>
      <c r="I220" s="1637">
        <v>7</v>
      </c>
      <c r="J220" s="1716">
        <v>8</v>
      </c>
      <c r="K220" s="1716">
        <v>9</v>
      </c>
      <c r="L220" s="1637">
        <v>10</v>
      </c>
      <c r="M220" s="1637">
        <v>11</v>
      </c>
      <c r="N220" s="1637">
        <v>12</v>
      </c>
      <c r="O220" s="1637">
        <v>13</v>
      </c>
      <c r="P220" s="1637">
        <v>14</v>
      </c>
      <c r="Q220" s="1716">
        <v>15</v>
      </c>
      <c r="R220" s="1716">
        <v>16</v>
      </c>
      <c r="S220" s="1637">
        <v>17</v>
      </c>
      <c r="T220" s="1637">
        <v>18</v>
      </c>
      <c r="U220" s="1637">
        <v>19</v>
      </c>
      <c r="V220" s="1637">
        <v>20</v>
      </c>
      <c r="W220" s="1637">
        <v>21</v>
      </c>
      <c r="X220" s="1716">
        <v>22</v>
      </c>
      <c r="Y220" s="1716">
        <v>23</v>
      </c>
      <c r="Z220" s="1637">
        <v>24</v>
      </c>
      <c r="AA220" s="1637">
        <v>25</v>
      </c>
      <c r="AB220" s="1637">
        <v>26</v>
      </c>
      <c r="AC220" s="1637">
        <v>27</v>
      </c>
      <c r="AD220" s="1637">
        <v>28</v>
      </c>
      <c r="AE220" s="1716">
        <v>29</v>
      </c>
      <c r="AF220" s="1716">
        <v>30</v>
      </c>
      <c r="AG220" s="1717">
        <v>31</v>
      </c>
      <c r="AH220" s="118"/>
      <c r="AI220" s="112"/>
    </row>
    <row r="221" spans="1:36" ht="22.35" customHeight="1" x14ac:dyDescent="0.2">
      <c r="A221" s="69"/>
      <c r="B221" s="1422" t="s">
        <v>310</v>
      </c>
      <c r="C221" s="1400"/>
      <c r="D221" s="1400"/>
      <c r="E221" s="1400" t="s">
        <v>162</v>
      </c>
      <c r="F221" s="1400" t="s">
        <v>162</v>
      </c>
      <c r="G221" s="1400" t="s">
        <v>162</v>
      </c>
      <c r="H221" s="1400" t="s">
        <v>162</v>
      </c>
      <c r="I221" s="1400" t="s">
        <v>162</v>
      </c>
      <c r="J221" s="1400"/>
      <c r="K221" s="1400"/>
      <c r="L221" s="1400" t="s">
        <v>162</v>
      </c>
      <c r="M221" s="1400" t="s">
        <v>162</v>
      </c>
      <c r="N221" s="1400" t="s">
        <v>162</v>
      </c>
      <c r="O221" s="1400" t="s">
        <v>162</v>
      </c>
      <c r="P221" s="1400" t="s">
        <v>162</v>
      </c>
      <c r="Q221" s="1400"/>
      <c r="R221" s="1400"/>
      <c r="S221" s="1400" t="s">
        <v>162</v>
      </c>
      <c r="T221" s="1400" t="s">
        <v>162</v>
      </c>
      <c r="U221" s="1400" t="s">
        <v>162</v>
      </c>
      <c r="V221" s="1400" t="s">
        <v>162</v>
      </c>
      <c r="W221" s="1400" t="s">
        <v>162</v>
      </c>
      <c r="X221" s="1400"/>
      <c r="Y221" s="1400"/>
      <c r="Z221" s="1400" t="s">
        <v>162</v>
      </c>
      <c r="AA221" s="1400" t="s">
        <v>162</v>
      </c>
      <c r="AB221" s="1400" t="s">
        <v>162</v>
      </c>
      <c r="AC221" s="1400" t="s">
        <v>162</v>
      </c>
      <c r="AD221" s="1400" t="s">
        <v>162</v>
      </c>
      <c r="AE221" s="1400"/>
      <c r="AF221" s="1400"/>
      <c r="AG221" s="1719" t="s">
        <v>162</v>
      </c>
      <c r="AH221" s="117"/>
      <c r="AI221" s="117"/>
    </row>
    <row r="222" spans="1:36" ht="22.35" customHeight="1" x14ac:dyDescent="0.2">
      <c r="A222" s="69"/>
      <c r="B222" s="1068" t="s">
        <v>311</v>
      </c>
      <c r="C222" s="781"/>
      <c r="D222" s="781"/>
      <c r="E222" s="781" t="s">
        <v>162</v>
      </c>
      <c r="F222" s="781" t="s">
        <v>162</v>
      </c>
      <c r="G222" s="781" t="s">
        <v>162</v>
      </c>
      <c r="H222" s="781" t="s">
        <v>162</v>
      </c>
      <c r="I222" s="781" t="s">
        <v>162</v>
      </c>
      <c r="J222" s="781"/>
      <c r="K222" s="781"/>
      <c r="L222" s="781" t="s">
        <v>162</v>
      </c>
      <c r="M222" s="781" t="s">
        <v>162</v>
      </c>
      <c r="N222" s="781" t="s">
        <v>162</v>
      </c>
      <c r="O222" s="781" t="s">
        <v>162</v>
      </c>
      <c r="P222" s="781" t="s">
        <v>162</v>
      </c>
      <c r="Q222" s="781"/>
      <c r="R222" s="781"/>
      <c r="S222" s="781" t="s">
        <v>162</v>
      </c>
      <c r="T222" s="781" t="s">
        <v>162</v>
      </c>
      <c r="U222" s="781" t="s">
        <v>162</v>
      </c>
      <c r="V222" s="781" t="s">
        <v>162</v>
      </c>
      <c r="W222" s="781" t="s">
        <v>162</v>
      </c>
      <c r="X222" s="781"/>
      <c r="Y222" s="781"/>
      <c r="Z222" s="781" t="s">
        <v>162</v>
      </c>
      <c r="AA222" s="781" t="s">
        <v>162</v>
      </c>
      <c r="AB222" s="1526" t="s">
        <v>162</v>
      </c>
      <c r="AC222" s="781" t="s">
        <v>162</v>
      </c>
      <c r="AD222" s="781" t="s">
        <v>162</v>
      </c>
      <c r="AE222" s="781"/>
      <c r="AF222" s="781"/>
      <c r="AG222" s="1846" t="s">
        <v>162</v>
      </c>
      <c r="AH222" s="117"/>
      <c r="AI222" s="117"/>
    </row>
    <row r="223" spans="1:36" ht="22.35" customHeight="1" x14ac:dyDescent="0.2">
      <c r="A223" s="69"/>
      <c r="B223" s="1068" t="s">
        <v>312</v>
      </c>
      <c r="C223" s="781"/>
      <c r="D223" s="781"/>
      <c r="E223" s="781" t="s">
        <v>285</v>
      </c>
      <c r="F223" s="781" t="s">
        <v>285</v>
      </c>
      <c r="G223" s="781" t="s">
        <v>162</v>
      </c>
      <c r="H223" s="781" t="s">
        <v>285</v>
      </c>
      <c r="I223" s="781" t="s">
        <v>285</v>
      </c>
      <c r="J223" s="781"/>
      <c r="K223" s="781"/>
      <c r="L223" s="781" t="s">
        <v>285</v>
      </c>
      <c r="M223" s="781" t="s">
        <v>285</v>
      </c>
      <c r="N223" s="781" t="s">
        <v>162</v>
      </c>
      <c r="O223" s="781" t="s">
        <v>285</v>
      </c>
      <c r="P223" s="781" t="s">
        <v>285</v>
      </c>
      <c r="Q223" s="781"/>
      <c r="R223" s="781"/>
      <c r="S223" s="781" t="s">
        <v>285</v>
      </c>
      <c r="T223" s="781" t="s">
        <v>285</v>
      </c>
      <c r="U223" s="781" t="s">
        <v>162</v>
      </c>
      <c r="V223" s="781" t="s">
        <v>285</v>
      </c>
      <c r="W223" s="781" t="s">
        <v>285</v>
      </c>
      <c r="X223" s="781"/>
      <c r="Y223" s="781"/>
      <c r="Z223" s="781" t="s">
        <v>285</v>
      </c>
      <c r="AA223" s="781" t="s">
        <v>285</v>
      </c>
      <c r="AB223" s="781" t="s">
        <v>162</v>
      </c>
      <c r="AC223" s="781" t="s">
        <v>285</v>
      </c>
      <c r="AD223" s="781" t="s">
        <v>285</v>
      </c>
      <c r="AE223" s="781"/>
      <c r="AF223" s="781"/>
      <c r="AG223" s="1832" t="s">
        <v>285</v>
      </c>
      <c r="AH223" s="117"/>
      <c r="AI223" s="117"/>
    </row>
    <row r="224" spans="1:36" ht="22.35" customHeight="1" x14ac:dyDescent="0.2">
      <c r="A224" s="69"/>
      <c r="B224" s="1068" t="s">
        <v>314</v>
      </c>
      <c r="C224" s="781"/>
      <c r="D224" s="781"/>
      <c r="E224" s="942" t="s">
        <v>166</v>
      </c>
      <c r="F224" s="942" t="s">
        <v>166</v>
      </c>
      <c r="G224" s="942" t="s">
        <v>166</v>
      </c>
      <c r="H224" s="942" t="s">
        <v>166</v>
      </c>
      <c r="I224" s="942" t="s">
        <v>166</v>
      </c>
      <c r="J224" s="942"/>
      <c r="K224" s="942"/>
      <c r="L224" s="942" t="s">
        <v>166</v>
      </c>
      <c r="M224" s="942" t="s">
        <v>166</v>
      </c>
      <c r="N224" s="942" t="s">
        <v>166</v>
      </c>
      <c r="O224" s="942" t="s">
        <v>166</v>
      </c>
      <c r="P224" s="942" t="s">
        <v>166</v>
      </c>
      <c r="Q224" s="942"/>
      <c r="R224" s="942"/>
      <c r="S224" s="942" t="s">
        <v>166</v>
      </c>
      <c r="T224" s="942" t="s">
        <v>166</v>
      </c>
      <c r="U224" s="942" t="s">
        <v>166</v>
      </c>
      <c r="V224" s="942" t="s">
        <v>166</v>
      </c>
      <c r="W224" s="942" t="s">
        <v>166</v>
      </c>
      <c r="X224" s="942"/>
      <c r="Y224" s="942"/>
      <c r="Z224" s="781" t="s">
        <v>166</v>
      </c>
      <c r="AA224" s="781" t="s">
        <v>166</v>
      </c>
      <c r="AB224" s="781" t="s">
        <v>166</v>
      </c>
      <c r="AC224" s="781" t="s">
        <v>166</v>
      </c>
      <c r="AD224" s="781" t="s">
        <v>166</v>
      </c>
      <c r="AE224" s="781"/>
      <c r="AF224" s="781"/>
      <c r="AG224" s="1832" t="s">
        <v>166</v>
      </c>
      <c r="AH224" s="117"/>
      <c r="AI224" s="117"/>
    </row>
    <row r="225" spans="1:35" ht="22.35" customHeight="1" x14ac:dyDescent="0.2">
      <c r="A225" s="69"/>
      <c r="B225" s="927" t="s">
        <v>315</v>
      </c>
      <c r="C225" s="942"/>
      <c r="D225" s="942"/>
      <c r="E225" s="781" t="s">
        <v>153</v>
      </c>
      <c r="F225" s="781" t="s">
        <v>153</v>
      </c>
      <c r="G225" s="781" t="s">
        <v>153</v>
      </c>
      <c r="H225" s="781" t="s">
        <v>153</v>
      </c>
      <c r="I225" s="781" t="s">
        <v>153</v>
      </c>
      <c r="J225" s="781"/>
      <c r="K225" s="781"/>
      <c r="L225" s="781" t="s">
        <v>153</v>
      </c>
      <c r="M225" s="781" t="s">
        <v>153</v>
      </c>
      <c r="N225" s="781" t="s">
        <v>153</v>
      </c>
      <c r="O225" s="781" t="s">
        <v>153</v>
      </c>
      <c r="P225" s="781" t="s">
        <v>153</v>
      </c>
      <c r="Q225" s="781"/>
      <c r="R225" s="781"/>
      <c r="S225" s="781" t="s">
        <v>153</v>
      </c>
      <c r="T225" s="781" t="s">
        <v>153</v>
      </c>
      <c r="U225" s="781" t="s">
        <v>153</v>
      </c>
      <c r="V225" s="781" t="s">
        <v>153</v>
      </c>
      <c r="W225" s="781" t="s">
        <v>153</v>
      </c>
      <c r="X225" s="781"/>
      <c r="Y225" s="781"/>
      <c r="Z225" s="781" t="s">
        <v>153</v>
      </c>
      <c r="AA225" s="781" t="s">
        <v>153</v>
      </c>
      <c r="AB225" s="781" t="s">
        <v>153</v>
      </c>
      <c r="AC225" s="781" t="s">
        <v>153</v>
      </c>
      <c r="AD225" s="781" t="s">
        <v>153</v>
      </c>
      <c r="AE225" s="781"/>
      <c r="AF225" s="781"/>
      <c r="AG225" s="1832" t="s">
        <v>153</v>
      </c>
      <c r="AH225" s="117"/>
      <c r="AI225" s="117"/>
    </row>
    <row r="226" spans="1:35" ht="22.35" customHeight="1" x14ac:dyDescent="0.2">
      <c r="A226" s="69"/>
      <c r="B226" s="870"/>
      <c r="C226" s="781"/>
      <c r="D226" s="781"/>
      <c r="E226" s="781" t="s">
        <v>290</v>
      </c>
      <c r="F226" s="781" t="s">
        <v>290</v>
      </c>
      <c r="G226" s="781" t="s">
        <v>290</v>
      </c>
      <c r="H226" s="781" t="s">
        <v>290</v>
      </c>
      <c r="I226" s="781" t="s">
        <v>290</v>
      </c>
      <c r="J226" s="781"/>
      <c r="K226" s="781"/>
      <c r="L226" s="781" t="s">
        <v>290</v>
      </c>
      <c r="M226" s="781" t="s">
        <v>290</v>
      </c>
      <c r="N226" s="781" t="s">
        <v>290</v>
      </c>
      <c r="O226" s="781" t="s">
        <v>290</v>
      </c>
      <c r="P226" s="781" t="s">
        <v>290</v>
      </c>
      <c r="Q226" s="781"/>
      <c r="R226" s="781"/>
      <c r="S226" s="781" t="s">
        <v>290</v>
      </c>
      <c r="T226" s="781" t="s">
        <v>290</v>
      </c>
      <c r="U226" s="781" t="s">
        <v>290</v>
      </c>
      <c r="V226" s="781" t="s">
        <v>290</v>
      </c>
      <c r="W226" s="781" t="s">
        <v>290</v>
      </c>
      <c r="X226" s="781"/>
      <c r="Y226" s="781"/>
      <c r="Z226" s="781" t="s">
        <v>290</v>
      </c>
      <c r="AA226" s="781" t="s">
        <v>290</v>
      </c>
      <c r="AB226" s="781" t="s">
        <v>290</v>
      </c>
      <c r="AC226" s="781" t="s">
        <v>290</v>
      </c>
      <c r="AD226" s="781" t="s">
        <v>290</v>
      </c>
      <c r="AE226" s="781"/>
      <c r="AF226" s="781"/>
      <c r="AG226" s="1832" t="s">
        <v>290</v>
      </c>
      <c r="AH226" s="117"/>
      <c r="AI226" s="117"/>
    </row>
    <row r="227" spans="1:35" ht="22.35" customHeight="1" x14ac:dyDescent="0.2">
      <c r="A227" s="69"/>
      <c r="B227" s="1068" t="s">
        <v>316</v>
      </c>
      <c r="C227" s="789"/>
      <c r="D227" s="789"/>
      <c r="E227" s="789" t="s">
        <v>296</v>
      </c>
      <c r="F227" s="789" t="s">
        <v>296</v>
      </c>
      <c r="G227" s="789" t="s">
        <v>296</v>
      </c>
      <c r="H227" s="789" t="s">
        <v>296</v>
      </c>
      <c r="I227" s="789" t="s">
        <v>296</v>
      </c>
      <c r="J227" s="789"/>
      <c r="K227" s="789"/>
      <c r="L227" s="789" t="s">
        <v>296</v>
      </c>
      <c r="M227" s="789" t="s">
        <v>296</v>
      </c>
      <c r="N227" s="789" t="s">
        <v>296</v>
      </c>
      <c r="O227" s="789" t="s">
        <v>296</v>
      </c>
      <c r="P227" s="789" t="s">
        <v>296</v>
      </c>
      <c r="Q227" s="789"/>
      <c r="R227" s="789"/>
      <c r="S227" s="789" t="s">
        <v>296</v>
      </c>
      <c r="T227" s="789" t="s">
        <v>296</v>
      </c>
      <c r="U227" s="789" t="s">
        <v>296</v>
      </c>
      <c r="V227" s="789" t="s">
        <v>296</v>
      </c>
      <c r="W227" s="789" t="s">
        <v>296</v>
      </c>
      <c r="X227" s="789"/>
      <c r="Y227" s="789"/>
      <c r="Z227" s="942" t="s">
        <v>296</v>
      </c>
      <c r="AA227" s="942" t="s">
        <v>296</v>
      </c>
      <c r="AB227" s="942" t="s">
        <v>296</v>
      </c>
      <c r="AC227" s="942" t="s">
        <v>296</v>
      </c>
      <c r="AD227" s="942" t="s">
        <v>296</v>
      </c>
      <c r="AE227" s="942"/>
      <c r="AF227" s="942"/>
      <c r="AG227" s="943" t="s">
        <v>296</v>
      </c>
      <c r="AH227" s="117"/>
      <c r="AI227" s="117"/>
    </row>
    <row r="228" spans="1:35" ht="22.35" customHeight="1" x14ac:dyDescent="0.2">
      <c r="A228" s="69"/>
      <c r="B228" s="924" t="s">
        <v>0</v>
      </c>
      <c r="C228" s="781"/>
      <c r="D228" s="781"/>
      <c r="E228" s="781" t="s">
        <v>151</v>
      </c>
      <c r="F228" s="781" t="s">
        <v>151</v>
      </c>
      <c r="G228" s="781" t="s">
        <v>151</v>
      </c>
      <c r="H228" s="781" t="s">
        <v>151</v>
      </c>
      <c r="I228" s="781" t="s">
        <v>151</v>
      </c>
      <c r="J228" s="781"/>
      <c r="K228" s="781"/>
      <c r="L228" s="781" t="s">
        <v>151</v>
      </c>
      <c r="M228" s="781" t="s">
        <v>151</v>
      </c>
      <c r="N228" s="781" t="s">
        <v>151</v>
      </c>
      <c r="O228" s="781" t="s">
        <v>151</v>
      </c>
      <c r="P228" s="781" t="s">
        <v>151</v>
      </c>
      <c r="Q228" s="781"/>
      <c r="R228" s="781"/>
      <c r="S228" s="781" t="s">
        <v>151</v>
      </c>
      <c r="T228" s="781" t="s">
        <v>151</v>
      </c>
      <c r="U228" s="781" t="s">
        <v>151</v>
      </c>
      <c r="V228" s="781" t="s">
        <v>151</v>
      </c>
      <c r="W228" s="781" t="s">
        <v>151</v>
      </c>
      <c r="X228" s="781"/>
      <c r="Y228" s="781"/>
      <c r="Z228" s="781" t="s">
        <v>151</v>
      </c>
      <c r="AA228" s="781" t="s">
        <v>151</v>
      </c>
      <c r="AB228" s="781" t="s">
        <v>151</v>
      </c>
      <c r="AC228" s="781" t="s">
        <v>151</v>
      </c>
      <c r="AD228" s="781" t="s">
        <v>151</v>
      </c>
      <c r="AE228" s="781"/>
      <c r="AF228" s="781"/>
      <c r="AG228" s="1832" t="s">
        <v>151</v>
      </c>
      <c r="AH228" s="117"/>
      <c r="AI228" s="117"/>
    </row>
    <row r="229" spans="1:35" ht="22.35" customHeight="1" x14ac:dyDescent="0.2">
      <c r="A229" s="69"/>
      <c r="B229" s="1068" t="s">
        <v>317</v>
      </c>
      <c r="C229" s="781"/>
      <c r="D229" s="781"/>
      <c r="E229" s="781" t="s">
        <v>145</v>
      </c>
      <c r="F229" s="781" t="s">
        <v>145</v>
      </c>
      <c r="G229" s="781" t="s">
        <v>145</v>
      </c>
      <c r="H229" s="793" t="s">
        <v>145</v>
      </c>
      <c r="I229" s="793" t="s">
        <v>145</v>
      </c>
      <c r="J229" s="781"/>
      <c r="K229" s="781"/>
      <c r="L229" s="781" t="s">
        <v>145</v>
      </c>
      <c r="M229" s="781" t="s">
        <v>145</v>
      </c>
      <c r="N229" s="781" t="s">
        <v>145</v>
      </c>
      <c r="O229" s="781" t="s">
        <v>145</v>
      </c>
      <c r="P229" s="781" t="s">
        <v>145</v>
      </c>
      <c r="Q229" s="781"/>
      <c r="R229" s="781"/>
      <c r="S229" s="781" t="s">
        <v>145</v>
      </c>
      <c r="T229" s="781" t="s">
        <v>145</v>
      </c>
      <c r="U229" s="781" t="s">
        <v>145</v>
      </c>
      <c r="V229" s="781" t="s">
        <v>145</v>
      </c>
      <c r="W229" s="781" t="s">
        <v>145</v>
      </c>
      <c r="X229" s="781"/>
      <c r="Y229" s="781"/>
      <c r="Z229" s="942" t="s">
        <v>145</v>
      </c>
      <c r="AA229" s="942" t="s">
        <v>145</v>
      </c>
      <c r="AB229" s="942" t="s">
        <v>145</v>
      </c>
      <c r="AC229" s="942" t="s">
        <v>145</v>
      </c>
      <c r="AD229" s="942" t="s">
        <v>145</v>
      </c>
      <c r="AE229" s="942"/>
      <c r="AF229" s="942"/>
      <c r="AG229" s="943" t="s">
        <v>145</v>
      </c>
      <c r="AH229" s="117"/>
      <c r="AI229" s="117"/>
    </row>
    <row r="230" spans="1:35" ht="22.35" customHeight="1" x14ac:dyDescent="0.2">
      <c r="A230" s="69"/>
      <c r="B230" s="1068" t="s">
        <v>318</v>
      </c>
      <c r="C230" s="781"/>
      <c r="D230" s="781"/>
      <c r="E230" s="781" t="s">
        <v>299</v>
      </c>
      <c r="F230" s="781" t="s">
        <v>299</v>
      </c>
      <c r="G230" s="781" t="s">
        <v>299</v>
      </c>
      <c r="H230" s="781" t="s">
        <v>299</v>
      </c>
      <c r="I230" s="781" t="s">
        <v>299</v>
      </c>
      <c r="J230" s="781"/>
      <c r="K230" s="781"/>
      <c r="L230" s="781" t="s">
        <v>299</v>
      </c>
      <c r="M230" s="781" t="s">
        <v>299</v>
      </c>
      <c r="N230" s="781" t="s">
        <v>299</v>
      </c>
      <c r="O230" s="781" t="s">
        <v>299</v>
      </c>
      <c r="P230" s="781" t="s">
        <v>299</v>
      </c>
      <c r="Q230" s="781"/>
      <c r="R230" s="781"/>
      <c r="S230" s="781" t="s">
        <v>299</v>
      </c>
      <c r="T230" s="781" t="s">
        <v>299</v>
      </c>
      <c r="U230" s="781" t="s">
        <v>299</v>
      </c>
      <c r="V230" s="781" t="s">
        <v>299</v>
      </c>
      <c r="W230" s="781" t="s">
        <v>299</v>
      </c>
      <c r="X230" s="781"/>
      <c r="Y230" s="781"/>
      <c r="Z230" s="781" t="s">
        <v>299</v>
      </c>
      <c r="AA230" s="781" t="s">
        <v>299</v>
      </c>
      <c r="AB230" s="781" t="s">
        <v>299</v>
      </c>
      <c r="AC230" s="781" t="s">
        <v>299</v>
      </c>
      <c r="AD230" s="781" t="s">
        <v>299</v>
      </c>
      <c r="AE230" s="781"/>
      <c r="AF230" s="781"/>
      <c r="AG230" s="1832" t="s">
        <v>299</v>
      </c>
      <c r="AH230" s="117"/>
      <c r="AI230" s="117"/>
    </row>
    <row r="231" spans="1:35" ht="22.35" customHeight="1" x14ac:dyDescent="0.2">
      <c r="A231" s="69"/>
      <c r="B231" s="924" t="s">
        <v>319</v>
      </c>
      <c r="C231" s="781"/>
      <c r="D231" s="781"/>
      <c r="E231" s="942" t="s">
        <v>146</v>
      </c>
      <c r="F231" s="942" t="s">
        <v>146</v>
      </c>
      <c r="G231" s="942" t="s">
        <v>146</v>
      </c>
      <c r="H231" s="942" t="s">
        <v>146</v>
      </c>
      <c r="I231" s="942" t="s">
        <v>146</v>
      </c>
      <c r="J231" s="942"/>
      <c r="K231" s="942"/>
      <c r="L231" s="942" t="s">
        <v>146</v>
      </c>
      <c r="M231" s="942" t="s">
        <v>146</v>
      </c>
      <c r="N231" s="942" t="s">
        <v>146</v>
      </c>
      <c r="O231" s="942" t="s">
        <v>146</v>
      </c>
      <c r="P231" s="942" t="s">
        <v>146</v>
      </c>
      <c r="Q231" s="942"/>
      <c r="R231" s="942"/>
      <c r="S231" s="942" t="s">
        <v>146</v>
      </c>
      <c r="T231" s="942" t="s">
        <v>146</v>
      </c>
      <c r="U231" s="942" t="s">
        <v>146</v>
      </c>
      <c r="V231" s="942" t="s">
        <v>146</v>
      </c>
      <c r="W231" s="942" t="s">
        <v>146</v>
      </c>
      <c r="X231" s="942"/>
      <c r="Y231" s="942"/>
      <c r="Z231" s="781" t="s">
        <v>146</v>
      </c>
      <c r="AA231" s="781" t="s">
        <v>146</v>
      </c>
      <c r="AB231" s="781" t="s">
        <v>146</v>
      </c>
      <c r="AC231" s="781" t="s">
        <v>146</v>
      </c>
      <c r="AD231" s="781" t="s">
        <v>146</v>
      </c>
      <c r="AE231" s="781"/>
      <c r="AF231" s="781"/>
      <c r="AG231" s="1832" t="s">
        <v>146</v>
      </c>
      <c r="AH231" s="117"/>
      <c r="AI231" s="117"/>
    </row>
    <row r="232" spans="1:35" ht="22.35" customHeight="1" x14ac:dyDescent="0.2">
      <c r="A232" s="69"/>
      <c r="B232" s="1068" t="s">
        <v>320</v>
      </c>
      <c r="C232" s="781"/>
      <c r="D232" s="781"/>
      <c r="E232" s="781" t="s">
        <v>154</v>
      </c>
      <c r="F232" s="781" t="s">
        <v>154</v>
      </c>
      <c r="G232" s="781" t="s">
        <v>154</v>
      </c>
      <c r="H232" s="781" t="s">
        <v>154</v>
      </c>
      <c r="I232" s="781" t="s">
        <v>154</v>
      </c>
      <c r="J232" s="781"/>
      <c r="K232" s="781"/>
      <c r="L232" s="781" t="s">
        <v>154</v>
      </c>
      <c r="M232" s="781" t="s">
        <v>154</v>
      </c>
      <c r="N232" s="781" t="s">
        <v>154</v>
      </c>
      <c r="O232" s="781" t="s">
        <v>154</v>
      </c>
      <c r="P232" s="781" t="s">
        <v>154</v>
      </c>
      <c r="Q232" s="781"/>
      <c r="R232" s="781"/>
      <c r="S232" s="781" t="s">
        <v>154</v>
      </c>
      <c r="T232" s="781" t="s">
        <v>154</v>
      </c>
      <c r="U232" s="781" t="s">
        <v>154</v>
      </c>
      <c r="V232" s="781" t="s">
        <v>154</v>
      </c>
      <c r="W232" s="781" t="s">
        <v>154</v>
      </c>
      <c r="X232" s="781"/>
      <c r="Y232" s="781"/>
      <c r="Z232" s="781" t="s">
        <v>154</v>
      </c>
      <c r="AA232" s="781" t="s">
        <v>154</v>
      </c>
      <c r="AB232" s="781" t="s">
        <v>154</v>
      </c>
      <c r="AC232" s="781" t="s">
        <v>154</v>
      </c>
      <c r="AD232" s="781" t="s">
        <v>154</v>
      </c>
      <c r="AE232" s="781"/>
      <c r="AF232" s="781"/>
      <c r="AG232" s="1832" t="s">
        <v>154</v>
      </c>
      <c r="AH232" s="117"/>
      <c r="AI232" s="117"/>
    </row>
    <row r="233" spans="1:35" ht="22.35" customHeight="1" x14ac:dyDescent="0.2">
      <c r="A233" s="69"/>
      <c r="B233" s="924"/>
      <c r="C233" s="781"/>
      <c r="D233" s="781"/>
      <c r="E233" s="781" t="s">
        <v>132</v>
      </c>
      <c r="F233" s="781" t="s">
        <v>132</v>
      </c>
      <c r="G233" s="781" t="s">
        <v>132</v>
      </c>
      <c r="H233" s="781" t="s">
        <v>132</v>
      </c>
      <c r="I233" s="781" t="s">
        <v>132</v>
      </c>
      <c r="J233" s="781"/>
      <c r="K233" s="781"/>
      <c r="L233" s="781" t="s">
        <v>132</v>
      </c>
      <c r="M233" s="781" t="s">
        <v>132</v>
      </c>
      <c r="N233" s="781" t="s">
        <v>132</v>
      </c>
      <c r="O233" s="781" t="s">
        <v>132</v>
      </c>
      <c r="P233" s="781" t="s">
        <v>132</v>
      </c>
      <c r="Q233" s="781"/>
      <c r="R233" s="781"/>
      <c r="S233" s="781" t="s">
        <v>132</v>
      </c>
      <c r="T233" s="781" t="s">
        <v>132</v>
      </c>
      <c r="U233" s="781" t="s">
        <v>132</v>
      </c>
      <c r="V233" s="781" t="s">
        <v>132</v>
      </c>
      <c r="W233" s="781" t="s">
        <v>132</v>
      </c>
      <c r="X233" s="781"/>
      <c r="Y233" s="781"/>
      <c r="Z233" s="781" t="s">
        <v>132</v>
      </c>
      <c r="AA233" s="781" t="s">
        <v>132</v>
      </c>
      <c r="AB233" s="781" t="s">
        <v>132</v>
      </c>
      <c r="AC233" s="781" t="s">
        <v>132</v>
      </c>
      <c r="AD233" s="781" t="s">
        <v>132</v>
      </c>
      <c r="AE233" s="781"/>
      <c r="AF233" s="781"/>
      <c r="AG233" s="1832" t="s">
        <v>132</v>
      </c>
      <c r="AH233" s="117"/>
      <c r="AI233" s="117"/>
    </row>
    <row r="234" spans="1:35" ht="22.35" customHeight="1" x14ac:dyDescent="0.2">
      <c r="A234" s="69"/>
      <c r="B234" s="924" t="s">
        <v>322</v>
      </c>
      <c r="C234" s="781"/>
      <c r="D234" s="781"/>
      <c r="E234" s="781" t="s">
        <v>136</v>
      </c>
      <c r="F234" s="781" t="s">
        <v>136</v>
      </c>
      <c r="G234" s="781" t="s">
        <v>136</v>
      </c>
      <c r="H234" s="781" t="s">
        <v>136</v>
      </c>
      <c r="I234" s="781" t="s">
        <v>136</v>
      </c>
      <c r="J234" s="781"/>
      <c r="K234" s="781"/>
      <c r="L234" s="781" t="s">
        <v>136</v>
      </c>
      <c r="M234" s="781" t="s">
        <v>136</v>
      </c>
      <c r="N234" s="781" t="s">
        <v>136</v>
      </c>
      <c r="O234" s="781" t="s">
        <v>136</v>
      </c>
      <c r="P234" s="781" t="s">
        <v>136</v>
      </c>
      <c r="Q234" s="781"/>
      <c r="R234" s="781"/>
      <c r="S234" s="781" t="s">
        <v>136</v>
      </c>
      <c r="T234" s="781" t="s">
        <v>136</v>
      </c>
      <c r="U234" s="781" t="s">
        <v>136</v>
      </c>
      <c r="V234" s="781" t="s">
        <v>136</v>
      </c>
      <c r="W234" s="781" t="s">
        <v>136</v>
      </c>
      <c r="X234" s="781"/>
      <c r="Y234" s="781"/>
      <c r="Z234" s="781" t="s">
        <v>136</v>
      </c>
      <c r="AA234" s="781" t="s">
        <v>136</v>
      </c>
      <c r="AB234" s="781" t="s">
        <v>136</v>
      </c>
      <c r="AC234" s="781" t="s">
        <v>136</v>
      </c>
      <c r="AD234" s="781" t="s">
        <v>136</v>
      </c>
      <c r="AE234" s="781"/>
      <c r="AF234" s="781"/>
      <c r="AG234" s="943" t="s">
        <v>136</v>
      </c>
      <c r="AH234" s="67"/>
      <c r="AI234" s="67"/>
    </row>
    <row r="235" spans="1:35" ht="21" customHeight="1" thickBot="1" x14ac:dyDescent="0.25">
      <c r="A235" s="97"/>
      <c r="B235" s="328" t="s">
        <v>160</v>
      </c>
      <c r="C235" s="346"/>
      <c r="D235" s="346"/>
      <c r="E235" s="346" t="s">
        <v>138</v>
      </c>
      <c r="F235" s="346" t="s">
        <v>138</v>
      </c>
      <c r="G235" s="346" t="s">
        <v>138</v>
      </c>
      <c r="H235" s="346" t="s">
        <v>138</v>
      </c>
      <c r="I235" s="346" t="s">
        <v>138</v>
      </c>
      <c r="J235" s="346"/>
      <c r="K235" s="346"/>
      <c r="L235" s="346" t="s">
        <v>138</v>
      </c>
      <c r="M235" s="346" t="s">
        <v>138</v>
      </c>
      <c r="N235" s="346" t="s">
        <v>138</v>
      </c>
      <c r="O235" s="346" t="s">
        <v>138</v>
      </c>
      <c r="P235" s="346" t="s">
        <v>138</v>
      </c>
      <c r="Q235" s="346"/>
      <c r="R235" s="346"/>
      <c r="S235" s="346" t="s">
        <v>138</v>
      </c>
      <c r="T235" s="346" t="s">
        <v>138</v>
      </c>
      <c r="U235" s="346" t="s">
        <v>138</v>
      </c>
      <c r="V235" s="346" t="s">
        <v>138</v>
      </c>
      <c r="W235" s="346" t="s">
        <v>138</v>
      </c>
      <c r="X235" s="346"/>
      <c r="Y235" s="346"/>
      <c r="Z235" s="346" t="s">
        <v>138</v>
      </c>
      <c r="AA235" s="346" t="s">
        <v>138</v>
      </c>
      <c r="AB235" s="346" t="s">
        <v>138</v>
      </c>
      <c r="AC235" s="346" t="s">
        <v>138</v>
      </c>
      <c r="AD235" s="346" t="s">
        <v>138</v>
      </c>
      <c r="AE235" s="346"/>
      <c r="AF235" s="346"/>
      <c r="AG235" s="349" t="s">
        <v>138</v>
      </c>
      <c r="AH235" s="73"/>
    </row>
    <row r="236" spans="1:35" ht="21" customHeight="1" x14ac:dyDescent="0.2">
      <c r="A236" s="97"/>
      <c r="B236" s="142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  <c r="AH236" s="73"/>
    </row>
    <row r="237" spans="1:35" ht="22.35" customHeight="1" x14ac:dyDescent="0.2"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</row>
    <row r="238" spans="1:35" ht="22.35" customHeight="1" thickBot="1" x14ac:dyDescent="0.25">
      <c r="A238" s="1" t="s">
        <v>323</v>
      </c>
      <c r="B238" s="37"/>
    </row>
    <row r="239" spans="1:35" ht="22.35" customHeight="1" x14ac:dyDescent="0.2">
      <c r="A239" s="1"/>
      <c r="B239" s="1072" t="s">
        <v>324</v>
      </c>
      <c r="C239" s="1847" t="s">
        <v>97</v>
      </c>
      <c r="D239" s="1735"/>
      <c r="E239" s="1735"/>
      <c r="F239" s="1735"/>
      <c r="G239" s="1847" t="s">
        <v>98</v>
      </c>
      <c r="H239" s="1735"/>
      <c r="I239" s="1735"/>
      <c r="J239" s="1735"/>
      <c r="K239" s="1847" t="s">
        <v>99</v>
      </c>
      <c r="L239" s="1735"/>
      <c r="M239" s="1735"/>
      <c r="N239" s="1735"/>
      <c r="O239" s="1847" t="s">
        <v>100</v>
      </c>
      <c r="P239" s="1735"/>
      <c r="Q239" s="1735"/>
      <c r="R239" s="1735"/>
      <c r="S239" s="1847" t="s">
        <v>101</v>
      </c>
      <c r="T239" s="1735"/>
      <c r="U239" s="1735"/>
      <c r="V239" s="1735"/>
      <c r="W239" s="1847" t="s">
        <v>102</v>
      </c>
      <c r="X239" s="1575"/>
      <c r="Y239" s="1735"/>
      <c r="Z239" s="1848"/>
      <c r="AA239" s="1847" t="s">
        <v>103</v>
      </c>
      <c r="AB239" s="1575"/>
      <c r="AC239" s="1735"/>
      <c r="AD239" s="1848"/>
      <c r="AE239" s="1849" t="s">
        <v>104</v>
      </c>
      <c r="AF239" s="1735"/>
      <c r="AG239" s="1735"/>
      <c r="AH239" s="1735"/>
      <c r="AI239" s="1576"/>
    </row>
    <row r="240" spans="1:35" ht="22.35" customHeight="1" x14ac:dyDescent="0.2">
      <c r="A240" s="1"/>
      <c r="B240" s="487">
        <v>3701</v>
      </c>
      <c r="C240" s="70" t="s">
        <v>325</v>
      </c>
      <c r="D240" s="70"/>
      <c r="E240" s="70"/>
      <c r="F240" s="70"/>
      <c r="G240" s="1074" t="s">
        <v>326</v>
      </c>
      <c r="H240" s="70"/>
      <c r="I240" s="70"/>
      <c r="J240" s="70"/>
      <c r="K240" s="1074" t="s">
        <v>326</v>
      </c>
      <c r="L240" s="70"/>
      <c r="M240" s="70"/>
      <c r="N240" s="70"/>
      <c r="O240" s="1074" t="s">
        <v>326</v>
      </c>
      <c r="P240" s="70"/>
      <c r="Q240" s="70"/>
      <c r="R240" s="70"/>
      <c r="S240" s="1074" t="s">
        <v>327</v>
      </c>
      <c r="T240" s="70"/>
      <c r="U240" s="70"/>
      <c r="V240" s="70"/>
      <c r="W240" s="1632"/>
      <c r="X240" s="1432"/>
      <c r="Y240" s="1585"/>
      <c r="Z240" s="1433"/>
      <c r="AA240" s="1632"/>
      <c r="AB240" s="1432"/>
      <c r="AC240" s="1585"/>
      <c r="AD240" s="1433"/>
      <c r="AE240" s="1787"/>
      <c r="AF240" s="1585"/>
      <c r="AG240" s="1585"/>
      <c r="AH240" s="1585"/>
      <c r="AI240" s="1510"/>
    </row>
    <row r="241" spans="1:35" ht="22.35" customHeight="1" x14ac:dyDescent="0.2">
      <c r="B241" s="1072">
        <v>3700</v>
      </c>
      <c r="C241" s="1585" t="s">
        <v>230</v>
      </c>
      <c r="D241" s="1585"/>
      <c r="E241" s="1585"/>
      <c r="F241" s="1585"/>
      <c r="G241" s="1742" t="s">
        <v>230</v>
      </c>
      <c r="H241" s="1585"/>
      <c r="I241" s="1585"/>
      <c r="J241" s="1585"/>
      <c r="K241" s="1742" t="s">
        <v>230</v>
      </c>
      <c r="L241" s="1585"/>
      <c r="M241" s="1585"/>
      <c r="N241" s="1585"/>
      <c r="O241" s="1742" t="s">
        <v>230</v>
      </c>
      <c r="P241" s="1585"/>
      <c r="Q241" s="1585"/>
      <c r="R241" s="1585"/>
      <c r="S241" s="1742" t="s">
        <v>231</v>
      </c>
      <c r="T241" s="1585"/>
      <c r="U241" s="1585"/>
      <c r="V241" s="1585"/>
      <c r="W241" s="1632"/>
      <c r="X241" s="1585"/>
      <c r="Y241" s="1585"/>
      <c r="Z241" s="1789"/>
      <c r="AA241" s="1787"/>
      <c r="AB241" s="1585"/>
      <c r="AC241" s="1585"/>
      <c r="AD241" s="1644"/>
      <c r="AE241" s="1434"/>
      <c r="AF241" s="1585"/>
      <c r="AG241" s="1585"/>
      <c r="AH241" s="1644"/>
      <c r="AI241" s="1510"/>
    </row>
    <row r="242" spans="1:35" ht="22.35" customHeight="1" x14ac:dyDescent="0.2">
      <c r="A242" s="1"/>
      <c r="B242" s="1072">
        <v>8514</v>
      </c>
      <c r="C242" s="1585" t="s">
        <v>326</v>
      </c>
      <c r="D242" s="1585"/>
      <c r="E242" s="1585"/>
      <c r="F242" s="1585"/>
      <c r="G242" s="1742" t="s">
        <v>326</v>
      </c>
      <c r="H242" s="1585"/>
      <c r="I242" s="1585"/>
      <c r="J242" s="1585"/>
      <c r="K242" s="1742" t="s">
        <v>326</v>
      </c>
      <c r="L242" s="1585"/>
      <c r="M242" s="1585"/>
      <c r="N242" s="1585"/>
      <c r="O242" s="1742" t="s">
        <v>326</v>
      </c>
      <c r="P242" s="1585"/>
      <c r="Q242" s="1585"/>
      <c r="R242" s="1585"/>
      <c r="S242" s="1742" t="s">
        <v>328</v>
      </c>
      <c r="T242" s="1585"/>
      <c r="U242" s="1585"/>
      <c r="V242" s="1585"/>
      <c r="W242" s="1632"/>
      <c r="X242" s="1585"/>
      <c r="Y242" s="1585"/>
      <c r="Z242" s="1789"/>
      <c r="AA242" s="1643"/>
      <c r="AB242" s="1585"/>
      <c r="AC242" s="1585"/>
      <c r="AD242" s="1644"/>
      <c r="AE242" s="1643"/>
      <c r="AF242" s="1585"/>
      <c r="AG242" s="1585"/>
      <c r="AH242" s="1644"/>
      <c r="AI242" s="1510"/>
    </row>
    <row r="243" spans="1:35" ht="22.35" customHeight="1" x14ac:dyDescent="0.2">
      <c r="A243" s="1"/>
      <c r="B243" s="1072">
        <v>8500</v>
      </c>
      <c r="C243" s="398" t="s">
        <v>329</v>
      </c>
      <c r="D243" s="398"/>
      <c r="E243" s="398"/>
      <c r="F243" s="398"/>
      <c r="G243" s="714" t="s">
        <v>329</v>
      </c>
      <c r="H243" s="398"/>
      <c r="I243" s="398"/>
      <c r="J243" s="398"/>
      <c r="K243" s="714" t="s">
        <v>329</v>
      </c>
      <c r="L243" s="398"/>
      <c r="M243" s="398"/>
      <c r="N243" s="398"/>
      <c r="O243" s="714" t="s">
        <v>329</v>
      </c>
      <c r="P243" s="398"/>
      <c r="Q243" s="398"/>
      <c r="R243" s="398"/>
      <c r="S243" s="714" t="s">
        <v>330</v>
      </c>
      <c r="T243" s="398"/>
      <c r="U243" s="398"/>
      <c r="V243" s="398"/>
      <c r="W243" s="1632"/>
      <c r="X243" s="398"/>
      <c r="Y243" s="398"/>
      <c r="Z243" s="401"/>
      <c r="AA243" s="402"/>
      <c r="AB243" s="398"/>
      <c r="AC243" s="398"/>
      <c r="AD243" s="401"/>
      <c r="AE243" s="402"/>
      <c r="AF243" s="398"/>
      <c r="AG243" s="398"/>
      <c r="AH243" s="403"/>
      <c r="AI243" s="404"/>
    </row>
    <row r="244" spans="1:35" ht="22.35" customHeight="1" x14ac:dyDescent="0.2">
      <c r="A244" s="1"/>
      <c r="B244" s="1072">
        <v>8514</v>
      </c>
      <c r="C244" s="405" t="s">
        <v>326</v>
      </c>
      <c r="D244" s="405"/>
      <c r="E244" s="405"/>
      <c r="F244" s="405"/>
      <c r="G244" s="715" t="s">
        <v>326</v>
      </c>
      <c r="H244" s="405"/>
      <c r="I244" s="405"/>
      <c r="J244" s="405"/>
      <c r="K244" s="715" t="s">
        <v>326</v>
      </c>
      <c r="L244" s="405"/>
      <c r="M244" s="405"/>
      <c r="N244" s="405"/>
      <c r="O244" s="715" t="s">
        <v>326</v>
      </c>
      <c r="P244" s="405"/>
      <c r="Q244" s="405"/>
      <c r="R244" s="405"/>
      <c r="S244" s="715" t="s">
        <v>328</v>
      </c>
      <c r="T244" s="405"/>
      <c r="U244" s="405"/>
      <c r="V244" s="405"/>
      <c r="W244" s="1435"/>
      <c r="X244" s="406"/>
      <c r="Y244" s="398"/>
      <c r="Z244" s="407"/>
      <c r="AA244" s="408"/>
      <c r="AB244" s="406"/>
      <c r="AC244" s="398"/>
      <c r="AD244" s="398"/>
      <c r="AE244" s="409"/>
      <c r="AF244" s="398"/>
      <c r="AG244" s="398"/>
      <c r="AH244" s="398"/>
      <c r="AI244" s="404"/>
    </row>
    <row r="245" spans="1:35" ht="22.35" customHeight="1" thickBot="1" x14ac:dyDescent="0.25">
      <c r="A245" s="1"/>
      <c r="B245" s="1076" t="s">
        <v>331</v>
      </c>
      <c r="C245" s="1592" t="s">
        <v>332</v>
      </c>
      <c r="D245" s="1592"/>
      <c r="E245" s="1592"/>
      <c r="F245" s="1592"/>
      <c r="G245" s="1436" t="s">
        <v>332</v>
      </c>
      <c r="H245" s="1592"/>
      <c r="I245" s="1592"/>
      <c r="J245" s="1592"/>
      <c r="K245" s="1744" t="s">
        <v>332</v>
      </c>
      <c r="L245" s="1592"/>
      <c r="M245" s="1592"/>
      <c r="N245" s="1592"/>
      <c r="O245" s="1436" t="s">
        <v>332</v>
      </c>
      <c r="P245" s="1592"/>
      <c r="Q245" s="1592"/>
      <c r="R245" s="1592"/>
      <c r="S245" s="1436" t="s">
        <v>333</v>
      </c>
      <c r="T245" s="1592"/>
      <c r="U245" s="1592"/>
      <c r="V245" s="1592"/>
      <c r="W245" s="1744"/>
      <c r="X245" s="1592"/>
      <c r="Y245" s="1592"/>
      <c r="Z245" s="1824"/>
      <c r="AA245" s="1800"/>
      <c r="AB245" s="1592"/>
      <c r="AC245" s="1592"/>
      <c r="AD245" s="1807"/>
      <c r="AE245" s="1437"/>
      <c r="AF245" s="1592"/>
      <c r="AG245" s="1592"/>
      <c r="AH245" s="1807"/>
      <c r="AI245" s="1595"/>
    </row>
    <row r="246" spans="1:35" ht="22.35" customHeight="1" x14ac:dyDescent="0.2">
      <c r="A246" s="1"/>
      <c r="B246" s="5"/>
      <c r="C246" s="42"/>
      <c r="D246" s="70"/>
      <c r="E246" s="70"/>
      <c r="F246" s="46"/>
      <c r="G246" s="42"/>
      <c r="H246" s="70"/>
      <c r="I246" s="70"/>
      <c r="J246" s="46"/>
      <c r="K246" s="42"/>
      <c r="L246" s="70"/>
      <c r="M246" s="70"/>
      <c r="N246" s="46"/>
      <c r="O246" s="42"/>
      <c r="P246" s="70"/>
      <c r="Q246" s="70"/>
      <c r="R246" s="46"/>
      <c r="S246" s="42"/>
      <c r="T246" s="70"/>
      <c r="U246" s="70"/>
      <c r="V246" s="46"/>
      <c r="W246" s="46"/>
      <c r="Z246" s="46"/>
      <c r="AA246" s="46"/>
      <c r="AD246" s="46"/>
      <c r="AE246" s="46"/>
      <c r="AH246" s="46"/>
    </row>
    <row r="247" spans="1:35" ht="22.35" customHeight="1" x14ac:dyDescent="0.2">
      <c r="A247" s="1" t="s">
        <v>334</v>
      </c>
      <c r="B247" s="5"/>
      <c r="C247" s="42"/>
      <c r="D247" s="70"/>
      <c r="E247" s="70"/>
      <c r="F247" s="46"/>
      <c r="G247" s="42"/>
      <c r="H247" s="70"/>
      <c r="I247" s="70"/>
      <c r="J247" s="46"/>
      <c r="K247" s="42"/>
      <c r="L247" s="70"/>
      <c r="M247" s="70"/>
      <c r="N247" s="46"/>
      <c r="O247" s="42"/>
      <c r="P247" s="70"/>
      <c r="Q247" s="70"/>
      <c r="R247" s="46"/>
      <c r="S247" s="42"/>
      <c r="T247" s="70"/>
      <c r="U247" s="70"/>
      <c r="V247" s="46"/>
      <c r="W247" s="46"/>
      <c r="Z247" s="46"/>
      <c r="AA247" s="46"/>
      <c r="AD247" s="46"/>
      <c r="AE247" s="46"/>
      <c r="AH247" s="46"/>
    </row>
    <row r="248" spans="1:35" ht="22.35" customHeight="1" thickBot="1" x14ac:dyDescent="0.25">
      <c r="A248" s="1776"/>
      <c r="B248" s="1597" t="s">
        <v>29</v>
      </c>
      <c r="C248" s="1598">
        <v>1</v>
      </c>
      <c r="D248" s="1598">
        <v>2</v>
      </c>
      <c r="E248" s="1599">
        <v>3</v>
      </c>
      <c r="F248" s="1599">
        <v>4</v>
      </c>
      <c r="G248" s="1599">
        <v>5</v>
      </c>
      <c r="H248" s="1599">
        <v>6</v>
      </c>
      <c r="I248" s="1599">
        <v>7</v>
      </c>
      <c r="J248" s="1598">
        <v>8</v>
      </c>
      <c r="K248" s="1598">
        <v>9</v>
      </c>
      <c r="L248" s="1599">
        <v>10</v>
      </c>
      <c r="M248" s="1599">
        <v>11</v>
      </c>
      <c r="N248" s="1599">
        <v>12</v>
      </c>
      <c r="O248" s="1599">
        <v>13</v>
      </c>
      <c r="P248" s="1599">
        <v>14</v>
      </c>
      <c r="Q248" s="1598">
        <v>15</v>
      </c>
      <c r="R248" s="1598">
        <v>16</v>
      </c>
      <c r="S248" s="1599">
        <v>17</v>
      </c>
      <c r="T248" s="1599">
        <v>18</v>
      </c>
      <c r="U248" s="1599">
        <v>19</v>
      </c>
      <c r="V248" s="1599">
        <v>20</v>
      </c>
      <c r="W248" s="1599">
        <v>21</v>
      </c>
      <c r="X248" s="1598">
        <v>22</v>
      </c>
      <c r="Y248" s="1598">
        <v>23</v>
      </c>
      <c r="Z248" s="1599">
        <v>24</v>
      </c>
      <c r="AA248" s="1599">
        <v>25</v>
      </c>
      <c r="AB248" s="1599">
        <v>26</v>
      </c>
      <c r="AC248" s="1599">
        <v>27</v>
      </c>
      <c r="AD248" s="1599">
        <v>28</v>
      </c>
      <c r="AE248" s="1598">
        <v>29</v>
      </c>
      <c r="AF248" s="1598">
        <v>30</v>
      </c>
      <c r="AG248" s="1600">
        <v>31</v>
      </c>
      <c r="AH248" s="111"/>
      <c r="AI248" s="112"/>
    </row>
    <row r="249" spans="1:35" ht="22.35" customHeight="1" x14ac:dyDescent="0.2">
      <c r="A249" s="1438"/>
      <c r="B249" s="1439" t="s">
        <v>335</v>
      </c>
      <c r="C249" s="779"/>
      <c r="D249" s="789"/>
      <c r="E249" s="789" t="s">
        <v>32</v>
      </c>
      <c r="F249" s="779" t="s">
        <v>32</v>
      </c>
      <c r="G249" s="791" t="s">
        <v>32</v>
      </c>
      <c r="H249" s="779" t="s">
        <v>32</v>
      </c>
      <c r="I249" s="779" t="s">
        <v>32</v>
      </c>
      <c r="J249" s="779"/>
      <c r="K249" s="789"/>
      <c r="L249" s="789" t="s">
        <v>32</v>
      </c>
      <c r="M249" s="779" t="s">
        <v>32</v>
      </c>
      <c r="N249" s="791" t="s">
        <v>32</v>
      </c>
      <c r="O249" s="779" t="s">
        <v>32</v>
      </c>
      <c r="P249" s="779" t="s">
        <v>32</v>
      </c>
      <c r="Q249" s="779"/>
      <c r="R249" s="789"/>
      <c r="S249" s="789" t="s">
        <v>32</v>
      </c>
      <c r="T249" s="779" t="s">
        <v>32</v>
      </c>
      <c r="U249" s="791" t="s">
        <v>32</v>
      </c>
      <c r="V249" s="779" t="s">
        <v>32</v>
      </c>
      <c r="W249" s="779" t="s">
        <v>32</v>
      </c>
      <c r="X249" s="779"/>
      <c r="Y249" s="789"/>
      <c r="Z249" s="789" t="s">
        <v>32</v>
      </c>
      <c r="AA249" s="779" t="s">
        <v>32</v>
      </c>
      <c r="AB249" s="791" t="s">
        <v>32</v>
      </c>
      <c r="AC249" s="779" t="s">
        <v>32</v>
      </c>
      <c r="AD249" s="779" t="s">
        <v>32</v>
      </c>
      <c r="AE249" s="779"/>
      <c r="AF249" s="789"/>
      <c r="AG249" s="789" t="s">
        <v>32</v>
      </c>
      <c r="AH249" s="111"/>
      <c r="AI249" s="112"/>
    </row>
    <row r="250" spans="1:35" ht="22.35" customHeight="1" x14ac:dyDescent="0.2">
      <c r="A250" s="1440"/>
      <c r="B250" s="1441" t="s">
        <v>336</v>
      </c>
      <c r="C250" s="779"/>
      <c r="D250" s="789"/>
      <c r="E250" s="789"/>
      <c r="F250" s="779"/>
      <c r="G250" s="791"/>
      <c r="H250" s="779"/>
      <c r="I250" s="779"/>
      <c r="J250" s="779"/>
      <c r="K250" s="789"/>
      <c r="L250" s="789"/>
      <c r="M250" s="779"/>
      <c r="N250" s="791"/>
      <c r="O250" s="779"/>
      <c r="P250" s="779"/>
      <c r="Q250" s="779"/>
      <c r="R250" s="789"/>
      <c r="S250" s="789"/>
      <c r="T250" s="779"/>
      <c r="U250" s="791"/>
      <c r="V250" s="779"/>
      <c r="W250" s="779"/>
      <c r="X250" s="779"/>
      <c r="Y250" s="789"/>
      <c r="Z250" s="789"/>
      <c r="AA250" s="779"/>
      <c r="AB250" s="791"/>
      <c r="AC250" s="779"/>
      <c r="AD250" s="779"/>
      <c r="AE250" s="779"/>
      <c r="AF250" s="789"/>
      <c r="AG250" s="789"/>
      <c r="AH250" s="111"/>
      <c r="AI250" s="112"/>
    </row>
    <row r="251" spans="1:35" ht="22.35" customHeight="1" x14ac:dyDescent="0.2">
      <c r="A251" s="1442">
        <v>8514</v>
      </c>
      <c r="B251" s="1443" t="s">
        <v>337</v>
      </c>
      <c r="C251" s="779"/>
      <c r="D251" s="789"/>
      <c r="E251" s="789" t="s">
        <v>32</v>
      </c>
      <c r="F251" s="779" t="s">
        <v>32</v>
      </c>
      <c r="G251" s="791" t="s">
        <v>32</v>
      </c>
      <c r="H251" s="779" t="s">
        <v>32</v>
      </c>
      <c r="I251" s="779" t="s">
        <v>32</v>
      </c>
      <c r="J251" s="779"/>
      <c r="K251" s="789"/>
      <c r="L251" s="942" t="s">
        <v>32</v>
      </c>
      <c r="M251" s="942" t="s">
        <v>32</v>
      </c>
      <c r="N251" s="942" t="s">
        <v>32</v>
      </c>
      <c r="O251" s="942" t="s">
        <v>32</v>
      </c>
      <c r="P251" s="942" t="s">
        <v>32</v>
      </c>
      <c r="Q251" s="942"/>
      <c r="R251" s="942"/>
      <c r="S251" s="942" t="s">
        <v>32</v>
      </c>
      <c r="T251" s="942" t="s">
        <v>32</v>
      </c>
      <c r="U251" s="942" t="s">
        <v>32</v>
      </c>
      <c r="V251" s="942" t="s">
        <v>32</v>
      </c>
      <c r="W251" s="942" t="s">
        <v>32</v>
      </c>
      <c r="X251" s="942"/>
      <c r="Y251" s="942"/>
      <c r="Z251" s="942" t="s">
        <v>32</v>
      </c>
      <c r="AA251" s="942" t="s">
        <v>32</v>
      </c>
      <c r="AB251" s="942" t="s">
        <v>32</v>
      </c>
      <c r="AC251" s="942" t="s">
        <v>32</v>
      </c>
      <c r="AD251" s="942" t="s">
        <v>32</v>
      </c>
      <c r="AE251" s="779"/>
      <c r="AF251" s="789"/>
      <c r="AG251" s="789" t="s">
        <v>32</v>
      </c>
      <c r="AH251" s="116"/>
      <c r="AI251" s="117"/>
    </row>
    <row r="252" spans="1:35" ht="21" customHeight="1" x14ac:dyDescent="0.2">
      <c r="A252" s="1442">
        <v>3701</v>
      </c>
      <c r="B252" s="1444" t="s">
        <v>338</v>
      </c>
      <c r="C252" s="779"/>
      <c r="D252" s="789"/>
      <c r="E252" s="789"/>
      <c r="F252" s="779"/>
      <c r="G252" s="791"/>
      <c r="H252" s="779"/>
      <c r="I252" s="779"/>
      <c r="J252" s="779"/>
      <c r="K252" s="789"/>
      <c r="L252" s="789"/>
      <c r="M252" s="779"/>
      <c r="N252" s="791"/>
      <c r="O252" s="779"/>
      <c r="P252" s="779"/>
      <c r="Q252" s="779"/>
      <c r="R252" s="789"/>
      <c r="S252" s="789"/>
      <c r="T252" s="779"/>
      <c r="U252" s="791"/>
      <c r="V252" s="779"/>
      <c r="W252" s="779"/>
      <c r="X252" s="779"/>
      <c r="Y252" s="789"/>
      <c r="Z252" s="789"/>
      <c r="AA252" s="779"/>
      <c r="AB252" s="791"/>
      <c r="AC252" s="779"/>
      <c r="AD252" s="779"/>
      <c r="AE252" s="779"/>
      <c r="AF252" s="789"/>
      <c r="AG252" s="789"/>
      <c r="AH252" s="116"/>
      <c r="AI252" s="117"/>
    </row>
    <row r="253" spans="1:35" ht="21" customHeight="1" x14ac:dyDescent="0.2">
      <c r="A253" s="1442">
        <v>3701</v>
      </c>
      <c r="B253" s="927" t="s">
        <v>339</v>
      </c>
      <c r="C253" s="779"/>
      <c r="D253" s="789"/>
      <c r="E253" s="789" t="s">
        <v>32</v>
      </c>
      <c r="F253" s="779" t="s">
        <v>32</v>
      </c>
      <c r="G253" s="791" t="s">
        <v>32</v>
      </c>
      <c r="H253" s="779" t="s">
        <v>32</v>
      </c>
      <c r="I253" s="779" t="s">
        <v>32</v>
      </c>
      <c r="J253" s="779"/>
      <c r="K253" s="789"/>
      <c r="L253" s="800" t="s">
        <v>32</v>
      </c>
      <c r="M253" s="800" t="s">
        <v>32</v>
      </c>
      <c r="N253" s="800" t="s">
        <v>32</v>
      </c>
      <c r="O253" s="800" t="s">
        <v>32</v>
      </c>
      <c r="P253" s="800" t="s">
        <v>32</v>
      </c>
      <c r="Q253" s="942"/>
      <c r="R253" s="942"/>
      <c r="S253" s="942" t="s">
        <v>32</v>
      </c>
      <c r="T253" s="942" t="s">
        <v>32</v>
      </c>
      <c r="U253" s="942" t="s">
        <v>32</v>
      </c>
      <c r="V253" s="942" t="s">
        <v>32</v>
      </c>
      <c r="W253" s="942" t="s">
        <v>32</v>
      </c>
      <c r="X253" s="942"/>
      <c r="Y253" s="942"/>
      <c r="Z253" s="942" t="s">
        <v>32</v>
      </c>
      <c r="AA253" s="942" t="s">
        <v>32</v>
      </c>
      <c r="AB253" s="942" t="s">
        <v>32</v>
      </c>
      <c r="AC253" s="942" t="s">
        <v>32</v>
      </c>
      <c r="AD253" s="942" t="s">
        <v>32</v>
      </c>
      <c r="AE253" s="942"/>
      <c r="AF253" s="942"/>
      <c r="AG253" s="942" t="s">
        <v>32</v>
      </c>
      <c r="AH253" s="116"/>
      <c r="AI253" s="117"/>
    </row>
    <row r="254" spans="1:35" ht="21" customHeight="1" x14ac:dyDescent="0.2">
      <c r="A254" s="1442">
        <v>3701</v>
      </c>
      <c r="B254" s="927"/>
      <c r="C254" s="779"/>
      <c r="D254" s="789"/>
      <c r="E254" s="789" t="s">
        <v>32</v>
      </c>
      <c r="F254" s="779" t="s">
        <v>32</v>
      </c>
      <c r="G254" s="791" t="s">
        <v>32</v>
      </c>
      <c r="H254" s="779" t="s">
        <v>32</v>
      </c>
      <c r="I254" s="779" t="s">
        <v>32</v>
      </c>
      <c r="J254" s="779"/>
      <c r="K254" s="789"/>
      <c r="L254" s="789" t="s">
        <v>32</v>
      </c>
      <c r="M254" s="779" t="s">
        <v>32</v>
      </c>
      <c r="N254" s="791" t="s">
        <v>32</v>
      </c>
      <c r="O254" s="779" t="s">
        <v>32</v>
      </c>
      <c r="P254" s="779" t="s">
        <v>32</v>
      </c>
      <c r="Q254" s="779"/>
      <c r="R254" s="789"/>
      <c r="S254" s="789" t="s">
        <v>32</v>
      </c>
      <c r="T254" s="779" t="s">
        <v>32</v>
      </c>
      <c r="U254" s="791" t="s">
        <v>32</v>
      </c>
      <c r="V254" s="779" t="s">
        <v>32</v>
      </c>
      <c r="W254" s="779" t="s">
        <v>32</v>
      </c>
      <c r="X254" s="779"/>
      <c r="Y254" s="789"/>
      <c r="Z254" s="789" t="s">
        <v>32</v>
      </c>
      <c r="AA254" s="779" t="s">
        <v>32</v>
      </c>
      <c r="AB254" s="791" t="s">
        <v>32</v>
      </c>
      <c r="AC254" s="779" t="s">
        <v>32</v>
      </c>
      <c r="AD254" s="779" t="s">
        <v>32</v>
      </c>
      <c r="AE254" s="779"/>
      <c r="AF254" s="789"/>
      <c r="AG254" s="789" t="s">
        <v>32</v>
      </c>
      <c r="AH254" s="116"/>
      <c r="AI254" s="117"/>
    </row>
    <row r="255" spans="1:35" ht="21" customHeight="1" x14ac:dyDescent="0.2">
      <c r="A255" s="1442">
        <v>3701</v>
      </c>
      <c r="B255" s="927" t="s">
        <v>340</v>
      </c>
      <c r="C255" s="779"/>
      <c r="D255" s="789"/>
      <c r="E255" s="789" t="s">
        <v>32</v>
      </c>
      <c r="F255" s="779" t="s">
        <v>32</v>
      </c>
      <c r="G255" s="791" t="s">
        <v>32</v>
      </c>
      <c r="H255" s="779" t="s">
        <v>32</v>
      </c>
      <c r="I255" s="779" t="s">
        <v>32</v>
      </c>
      <c r="J255" s="779"/>
      <c r="K255" s="789"/>
      <c r="L255" s="942" t="s">
        <v>32</v>
      </c>
      <c r="M255" s="942" t="s">
        <v>32</v>
      </c>
      <c r="N255" s="942" t="s">
        <v>32</v>
      </c>
      <c r="O255" s="942" t="s">
        <v>32</v>
      </c>
      <c r="P255" s="942" t="s">
        <v>32</v>
      </c>
      <c r="Q255" s="942"/>
      <c r="R255" s="942"/>
      <c r="S255" s="942" t="s">
        <v>32</v>
      </c>
      <c r="T255" s="942" t="s">
        <v>32</v>
      </c>
      <c r="U255" s="942" t="s">
        <v>32</v>
      </c>
      <c r="V255" s="942" t="s">
        <v>32</v>
      </c>
      <c r="W255" s="942" t="s">
        <v>32</v>
      </c>
      <c r="X255" s="942"/>
      <c r="Y255" s="942"/>
      <c r="Z255" s="942" t="s">
        <v>32</v>
      </c>
      <c r="AA255" s="942" t="s">
        <v>32</v>
      </c>
      <c r="AB255" s="942" t="s">
        <v>32</v>
      </c>
      <c r="AC255" s="942" t="s">
        <v>32</v>
      </c>
      <c r="AD255" s="942" t="s">
        <v>32</v>
      </c>
      <c r="AE255" s="942"/>
      <c r="AF255" s="942"/>
      <c r="AG255" s="942" t="s">
        <v>32</v>
      </c>
      <c r="AH255" s="116"/>
      <c r="AI255" s="117"/>
    </row>
    <row r="256" spans="1:35" ht="22.35" customHeight="1" x14ac:dyDescent="0.2">
      <c r="A256" s="1442">
        <v>3701</v>
      </c>
      <c r="B256" s="1444" t="s">
        <v>341</v>
      </c>
      <c r="C256" s="779"/>
      <c r="D256" s="789"/>
      <c r="E256" s="789"/>
      <c r="F256" s="779"/>
      <c r="G256" s="791"/>
      <c r="H256" s="779"/>
      <c r="I256" s="779"/>
      <c r="J256" s="779"/>
      <c r="K256" s="789"/>
      <c r="L256" s="789"/>
      <c r="M256" s="779"/>
      <c r="N256" s="791"/>
      <c r="O256" s="779"/>
      <c r="P256" s="779"/>
      <c r="Q256" s="779"/>
      <c r="R256" s="789"/>
      <c r="S256" s="789"/>
      <c r="T256" s="779"/>
      <c r="U256" s="791"/>
      <c r="V256" s="779"/>
      <c r="W256" s="779"/>
      <c r="X256" s="779"/>
      <c r="Y256" s="789"/>
      <c r="Z256" s="789"/>
      <c r="AA256" s="779"/>
      <c r="AB256" s="791"/>
      <c r="AC256" s="779"/>
      <c r="AD256" s="779"/>
      <c r="AE256" s="779"/>
      <c r="AF256" s="789"/>
      <c r="AG256" s="789"/>
      <c r="AH256" s="116"/>
      <c r="AI256" s="117"/>
    </row>
    <row r="257" spans="1:35" ht="22.35" customHeight="1" x14ac:dyDescent="0.2">
      <c r="A257" s="1442">
        <v>3701</v>
      </c>
      <c r="B257" s="927" t="s">
        <v>342</v>
      </c>
      <c r="C257" s="779"/>
      <c r="D257" s="789"/>
      <c r="E257" s="1445" t="s">
        <v>32</v>
      </c>
      <c r="F257" s="1445" t="s">
        <v>32</v>
      </c>
      <c r="G257" s="1445" t="s">
        <v>32</v>
      </c>
      <c r="H257" s="1445" t="s">
        <v>32</v>
      </c>
      <c r="I257" s="1445" t="s">
        <v>32</v>
      </c>
      <c r="J257" s="236"/>
      <c r="K257" s="236"/>
      <c r="L257" s="942" t="s">
        <v>32</v>
      </c>
      <c r="M257" s="942" t="s">
        <v>32</v>
      </c>
      <c r="N257" s="942" t="s">
        <v>32</v>
      </c>
      <c r="O257" s="942" t="s">
        <v>32</v>
      </c>
      <c r="P257" s="942" t="s">
        <v>32</v>
      </c>
      <c r="Q257" s="942"/>
      <c r="R257" s="942"/>
      <c r="S257" s="942" t="s">
        <v>32</v>
      </c>
      <c r="T257" s="942" t="s">
        <v>32</v>
      </c>
      <c r="U257" s="942" t="s">
        <v>32</v>
      </c>
      <c r="V257" s="942" t="s">
        <v>32</v>
      </c>
      <c r="W257" s="942" t="s">
        <v>32</v>
      </c>
      <c r="X257" s="942"/>
      <c r="Y257" s="942"/>
      <c r="Z257" s="942" t="s">
        <v>32</v>
      </c>
      <c r="AA257" s="942" t="s">
        <v>32</v>
      </c>
      <c r="AB257" s="942" t="s">
        <v>32</v>
      </c>
      <c r="AC257" s="942" t="s">
        <v>32</v>
      </c>
      <c r="AD257" s="942" t="s">
        <v>32</v>
      </c>
      <c r="AE257" s="942"/>
      <c r="AF257" s="942"/>
      <c r="AG257" s="942" t="s">
        <v>32</v>
      </c>
      <c r="AH257" s="116"/>
      <c r="AI257" s="117"/>
    </row>
    <row r="258" spans="1:35" ht="22.35" customHeight="1" x14ac:dyDescent="0.2">
      <c r="A258" s="1442">
        <v>3701</v>
      </c>
      <c r="B258" s="927" t="s">
        <v>343</v>
      </c>
      <c r="C258" s="779"/>
      <c r="D258" s="789"/>
      <c r="E258" s="800" t="s">
        <v>32</v>
      </c>
      <c r="F258" s="800" t="s">
        <v>32</v>
      </c>
      <c r="G258" s="800" t="s">
        <v>32</v>
      </c>
      <c r="H258" s="800" t="s">
        <v>32</v>
      </c>
      <c r="I258" s="800" t="s">
        <v>32</v>
      </c>
      <c r="J258" s="779"/>
      <c r="K258" s="789"/>
      <c r="L258" s="942" t="s">
        <v>32</v>
      </c>
      <c r="M258" s="942" t="s">
        <v>32</v>
      </c>
      <c r="N258" s="942" t="s">
        <v>32</v>
      </c>
      <c r="O258" s="942" t="s">
        <v>32</v>
      </c>
      <c r="P258" s="942" t="s">
        <v>32</v>
      </c>
      <c r="Q258" s="942"/>
      <c r="R258" s="942"/>
      <c r="S258" s="942" t="s">
        <v>32</v>
      </c>
      <c r="T258" s="942" t="s">
        <v>32</v>
      </c>
      <c r="U258" s="942" t="s">
        <v>32</v>
      </c>
      <c r="V258" s="942" t="s">
        <v>32</v>
      </c>
      <c r="W258" s="942" t="s">
        <v>32</v>
      </c>
      <c r="X258" s="942"/>
      <c r="Y258" s="942"/>
      <c r="Z258" s="942" t="s">
        <v>32</v>
      </c>
      <c r="AA258" s="942" t="s">
        <v>32</v>
      </c>
      <c r="AB258" s="942" t="s">
        <v>32</v>
      </c>
      <c r="AC258" s="942" t="s">
        <v>32</v>
      </c>
      <c r="AD258" s="942" t="s">
        <v>32</v>
      </c>
      <c r="AE258" s="779"/>
      <c r="AF258" s="789"/>
      <c r="AG258" s="789" t="s">
        <v>32</v>
      </c>
      <c r="AH258" s="116"/>
      <c r="AI258" s="117"/>
    </row>
    <row r="259" spans="1:35" ht="22.35" customHeight="1" x14ac:dyDescent="0.2">
      <c r="A259" s="1446">
        <v>3701</v>
      </c>
      <c r="B259" s="927" t="s">
        <v>344</v>
      </c>
      <c r="C259" s="779"/>
      <c r="D259" s="789"/>
      <c r="E259" s="942" t="s">
        <v>32</v>
      </c>
      <c r="F259" s="942" t="s">
        <v>32</v>
      </c>
      <c r="G259" s="942" t="s">
        <v>32</v>
      </c>
      <c r="H259" s="942" t="s">
        <v>32</v>
      </c>
      <c r="I259" s="942" t="s">
        <v>32</v>
      </c>
      <c r="J259" s="942"/>
      <c r="K259" s="942"/>
      <c r="L259" s="942" t="s">
        <v>32</v>
      </c>
      <c r="M259" s="942" t="s">
        <v>32</v>
      </c>
      <c r="N259" s="942" t="s">
        <v>32</v>
      </c>
      <c r="O259" s="942" t="s">
        <v>32</v>
      </c>
      <c r="P259" s="942" t="s">
        <v>32</v>
      </c>
      <c r="Q259" s="942"/>
      <c r="R259" s="942"/>
      <c r="S259" s="942" t="s">
        <v>32</v>
      </c>
      <c r="T259" s="942" t="s">
        <v>32</v>
      </c>
      <c r="U259" s="942" t="s">
        <v>32</v>
      </c>
      <c r="V259" s="942" t="s">
        <v>32</v>
      </c>
      <c r="W259" s="942" t="s">
        <v>32</v>
      </c>
      <c r="X259" s="942"/>
      <c r="Y259" s="942"/>
      <c r="Z259" s="942" t="s">
        <v>32</v>
      </c>
      <c r="AA259" s="942" t="s">
        <v>32</v>
      </c>
      <c r="AB259" s="942" t="s">
        <v>32</v>
      </c>
      <c r="AC259" s="942" t="s">
        <v>32</v>
      </c>
      <c r="AD259" s="942" t="s">
        <v>32</v>
      </c>
      <c r="AE259" s="779"/>
      <c r="AF259" s="789"/>
      <c r="AG259" s="789" t="s">
        <v>32</v>
      </c>
      <c r="AH259" s="116"/>
      <c r="AI259" s="117"/>
    </row>
    <row r="260" spans="1:35" ht="22.35" customHeight="1" x14ac:dyDescent="0.2">
      <c r="A260" s="1442">
        <v>3701</v>
      </c>
      <c r="B260" s="927" t="s">
        <v>345</v>
      </c>
      <c r="C260" s="779"/>
      <c r="D260" s="789"/>
      <c r="E260" s="942" t="s">
        <v>32</v>
      </c>
      <c r="F260" s="942" t="s">
        <v>32</v>
      </c>
      <c r="G260" s="942" t="s">
        <v>32</v>
      </c>
      <c r="H260" s="942" t="s">
        <v>32</v>
      </c>
      <c r="I260" s="942" t="s">
        <v>32</v>
      </c>
      <c r="J260" s="942"/>
      <c r="K260" s="942"/>
      <c r="L260" s="942" t="s">
        <v>32</v>
      </c>
      <c r="M260" s="942" t="s">
        <v>32</v>
      </c>
      <c r="N260" s="942" t="s">
        <v>32</v>
      </c>
      <c r="O260" s="942" t="s">
        <v>32</v>
      </c>
      <c r="P260" s="942" t="s">
        <v>32</v>
      </c>
      <c r="Q260" s="942"/>
      <c r="R260" s="942"/>
      <c r="S260" s="942" t="s">
        <v>32</v>
      </c>
      <c r="T260" s="942" t="s">
        <v>32</v>
      </c>
      <c r="U260" s="942" t="s">
        <v>32</v>
      </c>
      <c r="V260" s="942" t="s">
        <v>32</v>
      </c>
      <c r="W260" s="942" t="s">
        <v>32</v>
      </c>
      <c r="X260" s="942"/>
      <c r="Y260" s="942"/>
      <c r="Z260" s="942" t="s">
        <v>32</v>
      </c>
      <c r="AA260" s="942" t="s">
        <v>32</v>
      </c>
      <c r="AB260" s="942" t="s">
        <v>32</v>
      </c>
      <c r="AC260" s="942" t="s">
        <v>32</v>
      </c>
      <c r="AD260" s="942" t="s">
        <v>32</v>
      </c>
      <c r="AE260" s="942"/>
      <c r="AF260" s="942"/>
      <c r="AG260" s="789" t="s">
        <v>32</v>
      </c>
      <c r="AH260" s="116"/>
      <c r="AI260" s="117"/>
    </row>
    <row r="261" spans="1:35" ht="22.35" customHeight="1" x14ac:dyDescent="0.2">
      <c r="A261" s="1442">
        <v>3701</v>
      </c>
      <c r="B261" s="927" t="s">
        <v>346</v>
      </c>
      <c r="C261" s="779"/>
      <c r="D261" s="789"/>
      <c r="E261" s="789" t="s">
        <v>32</v>
      </c>
      <c r="F261" s="779" t="s">
        <v>32</v>
      </c>
      <c r="G261" s="791" t="s">
        <v>32</v>
      </c>
      <c r="H261" s="779" t="s">
        <v>32</v>
      </c>
      <c r="I261" s="779" t="s">
        <v>32</v>
      </c>
      <c r="J261" s="779"/>
      <c r="K261" s="789"/>
      <c r="L261" s="789" t="s">
        <v>32</v>
      </c>
      <c r="M261" s="779" t="s">
        <v>32</v>
      </c>
      <c r="N261" s="791" t="s">
        <v>32</v>
      </c>
      <c r="O261" s="942" t="s">
        <v>32</v>
      </c>
      <c r="P261" s="942" t="s">
        <v>32</v>
      </c>
      <c r="Q261" s="942"/>
      <c r="R261" s="942"/>
      <c r="S261" s="942" t="s">
        <v>32</v>
      </c>
      <c r="T261" s="942" t="s">
        <v>32</v>
      </c>
      <c r="U261" s="942" t="s">
        <v>32</v>
      </c>
      <c r="V261" s="942" t="s">
        <v>32</v>
      </c>
      <c r="W261" s="942" t="s">
        <v>32</v>
      </c>
      <c r="X261" s="942"/>
      <c r="Y261" s="942"/>
      <c r="Z261" s="942" t="s">
        <v>32</v>
      </c>
      <c r="AA261" s="942" t="s">
        <v>32</v>
      </c>
      <c r="AB261" s="942" t="s">
        <v>32</v>
      </c>
      <c r="AC261" s="942" t="s">
        <v>32</v>
      </c>
      <c r="AD261" s="942" t="s">
        <v>32</v>
      </c>
      <c r="AE261" s="942"/>
      <c r="AF261" s="942"/>
      <c r="AG261" s="942" t="s">
        <v>32</v>
      </c>
      <c r="AH261" s="116"/>
      <c r="AI261" s="117"/>
    </row>
    <row r="262" spans="1:35" ht="22.35" customHeight="1" x14ac:dyDescent="0.2">
      <c r="A262" s="1442"/>
      <c r="B262" s="927" t="s">
        <v>347</v>
      </c>
      <c r="C262" s="779"/>
      <c r="D262" s="789"/>
      <c r="E262" s="789" t="s">
        <v>32</v>
      </c>
      <c r="F262" s="779" t="s">
        <v>32</v>
      </c>
      <c r="G262" s="791" t="s">
        <v>32</v>
      </c>
      <c r="H262" s="779" t="s">
        <v>32</v>
      </c>
      <c r="I262" s="779" t="s">
        <v>32</v>
      </c>
      <c r="J262" s="779"/>
      <c r="K262" s="789"/>
      <c r="L262" s="942" t="s">
        <v>32</v>
      </c>
      <c r="M262" s="942" t="s">
        <v>32</v>
      </c>
      <c r="N262" s="942" t="s">
        <v>32</v>
      </c>
      <c r="O262" s="942" t="s">
        <v>32</v>
      </c>
      <c r="P262" s="942" t="s">
        <v>32</v>
      </c>
      <c r="Q262" s="942"/>
      <c r="R262" s="942"/>
      <c r="S262" s="942" t="s">
        <v>32</v>
      </c>
      <c r="T262" s="942" t="s">
        <v>32</v>
      </c>
      <c r="U262" s="942" t="s">
        <v>32</v>
      </c>
      <c r="V262" s="942" t="s">
        <v>32</v>
      </c>
      <c r="W262" s="942" t="s">
        <v>32</v>
      </c>
      <c r="X262" s="942"/>
      <c r="Y262" s="942"/>
      <c r="Z262" s="942" t="s">
        <v>32</v>
      </c>
      <c r="AA262" s="942" t="s">
        <v>32</v>
      </c>
      <c r="AB262" s="942" t="s">
        <v>32</v>
      </c>
      <c r="AC262" s="942" t="s">
        <v>32</v>
      </c>
      <c r="AD262" s="942" t="s">
        <v>32</v>
      </c>
      <c r="AE262" s="942"/>
      <c r="AF262" s="942"/>
      <c r="AG262" s="942" t="s">
        <v>32</v>
      </c>
      <c r="AH262" s="116"/>
      <c r="AI262" s="117"/>
    </row>
    <row r="263" spans="1:35" ht="22.35" customHeight="1" x14ac:dyDescent="0.2">
      <c r="A263" s="1442"/>
      <c r="B263" s="927" t="s">
        <v>348</v>
      </c>
      <c r="C263" s="779"/>
      <c r="D263" s="789"/>
      <c r="E263" s="789" t="s">
        <v>32</v>
      </c>
      <c r="F263" s="779" t="s">
        <v>32</v>
      </c>
      <c r="G263" s="791" t="s">
        <v>32</v>
      </c>
      <c r="H263" s="779" t="s">
        <v>32</v>
      </c>
      <c r="I263" s="779" t="s">
        <v>32</v>
      </c>
      <c r="J263" s="779"/>
      <c r="K263" s="789"/>
      <c r="L263" s="789" t="s">
        <v>32</v>
      </c>
      <c r="M263" s="779" t="s">
        <v>32</v>
      </c>
      <c r="N263" s="791" t="s">
        <v>32</v>
      </c>
      <c r="O263" s="779" t="s">
        <v>32</v>
      </c>
      <c r="P263" s="779" t="s">
        <v>32</v>
      </c>
      <c r="Q263" s="779"/>
      <c r="R263" s="789"/>
      <c r="S263" s="789" t="s">
        <v>32</v>
      </c>
      <c r="T263" s="779" t="s">
        <v>32</v>
      </c>
      <c r="U263" s="791" t="s">
        <v>32</v>
      </c>
      <c r="V263" s="779" t="s">
        <v>32</v>
      </c>
      <c r="W263" s="779" t="s">
        <v>32</v>
      </c>
      <c r="X263" s="779"/>
      <c r="Y263" s="789"/>
      <c r="Z263" s="789" t="s">
        <v>32</v>
      </c>
      <c r="AA263" s="779" t="s">
        <v>32</v>
      </c>
      <c r="AB263" s="791" t="s">
        <v>32</v>
      </c>
      <c r="AC263" s="779" t="s">
        <v>32</v>
      </c>
      <c r="AD263" s="779" t="s">
        <v>32</v>
      </c>
      <c r="AE263" s="779"/>
      <c r="AF263" s="789"/>
      <c r="AG263" s="789" t="s">
        <v>32</v>
      </c>
      <c r="AH263" s="116"/>
      <c r="AI263" s="117"/>
    </row>
    <row r="264" spans="1:35" ht="22.35" customHeight="1" x14ac:dyDescent="0.2">
      <c r="A264" s="1442"/>
      <c r="B264" s="1444" t="s">
        <v>349</v>
      </c>
      <c r="C264" s="779"/>
      <c r="D264" s="789"/>
      <c r="E264" s="789"/>
      <c r="F264" s="779"/>
      <c r="G264" s="791"/>
      <c r="H264" s="779"/>
      <c r="I264" s="779"/>
      <c r="J264" s="779"/>
      <c r="K264" s="789"/>
      <c r="L264" s="789"/>
      <c r="M264" s="779"/>
      <c r="N264" s="791"/>
      <c r="O264" s="779"/>
      <c r="P264" s="779"/>
      <c r="Q264" s="779"/>
      <c r="R264" s="789"/>
      <c r="S264" s="789"/>
      <c r="T264" s="779"/>
      <c r="U264" s="791"/>
      <c r="V264" s="779"/>
      <c r="W264" s="779"/>
      <c r="X264" s="779"/>
      <c r="Y264" s="789"/>
      <c r="Z264" s="789"/>
      <c r="AA264" s="779"/>
      <c r="AB264" s="791"/>
      <c r="AC264" s="779"/>
      <c r="AD264" s="779"/>
      <c r="AE264" s="779"/>
      <c r="AF264" s="789"/>
      <c r="AG264" s="789"/>
      <c r="AH264" s="116"/>
      <c r="AI264" s="117"/>
    </row>
    <row r="265" spans="1:35" ht="22.35" customHeight="1" x14ac:dyDescent="0.2">
      <c r="A265" s="1442"/>
      <c r="B265" s="927" t="s">
        <v>350</v>
      </c>
      <c r="C265" s="779"/>
      <c r="D265" s="789"/>
      <c r="E265" s="942" t="s">
        <v>32</v>
      </c>
      <c r="F265" s="942" t="s">
        <v>32</v>
      </c>
      <c r="G265" s="942" t="s">
        <v>32</v>
      </c>
      <c r="H265" s="942" t="s">
        <v>32</v>
      </c>
      <c r="I265" s="942" t="s">
        <v>32</v>
      </c>
      <c r="J265" s="942"/>
      <c r="K265" s="942"/>
      <c r="L265" s="942" t="s">
        <v>32</v>
      </c>
      <c r="M265" s="942" t="s">
        <v>32</v>
      </c>
      <c r="N265" s="942" t="s">
        <v>32</v>
      </c>
      <c r="O265" s="942" t="s">
        <v>32</v>
      </c>
      <c r="P265" s="942" t="s">
        <v>32</v>
      </c>
      <c r="Q265" s="942"/>
      <c r="R265" s="942"/>
      <c r="S265" s="942" t="s">
        <v>32</v>
      </c>
      <c r="T265" s="942" t="s">
        <v>32</v>
      </c>
      <c r="U265" s="942" t="s">
        <v>32</v>
      </c>
      <c r="V265" s="942" t="s">
        <v>32</v>
      </c>
      <c r="W265" s="942" t="s">
        <v>32</v>
      </c>
      <c r="X265" s="779"/>
      <c r="Y265" s="789"/>
      <c r="Z265" s="789" t="s">
        <v>32</v>
      </c>
      <c r="AA265" s="779" t="s">
        <v>32</v>
      </c>
      <c r="AB265" s="791" t="s">
        <v>32</v>
      </c>
      <c r="AC265" s="779" t="s">
        <v>32</v>
      </c>
      <c r="AD265" s="779" t="s">
        <v>32</v>
      </c>
      <c r="AE265" s="779"/>
      <c r="AF265" s="789"/>
      <c r="AG265" s="789" t="s">
        <v>32</v>
      </c>
      <c r="AH265" s="116"/>
      <c r="AI265" s="117"/>
    </row>
    <row r="266" spans="1:35" ht="22.35" customHeight="1" x14ac:dyDescent="0.2">
      <c r="A266" s="1442"/>
      <c r="B266" s="927" t="s">
        <v>351</v>
      </c>
      <c r="C266" s="779"/>
      <c r="D266" s="789"/>
      <c r="E266" s="942" t="s">
        <v>32</v>
      </c>
      <c r="F266" s="942" t="s">
        <v>32</v>
      </c>
      <c r="G266" s="942" t="s">
        <v>32</v>
      </c>
      <c r="H266" s="942" t="s">
        <v>32</v>
      </c>
      <c r="I266" s="942" t="s">
        <v>32</v>
      </c>
      <c r="J266" s="942"/>
      <c r="K266" s="942"/>
      <c r="L266" s="942" t="s">
        <v>32</v>
      </c>
      <c r="M266" s="942" t="s">
        <v>32</v>
      </c>
      <c r="N266" s="942" t="s">
        <v>32</v>
      </c>
      <c r="O266" s="942" t="s">
        <v>32</v>
      </c>
      <c r="P266" s="942" t="s">
        <v>32</v>
      </c>
      <c r="Q266" s="942"/>
      <c r="R266" s="942"/>
      <c r="S266" s="942" t="s">
        <v>32</v>
      </c>
      <c r="T266" s="942" t="s">
        <v>32</v>
      </c>
      <c r="U266" s="942" t="s">
        <v>32</v>
      </c>
      <c r="V266" s="942" t="s">
        <v>32</v>
      </c>
      <c r="W266" s="942" t="s">
        <v>32</v>
      </c>
      <c r="X266" s="779"/>
      <c r="Y266" s="789"/>
      <c r="Z266" s="789" t="s">
        <v>32</v>
      </c>
      <c r="AA266" s="779" t="s">
        <v>32</v>
      </c>
      <c r="AB266" s="791" t="s">
        <v>32</v>
      </c>
      <c r="AC266" s="779" t="s">
        <v>32</v>
      </c>
      <c r="AD266" s="779" t="s">
        <v>32</v>
      </c>
      <c r="AE266" s="779"/>
      <c r="AF266" s="789"/>
      <c r="AG266" s="789" t="s">
        <v>32</v>
      </c>
      <c r="AH266" s="116"/>
      <c r="AI266" s="117"/>
    </row>
    <row r="267" spans="1:35" ht="22.35" customHeight="1" x14ac:dyDescent="0.2">
      <c r="A267" s="1442"/>
      <c r="B267" s="927"/>
      <c r="C267" s="779"/>
      <c r="D267" s="789"/>
      <c r="E267" s="789" t="s">
        <v>32</v>
      </c>
      <c r="F267" s="779" t="s">
        <v>32</v>
      </c>
      <c r="G267" s="791" t="s">
        <v>32</v>
      </c>
      <c r="H267" s="779" t="s">
        <v>32</v>
      </c>
      <c r="I267" s="779" t="s">
        <v>32</v>
      </c>
      <c r="J267" s="779"/>
      <c r="K267" s="789"/>
      <c r="L267" s="789" t="s">
        <v>32</v>
      </c>
      <c r="M267" s="779" t="s">
        <v>32</v>
      </c>
      <c r="N267" s="791" t="s">
        <v>32</v>
      </c>
      <c r="O267" s="779" t="s">
        <v>32</v>
      </c>
      <c r="P267" s="779" t="s">
        <v>32</v>
      </c>
      <c r="Q267" s="779"/>
      <c r="R267" s="789"/>
      <c r="S267" s="789" t="s">
        <v>32</v>
      </c>
      <c r="T267" s="779" t="s">
        <v>32</v>
      </c>
      <c r="U267" s="791" t="s">
        <v>32</v>
      </c>
      <c r="V267" s="779" t="s">
        <v>32</v>
      </c>
      <c r="W267" s="779" t="s">
        <v>32</v>
      </c>
      <c r="X267" s="779"/>
      <c r="Y267" s="789"/>
      <c r="Z267" s="789" t="s">
        <v>32</v>
      </c>
      <c r="AA267" s="779" t="s">
        <v>32</v>
      </c>
      <c r="AB267" s="791" t="s">
        <v>32</v>
      </c>
      <c r="AC267" s="779" t="s">
        <v>32</v>
      </c>
      <c r="AD267" s="779" t="s">
        <v>32</v>
      </c>
      <c r="AE267" s="779"/>
      <c r="AF267" s="789"/>
      <c r="AG267" s="789" t="s">
        <v>32</v>
      </c>
      <c r="AH267" s="113"/>
      <c r="AI267" s="67"/>
    </row>
    <row r="268" spans="1:35" ht="22.35" customHeight="1" x14ac:dyDescent="0.2">
      <c r="A268" s="1442"/>
      <c r="B268" s="927" t="s">
        <v>353</v>
      </c>
      <c r="C268" s="779"/>
      <c r="D268" s="789"/>
      <c r="E268" s="789" t="s">
        <v>32</v>
      </c>
      <c r="F268" s="779" t="s">
        <v>32</v>
      </c>
      <c r="G268" s="791" t="s">
        <v>32</v>
      </c>
      <c r="H268" s="930" t="s">
        <v>32</v>
      </c>
      <c r="I268" s="930" t="s">
        <v>32</v>
      </c>
      <c r="J268" s="930"/>
      <c r="K268" s="930"/>
      <c r="L268" s="930" t="s">
        <v>32</v>
      </c>
      <c r="M268" s="930" t="s">
        <v>32</v>
      </c>
      <c r="N268" s="930" t="s">
        <v>32</v>
      </c>
      <c r="O268" s="930" t="s">
        <v>32</v>
      </c>
      <c r="P268" s="930" t="s">
        <v>32</v>
      </c>
      <c r="Q268" s="930"/>
      <c r="R268" s="930"/>
      <c r="S268" s="930" t="s">
        <v>32</v>
      </c>
      <c r="T268" s="930" t="s">
        <v>32</v>
      </c>
      <c r="U268" s="930" t="s">
        <v>32</v>
      </c>
      <c r="V268" s="930" t="s">
        <v>32</v>
      </c>
      <c r="W268" s="930" t="s">
        <v>32</v>
      </c>
      <c r="X268" s="930"/>
      <c r="Y268" s="930"/>
      <c r="Z268" s="930" t="s">
        <v>32</v>
      </c>
      <c r="AA268" s="930" t="s">
        <v>352</v>
      </c>
      <c r="AB268" s="942" t="s">
        <v>32</v>
      </c>
      <c r="AC268" s="942" t="s">
        <v>32</v>
      </c>
      <c r="AD268" s="942" t="s">
        <v>32</v>
      </c>
      <c r="AE268" s="961"/>
      <c r="AF268" s="961"/>
      <c r="AG268" s="961" t="s">
        <v>32</v>
      </c>
      <c r="AH268" s="113"/>
      <c r="AI268" s="67"/>
    </row>
    <row r="269" spans="1:35" ht="22.35" customHeight="1" x14ac:dyDescent="0.2">
      <c r="A269" s="780"/>
      <c r="B269" s="1448"/>
      <c r="C269" s="789"/>
      <c r="D269" s="789"/>
      <c r="E269" s="789"/>
      <c r="F269" s="789"/>
      <c r="G269" s="789"/>
      <c r="H269" s="789"/>
      <c r="I269" s="789"/>
      <c r="J269" s="789"/>
      <c r="K269" s="789"/>
      <c r="L269" s="789"/>
      <c r="M269" s="789"/>
      <c r="N269" s="789"/>
      <c r="O269" s="789"/>
      <c r="P269" s="789"/>
      <c r="Q269" s="789"/>
      <c r="R269" s="789"/>
      <c r="S269" s="789"/>
      <c r="T269" s="789"/>
      <c r="U269" s="789"/>
      <c r="V269" s="789"/>
      <c r="W269" s="789"/>
      <c r="X269" s="789"/>
      <c r="Y269" s="789"/>
      <c r="Z269" s="789"/>
      <c r="AA269" s="789"/>
      <c r="AB269" s="789"/>
      <c r="AC269" s="789"/>
      <c r="AD269" s="789"/>
      <c r="AE269" s="789"/>
      <c r="AF269" s="789"/>
      <c r="AG269" s="471"/>
      <c r="AH269" s="113"/>
      <c r="AI269" s="67"/>
    </row>
    <row r="270" spans="1:35" ht="22.35" customHeight="1" x14ac:dyDescent="0.2">
      <c r="A270" s="780"/>
      <c r="B270" s="927"/>
      <c r="C270" s="789"/>
      <c r="D270" s="789"/>
      <c r="E270" s="789"/>
      <c r="F270" s="789"/>
      <c r="G270" s="789"/>
      <c r="H270" s="789"/>
      <c r="I270" s="789"/>
      <c r="J270" s="789"/>
      <c r="K270" s="789"/>
      <c r="L270" s="789"/>
      <c r="M270" s="789"/>
      <c r="N270" s="1831"/>
      <c r="O270" s="1831"/>
      <c r="P270" s="1831"/>
      <c r="Q270" s="792"/>
      <c r="R270" s="1831"/>
      <c r="S270" s="789"/>
      <c r="T270" s="789"/>
      <c r="U270" s="1831"/>
      <c r="V270" s="1831"/>
      <c r="W270" s="1831"/>
      <c r="X270" s="789"/>
      <c r="Y270" s="1831"/>
      <c r="Z270" s="789"/>
      <c r="AA270" s="789"/>
      <c r="AB270" s="789"/>
      <c r="AC270" s="789"/>
      <c r="AD270" s="789"/>
      <c r="AE270" s="789"/>
      <c r="AF270" s="1831"/>
      <c r="AG270" s="472"/>
      <c r="AH270" s="113"/>
      <c r="AI270" s="67"/>
    </row>
    <row r="271" spans="1:35" ht="22.35" customHeight="1" x14ac:dyDescent="0.2">
      <c r="A271" s="780"/>
      <c r="B271" s="780"/>
      <c r="C271" s="789"/>
      <c r="D271" s="789"/>
      <c r="E271" s="789"/>
      <c r="F271" s="789"/>
      <c r="G271" s="789"/>
      <c r="H271" s="789"/>
      <c r="I271" s="789"/>
      <c r="J271" s="789"/>
      <c r="K271" s="789"/>
      <c r="L271" s="789"/>
      <c r="M271" s="789"/>
      <c r="N271" s="789"/>
      <c r="O271" s="789"/>
      <c r="P271" s="789"/>
      <c r="Q271" s="789"/>
      <c r="R271" s="789"/>
      <c r="S271" s="789"/>
      <c r="T271" s="789"/>
      <c r="U271" s="789"/>
      <c r="V271" s="789"/>
      <c r="W271" s="789"/>
      <c r="X271" s="789"/>
      <c r="Y271" s="789"/>
      <c r="Z271" s="789"/>
      <c r="AA271" s="789"/>
      <c r="AB271" s="789"/>
      <c r="AC271" s="789"/>
      <c r="AD271" s="789"/>
      <c r="AE271" s="789"/>
      <c r="AF271" s="789"/>
      <c r="AG271" s="471"/>
      <c r="AH271" s="113"/>
      <c r="AI271" s="67"/>
    </row>
    <row r="272" spans="1:35" ht="22.35" customHeight="1" x14ac:dyDescent="0.2">
      <c r="A272" s="780"/>
      <c r="B272" s="780"/>
      <c r="C272" s="789"/>
      <c r="D272" s="789"/>
      <c r="E272" s="789"/>
      <c r="F272" s="789"/>
      <c r="G272" s="789"/>
      <c r="H272" s="1091"/>
      <c r="I272" s="789"/>
      <c r="J272" s="789"/>
      <c r="K272" s="789"/>
      <c r="L272" s="789"/>
      <c r="M272" s="789"/>
      <c r="N272" s="789"/>
      <c r="O272" s="789"/>
      <c r="P272" s="789"/>
      <c r="Q272" s="789"/>
      <c r="R272" s="789"/>
      <c r="S272" s="789"/>
      <c r="T272" s="789"/>
      <c r="U272" s="789"/>
      <c r="V272" s="789"/>
      <c r="W272" s="789"/>
      <c r="X272" s="789"/>
      <c r="Y272" s="789"/>
      <c r="Z272" s="789"/>
      <c r="AA272" s="789"/>
      <c r="AB272" s="789"/>
      <c r="AC272" s="789"/>
      <c r="AD272" s="789"/>
      <c r="AE272" s="789"/>
      <c r="AF272" s="789"/>
      <c r="AG272" s="473"/>
      <c r="AH272" s="113"/>
      <c r="AI272" s="67"/>
    </row>
    <row r="273" spans="1:35" ht="22.35" customHeight="1" x14ac:dyDescent="0.2">
      <c r="A273" s="1442"/>
      <c r="B273" s="1092"/>
      <c r="C273" s="789"/>
      <c r="D273" s="789"/>
      <c r="E273" s="789"/>
      <c r="F273" s="789"/>
      <c r="G273" s="789"/>
      <c r="H273" s="789"/>
      <c r="I273" s="789"/>
      <c r="J273" s="789"/>
      <c r="K273" s="789"/>
      <c r="L273" s="789"/>
      <c r="M273" s="789"/>
      <c r="N273" s="789"/>
      <c r="O273" s="789"/>
      <c r="P273" s="789"/>
      <c r="Q273" s="789"/>
      <c r="R273" s="789"/>
      <c r="S273" s="789"/>
      <c r="T273" s="789"/>
      <c r="U273" s="789"/>
      <c r="V273" s="789"/>
      <c r="W273" s="789"/>
      <c r="X273" s="789"/>
      <c r="Y273" s="789"/>
      <c r="Z273" s="789"/>
      <c r="AA273" s="789"/>
      <c r="AB273" s="789"/>
      <c r="AC273" s="789"/>
      <c r="AD273" s="789"/>
      <c r="AE273" s="789"/>
      <c r="AF273" s="789"/>
      <c r="AG273" s="473"/>
      <c r="AH273" s="113"/>
      <c r="AI273" s="67"/>
    </row>
    <row r="274" spans="1:35" ht="22.35" customHeight="1" x14ac:dyDescent="0.2">
      <c r="A274" s="1442"/>
      <c r="B274" s="1093"/>
      <c r="C274" s="789"/>
      <c r="D274" s="789"/>
      <c r="E274" s="789"/>
      <c r="F274" s="789"/>
      <c r="G274" s="789"/>
      <c r="H274" s="789"/>
      <c r="I274" s="789"/>
      <c r="J274" s="789"/>
      <c r="K274" s="789"/>
      <c r="L274" s="789"/>
      <c r="M274" s="789"/>
      <c r="N274" s="789"/>
      <c r="O274" s="789"/>
      <c r="P274" s="789"/>
      <c r="Q274" s="789"/>
      <c r="R274" s="789"/>
      <c r="S274" s="789"/>
      <c r="T274" s="789"/>
      <c r="U274" s="789"/>
      <c r="V274" s="789"/>
      <c r="W274" s="789"/>
      <c r="X274" s="789"/>
      <c r="Y274" s="789"/>
      <c r="Z274" s="789"/>
      <c r="AA274" s="789"/>
      <c r="AB274" s="789"/>
      <c r="AC274" s="789"/>
      <c r="AD274" s="789"/>
      <c r="AE274" s="789"/>
      <c r="AF274" s="789"/>
      <c r="AG274" s="473"/>
      <c r="AH274" s="113"/>
      <c r="AI274" s="67"/>
    </row>
    <row r="275" spans="1:35" ht="22.35" customHeight="1" x14ac:dyDescent="0.2">
      <c r="A275" s="68"/>
      <c r="B275" s="74"/>
      <c r="C275" s="66"/>
      <c r="D275" s="66"/>
      <c r="E275" s="66"/>
      <c r="F275" s="66"/>
      <c r="G275" s="66"/>
      <c r="H275" s="66"/>
      <c r="I275" s="66"/>
      <c r="J275" s="66"/>
      <c r="L275" s="66"/>
      <c r="M275" s="66"/>
      <c r="N275" s="66"/>
      <c r="O275" s="66"/>
      <c r="P275" s="48"/>
      <c r="Q275" s="48"/>
      <c r="R275" s="48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7"/>
      <c r="AI275" s="67"/>
    </row>
    <row r="279" spans="1:35" ht="21" customHeight="1" thickBot="1" x14ac:dyDescent="0.25">
      <c r="A279" s="104" t="s">
        <v>354</v>
      </c>
    </row>
    <row r="280" spans="1:35" ht="21" customHeight="1" x14ac:dyDescent="0.2">
      <c r="B280" s="1850" t="s">
        <v>324</v>
      </c>
      <c r="C280" s="1739"/>
      <c r="D280" s="1781" t="s">
        <v>97</v>
      </c>
      <c r="E280" s="1575"/>
      <c r="F280" s="1734"/>
      <c r="G280" s="1739"/>
      <c r="H280" s="1781" t="s">
        <v>98</v>
      </c>
      <c r="I280" s="1575"/>
      <c r="J280" s="1734"/>
      <c r="K280" s="1739"/>
      <c r="L280" s="1781" t="s">
        <v>99</v>
      </c>
      <c r="M280" s="1575"/>
      <c r="N280" s="1734"/>
      <c r="O280" s="1739"/>
      <c r="P280" s="1781" t="s">
        <v>100</v>
      </c>
      <c r="Q280" s="1575"/>
      <c r="R280" s="1734"/>
      <c r="S280" s="1739"/>
      <c r="T280" s="1781" t="s">
        <v>101</v>
      </c>
      <c r="U280" s="1575"/>
      <c r="V280" s="1734"/>
      <c r="W280" s="1739"/>
      <c r="X280" s="1781" t="s">
        <v>102</v>
      </c>
      <c r="Y280" s="1575"/>
      <c r="Z280" s="1734"/>
      <c r="AA280" s="1739"/>
      <c r="AB280" s="1781" t="s">
        <v>103</v>
      </c>
      <c r="AC280" s="1575"/>
      <c r="AD280" s="1575"/>
      <c r="AE280" s="1784" t="s">
        <v>104</v>
      </c>
      <c r="AF280" s="1575"/>
      <c r="AG280" s="1575"/>
      <c r="AH280" s="1575"/>
      <c r="AI280" s="1576"/>
    </row>
    <row r="281" spans="1:35" ht="21" customHeight="1" x14ac:dyDescent="0.2">
      <c r="B281" s="716"/>
      <c r="C281" s="410" t="s">
        <v>355</v>
      </c>
      <c r="D281" s="406"/>
      <c r="E281" s="411"/>
      <c r="F281" s="412"/>
      <c r="G281" s="410" t="s">
        <v>355</v>
      </c>
      <c r="H281" s="406"/>
      <c r="I281" s="411"/>
      <c r="J281" s="412"/>
      <c r="K281" s="410" t="s">
        <v>355</v>
      </c>
      <c r="L281" s="406"/>
      <c r="M281" s="411"/>
      <c r="N281" s="412"/>
      <c r="O281" s="410" t="s">
        <v>355</v>
      </c>
      <c r="P281" s="413"/>
      <c r="Q281" s="411"/>
      <c r="R281" s="412"/>
      <c r="S281" s="414" t="s">
        <v>356</v>
      </c>
      <c r="T281" s="406"/>
      <c r="U281" s="411"/>
      <c r="V281" s="412"/>
      <c r="W281" s="408"/>
      <c r="X281" s="406"/>
      <c r="Y281" s="398"/>
      <c r="Z281" s="407"/>
      <c r="AA281" s="408"/>
      <c r="AB281" s="406"/>
      <c r="AC281" s="398"/>
      <c r="AD281" s="398"/>
      <c r="AE281" s="409"/>
      <c r="AF281" s="398"/>
      <c r="AG281" s="421"/>
      <c r="AH281" s="421"/>
      <c r="AI281" s="404"/>
    </row>
    <row r="282" spans="1:35" ht="21" customHeight="1" x14ac:dyDescent="0.2">
      <c r="A282" s="70"/>
      <c r="B282" s="1450"/>
      <c r="C282" s="1838" t="s">
        <v>238</v>
      </c>
      <c r="D282" s="1451"/>
      <c r="E282" s="411"/>
      <c r="F282" s="412"/>
      <c r="G282" s="1838" t="s">
        <v>238</v>
      </c>
      <c r="H282" s="406"/>
      <c r="I282" s="411"/>
      <c r="J282" s="412"/>
      <c r="K282" s="1838" t="s">
        <v>238</v>
      </c>
      <c r="L282" s="406"/>
      <c r="M282" s="411"/>
      <c r="N282" s="412"/>
      <c r="O282" s="1838" t="s">
        <v>238</v>
      </c>
      <c r="P282" s="406"/>
      <c r="Q282" s="411"/>
      <c r="R282" s="412"/>
      <c r="S282" s="410" t="s">
        <v>357</v>
      </c>
      <c r="T282" s="406"/>
      <c r="U282" s="411"/>
      <c r="V282" s="412"/>
      <c r="W282" s="408"/>
      <c r="X282" s="406"/>
      <c r="Y282" s="398"/>
      <c r="Z282" s="407"/>
      <c r="AA282" s="408"/>
      <c r="AB282" s="406"/>
      <c r="AC282" s="398"/>
      <c r="AD282" s="398"/>
      <c r="AE282" s="409"/>
      <c r="AF282" s="398"/>
      <c r="AG282" s="421"/>
      <c r="AH282" s="421"/>
      <c r="AI282" s="404"/>
    </row>
    <row r="283" spans="1:35" ht="21" customHeight="1" x14ac:dyDescent="0.2">
      <c r="B283" s="1450"/>
      <c r="C283" s="1838" t="s">
        <v>241</v>
      </c>
      <c r="D283" s="1451"/>
      <c r="E283" s="411"/>
      <c r="F283" s="412"/>
      <c r="G283" s="1838" t="s">
        <v>241</v>
      </c>
      <c r="H283" s="406"/>
      <c r="I283" s="411"/>
      <c r="J283" s="412"/>
      <c r="K283" s="1838" t="s">
        <v>241</v>
      </c>
      <c r="L283" s="406"/>
      <c r="M283" s="411"/>
      <c r="N283" s="412"/>
      <c r="O283" s="1838" t="s">
        <v>241</v>
      </c>
      <c r="P283" s="406"/>
      <c r="Q283" s="411"/>
      <c r="R283" s="412"/>
      <c r="S283" s="1838" t="s">
        <v>236</v>
      </c>
      <c r="T283" s="406"/>
      <c r="U283" s="411"/>
      <c r="V283" s="412"/>
      <c r="W283" s="408"/>
      <c r="X283" s="406"/>
      <c r="Y283" s="398"/>
      <c r="Z283" s="407"/>
      <c r="AA283" s="408"/>
      <c r="AB283" s="406"/>
      <c r="AC283" s="398"/>
      <c r="AD283" s="398"/>
      <c r="AE283" s="409"/>
      <c r="AF283" s="398"/>
      <c r="AG283" s="421"/>
      <c r="AH283" s="421"/>
      <c r="AI283" s="404"/>
    </row>
    <row r="284" spans="1:35" ht="21" customHeight="1" x14ac:dyDescent="0.2">
      <c r="B284" s="1450"/>
      <c r="C284" s="1643"/>
      <c r="D284" s="1644"/>
      <c r="E284" s="398"/>
      <c r="F284" s="407"/>
      <c r="G284" s="1643"/>
      <c r="H284" s="1644"/>
      <c r="I284" s="398"/>
      <c r="J284" s="407"/>
      <c r="K284" s="1643"/>
      <c r="L284" s="1644"/>
      <c r="M284" s="398"/>
      <c r="N284" s="407"/>
      <c r="O284" s="1643"/>
      <c r="P284" s="1644"/>
      <c r="Q284" s="398"/>
      <c r="R284" s="407"/>
      <c r="S284" s="1643"/>
      <c r="T284" s="1644"/>
      <c r="U284" s="398"/>
      <c r="V284" s="407"/>
      <c r="W284" s="408"/>
      <c r="X284" s="406"/>
      <c r="Y284" s="398"/>
      <c r="Z284" s="407"/>
      <c r="AA284" s="408"/>
      <c r="AB284" s="406"/>
      <c r="AC284" s="398"/>
      <c r="AD284" s="398"/>
      <c r="AE284" s="409"/>
      <c r="AF284" s="398"/>
      <c r="AG284" s="421"/>
      <c r="AH284" s="421"/>
      <c r="AI284" s="404"/>
    </row>
    <row r="285" spans="1:35" ht="21" customHeight="1" x14ac:dyDescent="0.2">
      <c r="B285" s="1450"/>
      <c r="C285" s="1787"/>
      <c r="D285" s="1644"/>
      <c r="E285" s="398"/>
      <c r="F285" s="407"/>
      <c r="G285" s="406"/>
      <c r="H285" s="406"/>
      <c r="I285" s="398"/>
      <c r="J285" s="407"/>
      <c r="K285" s="406"/>
      <c r="L285" s="406"/>
      <c r="M285" s="398"/>
      <c r="N285" s="407"/>
      <c r="O285" s="406"/>
      <c r="P285" s="406"/>
      <c r="Q285" s="398"/>
      <c r="R285" s="407"/>
      <c r="S285" s="406"/>
      <c r="T285" s="406"/>
      <c r="U285" s="398"/>
      <c r="V285" s="407"/>
      <c r="W285" s="408"/>
      <c r="X285" s="406"/>
      <c r="Y285" s="398"/>
      <c r="Z285" s="407"/>
      <c r="AA285" s="408"/>
      <c r="AB285" s="406"/>
      <c r="AC285" s="398"/>
      <c r="AD285" s="398"/>
      <c r="AE285" s="409"/>
      <c r="AF285" s="398"/>
      <c r="AG285" s="421"/>
      <c r="AH285" s="421"/>
      <c r="AI285" s="404"/>
    </row>
    <row r="286" spans="1:35" ht="21" customHeight="1" x14ac:dyDescent="0.2">
      <c r="B286" s="1450" t="s">
        <v>210</v>
      </c>
      <c r="C286" s="1787" t="s">
        <v>358</v>
      </c>
      <c r="D286" s="1451"/>
      <c r="E286" s="411"/>
      <c r="F286" s="412"/>
      <c r="G286" s="1787" t="s">
        <v>358</v>
      </c>
      <c r="H286" s="1451"/>
      <c r="I286" s="411"/>
      <c r="J286" s="412"/>
      <c r="K286" s="1787" t="s">
        <v>358</v>
      </c>
      <c r="L286" s="1451"/>
      <c r="M286" s="411"/>
      <c r="N286" s="412"/>
      <c r="O286" s="1787" t="s">
        <v>358</v>
      </c>
      <c r="P286" s="1451"/>
      <c r="Q286" s="411"/>
      <c r="R286" s="412"/>
      <c r="S286" s="406" t="s">
        <v>359</v>
      </c>
      <c r="T286" s="406"/>
      <c r="U286" s="411"/>
      <c r="V286" s="412"/>
      <c r="W286" s="408"/>
      <c r="X286" s="406"/>
      <c r="Y286" s="398"/>
      <c r="Z286" s="407"/>
      <c r="AA286" s="408"/>
      <c r="AB286" s="406"/>
      <c r="AC286" s="398"/>
      <c r="AD286" s="398"/>
      <c r="AE286" s="409"/>
      <c r="AF286" s="398"/>
      <c r="AG286" s="421"/>
      <c r="AH286" s="421"/>
      <c r="AI286" s="404"/>
    </row>
    <row r="287" spans="1:35" ht="21" customHeight="1" x14ac:dyDescent="0.2">
      <c r="B287" s="1450" t="s">
        <v>214</v>
      </c>
      <c r="C287" s="1787" t="s">
        <v>360</v>
      </c>
      <c r="D287" s="1451"/>
      <c r="E287" s="411"/>
      <c r="F287" s="412"/>
      <c r="G287" s="1787" t="s">
        <v>360</v>
      </c>
      <c r="H287" s="1451"/>
      <c r="I287" s="411"/>
      <c r="J287" s="412"/>
      <c r="K287" s="1787" t="s">
        <v>360</v>
      </c>
      <c r="L287" s="1451"/>
      <c r="M287" s="411"/>
      <c r="N287" s="412"/>
      <c r="O287" s="1787" t="s">
        <v>360</v>
      </c>
      <c r="P287" s="1451"/>
      <c r="Q287" s="411"/>
      <c r="R287" s="412"/>
      <c r="S287" s="406" t="s">
        <v>361</v>
      </c>
      <c r="T287" s="406"/>
      <c r="U287" s="411"/>
      <c r="V287" s="412"/>
      <c r="W287" s="408"/>
      <c r="X287" s="406"/>
      <c r="Y287" s="398"/>
      <c r="Z287" s="407"/>
      <c r="AA287" s="408"/>
      <c r="AB287" s="406"/>
      <c r="AC287" s="398"/>
      <c r="AD287" s="398"/>
      <c r="AE287" s="409"/>
      <c r="AF287" s="398"/>
      <c r="AG287" s="421"/>
      <c r="AH287" s="421"/>
      <c r="AI287" s="404"/>
    </row>
    <row r="288" spans="1:35" ht="21" customHeight="1" thickBot="1" x14ac:dyDescent="0.25">
      <c r="B288" s="1452" t="s">
        <v>221</v>
      </c>
      <c r="C288" s="1800" t="s">
        <v>362</v>
      </c>
      <c r="D288" s="1453"/>
      <c r="E288" s="206"/>
      <c r="F288" s="207"/>
      <c r="G288" s="1800" t="s">
        <v>362</v>
      </c>
      <c r="H288" s="1453"/>
      <c r="I288" s="206"/>
      <c r="J288" s="207"/>
      <c r="K288" s="1800" t="s">
        <v>362</v>
      </c>
      <c r="L288" s="1453"/>
      <c r="M288" s="206"/>
      <c r="N288" s="207"/>
      <c r="O288" s="1800" t="s">
        <v>362</v>
      </c>
      <c r="P288" s="1453"/>
      <c r="Q288" s="206"/>
      <c r="R288" s="207"/>
      <c r="S288" s="150" t="s">
        <v>363</v>
      </c>
      <c r="T288" s="150"/>
      <c r="U288" s="206"/>
      <c r="V288" s="207"/>
      <c r="W288" s="201"/>
      <c r="X288" s="150"/>
      <c r="Y288" s="202"/>
      <c r="Z288" s="203"/>
      <c r="AA288" s="204"/>
      <c r="AB288" s="150"/>
      <c r="AC288" s="202"/>
      <c r="AD288" s="202"/>
      <c r="AE288" s="205"/>
      <c r="AF288" s="202"/>
      <c r="AG288" s="200"/>
      <c r="AH288" s="200"/>
      <c r="AI288" s="147"/>
    </row>
    <row r="289" spans="1:35" ht="21" customHeight="1" x14ac:dyDescent="0.2">
      <c r="B289" s="37"/>
      <c r="C289" s="42"/>
      <c r="D289" s="5"/>
      <c r="G289" s="42"/>
      <c r="H289" s="5"/>
      <c r="K289" s="42"/>
      <c r="L289" s="5"/>
      <c r="O289" s="42"/>
      <c r="P289" s="5"/>
      <c r="S289" s="42"/>
      <c r="T289" s="42"/>
      <c r="X289" s="42"/>
      <c r="AB289" s="42"/>
      <c r="AE289" s="42"/>
    </row>
    <row r="290" spans="1:35" ht="21" customHeight="1" x14ac:dyDescent="0.2">
      <c r="A290" s="717" t="s">
        <v>364</v>
      </c>
    </row>
    <row r="291" spans="1:35" ht="21" customHeight="1" thickBot="1" x14ac:dyDescent="0.25">
      <c r="A291" s="1776"/>
      <c r="B291" s="1597" t="s">
        <v>29</v>
      </c>
      <c r="C291" s="1716">
        <v>1</v>
      </c>
      <c r="D291" s="1716">
        <v>2</v>
      </c>
      <c r="E291" s="1637">
        <v>3</v>
      </c>
      <c r="F291" s="1637">
        <v>4</v>
      </c>
      <c r="G291" s="1637">
        <v>5</v>
      </c>
      <c r="H291" s="1637">
        <v>6</v>
      </c>
      <c r="I291" s="1637">
        <v>7</v>
      </c>
      <c r="J291" s="1716">
        <v>8</v>
      </c>
      <c r="K291" s="1716">
        <v>9</v>
      </c>
      <c r="L291" s="1637">
        <v>10</v>
      </c>
      <c r="M291" s="1637">
        <v>11</v>
      </c>
      <c r="N291" s="1637">
        <v>12</v>
      </c>
      <c r="O291" s="1637">
        <v>13</v>
      </c>
      <c r="P291" s="1637">
        <v>14</v>
      </c>
      <c r="Q291" s="1716">
        <v>15</v>
      </c>
      <c r="R291" s="1716">
        <v>16</v>
      </c>
      <c r="S291" s="1637">
        <v>17</v>
      </c>
      <c r="T291" s="1637">
        <v>18</v>
      </c>
      <c r="U291" s="1637">
        <v>19</v>
      </c>
      <c r="V291" s="1637">
        <v>20</v>
      </c>
      <c r="W291" s="1637">
        <v>21</v>
      </c>
      <c r="X291" s="1716">
        <v>22</v>
      </c>
      <c r="Y291" s="1716">
        <v>23</v>
      </c>
      <c r="Z291" s="1637">
        <v>24</v>
      </c>
      <c r="AA291" s="1637">
        <v>25</v>
      </c>
      <c r="AB291" s="1637">
        <v>26</v>
      </c>
      <c r="AC291" s="1637">
        <v>27</v>
      </c>
      <c r="AD291" s="1637">
        <v>28</v>
      </c>
      <c r="AE291" s="1716">
        <v>29</v>
      </c>
      <c r="AF291" s="1716">
        <v>30</v>
      </c>
      <c r="AG291" s="1717">
        <v>31</v>
      </c>
      <c r="AH291" s="111"/>
      <c r="AI291" s="112"/>
    </row>
    <row r="292" spans="1:35" ht="21" customHeight="1" x14ac:dyDescent="0.2">
      <c r="A292" s="1851">
        <v>3702</v>
      </c>
      <c r="B292" s="1749" t="s">
        <v>365</v>
      </c>
      <c r="C292" s="1393"/>
      <c r="D292" s="1393"/>
      <c r="E292" s="1393" t="s">
        <v>32</v>
      </c>
      <c r="F292" s="1393" t="s">
        <v>32</v>
      </c>
      <c r="G292" s="1393" t="s">
        <v>32</v>
      </c>
      <c r="H292" s="1393" t="s">
        <v>32</v>
      </c>
      <c r="I292" s="1393" t="s">
        <v>32</v>
      </c>
      <c r="J292" s="1393"/>
      <c r="K292" s="1393"/>
      <c r="L292" s="1393" t="s">
        <v>32</v>
      </c>
      <c r="M292" s="1393" t="s">
        <v>32</v>
      </c>
      <c r="N292" s="1393" t="s">
        <v>32</v>
      </c>
      <c r="O292" s="1393" t="s">
        <v>32</v>
      </c>
      <c r="P292" s="1393" t="s">
        <v>32</v>
      </c>
      <c r="Q292" s="1393"/>
      <c r="R292" s="1393"/>
      <c r="S292" s="1393" t="s">
        <v>32</v>
      </c>
      <c r="T292" s="1393" t="s">
        <v>32</v>
      </c>
      <c r="U292" s="1393" t="s">
        <v>32</v>
      </c>
      <c r="V292" s="1393" t="s">
        <v>32</v>
      </c>
      <c r="W292" s="1393" t="s">
        <v>32</v>
      </c>
      <c r="X292" s="1393"/>
      <c r="Y292" s="1393"/>
      <c r="Z292" s="1393" t="s">
        <v>32</v>
      </c>
      <c r="AA292" s="1393" t="s">
        <v>32</v>
      </c>
      <c r="AB292" s="1393" t="s">
        <v>32</v>
      </c>
      <c r="AC292" s="1393" t="s">
        <v>32</v>
      </c>
      <c r="AD292" s="1393" t="s">
        <v>32</v>
      </c>
      <c r="AE292" s="1393"/>
      <c r="AF292" s="1393"/>
      <c r="AG292" s="1527" t="s">
        <v>32</v>
      </c>
      <c r="AH292" s="116"/>
      <c r="AI292" s="117"/>
    </row>
    <row r="293" spans="1:35" ht="21" customHeight="1" x14ac:dyDescent="0.2">
      <c r="A293" s="1531"/>
      <c r="B293" s="1605"/>
      <c r="C293" s="1535"/>
      <c r="D293" s="1535"/>
      <c r="E293" s="1535" t="s">
        <v>32</v>
      </c>
      <c r="F293" s="1535" t="s">
        <v>32</v>
      </c>
      <c r="G293" s="1535" t="s">
        <v>32</v>
      </c>
      <c r="H293" s="1535" t="s">
        <v>32</v>
      </c>
      <c r="I293" s="1535" t="s">
        <v>32</v>
      </c>
      <c r="J293" s="1535"/>
      <c r="K293" s="1535"/>
      <c r="L293" s="1535" t="s">
        <v>32</v>
      </c>
      <c r="M293" s="1535" t="s">
        <v>32</v>
      </c>
      <c r="N293" s="1535" t="s">
        <v>32</v>
      </c>
      <c r="O293" s="1535" t="s">
        <v>32</v>
      </c>
      <c r="P293" s="1535" t="s">
        <v>32</v>
      </c>
      <c r="Q293" s="1535"/>
      <c r="R293" s="1535"/>
      <c r="S293" s="1535" t="s">
        <v>32</v>
      </c>
      <c r="T293" s="1535" t="s">
        <v>32</v>
      </c>
      <c r="U293" s="1535" t="s">
        <v>32</v>
      </c>
      <c r="V293" s="1535" t="s">
        <v>32</v>
      </c>
      <c r="W293" s="1535" t="s">
        <v>32</v>
      </c>
      <c r="X293" s="1535"/>
      <c r="Y293" s="1535"/>
      <c r="Z293" s="1535" t="s">
        <v>32</v>
      </c>
      <c r="AA293" s="1535" t="s">
        <v>32</v>
      </c>
      <c r="AB293" s="1535" t="s">
        <v>32</v>
      </c>
      <c r="AC293" s="1535" t="s">
        <v>32</v>
      </c>
      <c r="AD293" s="1535" t="s">
        <v>32</v>
      </c>
      <c r="AE293" s="1535"/>
      <c r="AF293" s="1535"/>
      <c r="AG293" s="1606" t="s">
        <v>32</v>
      </c>
      <c r="AH293" s="116"/>
      <c r="AI293" s="117"/>
    </row>
    <row r="294" spans="1:35" ht="21" customHeight="1" x14ac:dyDescent="0.2">
      <c r="A294" s="1455"/>
      <c r="B294" s="1752"/>
      <c r="C294" s="1535"/>
      <c r="D294" s="1535"/>
      <c r="E294" s="1535" t="s">
        <v>32</v>
      </c>
      <c r="F294" s="1535" t="s">
        <v>32</v>
      </c>
      <c r="G294" s="1535" t="s">
        <v>32</v>
      </c>
      <c r="H294" s="1535" t="s">
        <v>32</v>
      </c>
      <c r="I294" s="1535" t="s">
        <v>32</v>
      </c>
      <c r="J294" s="1535"/>
      <c r="K294" s="1535"/>
      <c r="L294" s="1535" t="s">
        <v>32</v>
      </c>
      <c r="M294" s="1535" t="s">
        <v>32</v>
      </c>
      <c r="N294" s="1535" t="s">
        <v>32</v>
      </c>
      <c r="O294" s="1535" t="s">
        <v>32</v>
      </c>
      <c r="P294" s="1535" t="s">
        <v>32</v>
      </c>
      <c r="Q294" s="1535"/>
      <c r="R294" s="1535"/>
      <c r="S294" s="1535" t="s">
        <v>32</v>
      </c>
      <c r="T294" s="1535" t="s">
        <v>32</v>
      </c>
      <c r="U294" s="1535" t="s">
        <v>32</v>
      </c>
      <c r="V294" s="1535" t="s">
        <v>32</v>
      </c>
      <c r="W294" s="1535" t="s">
        <v>32</v>
      </c>
      <c r="X294" s="1535"/>
      <c r="Y294" s="1535"/>
      <c r="Z294" s="1535" t="s">
        <v>32</v>
      </c>
      <c r="AA294" s="1535" t="s">
        <v>32</v>
      </c>
      <c r="AB294" s="1535" t="s">
        <v>32</v>
      </c>
      <c r="AC294" s="1535" t="s">
        <v>32</v>
      </c>
      <c r="AD294" s="1535" t="s">
        <v>32</v>
      </c>
      <c r="AE294" s="1535"/>
      <c r="AF294" s="1535"/>
      <c r="AG294" s="1606" t="s">
        <v>32</v>
      </c>
      <c r="AH294" s="116"/>
      <c r="AI294" s="117"/>
    </row>
    <row r="295" spans="1:35" ht="21" customHeight="1" x14ac:dyDescent="0.2">
      <c r="A295" s="1456"/>
      <c r="B295" s="1457"/>
      <c r="C295" s="1535"/>
      <c r="D295" s="1535"/>
      <c r="E295" s="1535"/>
      <c r="F295" s="1535"/>
      <c r="G295" s="1535"/>
      <c r="H295" s="1535"/>
      <c r="I295" s="1535"/>
      <c r="J295" s="1535"/>
      <c r="K295" s="1535"/>
      <c r="L295" s="1535"/>
      <c r="M295" s="1535"/>
      <c r="N295" s="1535"/>
      <c r="O295" s="1535"/>
      <c r="P295" s="1535"/>
      <c r="Q295" s="1535"/>
      <c r="R295" s="1535"/>
      <c r="S295" s="1535"/>
      <c r="T295" s="1535"/>
      <c r="U295" s="1535"/>
      <c r="V295" s="1535"/>
      <c r="W295" s="1535"/>
      <c r="X295" s="1535"/>
      <c r="Y295" s="1535"/>
      <c r="Z295" s="1535"/>
      <c r="AA295" s="1535"/>
      <c r="AB295" s="1535"/>
      <c r="AC295" s="1535"/>
      <c r="AD295" s="1535"/>
      <c r="AE295" s="1535"/>
      <c r="AF295" s="1535"/>
      <c r="AG295" s="1606"/>
      <c r="AH295" s="116"/>
      <c r="AI295" s="117"/>
    </row>
    <row r="296" spans="1:35" ht="21" customHeight="1" x14ac:dyDescent="0.2">
      <c r="A296" s="1458"/>
      <c r="B296" s="1459" t="s">
        <v>366</v>
      </c>
      <c r="C296" s="1529"/>
      <c r="D296" s="1529"/>
      <c r="E296" s="1529"/>
      <c r="F296" s="1529"/>
      <c r="G296" s="1529"/>
      <c r="H296" s="1529"/>
      <c r="I296" s="1529"/>
      <c r="J296" s="1529"/>
      <c r="K296" s="1529"/>
      <c r="L296" s="1529"/>
      <c r="M296" s="1529"/>
      <c r="N296" s="1529"/>
      <c r="O296" s="1529"/>
      <c r="P296" s="1529"/>
      <c r="Q296" s="1529"/>
      <c r="R296" s="1529"/>
      <c r="S296" s="1529"/>
      <c r="T296" s="1529"/>
      <c r="U296" s="1529"/>
      <c r="V296" s="1529"/>
      <c r="W296" s="1529"/>
      <c r="X296" s="1529"/>
      <c r="Y296" s="1529"/>
      <c r="Z296" s="1529"/>
      <c r="AA296" s="1529"/>
      <c r="AB296" s="1529"/>
      <c r="AC296" s="1529"/>
      <c r="AD296" s="1529"/>
      <c r="AE296" s="1529"/>
      <c r="AF296" s="1529"/>
      <c r="AG296" s="1530"/>
      <c r="AH296" s="114"/>
      <c r="AI296" s="115"/>
    </row>
    <row r="297" spans="1:35" ht="21" customHeight="1" x14ac:dyDescent="0.2">
      <c r="A297" s="1455">
        <v>3702</v>
      </c>
      <c r="B297" s="1532" t="s">
        <v>367</v>
      </c>
      <c r="C297" s="1567"/>
      <c r="D297" s="1550"/>
      <c r="E297" s="1550" t="s">
        <v>368</v>
      </c>
      <c r="F297" s="1567" t="s">
        <v>368</v>
      </c>
      <c r="G297" s="1567" t="s">
        <v>368</v>
      </c>
      <c r="H297" s="1567" t="s">
        <v>368</v>
      </c>
      <c r="I297" s="1567" t="s">
        <v>368</v>
      </c>
      <c r="J297" s="1567"/>
      <c r="K297" s="1550"/>
      <c r="L297" s="1550" t="s">
        <v>368</v>
      </c>
      <c r="M297" s="1567" t="s">
        <v>368</v>
      </c>
      <c r="N297" s="1567" t="s">
        <v>368</v>
      </c>
      <c r="O297" s="1567" t="s">
        <v>368</v>
      </c>
      <c r="P297" s="1567" t="s">
        <v>368</v>
      </c>
      <c r="Q297" s="1567"/>
      <c r="R297" s="1550"/>
      <c r="S297" s="1550" t="s">
        <v>368</v>
      </c>
      <c r="T297" s="1567" t="s">
        <v>368</v>
      </c>
      <c r="U297" s="1567" t="s">
        <v>368</v>
      </c>
      <c r="V297" s="1567" t="s">
        <v>368</v>
      </c>
      <c r="W297" s="1567" t="s">
        <v>368</v>
      </c>
      <c r="X297" s="1567"/>
      <c r="Y297" s="1550"/>
      <c r="Z297" s="1550" t="s">
        <v>368</v>
      </c>
      <c r="AA297" s="1567" t="s">
        <v>368</v>
      </c>
      <c r="AB297" s="1567" t="s">
        <v>368</v>
      </c>
      <c r="AC297" s="1567" t="s">
        <v>368</v>
      </c>
      <c r="AD297" s="1567" t="s">
        <v>368</v>
      </c>
      <c r="AE297" s="1567"/>
      <c r="AF297" s="1550"/>
      <c r="AG297" s="1754" t="s">
        <v>368</v>
      </c>
      <c r="AH297" s="116"/>
      <c r="AI297" s="117"/>
    </row>
    <row r="298" spans="1:35" ht="21" customHeight="1" x14ac:dyDescent="0.2">
      <c r="A298" s="1455"/>
      <c r="B298" s="1532" t="s">
        <v>369</v>
      </c>
      <c r="C298" s="1567"/>
      <c r="D298" s="1567"/>
      <c r="E298" s="1539" t="s">
        <v>370</v>
      </c>
      <c r="F298" s="1539" t="s">
        <v>370</v>
      </c>
      <c r="G298" s="1539" t="s">
        <v>370</v>
      </c>
      <c r="H298" s="1539" t="s">
        <v>370</v>
      </c>
      <c r="I298" s="1539" t="s">
        <v>370</v>
      </c>
      <c r="J298" s="1539"/>
      <c r="K298" s="1539"/>
      <c r="L298" s="1567" t="s">
        <v>370</v>
      </c>
      <c r="M298" s="1668" t="s">
        <v>419</v>
      </c>
      <c r="N298" s="1605" t="s">
        <v>370</v>
      </c>
      <c r="O298" s="1605" t="s">
        <v>370</v>
      </c>
      <c r="P298" s="1605" t="s">
        <v>370</v>
      </c>
      <c r="Q298" s="1567"/>
      <c r="R298" s="1567"/>
      <c r="S298" s="1567" t="s">
        <v>370</v>
      </c>
      <c r="T298" s="1567" t="s">
        <v>370</v>
      </c>
      <c r="U298" s="1567" t="s">
        <v>370</v>
      </c>
      <c r="V298" s="1567" t="s">
        <v>370</v>
      </c>
      <c r="W298" s="1567" t="s">
        <v>370</v>
      </c>
      <c r="X298" s="1567"/>
      <c r="Y298" s="1567"/>
      <c r="Z298" s="1567" t="s">
        <v>370</v>
      </c>
      <c r="AA298" s="1567" t="s">
        <v>370</v>
      </c>
      <c r="AB298" s="1567" t="s">
        <v>370</v>
      </c>
      <c r="AC298" s="1567" t="s">
        <v>370</v>
      </c>
      <c r="AD298" s="1567" t="s">
        <v>370</v>
      </c>
      <c r="AE298" s="1567"/>
      <c r="AF298" s="1567"/>
      <c r="AG298" s="1683" t="s">
        <v>370</v>
      </c>
      <c r="AH298" s="116"/>
      <c r="AI298" s="117"/>
    </row>
    <row r="299" spans="1:35" ht="21" customHeight="1" thickBot="1" x14ac:dyDescent="0.25">
      <c r="A299" s="1461"/>
      <c r="B299" s="1608" t="s">
        <v>371</v>
      </c>
      <c r="C299" s="1609"/>
      <c r="D299" s="1616"/>
      <c r="E299" s="1616" t="s">
        <v>372</v>
      </c>
      <c r="F299" s="1609" t="s">
        <v>372</v>
      </c>
      <c r="G299" s="1609" t="s">
        <v>372</v>
      </c>
      <c r="H299" s="1609" t="s">
        <v>372</v>
      </c>
      <c r="I299" s="1609" t="s">
        <v>372</v>
      </c>
      <c r="J299" s="1609"/>
      <c r="K299" s="1616"/>
      <c r="L299" s="1610" t="s">
        <v>372</v>
      </c>
      <c r="M299" s="1610" t="s">
        <v>372</v>
      </c>
      <c r="N299" s="1610" t="s">
        <v>372</v>
      </c>
      <c r="O299" s="1610" t="s">
        <v>372</v>
      </c>
      <c r="P299" s="1610" t="s">
        <v>372</v>
      </c>
      <c r="Q299" s="1610"/>
      <c r="R299" s="1610"/>
      <c r="S299" s="1610" t="s">
        <v>372</v>
      </c>
      <c r="T299" s="1610" t="s">
        <v>372</v>
      </c>
      <c r="U299" s="1610" t="s">
        <v>372</v>
      </c>
      <c r="V299" s="1610" t="s">
        <v>372</v>
      </c>
      <c r="W299" s="1610" t="s">
        <v>372</v>
      </c>
      <c r="X299" s="1610"/>
      <c r="Y299" s="1610"/>
      <c r="Z299" s="1610" t="s">
        <v>372</v>
      </c>
      <c r="AA299" s="1610" t="s">
        <v>372</v>
      </c>
      <c r="AB299" s="1610" t="s">
        <v>372</v>
      </c>
      <c r="AC299" s="1610" t="s">
        <v>372</v>
      </c>
      <c r="AD299" s="1610" t="s">
        <v>372</v>
      </c>
      <c r="AE299" s="1609"/>
      <c r="AF299" s="1616"/>
      <c r="AG299" s="1852" t="s">
        <v>372</v>
      </c>
      <c r="AH299" s="116"/>
      <c r="AI299" s="117"/>
    </row>
    <row r="300" spans="1:35" ht="21" customHeight="1" x14ac:dyDescent="0.2"/>
    <row r="301" spans="1:35" ht="24" customHeight="1" x14ac:dyDescent="0.2"/>
    <row r="302" spans="1:35" ht="25.5" customHeight="1" thickBot="1" x14ac:dyDescent="0.25">
      <c r="A302" s="104" t="s">
        <v>373</v>
      </c>
    </row>
    <row r="303" spans="1:35" ht="21" customHeight="1" x14ac:dyDescent="0.2">
      <c r="A303" s="1"/>
      <c r="B303" s="1850" t="s">
        <v>324</v>
      </c>
      <c r="C303" s="1739"/>
      <c r="D303" s="1781" t="s">
        <v>97</v>
      </c>
      <c r="E303" s="1575"/>
      <c r="F303" s="1734"/>
      <c r="G303" s="1739"/>
      <c r="H303" s="1781" t="s">
        <v>98</v>
      </c>
      <c r="I303" s="1575"/>
      <c r="J303" s="1734"/>
      <c r="K303" s="1739"/>
      <c r="L303" s="1781" t="s">
        <v>99</v>
      </c>
      <c r="M303" s="1575"/>
      <c r="N303" s="1734"/>
      <c r="O303" s="1739"/>
      <c r="P303" s="1781" t="s">
        <v>100</v>
      </c>
      <c r="Q303" s="1575"/>
      <c r="R303" s="1734"/>
      <c r="S303" s="1739"/>
      <c r="T303" s="1781" t="s">
        <v>101</v>
      </c>
      <c r="U303" s="1575"/>
      <c r="V303" s="1734"/>
      <c r="W303" s="1739"/>
      <c r="X303" s="1781" t="s">
        <v>102</v>
      </c>
      <c r="Y303" s="1575"/>
      <c r="Z303" s="1734"/>
      <c r="AA303" s="1739"/>
      <c r="AB303" s="1781" t="s">
        <v>103</v>
      </c>
      <c r="AC303" s="1575"/>
      <c r="AD303" s="1575"/>
      <c r="AE303" s="1784" t="s">
        <v>104</v>
      </c>
      <c r="AF303" s="1575"/>
      <c r="AG303" s="1575"/>
      <c r="AH303" s="1575"/>
      <c r="AI303" s="1576"/>
    </row>
    <row r="304" spans="1:35" ht="21" customHeight="1" x14ac:dyDescent="0.2">
      <c r="A304" s="1"/>
      <c r="B304" s="716"/>
      <c r="C304" s="397"/>
      <c r="D304" s="406"/>
      <c r="E304" s="421"/>
      <c r="F304" s="415"/>
      <c r="G304" s="397"/>
      <c r="H304" s="406"/>
      <c r="I304" s="421"/>
      <c r="J304" s="415"/>
      <c r="K304" s="397"/>
      <c r="L304" s="406"/>
      <c r="M304" s="421"/>
      <c r="N304" s="415"/>
      <c r="O304" s="397"/>
      <c r="P304" s="406"/>
      <c r="Q304" s="421"/>
      <c r="R304" s="415"/>
      <c r="S304" s="397"/>
      <c r="T304" s="406"/>
      <c r="U304" s="421"/>
      <c r="V304" s="415"/>
      <c r="W304" s="397"/>
      <c r="X304" s="406"/>
      <c r="Y304" s="421"/>
      <c r="Z304" s="415"/>
      <c r="AA304" s="397"/>
      <c r="AB304" s="406"/>
      <c r="AC304" s="421"/>
      <c r="AD304" s="421"/>
      <c r="AE304" s="409"/>
      <c r="AF304" s="421"/>
      <c r="AG304" s="421"/>
      <c r="AH304" s="421"/>
      <c r="AI304" s="404"/>
    </row>
    <row r="305" spans="1:36" ht="21" customHeight="1" x14ac:dyDescent="0.2">
      <c r="A305" s="70"/>
      <c r="B305" s="1450"/>
      <c r="C305" s="1643"/>
      <c r="D305" s="1501"/>
      <c r="E305" s="1501"/>
      <c r="F305" s="1789"/>
      <c r="G305" s="1643"/>
      <c r="H305" s="1501"/>
      <c r="I305" s="1501"/>
      <c r="J305" s="1789"/>
      <c r="K305" s="1643"/>
      <c r="L305" s="1501"/>
      <c r="M305" s="1501"/>
      <c r="N305" s="1789"/>
      <c r="O305" s="1643"/>
      <c r="P305" s="1501"/>
      <c r="Q305" s="1501"/>
      <c r="R305" s="1789"/>
      <c r="S305" s="1643"/>
      <c r="T305" s="1501"/>
      <c r="U305" s="1501"/>
      <c r="V305" s="1789"/>
      <c r="W305" s="1643"/>
      <c r="X305" s="1501"/>
      <c r="Y305" s="1501"/>
      <c r="Z305" s="1789"/>
      <c r="AA305" s="1787"/>
      <c r="AB305" s="1501"/>
      <c r="AC305" s="1501"/>
      <c r="AD305" s="1644"/>
      <c r="AE305" s="1463"/>
      <c r="AF305" s="1501"/>
      <c r="AG305" s="1501"/>
      <c r="AH305" s="1644"/>
      <c r="AI305" s="1510"/>
    </row>
    <row r="306" spans="1:36" ht="21" customHeight="1" thickBot="1" x14ac:dyDescent="0.25">
      <c r="A306" s="1"/>
      <c r="B306" s="1799"/>
      <c r="C306" s="1800"/>
      <c r="D306" s="1588"/>
      <c r="E306" s="1588"/>
      <c r="F306" s="1824"/>
      <c r="G306" s="1800"/>
      <c r="H306" s="1588"/>
      <c r="I306" s="1588"/>
      <c r="J306" s="1824"/>
      <c r="K306" s="1800"/>
      <c r="L306" s="1588"/>
      <c r="M306" s="1588"/>
      <c r="N306" s="1824"/>
      <c r="O306" s="1800"/>
      <c r="P306" s="1588"/>
      <c r="Q306" s="1588"/>
      <c r="R306" s="1824"/>
      <c r="S306" s="1800"/>
      <c r="T306" s="1588"/>
      <c r="U306" s="1588"/>
      <c r="V306" s="1824"/>
      <c r="W306" s="1822"/>
      <c r="X306" s="1588"/>
      <c r="Y306" s="1588"/>
      <c r="Z306" s="1824"/>
      <c r="AA306" s="1822"/>
      <c r="AB306" s="1588"/>
      <c r="AC306" s="1588"/>
      <c r="AD306" s="1807"/>
      <c r="AE306" s="1822"/>
      <c r="AF306" s="1588"/>
      <c r="AG306" s="1588"/>
      <c r="AH306" s="1807"/>
      <c r="AI306" s="1595"/>
    </row>
    <row r="307" spans="1:36" ht="21" customHeight="1" x14ac:dyDescent="0.2">
      <c r="A307" s="1"/>
      <c r="B307" s="5"/>
      <c r="C307" s="42"/>
      <c r="F307" s="46"/>
      <c r="G307" s="42"/>
      <c r="J307" s="46"/>
      <c r="K307" s="42"/>
      <c r="N307" s="46"/>
      <c r="O307" s="42"/>
      <c r="R307" s="46"/>
      <c r="S307" s="42"/>
      <c r="V307" s="46"/>
      <c r="W307" s="46"/>
      <c r="Z307" s="46"/>
      <c r="AA307" s="46"/>
      <c r="AD307" s="46"/>
      <c r="AE307" s="46"/>
      <c r="AH307" s="46"/>
    </row>
    <row r="308" spans="1:36" ht="33" customHeight="1" x14ac:dyDescent="0.2">
      <c r="A308" s="104" t="s">
        <v>374</v>
      </c>
      <c r="B308" s="5"/>
      <c r="C308" s="42"/>
      <c r="F308" s="46"/>
      <c r="G308" s="42"/>
      <c r="J308" s="46"/>
      <c r="K308" s="42"/>
      <c r="N308" s="46"/>
      <c r="O308" s="42"/>
      <c r="R308" s="46"/>
      <c r="S308" s="42"/>
      <c r="V308" s="46"/>
      <c r="W308" s="46"/>
      <c r="Z308" s="46"/>
      <c r="AA308" s="46"/>
      <c r="AD308" s="46"/>
      <c r="AE308" s="46"/>
      <c r="AH308" s="210"/>
      <c r="AI308" s="124"/>
      <c r="AJ308" s="124"/>
    </row>
    <row r="309" spans="1:36" ht="21" customHeight="1" thickBot="1" x14ac:dyDescent="0.25">
      <c r="A309" s="1776" t="s">
        <v>28</v>
      </c>
      <c r="B309" s="1597" t="s">
        <v>29</v>
      </c>
      <c r="C309" s="1716">
        <v>1</v>
      </c>
      <c r="D309" s="1716">
        <v>2</v>
      </c>
      <c r="E309" s="1637">
        <v>3</v>
      </c>
      <c r="F309" s="1637">
        <v>4</v>
      </c>
      <c r="G309" s="1637">
        <v>5</v>
      </c>
      <c r="H309" s="1637">
        <v>6</v>
      </c>
      <c r="I309" s="1637">
        <v>7</v>
      </c>
      <c r="J309" s="1716">
        <v>8</v>
      </c>
      <c r="K309" s="1716">
        <v>9</v>
      </c>
      <c r="L309" s="1637">
        <v>10</v>
      </c>
      <c r="M309" s="1637">
        <v>11</v>
      </c>
      <c r="N309" s="1637">
        <v>12</v>
      </c>
      <c r="O309" s="1637">
        <v>13</v>
      </c>
      <c r="P309" s="1637">
        <v>14</v>
      </c>
      <c r="Q309" s="1716">
        <v>15</v>
      </c>
      <c r="R309" s="1716">
        <v>16</v>
      </c>
      <c r="S309" s="1637">
        <v>17</v>
      </c>
      <c r="T309" s="1637">
        <v>18</v>
      </c>
      <c r="U309" s="1637">
        <v>19</v>
      </c>
      <c r="V309" s="1637">
        <v>20</v>
      </c>
      <c r="W309" s="1637">
        <v>21</v>
      </c>
      <c r="X309" s="1716">
        <v>22</v>
      </c>
      <c r="Y309" s="1716">
        <v>23</v>
      </c>
      <c r="Z309" s="1637">
        <v>24</v>
      </c>
      <c r="AA309" s="1637">
        <v>25</v>
      </c>
      <c r="AB309" s="1637">
        <v>26</v>
      </c>
      <c r="AC309" s="1637">
        <v>27</v>
      </c>
      <c r="AD309" s="1637">
        <v>28</v>
      </c>
      <c r="AE309" s="1716">
        <v>29</v>
      </c>
      <c r="AF309" s="1716">
        <v>30</v>
      </c>
      <c r="AG309" s="1717">
        <v>31</v>
      </c>
      <c r="AH309" s="211"/>
      <c r="AI309" s="212"/>
      <c r="AJ309" s="124"/>
    </row>
    <row r="310" spans="1:36" ht="21" customHeight="1" x14ac:dyDescent="0.2">
      <c r="A310" s="1464"/>
      <c r="B310" s="1853" t="s">
        <v>375</v>
      </c>
      <c r="C310" s="1826"/>
      <c r="D310" s="1826"/>
      <c r="E310" s="1826" t="s">
        <v>32</v>
      </c>
      <c r="F310" s="1826" t="s">
        <v>32</v>
      </c>
      <c r="G310" s="1826" t="s">
        <v>32</v>
      </c>
      <c r="H310" s="1826" t="s">
        <v>32</v>
      </c>
      <c r="I310" s="1826" t="s">
        <v>32</v>
      </c>
      <c r="J310" s="1826"/>
      <c r="K310" s="1826"/>
      <c r="L310" s="1826" t="s">
        <v>32</v>
      </c>
      <c r="M310" s="1826" t="s">
        <v>32</v>
      </c>
      <c r="N310" s="1826" t="s">
        <v>32</v>
      </c>
      <c r="O310" s="1826" t="s">
        <v>32</v>
      </c>
      <c r="P310" s="1826" t="s">
        <v>32</v>
      </c>
      <c r="Q310" s="1826"/>
      <c r="R310" s="1826"/>
      <c r="S310" s="1826" t="s">
        <v>32</v>
      </c>
      <c r="T310" s="1826" t="s">
        <v>32</v>
      </c>
      <c r="U310" s="1826" t="s">
        <v>32</v>
      </c>
      <c r="V310" s="1826" t="s">
        <v>32</v>
      </c>
      <c r="W310" s="1826" t="s">
        <v>32</v>
      </c>
      <c r="X310" s="1826"/>
      <c r="Y310" s="1826"/>
      <c r="Z310" s="1826" t="s">
        <v>32</v>
      </c>
      <c r="AA310" s="1826" t="s">
        <v>32</v>
      </c>
      <c r="AB310" s="1826" t="s">
        <v>32</v>
      </c>
      <c r="AC310" s="1826" t="s">
        <v>32</v>
      </c>
      <c r="AD310" s="1826" t="s">
        <v>32</v>
      </c>
      <c r="AE310" s="1826"/>
      <c r="AF310" s="1826"/>
      <c r="AG310" s="1401" t="s">
        <v>32</v>
      </c>
      <c r="AH310" s="213"/>
      <c r="AI310" s="214"/>
      <c r="AJ310" s="124"/>
    </row>
    <row r="311" spans="1:36" ht="21" customHeight="1" x14ac:dyDescent="0.2">
      <c r="A311" s="1107"/>
      <c r="B311" s="870" t="s">
        <v>376</v>
      </c>
      <c r="C311" s="789"/>
      <c r="D311" s="789"/>
      <c r="E311" s="942" t="s">
        <v>32</v>
      </c>
      <c r="F311" s="942" t="s">
        <v>32</v>
      </c>
      <c r="G311" s="942" t="s">
        <v>32</v>
      </c>
      <c r="H311" s="942" t="s">
        <v>32</v>
      </c>
      <c r="I311" s="942" t="s">
        <v>32</v>
      </c>
      <c r="J311" s="942"/>
      <c r="K311" s="942"/>
      <c r="L311" s="942" t="s">
        <v>32</v>
      </c>
      <c r="M311" s="942" t="s">
        <v>32</v>
      </c>
      <c r="N311" s="942" t="s">
        <v>32</v>
      </c>
      <c r="O311" s="942" t="s">
        <v>32</v>
      </c>
      <c r="P311" s="942" t="s">
        <v>32</v>
      </c>
      <c r="Q311" s="942"/>
      <c r="R311" s="942"/>
      <c r="S311" s="942" t="s">
        <v>32</v>
      </c>
      <c r="T311" s="942" t="s">
        <v>32</v>
      </c>
      <c r="U311" s="942" t="s">
        <v>32</v>
      </c>
      <c r="V311" s="942" t="s">
        <v>32</v>
      </c>
      <c r="W311" s="942" t="s">
        <v>32</v>
      </c>
      <c r="X311" s="942"/>
      <c r="Y311" s="942"/>
      <c r="Z311" s="789" t="s">
        <v>32</v>
      </c>
      <c r="AA311" s="789" t="s">
        <v>32</v>
      </c>
      <c r="AB311" s="789" t="s">
        <v>32</v>
      </c>
      <c r="AC311" s="789" t="s">
        <v>32</v>
      </c>
      <c r="AD311" s="789" t="s">
        <v>32</v>
      </c>
      <c r="AE311" s="789"/>
      <c r="AF311" s="789"/>
      <c r="AG311" s="975" t="s">
        <v>32</v>
      </c>
      <c r="AH311" s="213"/>
      <c r="AI311" s="214"/>
      <c r="AJ311" s="124"/>
    </row>
    <row r="312" spans="1:36" ht="21" customHeight="1" x14ac:dyDescent="0.2">
      <c r="A312" s="1442"/>
      <c r="B312" s="870" t="s">
        <v>377</v>
      </c>
      <c r="C312" s="942"/>
      <c r="D312" s="942"/>
      <c r="E312" s="942" t="s">
        <v>32</v>
      </c>
      <c r="F312" s="942" t="s">
        <v>32</v>
      </c>
      <c r="G312" s="942" t="s">
        <v>32</v>
      </c>
      <c r="H312" s="942" t="s">
        <v>32</v>
      </c>
      <c r="I312" s="942" t="s">
        <v>32</v>
      </c>
      <c r="J312" s="942"/>
      <c r="K312" s="942"/>
      <c r="L312" s="942" t="s">
        <v>32</v>
      </c>
      <c r="M312" s="942" t="s">
        <v>32</v>
      </c>
      <c r="N312" s="942" t="s">
        <v>32</v>
      </c>
      <c r="O312" s="942" t="s">
        <v>32</v>
      </c>
      <c r="P312" s="942" t="s">
        <v>32</v>
      </c>
      <c r="Q312" s="942"/>
      <c r="R312" s="942"/>
      <c r="S312" s="789" t="s">
        <v>32</v>
      </c>
      <c r="T312" s="789" t="s">
        <v>32</v>
      </c>
      <c r="U312" s="789" t="s">
        <v>32</v>
      </c>
      <c r="V312" s="789" t="s">
        <v>32</v>
      </c>
      <c r="W312" s="789" t="s">
        <v>32</v>
      </c>
      <c r="X312" s="789"/>
      <c r="Y312" s="789"/>
      <c r="Z312" s="789" t="s">
        <v>32</v>
      </c>
      <c r="AA312" s="789" t="s">
        <v>32</v>
      </c>
      <c r="AB312" s="789" t="s">
        <v>32</v>
      </c>
      <c r="AC312" s="789" t="s">
        <v>32</v>
      </c>
      <c r="AD312" s="789" t="s">
        <v>32</v>
      </c>
      <c r="AE312" s="789"/>
      <c r="AF312" s="789"/>
      <c r="AG312" s="975" t="s">
        <v>32</v>
      </c>
      <c r="AH312" s="213"/>
      <c r="AI312" s="214"/>
      <c r="AJ312" s="124"/>
    </row>
    <row r="313" spans="1:36" ht="21" customHeight="1" x14ac:dyDescent="0.2">
      <c r="A313" s="1442"/>
      <c r="B313" s="870" t="s">
        <v>378</v>
      </c>
      <c r="C313" s="789"/>
      <c r="D313" s="789"/>
      <c r="E313" s="789" t="s">
        <v>32</v>
      </c>
      <c r="F313" s="789" t="s">
        <v>32</v>
      </c>
      <c r="G313" s="789" t="s">
        <v>32</v>
      </c>
      <c r="H313" s="789" t="s">
        <v>32</v>
      </c>
      <c r="I313" s="789" t="s">
        <v>32</v>
      </c>
      <c r="J313" s="789"/>
      <c r="K313" s="789"/>
      <c r="L313" s="789" t="s">
        <v>32</v>
      </c>
      <c r="M313" s="789" t="s">
        <v>32</v>
      </c>
      <c r="N313" s="789" t="s">
        <v>32</v>
      </c>
      <c r="O313" s="789" t="s">
        <v>32</v>
      </c>
      <c r="P313" s="789" t="s">
        <v>32</v>
      </c>
      <c r="Q313" s="789"/>
      <c r="R313" s="789"/>
      <c r="S313" s="789" t="s">
        <v>32</v>
      </c>
      <c r="T313" s="789" t="s">
        <v>32</v>
      </c>
      <c r="U313" s="789" t="s">
        <v>32</v>
      </c>
      <c r="V313" s="789" t="s">
        <v>32</v>
      </c>
      <c r="W313" s="789" t="s">
        <v>32</v>
      </c>
      <c r="X313" s="789"/>
      <c r="Y313" s="789"/>
      <c r="Z313" s="789" t="s">
        <v>32</v>
      </c>
      <c r="AA313" s="789" t="s">
        <v>32</v>
      </c>
      <c r="AB313" s="789" t="s">
        <v>32</v>
      </c>
      <c r="AC313" s="789" t="s">
        <v>32</v>
      </c>
      <c r="AD313" s="789" t="s">
        <v>32</v>
      </c>
      <c r="AE313" s="789"/>
      <c r="AF313" s="789"/>
      <c r="AG313" s="975" t="s">
        <v>32</v>
      </c>
      <c r="AH313" s="213"/>
      <c r="AI313" s="214"/>
      <c r="AJ313" s="124"/>
    </row>
    <row r="314" spans="1:36" ht="21" customHeight="1" x14ac:dyDescent="0.2">
      <c r="A314" s="1442"/>
      <c r="B314" s="870" t="s">
        <v>379</v>
      </c>
      <c r="C314" s="789"/>
      <c r="D314" s="789"/>
      <c r="E314" s="789" t="s">
        <v>32</v>
      </c>
      <c r="F314" s="789" t="s">
        <v>32</v>
      </c>
      <c r="G314" s="789" t="s">
        <v>32</v>
      </c>
      <c r="H314" s="789" t="s">
        <v>32</v>
      </c>
      <c r="I314" s="789" t="s">
        <v>32</v>
      </c>
      <c r="J314" s="789"/>
      <c r="K314" s="789"/>
      <c r="L314" s="942" t="s">
        <v>32</v>
      </c>
      <c r="M314" s="942" t="s">
        <v>32</v>
      </c>
      <c r="N314" s="942" t="s">
        <v>32</v>
      </c>
      <c r="O314" s="942" t="s">
        <v>32</v>
      </c>
      <c r="P314" s="942" t="s">
        <v>32</v>
      </c>
      <c r="Q314" s="942"/>
      <c r="R314" s="942"/>
      <c r="S314" s="942" t="s">
        <v>32</v>
      </c>
      <c r="T314" s="942" t="s">
        <v>32</v>
      </c>
      <c r="U314" s="942" t="s">
        <v>32</v>
      </c>
      <c r="V314" s="942" t="s">
        <v>32</v>
      </c>
      <c r="W314" s="942" t="s">
        <v>32</v>
      </c>
      <c r="X314" s="942"/>
      <c r="Y314" s="942"/>
      <c r="Z314" s="789" t="s">
        <v>32</v>
      </c>
      <c r="AA314" s="789" t="s">
        <v>32</v>
      </c>
      <c r="AB314" s="789" t="s">
        <v>32</v>
      </c>
      <c r="AC314" s="789" t="s">
        <v>32</v>
      </c>
      <c r="AD314" s="789" t="s">
        <v>32</v>
      </c>
      <c r="AE314" s="789"/>
      <c r="AF314" s="789"/>
      <c r="AG314" s="975" t="s">
        <v>32</v>
      </c>
      <c r="AH314" s="213"/>
      <c r="AI314" s="214"/>
      <c r="AJ314" s="124"/>
    </row>
    <row r="315" spans="1:36" ht="21" customHeight="1" x14ac:dyDescent="0.2">
      <c r="A315" s="1442"/>
      <c r="B315" s="870" t="s">
        <v>380</v>
      </c>
      <c r="C315" s="789"/>
      <c r="D315" s="789"/>
      <c r="E315" s="789" t="s">
        <v>32</v>
      </c>
      <c r="F315" s="789" t="s">
        <v>32</v>
      </c>
      <c r="G315" s="789" t="s">
        <v>32</v>
      </c>
      <c r="H315" s="789" t="s">
        <v>32</v>
      </c>
      <c r="I315" s="789" t="s">
        <v>32</v>
      </c>
      <c r="J315" s="789"/>
      <c r="K315" s="789"/>
      <c r="L315" s="789" t="s">
        <v>32</v>
      </c>
      <c r="M315" s="789" t="s">
        <v>32</v>
      </c>
      <c r="N315" s="789" t="s">
        <v>32</v>
      </c>
      <c r="O315" s="789" t="s">
        <v>32</v>
      </c>
      <c r="P315" s="789" t="s">
        <v>32</v>
      </c>
      <c r="Q315" s="789"/>
      <c r="R315" s="789"/>
      <c r="S315" s="789" t="s">
        <v>32</v>
      </c>
      <c r="T315" s="789" t="s">
        <v>32</v>
      </c>
      <c r="U315" s="789" t="s">
        <v>32</v>
      </c>
      <c r="V315" s="789" t="s">
        <v>32</v>
      </c>
      <c r="W315" s="789" t="s">
        <v>32</v>
      </c>
      <c r="X315" s="789"/>
      <c r="Y315" s="789"/>
      <c r="Z315" s="789" t="s">
        <v>32</v>
      </c>
      <c r="AA315" s="789" t="s">
        <v>32</v>
      </c>
      <c r="AB315" s="789" t="s">
        <v>32</v>
      </c>
      <c r="AC315" s="789" t="s">
        <v>32</v>
      </c>
      <c r="AD315" s="800" t="s">
        <v>32</v>
      </c>
      <c r="AE315" s="789"/>
      <c r="AF315" s="789"/>
      <c r="AG315" s="943" t="s">
        <v>32</v>
      </c>
      <c r="AH315" s="213"/>
      <c r="AI315" s="214"/>
      <c r="AJ315" s="124"/>
    </row>
    <row r="316" spans="1:36" ht="21" customHeight="1" x14ac:dyDescent="0.2">
      <c r="A316" s="1442"/>
      <c r="B316" s="870" t="s">
        <v>381</v>
      </c>
      <c r="C316" s="789"/>
      <c r="D316" s="789"/>
      <c r="E316" s="789" t="s">
        <v>32</v>
      </c>
      <c r="F316" s="789" t="s">
        <v>32</v>
      </c>
      <c r="G316" s="789" t="s">
        <v>32</v>
      </c>
      <c r="H316" s="789" t="s">
        <v>32</v>
      </c>
      <c r="I316" s="789" t="s">
        <v>32</v>
      </c>
      <c r="J316" s="789"/>
      <c r="K316" s="789"/>
      <c r="L316" s="800" t="s">
        <v>32</v>
      </c>
      <c r="M316" s="800" t="s">
        <v>32</v>
      </c>
      <c r="N316" s="794" t="s">
        <v>32</v>
      </c>
      <c r="O316" s="789" t="s">
        <v>32</v>
      </c>
      <c r="P316" s="789" t="s">
        <v>32</v>
      </c>
      <c r="Q316" s="789"/>
      <c r="R316" s="789"/>
      <c r="S316" s="789" t="s">
        <v>32</v>
      </c>
      <c r="T316" s="789" t="s">
        <v>32</v>
      </c>
      <c r="U316" s="789" t="s">
        <v>32</v>
      </c>
      <c r="V316" s="789" t="s">
        <v>32</v>
      </c>
      <c r="W316" s="789" t="s">
        <v>32</v>
      </c>
      <c r="X316" s="789"/>
      <c r="Y316" s="789"/>
      <c r="Z316" s="942" t="s">
        <v>32</v>
      </c>
      <c r="AA316" s="942" t="s">
        <v>32</v>
      </c>
      <c r="AB316" s="942" t="s">
        <v>32</v>
      </c>
      <c r="AC316" s="942" t="s">
        <v>32</v>
      </c>
      <c r="AD316" s="942" t="s">
        <v>32</v>
      </c>
      <c r="AE316" s="942"/>
      <c r="AF316" s="942"/>
      <c r="AG316" s="943" t="s">
        <v>32</v>
      </c>
      <c r="AH316" s="213"/>
      <c r="AI316" s="214"/>
      <c r="AJ316" s="124"/>
    </row>
    <row r="317" spans="1:36" ht="21" customHeight="1" x14ac:dyDescent="0.2">
      <c r="A317" s="1442"/>
      <c r="B317" s="870"/>
      <c r="C317" s="789"/>
      <c r="D317" s="789"/>
      <c r="E317" s="789" t="s">
        <v>32</v>
      </c>
      <c r="F317" s="789" t="s">
        <v>32</v>
      </c>
      <c r="G317" s="789" t="s">
        <v>32</v>
      </c>
      <c r="H317" s="789" t="s">
        <v>32</v>
      </c>
      <c r="I317" s="789" t="s">
        <v>32</v>
      </c>
      <c r="J317" s="789"/>
      <c r="K317" s="789"/>
      <c r="L317" s="789" t="s">
        <v>32</v>
      </c>
      <c r="M317" s="789" t="s">
        <v>32</v>
      </c>
      <c r="N317" s="789" t="s">
        <v>32</v>
      </c>
      <c r="O317" s="789" t="s">
        <v>32</v>
      </c>
      <c r="P317" s="789" t="s">
        <v>32</v>
      </c>
      <c r="Q317" s="789"/>
      <c r="R317" s="789"/>
      <c r="S317" s="789" t="s">
        <v>32</v>
      </c>
      <c r="T317" s="789" t="s">
        <v>32</v>
      </c>
      <c r="U317" s="789" t="s">
        <v>32</v>
      </c>
      <c r="V317" s="789" t="s">
        <v>32</v>
      </c>
      <c r="W317" s="789" t="s">
        <v>32</v>
      </c>
      <c r="X317" s="789"/>
      <c r="Y317" s="789"/>
      <c r="Z317" s="789" t="s">
        <v>32</v>
      </c>
      <c r="AA317" s="789" t="s">
        <v>32</v>
      </c>
      <c r="AB317" s="789" t="s">
        <v>32</v>
      </c>
      <c r="AC317" s="789" t="s">
        <v>32</v>
      </c>
      <c r="AD317" s="789" t="s">
        <v>32</v>
      </c>
      <c r="AE317" s="789"/>
      <c r="AF317" s="789"/>
      <c r="AG317" s="975" t="s">
        <v>32</v>
      </c>
      <c r="AH317" s="213"/>
      <c r="AI317" s="214"/>
      <c r="AJ317" s="124"/>
    </row>
    <row r="318" spans="1:36" ht="21" customHeight="1" x14ac:dyDescent="0.2">
      <c r="A318" s="1442"/>
      <c r="B318" s="870" t="s">
        <v>383</v>
      </c>
      <c r="C318" s="789"/>
      <c r="D318" s="789"/>
      <c r="E318" s="942" t="s">
        <v>32</v>
      </c>
      <c r="F318" s="942" t="s">
        <v>32</v>
      </c>
      <c r="G318" s="942" t="s">
        <v>32</v>
      </c>
      <c r="H318" s="942" t="s">
        <v>32</v>
      </c>
      <c r="I318" s="942" t="s">
        <v>32</v>
      </c>
      <c r="J318" s="942"/>
      <c r="K318" s="942"/>
      <c r="L318" s="942" t="s">
        <v>32</v>
      </c>
      <c r="M318" s="942" t="s">
        <v>32</v>
      </c>
      <c r="N318" s="942" t="s">
        <v>32</v>
      </c>
      <c r="O318" s="942" t="s">
        <v>32</v>
      </c>
      <c r="P318" s="942" t="s">
        <v>32</v>
      </c>
      <c r="Q318" s="942"/>
      <c r="R318" s="942"/>
      <c r="S318" s="942" t="s">
        <v>32</v>
      </c>
      <c r="T318" s="942" t="s">
        <v>32</v>
      </c>
      <c r="U318" s="942" t="s">
        <v>32</v>
      </c>
      <c r="V318" s="942" t="s">
        <v>32</v>
      </c>
      <c r="W318" s="942" t="s">
        <v>32</v>
      </c>
      <c r="X318" s="942"/>
      <c r="Y318" s="942"/>
      <c r="Z318" s="789" t="s">
        <v>32</v>
      </c>
      <c r="AA318" s="789" t="s">
        <v>32</v>
      </c>
      <c r="AB318" s="789" t="s">
        <v>32</v>
      </c>
      <c r="AC318" s="789" t="s">
        <v>32</v>
      </c>
      <c r="AD318" s="789" t="s">
        <v>32</v>
      </c>
      <c r="AE318" s="789"/>
      <c r="AF318" s="789"/>
      <c r="AG318" s="975" t="s">
        <v>32</v>
      </c>
      <c r="AH318" s="213"/>
      <c r="AI318" s="214"/>
      <c r="AJ318" s="124"/>
    </row>
    <row r="319" spans="1:36" ht="21" customHeight="1" x14ac:dyDescent="0.2">
      <c r="A319" s="1442"/>
      <c r="B319" s="870" t="s">
        <v>384</v>
      </c>
      <c r="C319" s="789"/>
      <c r="D319" s="789"/>
      <c r="E319" s="789" t="s">
        <v>32</v>
      </c>
      <c r="F319" s="789" t="s">
        <v>32</v>
      </c>
      <c r="G319" s="1447" t="s">
        <v>32</v>
      </c>
      <c r="H319" s="789" t="s">
        <v>32</v>
      </c>
      <c r="I319" s="789" t="s">
        <v>32</v>
      </c>
      <c r="J319" s="789"/>
      <c r="K319" s="789"/>
      <c r="L319" s="789" t="s">
        <v>32</v>
      </c>
      <c r="M319" s="789" t="s">
        <v>32</v>
      </c>
      <c r="N319" s="1447" t="s">
        <v>32</v>
      </c>
      <c r="O319" s="789" t="s">
        <v>32</v>
      </c>
      <c r="P319" s="789" t="s">
        <v>32</v>
      </c>
      <c r="Q319" s="789"/>
      <c r="R319" s="789"/>
      <c r="S319" s="789" t="s">
        <v>32</v>
      </c>
      <c r="T319" s="789" t="s">
        <v>32</v>
      </c>
      <c r="U319" s="1447" t="s">
        <v>32</v>
      </c>
      <c r="V319" s="789" t="s">
        <v>32</v>
      </c>
      <c r="W319" s="789" t="s">
        <v>32</v>
      </c>
      <c r="X319" s="789"/>
      <c r="Y319" s="789"/>
      <c r="Z319" s="942" t="s">
        <v>32</v>
      </c>
      <c r="AA319" s="942" t="s">
        <v>32</v>
      </c>
      <c r="AB319" s="942" t="s">
        <v>32</v>
      </c>
      <c r="AC319" s="942" t="s">
        <v>32</v>
      </c>
      <c r="AD319" s="942" t="s">
        <v>32</v>
      </c>
      <c r="AE319" s="942"/>
      <c r="AF319" s="942"/>
      <c r="AG319" s="943" t="s">
        <v>32</v>
      </c>
      <c r="AH319" s="213"/>
      <c r="AI319" s="214"/>
      <c r="AJ319" s="124"/>
    </row>
    <row r="320" spans="1:36" ht="21" customHeight="1" x14ac:dyDescent="0.2">
      <c r="A320" s="474"/>
      <c r="B320" s="475" t="s">
        <v>385</v>
      </c>
      <c r="C320" s="483"/>
      <c r="D320" s="483"/>
      <c r="E320" s="483" t="s">
        <v>32</v>
      </c>
      <c r="F320" s="483" t="s">
        <v>32</v>
      </c>
      <c r="G320" s="483" t="s">
        <v>32</v>
      </c>
      <c r="H320" s="483" t="s">
        <v>32</v>
      </c>
      <c r="I320" s="483" t="s">
        <v>32</v>
      </c>
      <c r="J320" s="483"/>
      <c r="K320" s="483"/>
      <c r="L320" s="483" t="s">
        <v>32</v>
      </c>
      <c r="M320" s="483" t="s">
        <v>32</v>
      </c>
      <c r="N320" s="483" t="s">
        <v>32</v>
      </c>
      <c r="O320" s="483" t="s">
        <v>32</v>
      </c>
      <c r="P320" s="483" t="s">
        <v>32</v>
      </c>
      <c r="Q320" s="483"/>
      <c r="R320" s="483"/>
      <c r="S320" s="483" t="s">
        <v>32</v>
      </c>
      <c r="T320" s="483" t="s">
        <v>32</v>
      </c>
      <c r="U320" s="483" t="s">
        <v>32</v>
      </c>
      <c r="V320" s="483" t="s">
        <v>32</v>
      </c>
      <c r="W320" s="483" t="s">
        <v>32</v>
      </c>
      <c r="X320" s="483"/>
      <c r="Y320" s="483"/>
      <c r="Z320" s="483" t="s">
        <v>32</v>
      </c>
      <c r="AA320" s="483" t="s">
        <v>32</v>
      </c>
      <c r="AB320" s="483" t="s">
        <v>32</v>
      </c>
      <c r="AC320" s="483" t="s">
        <v>32</v>
      </c>
      <c r="AD320" s="483" t="s">
        <v>32</v>
      </c>
      <c r="AE320" s="483"/>
      <c r="AF320" s="483"/>
      <c r="AG320" s="1854" t="s">
        <v>32</v>
      </c>
      <c r="AH320" s="213"/>
      <c r="AI320" s="214"/>
      <c r="AJ320" s="124"/>
    </row>
    <row r="321" spans="1:36" ht="21" customHeight="1" x14ac:dyDescent="0.2">
      <c r="A321" s="1442"/>
      <c r="B321" s="870"/>
      <c r="C321" s="789"/>
      <c r="D321" s="1325"/>
      <c r="E321" s="789"/>
      <c r="F321" s="789"/>
      <c r="G321" s="789"/>
      <c r="H321" s="789"/>
      <c r="I321" s="789"/>
      <c r="J321" s="789"/>
      <c r="K321" s="789"/>
      <c r="L321" s="789"/>
      <c r="M321" s="789"/>
      <c r="N321" s="789"/>
      <c r="O321" s="789"/>
      <c r="P321" s="789"/>
      <c r="Q321" s="789"/>
      <c r="R321" s="789"/>
      <c r="S321" s="789"/>
      <c r="T321" s="789"/>
      <c r="U321" s="789"/>
      <c r="V321" s="789"/>
      <c r="W321" s="789"/>
      <c r="X321" s="789"/>
      <c r="Y321" s="789"/>
      <c r="Z321" s="789"/>
      <c r="AA321" s="789"/>
      <c r="AB321" s="789"/>
      <c r="AC321" s="789"/>
      <c r="AD321" s="789"/>
      <c r="AE321" s="789"/>
      <c r="AF321" s="789"/>
      <c r="AG321" s="1832"/>
      <c r="AH321" s="213"/>
      <c r="AI321" s="214"/>
      <c r="AJ321" s="124"/>
    </row>
    <row r="322" spans="1:36" ht="21" customHeight="1" x14ac:dyDescent="0.2">
      <c r="A322" s="745"/>
      <c r="B322" s="286"/>
      <c r="C322" s="720"/>
      <c r="D322" s="720"/>
      <c r="E322" s="720"/>
      <c r="F322" s="720"/>
      <c r="G322" s="720"/>
      <c r="H322" s="720"/>
      <c r="I322" s="720"/>
      <c r="J322" s="720"/>
      <c r="K322" s="720"/>
      <c r="L322" s="720"/>
      <c r="M322" s="720"/>
      <c r="N322" s="724"/>
      <c r="O322" s="724"/>
      <c r="P322" s="720"/>
      <c r="Q322" s="720"/>
      <c r="R322" s="720"/>
      <c r="S322" s="720"/>
      <c r="T322" s="720"/>
      <c r="U322" s="720"/>
      <c r="V322" s="720"/>
      <c r="W322" s="720"/>
      <c r="X322" s="720"/>
      <c r="Y322" s="720"/>
      <c r="Z322" s="720"/>
      <c r="AA322" s="720"/>
      <c r="AB322" s="724"/>
      <c r="AC322" s="724"/>
      <c r="AD322" s="720"/>
      <c r="AE322" s="720"/>
      <c r="AF322" s="720"/>
      <c r="AG322" s="721"/>
      <c r="AH322" s="213"/>
      <c r="AI322" s="215"/>
      <c r="AJ322" s="124"/>
    </row>
    <row r="323" spans="1:36" ht="21" customHeight="1" thickBot="1" x14ac:dyDescent="0.25">
      <c r="A323" s="331"/>
      <c r="B323" s="333"/>
      <c r="C323" s="1467"/>
      <c r="D323" s="1468"/>
      <c r="E323" s="1468"/>
      <c r="F323" s="1468"/>
      <c r="G323" s="1468"/>
      <c r="H323" s="1468"/>
      <c r="I323" s="1468"/>
      <c r="J323" s="1468"/>
      <c r="K323" s="1468"/>
      <c r="L323" s="1468"/>
      <c r="M323" s="1468"/>
      <c r="N323" s="1469"/>
      <c r="O323" s="1469"/>
      <c r="P323" s="1468"/>
      <c r="Q323" s="1468"/>
      <c r="R323" s="1468"/>
      <c r="S323" s="1468"/>
      <c r="T323" s="1468"/>
      <c r="U323" s="1468"/>
      <c r="V323" s="1468"/>
      <c r="W323" s="1468"/>
      <c r="X323" s="1468"/>
      <c r="Y323" s="1468"/>
      <c r="Z323" s="1468"/>
      <c r="AA323" s="1468"/>
      <c r="AB323" s="1469"/>
      <c r="AC323" s="1469"/>
      <c r="AD323" s="1468"/>
      <c r="AE323" s="1468"/>
      <c r="AF323" s="1468"/>
      <c r="AG323" s="1470"/>
      <c r="AH323" s="213"/>
      <c r="AI323" s="215"/>
      <c r="AJ323" s="124"/>
    </row>
    <row r="324" spans="1:36" ht="12.75" thickBot="1" x14ac:dyDescent="0.25">
      <c r="A324" s="331"/>
      <c r="B324" s="333"/>
      <c r="C324" s="1467"/>
      <c r="D324" s="1468"/>
      <c r="E324" s="1468"/>
      <c r="F324" s="1468"/>
      <c r="G324" s="1468"/>
      <c r="H324" s="1468"/>
      <c r="I324" s="1468"/>
      <c r="J324" s="1468"/>
      <c r="K324" s="1468"/>
      <c r="L324" s="1468"/>
      <c r="M324" s="1468"/>
      <c r="N324" s="1469"/>
      <c r="O324" s="1469"/>
      <c r="P324" s="1468"/>
      <c r="Q324" s="1468"/>
      <c r="R324" s="1468"/>
      <c r="S324" s="1468"/>
      <c r="T324" s="1468"/>
      <c r="U324" s="1468"/>
      <c r="V324" s="1468"/>
      <c r="W324" s="1468"/>
      <c r="X324" s="1468"/>
      <c r="Y324" s="1468"/>
      <c r="Z324" s="1468"/>
      <c r="AA324" s="1468"/>
      <c r="AB324" s="1469"/>
      <c r="AC324" s="1469"/>
      <c r="AD324" s="1468"/>
      <c r="AE324" s="1468"/>
      <c r="AF324" s="1468"/>
      <c r="AG324" s="1470"/>
      <c r="AH324" s="124"/>
      <c r="AI324" s="124"/>
      <c r="AJ324" s="124"/>
    </row>
    <row r="325" spans="1:36" ht="12.75" thickBot="1" x14ac:dyDescent="0.25">
      <c r="A325" s="331"/>
      <c r="B325" s="333"/>
      <c r="C325" s="1467"/>
      <c r="D325" s="1468"/>
      <c r="E325" s="1468"/>
      <c r="F325" s="1468"/>
      <c r="G325" s="1468"/>
      <c r="H325" s="1468"/>
      <c r="I325" s="1468"/>
      <c r="J325" s="1468"/>
      <c r="K325" s="1468"/>
      <c r="L325" s="1468"/>
      <c r="M325" s="1468"/>
      <c r="N325" s="1469"/>
      <c r="O325" s="1469"/>
      <c r="P325" s="1468"/>
      <c r="Q325" s="1468"/>
      <c r="R325" s="1468"/>
      <c r="S325" s="1468"/>
      <c r="T325" s="1468"/>
      <c r="U325" s="1468"/>
      <c r="V325" s="1468"/>
      <c r="W325" s="1468"/>
      <c r="X325" s="1468"/>
      <c r="Y325" s="1468"/>
      <c r="Z325" s="1468"/>
      <c r="AA325" s="1468"/>
      <c r="AB325" s="1469"/>
      <c r="AC325" s="1469"/>
      <c r="AD325" s="1468"/>
      <c r="AE325" s="1468"/>
      <c r="AF325" s="1468"/>
      <c r="AG325" s="1470"/>
      <c r="AH325" s="124"/>
      <c r="AI325" s="124"/>
      <c r="AJ325" s="124"/>
    </row>
    <row r="326" spans="1:36" ht="12.75" thickBot="1" x14ac:dyDescent="0.25">
      <c r="A326" s="331"/>
      <c r="B326" s="333"/>
      <c r="C326" s="1467"/>
      <c r="D326" s="1468"/>
      <c r="E326" s="1468"/>
      <c r="F326" s="1468"/>
      <c r="G326" s="1468"/>
      <c r="H326" s="1468"/>
      <c r="I326" s="1468"/>
      <c r="J326" s="1468"/>
      <c r="K326" s="1468"/>
      <c r="L326" s="1468"/>
      <c r="M326" s="1468"/>
      <c r="N326" s="1469"/>
      <c r="O326" s="1469"/>
      <c r="P326" s="1468"/>
      <c r="Q326" s="1468"/>
      <c r="R326" s="1468"/>
      <c r="S326" s="1468"/>
      <c r="T326" s="1468"/>
      <c r="U326" s="1468"/>
      <c r="V326" s="1468"/>
      <c r="W326" s="1468"/>
      <c r="X326" s="1468"/>
      <c r="Y326" s="1468"/>
      <c r="Z326" s="1468"/>
      <c r="AA326" s="1468"/>
      <c r="AB326" s="1469"/>
      <c r="AC326" s="1469"/>
      <c r="AD326" s="1468"/>
      <c r="AE326" s="1468"/>
      <c r="AF326" s="1468"/>
      <c r="AG326" s="1470"/>
      <c r="AH326" s="124"/>
      <c r="AI326" s="124"/>
      <c r="AJ326" s="124"/>
    </row>
    <row r="327" spans="1:36" ht="12.75" thickBot="1" x14ac:dyDescent="0.25">
      <c r="A327" s="331"/>
      <c r="B327" s="333"/>
      <c r="C327" s="1467"/>
      <c r="D327" s="1468"/>
      <c r="E327" s="1468"/>
      <c r="F327" s="1468"/>
      <c r="G327" s="1468"/>
      <c r="H327" s="1468"/>
      <c r="I327" s="1468"/>
      <c r="J327" s="1468"/>
      <c r="K327" s="1468"/>
      <c r="L327" s="1468"/>
      <c r="M327" s="1468"/>
      <c r="N327" s="1469"/>
      <c r="O327" s="1469"/>
      <c r="P327" s="1468"/>
      <c r="Q327" s="1468"/>
      <c r="R327" s="1468"/>
      <c r="S327" s="1468"/>
      <c r="T327" s="1468"/>
      <c r="U327" s="1468"/>
      <c r="V327" s="1468"/>
      <c r="W327" s="1468"/>
      <c r="X327" s="1468"/>
      <c r="Y327" s="1468"/>
      <c r="Z327" s="1468"/>
      <c r="AA327" s="1468"/>
      <c r="AB327" s="1469"/>
      <c r="AC327" s="1469"/>
      <c r="AD327" s="1468"/>
      <c r="AE327" s="1468"/>
      <c r="AF327" s="1468"/>
      <c r="AG327" s="1470"/>
      <c r="AH327" s="124"/>
      <c r="AI327" s="124"/>
      <c r="AJ327" s="124"/>
    </row>
    <row r="328" spans="1:36" ht="12.75" thickBot="1" x14ac:dyDescent="0.25">
      <c r="A328" s="331"/>
      <c r="B328" s="333"/>
      <c r="C328" s="1467"/>
      <c r="D328" s="1468"/>
      <c r="E328" s="1468"/>
      <c r="F328" s="1468"/>
      <c r="G328" s="1468"/>
      <c r="H328" s="1468"/>
      <c r="I328" s="1468"/>
      <c r="J328" s="1468"/>
      <c r="K328" s="1468"/>
      <c r="L328" s="1468"/>
      <c r="M328" s="1468"/>
      <c r="N328" s="1469"/>
      <c r="O328" s="1469"/>
      <c r="P328" s="1468"/>
      <c r="Q328" s="1468"/>
      <c r="R328" s="1468"/>
      <c r="S328" s="1468"/>
      <c r="T328" s="1468"/>
      <c r="U328" s="1468"/>
      <c r="V328" s="1468"/>
      <c r="W328" s="1468"/>
      <c r="X328" s="1468"/>
      <c r="Y328" s="1468"/>
      <c r="Z328" s="1468"/>
      <c r="AA328" s="1468"/>
      <c r="AB328" s="1469"/>
      <c r="AC328" s="1469"/>
      <c r="AD328" s="1468"/>
      <c r="AE328" s="1468"/>
      <c r="AF328" s="1468"/>
      <c r="AG328" s="1470"/>
    </row>
    <row r="329" spans="1:36" ht="12.75" thickBot="1" x14ac:dyDescent="0.25">
      <c r="A329" s="331"/>
      <c r="B329" s="333"/>
      <c r="C329" s="1467"/>
      <c r="D329" s="1468"/>
      <c r="E329" s="1468"/>
      <c r="F329" s="1468"/>
      <c r="G329" s="1468"/>
      <c r="H329" s="1468"/>
      <c r="I329" s="1468"/>
      <c r="J329" s="1468"/>
      <c r="K329" s="1468"/>
      <c r="L329" s="1468"/>
      <c r="M329" s="1468"/>
      <c r="N329" s="1469"/>
      <c r="O329" s="1469"/>
      <c r="P329" s="1468"/>
      <c r="Q329" s="1468"/>
      <c r="R329" s="1468"/>
      <c r="S329" s="1468"/>
      <c r="T329" s="1468"/>
      <c r="U329" s="1468"/>
      <c r="V329" s="1468"/>
      <c r="W329" s="1468"/>
      <c r="X329" s="1468"/>
      <c r="Y329" s="1468"/>
      <c r="Z329" s="1468"/>
      <c r="AA329" s="1468"/>
      <c r="AB329" s="1469"/>
      <c r="AC329" s="1469"/>
      <c r="AD329" s="1468"/>
      <c r="AE329" s="1468"/>
      <c r="AF329" s="1468"/>
      <c r="AG329" s="1470"/>
    </row>
  </sheetData>
  <protectedRanges>
    <protectedRange sqref="B161:B16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63 B165:B16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2:Z32"/>
  </mergeCells>
  <phoneticPr fontId="9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FE6D-4E4E-49B8-8B3E-40845F3290A2}">
  <sheetPr codeName="Ark71"/>
  <dimension ref="A1:AN329"/>
  <sheetViews>
    <sheetView topLeftCell="A29" workbookViewId="0">
      <selection activeCell="AK26" sqref="AK26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1471" t="s">
        <v>2</v>
      </c>
      <c r="C2" s="1472" t="s">
        <v>3</v>
      </c>
      <c r="D2" s="1473"/>
      <c r="E2" s="1474" t="s">
        <v>4</v>
      </c>
      <c r="F2" s="1475"/>
      <c r="G2" s="1476"/>
      <c r="H2" s="1476"/>
      <c r="I2" s="1476"/>
      <c r="J2" s="1476"/>
      <c r="K2" s="1477"/>
      <c r="L2" s="1478" t="s">
        <v>5</v>
      </c>
      <c r="M2" s="1479"/>
      <c r="N2" s="1480"/>
      <c r="O2" s="1481" t="s">
        <v>6</v>
      </c>
      <c r="P2" s="1482"/>
      <c r="Q2" s="1483"/>
      <c r="R2" s="1484"/>
      <c r="S2" s="1485" t="s">
        <v>7</v>
      </c>
      <c r="T2" s="1486"/>
      <c r="U2" s="1487"/>
      <c r="V2" s="1486"/>
      <c r="W2" s="1488" t="s">
        <v>8</v>
      </c>
      <c r="X2" s="1489"/>
      <c r="Y2" s="1490"/>
      <c r="Z2" s="106" t="s">
        <v>9</v>
      </c>
      <c r="AA2" s="1491"/>
      <c r="AB2" s="1492"/>
      <c r="AC2" s="1493"/>
      <c r="AD2" s="1494" t="s">
        <v>10</v>
      </c>
      <c r="AE2" s="1495"/>
      <c r="AF2" s="1495"/>
      <c r="AG2" s="1496"/>
    </row>
    <row r="3" spans="1:38" ht="13.35" customHeight="1" x14ac:dyDescent="0.2">
      <c r="A3" s="1"/>
      <c r="B3" s="1497" t="s">
        <v>11</v>
      </c>
      <c r="C3" s="1498" t="s">
        <v>12</v>
      </c>
      <c r="D3" s="1499"/>
      <c r="E3" s="416"/>
      <c r="F3" s="417"/>
      <c r="G3" s="417"/>
      <c r="H3" s="418" t="s">
        <v>13</v>
      </c>
      <c r="I3" s="419"/>
      <c r="J3" s="419"/>
      <c r="K3" s="420"/>
      <c r="L3" s="1500" t="s">
        <v>14</v>
      </c>
      <c r="M3" s="1501"/>
      <c r="N3" s="1502"/>
      <c r="O3" s="419"/>
      <c r="P3" s="419"/>
      <c r="Q3" s="419"/>
      <c r="R3" s="419"/>
      <c r="S3" s="421"/>
      <c r="T3" s="722" t="s">
        <v>15</v>
      </c>
      <c r="U3" s="422"/>
      <c r="V3" s="423"/>
      <c r="W3" s="424"/>
      <c r="X3" s="425"/>
      <c r="Y3" s="418" t="s">
        <v>16</v>
      </c>
      <c r="Z3" s="1501"/>
      <c r="AA3" s="1501"/>
      <c r="AB3" s="1503"/>
      <c r="AC3" s="1504"/>
      <c r="AD3" s="1505" t="s">
        <v>17</v>
      </c>
      <c r="AE3" s="1506"/>
      <c r="AF3" s="1506"/>
      <c r="AG3" s="1507"/>
    </row>
    <row r="4" spans="1:38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22.35" customHeight="1" x14ac:dyDescent="0.2">
      <c r="A5" s="104" t="s">
        <v>19</v>
      </c>
      <c r="B5" s="1"/>
    </row>
    <row r="6" spans="1:38" ht="22.35" customHeight="1" x14ac:dyDescent="0.2">
      <c r="A6" s="1508" t="s">
        <v>20</v>
      </c>
      <c r="B6" s="1501"/>
      <c r="C6" s="1509"/>
      <c r="D6" s="1508" t="s">
        <v>21</v>
      </c>
      <c r="E6" s="1501"/>
      <c r="F6" s="1501"/>
      <c r="G6" s="1501"/>
      <c r="H6" s="1510"/>
      <c r="I6" s="1501"/>
      <c r="J6" s="1501"/>
      <c r="K6" s="1501"/>
      <c r="L6" s="1511" t="s">
        <v>22</v>
      </c>
      <c r="M6" s="1501"/>
      <c r="N6" s="1501"/>
      <c r="O6" s="1501"/>
      <c r="P6" s="1501"/>
      <c r="Q6" s="1501"/>
      <c r="R6" s="1501"/>
      <c r="S6" s="1509"/>
      <c r="T6" s="1512"/>
      <c r="U6" s="1501"/>
      <c r="V6" s="1501"/>
      <c r="W6" s="1501"/>
      <c r="X6" s="1501"/>
      <c r="Y6" s="1501"/>
      <c r="Z6" s="1501"/>
      <c r="AA6" s="1509"/>
      <c r="AB6" s="1513"/>
      <c r="AC6" s="1514"/>
      <c r="AD6" s="1514"/>
      <c r="AE6" s="1514"/>
      <c r="AF6" s="1514"/>
      <c r="AG6" s="1515"/>
    </row>
    <row r="7" spans="1:38" ht="22.35" customHeight="1" x14ac:dyDescent="0.2">
      <c r="A7" s="1508" t="s">
        <v>23</v>
      </c>
      <c r="B7" s="1501"/>
      <c r="C7" s="1501"/>
      <c r="D7" s="1501"/>
      <c r="E7" s="1501"/>
      <c r="F7" s="1501"/>
      <c r="G7" s="1501"/>
      <c r="H7" s="1501"/>
      <c r="I7" s="1501"/>
      <c r="J7" s="1501"/>
      <c r="K7" s="1509"/>
      <c r="L7" s="428" t="s">
        <v>24</v>
      </c>
      <c r="M7" s="421"/>
      <c r="N7" s="421"/>
      <c r="O7" s="421"/>
      <c r="P7" s="421"/>
      <c r="Q7" s="421"/>
      <c r="R7" s="421"/>
      <c r="S7" s="421"/>
      <c r="T7" s="421"/>
      <c r="U7" s="1501"/>
      <c r="V7" s="1501"/>
      <c r="W7" s="1501"/>
      <c r="X7" s="1501"/>
      <c r="Y7" s="1501"/>
      <c r="Z7" s="1501"/>
      <c r="AA7" s="1501"/>
      <c r="AB7" s="1516"/>
      <c r="AC7" s="1501"/>
      <c r="AD7" s="1501"/>
      <c r="AE7" s="1501"/>
      <c r="AF7" s="1501"/>
      <c r="AG7" s="1509"/>
    </row>
    <row r="8" spans="1:38" ht="22.35" customHeight="1" x14ac:dyDescent="0.2">
      <c r="A8" s="104" t="s">
        <v>25</v>
      </c>
      <c r="L8" s="60"/>
      <c r="AB8" s="1"/>
    </row>
    <row r="9" spans="1:38" ht="22.35" customHeight="1" x14ac:dyDescent="0.2">
      <c r="A9" s="104" t="s">
        <v>26</v>
      </c>
      <c r="L9" s="60"/>
      <c r="AB9" s="1"/>
    </row>
    <row r="10" spans="1:38" ht="22.35" customHeight="1" thickBot="1" x14ac:dyDescent="0.25">
      <c r="B10" s="61" t="s">
        <v>27</v>
      </c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</row>
    <row r="11" spans="1:38" ht="22.35" customHeight="1" thickBot="1" x14ac:dyDescent="0.25">
      <c r="A11" s="1517" t="s">
        <v>28</v>
      </c>
      <c r="B11" s="1518" t="s">
        <v>29</v>
      </c>
      <c r="C11" s="1855">
        <v>1</v>
      </c>
      <c r="D11" s="1855">
        <v>2</v>
      </c>
      <c r="E11" s="1855">
        <v>3</v>
      </c>
      <c r="F11" s="1855">
        <v>4</v>
      </c>
      <c r="G11" s="1519">
        <v>5</v>
      </c>
      <c r="H11" s="1519">
        <v>6</v>
      </c>
      <c r="I11" s="1855">
        <v>7</v>
      </c>
      <c r="J11" s="1855">
        <v>8</v>
      </c>
      <c r="K11" s="1855">
        <v>9</v>
      </c>
      <c r="L11" s="1855">
        <v>10</v>
      </c>
      <c r="M11" s="1855">
        <v>11</v>
      </c>
      <c r="N11" s="1519">
        <v>12</v>
      </c>
      <c r="O11" s="1519">
        <v>13</v>
      </c>
      <c r="P11" s="1855">
        <v>14</v>
      </c>
      <c r="Q11" s="1855">
        <v>15</v>
      </c>
      <c r="R11" s="1855">
        <v>16</v>
      </c>
      <c r="S11" s="1855">
        <v>17</v>
      </c>
      <c r="T11" s="1855">
        <v>18</v>
      </c>
      <c r="U11" s="1519">
        <v>19</v>
      </c>
      <c r="V11" s="1519">
        <v>20</v>
      </c>
      <c r="W11" s="1855">
        <v>21</v>
      </c>
      <c r="X11" s="1855">
        <v>22</v>
      </c>
      <c r="Y11" s="1855">
        <v>23</v>
      </c>
      <c r="Z11" s="1855">
        <v>24</v>
      </c>
      <c r="AA11" s="1855">
        <v>25</v>
      </c>
      <c r="AB11" s="1519">
        <v>26</v>
      </c>
      <c r="AC11" s="1519">
        <v>27</v>
      </c>
      <c r="AD11" s="1855">
        <v>28</v>
      </c>
      <c r="AE11" s="1855">
        <v>29</v>
      </c>
      <c r="AF11" s="1855">
        <v>30</v>
      </c>
      <c r="AG11" s="1856">
        <v>31</v>
      </c>
      <c r="AH11" s="111"/>
      <c r="AI11" s="112"/>
      <c r="AJ11" s="1161" t="s">
        <v>30</v>
      </c>
    </row>
    <row r="12" spans="1:38" ht="22.35" customHeight="1" x14ac:dyDescent="0.2">
      <c r="A12" s="1857">
        <v>8500</v>
      </c>
      <c r="B12" s="1858" t="s">
        <v>31</v>
      </c>
      <c r="C12" s="1859" t="s">
        <v>32</v>
      </c>
      <c r="D12" s="1859" t="s">
        <v>32</v>
      </c>
      <c r="E12" s="1859" t="s">
        <v>32</v>
      </c>
      <c r="F12" s="1860" t="s">
        <v>32</v>
      </c>
      <c r="G12" s="1859"/>
      <c r="H12" s="1861"/>
      <c r="I12" s="1861" t="s">
        <v>32</v>
      </c>
      <c r="J12" s="1859" t="s">
        <v>32</v>
      </c>
      <c r="K12" s="1859" t="s">
        <v>32</v>
      </c>
      <c r="L12" s="1859" t="s">
        <v>32</v>
      </c>
      <c r="M12" s="1859" t="s">
        <v>32</v>
      </c>
      <c r="N12" s="1859"/>
      <c r="O12" s="1861"/>
      <c r="P12" s="1862" t="s">
        <v>32</v>
      </c>
      <c r="Q12" s="1859" t="s">
        <v>32</v>
      </c>
      <c r="R12" s="1859" t="s">
        <v>32</v>
      </c>
      <c r="S12" s="1859" t="s">
        <v>32</v>
      </c>
      <c r="T12" s="1859" t="s">
        <v>32</v>
      </c>
      <c r="U12" s="1859"/>
      <c r="V12" s="1861"/>
      <c r="W12" s="1861" t="s">
        <v>32</v>
      </c>
      <c r="X12" s="1859" t="s">
        <v>32</v>
      </c>
      <c r="Y12" s="1860" t="s">
        <v>32</v>
      </c>
      <c r="Z12" s="1863" t="s">
        <v>32</v>
      </c>
      <c r="AA12" s="1859" t="s">
        <v>32</v>
      </c>
      <c r="AB12" s="1859"/>
      <c r="AC12" s="1861"/>
      <c r="AD12" s="1861">
        <v>1</v>
      </c>
      <c r="AE12" s="1859">
        <v>1</v>
      </c>
      <c r="AF12" s="1859" t="s">
        <v>32</v>
      </c>
      <c r="AG12" s="1864" t="s">
        <v>32</v>
      </c>
      <c r="AH12" s="117"/>
      <c r="AI12" s="117"/>
      <c r="AJ12" s="1161">
        <v>160.33000000000001</v>
      </c>
    </row>
    <row r="13" spans="1:38" ht="22.35" customHeight="1" x14ac:dyDescent="0.2">
      <c r="A13" s="1528" t="s">
        <v>33</v>
      </c>
      <c r="B13" s="1529"/>
      <c r="C13" s="1529"/>
      <c r="D13" s="1529"/>
      <c r="E13" s="1529"/>
      <c r="F13" s="1529"/>
      <c r="G13" s="1529"/>
      <c r="H13" s="1529"/>
      <c r="I13" s="1529"/>
      <c r="J13" s="1529"/>
      <c r="K13" s="1529"/>
      <c r="L13" s="1529"/>
      <c r="M13" s="1529"/>
      <c r="N13" s="1529"/>
      <c r="O13" s="1529"/>
      <c r="P13" s="1529"/>
      <c r="Q13" s="1529"/>
      <c r="R13" s="1529"/>
      <c r="S13" s="1529"/>
      <c r="T13" s="1529"/>
      <c r="U13" s="1529"/>
      <c r="V13" s="1529"/>
      <c r="W13" s="1529"/>
      <c r="X13" s="1529"/>
      <c r="Y13" s="1529"/>
      <c r="Z13" s="1529"/>
      <c r="AA13" s="1529"/>
      <c r="AB13" s="1529"/>
      <c r="AC13" s="1529"/>
      <c r="AD13" s="1529"/>
      <c r="AE13" s="1529"/>
      <c r="AF13" s="1529"/>
      <c r="AG13" s="1530"/>
      <c r="AH13" s="115"/>
      <c r="AI13" s="115"/>
    </row>
    <row r="14" spans="1:38" ht="22.35" customHeight="1" x14ac:dyDescent="0.2">
      <c r="A14" s="1531">
        <v>8546</v>
      </c>
      <c r="B14" s="1532" t="s">
        <v>34</v>
      </c>
      <c r="C14" s="1865" t="s">
        <v>36</v>
      </c>
      <c r="D14" s="1865" t="s">
        <v>36</v>
      </c>
      <c r="E14" s="1526" t="s">
        <v>36</v>
      </c>
      <c r="F14" s="1526" t="s">
        <v>36</v>
      </c>
      <c r="G14" s="1526"/>
      <c r="H14" s="1533"/>
      <c r="I14" s="1533">
        <v>1</v>
      </c>
      <c r="J14" s="1533">
        <v>1</v>
      </c>
      <c r="K14" s="1534">
        <v>1</v>
      </c>
      <c r="L14" s="1533">
        <v>1</v>
      </c>
      <c r="M14" s="1866">
        <v>1</v>
      </c>
      <c r="N14" s="1526"/>
      <c r="O14" s="1526"/>
      <c r="P14" s="1539">
        <v>2</v>
      </c>
      <c r="Q14" s="1539">
        <v>2</v>
      </c>
      <c r="R14" s="1539">
        <v>2</v>
      </c>
      <c r="S14" s="1539">
        <v>2</v>
      </c>
      <c r="T14" s="1539">
        <v>2</v>
      </c>
      <c r="U14" s="1539" t="s">
        <v>35</v>
      </c>
      <c r="V14" s="1539" t="s">
        <v>35</v>
      </c>
      <c r="W14" s="1539" t="s">
        <v>36</v>
      </c>
      <c r="X14" s="1539" t="s">
        <v>36</v>
      </c>
      <c r="Y14" s="1539" t="s">
        <v>36</v>
      </c>
      <c r="Z14" s="1539" t="s">
        <v>36</v>
      </c>
      <c r="AA14" s="1539" t="s">
        <v>36</v>
      </c>
      <c r="AB14" s="1539"/>
      <c r="AC14" s="1539"/>
      <c r="AD14" s="1539">
        <v>4</v>
      </c>
      <c r="AE14" s="1539">
        <v>4</v>
      </c>
      <c r="AF14" s="1539">
        <v>4</v>
      </c>
      <c r="AG14" s="1548">
        <v>4</v>
      </c>
      <c r="AH14" s="117"/>
      <c r="AI14" s="117"/>
    </row>
    <row r="15" spans="1:38" ht="22.35" customHeight="1" x14ac:dyDescent="0.2">
      <c r="A15" s="1531">
        <v>8546</v>
      </c>
      <c r="B15" s="1532" t="s">
        <v>38</v>
      </c>
      <c r="C15" s="1534">
        <v>4</v>
      </c>
      <c r="D15" s="1533">
        <v>4</v>
      </c>
      <c r="E15" s="1533">
        <v>4</v>
      </c>
      <c r="F15" s="1536">
        <v>4</v>
      </c>
      <c r="G15" s="1536" t="s">
        <v>37</v>
      </c>
      <c r="H15" s="1536" t="s">
        <v>37</v>
      </c>
      <c r="I15" s="1533" t="s">
        <v>36</v>
      </c>
      <c r="J15" s="1534" t="s">
        <v>36</v>
      </c>
      <c r="K15" s="1536" t="s">
        <v>36</v>
      </c>
      <c r="L15" s="1533" t="s">
        <v>36</v>
      </c>
      <c r="M15" s="1533" t="s">
        <v>36</v>
      </c>
      <c r="N15" s="1533"/>
      <c r="O15" s="1533"/>
      <c r="P15" s="1533">
        <v>1</v>
      </c>
      <c r="Q15" s="1533">
        <v>1</v>
      </c>
      <c r="R15" s="1533">
        <v>1</v>
      </c>
      <c r="S15" s="1533">
        <v>1</v>
      </c>
      <c r="T15" s="1604">
        <v>1</v>
      </c>
      <c r="U15" s="1533"/>
      <c r="V15" s="1533"/>
      <c r="W15" s="1533">
        <v>2</v>
      </c>
      <c r="X15" s="1533">
        <v>2</v>
      </c>
      <c r="Y15" s="1533">
        <v>2</v>
      </c>
      <c r="Z15" s="1533">
        <v>2</v>
      </c>
      <c r="AA15" s="1533">
        <v>2</v>
      </c>
      <c r="AB15" s="1533" t="s">
        <v>35</v>
      </c>
      <c r="AC15" s="1533" t="s">
        <v>35</v>
      </c>
      <c r="AD15" s="1533" t="s">
        <v>36</v>
      </c>
      <c r="AE15" s="1533" t="s">
        <v>36</v>
      </c>
      <c r="AF15" s="1533" t="s">
        <v>36</v>
      </c>
      <c r="AG15" s="1538" t="s">
        <v>36</v>
      </c>
      <c r="AH15" s="117"/>
      <c r="AI15" s="117"/>
      <c r="AL15" t="s">
        <v>0</v>
      </c>
    </row>
    <row r="16" spans="1:38" ht="22.35" customHeight="1" x14ac:dyDescent="0.2">
      <c r="A16" s="1531">
        <v>8546</v>
      </c>
      <c r="B16" s="1549" t="s">
        <v>40</v>
      </c>
      <c r="C16" s="1541">
        <v>2</v>
      </c>
      <c r="D16" s="1542">
        <v>2</v>
      </c>
      <c r="E16" s="1542">
        <v>2</v>
      </c>
      <c r="F16" s="1542">
        <v>2</v>
      </c>
      <c r="G16" s="1542" t="s">
        <v>35</v>
      </c>
      <c r="H16" s="1542" t="s">
        <v>35</v>
      </c>
      <c r="I16" s="1543" t="s">
        <v>36</v>
      </c>
      <c r="J16" s="1542" t="s">
        <v>36</v>
      </c>
      <c r="K16" s="1542" t="s">
        <v>36</v>
      </c>
      <c r="L16" s="1542" t="s">
        <v>36</v>
      </c>
      <c r="M16" s="1542" t="s">
        <v>36</v>
      </c>
      <c r="N16" s="1541"/>
      <c r="O16" s="1541"/>
      <c r="P16" s="1541">
        <v>4</v>
      </c>
      <c r="Q16" s="1541">
        <v>4</v>
      </c>
      <c r="R16" s="1541">
        <v>4</v>
      </c>
      <c r="S16" s="1542">
        <v>4</v>
      </c>
      <c r="T16" s="1542">
        <v>4</v>
      </c>
      <c r="U16" s="1542" t="s">
        <v>37</v>
      </c>
      <c r="V16" s="1542" t="s">
        <v>37</v>
      </c>
      <c r="W16" s="1544" t="s">
        <v>36</v>
      </c>
      <c r="X16" s="1542" t="s">
        <v>36</v>
      </c>
      <c r="Y16" s="1541" t="s">
        <v>36</v>
      </c>
      <c r="Z16" s="1541" t="s">
        <v>36</v>
      </c>
      <c r="AA16" s="1541" t="s">
        <v>36</v>
      </c>
      <c r="AB16" s="1541"/>
      <c r="AC16" s="1541"/>
      <c r="AD16" s="1542">
        <v>1</v>
      </c>
      <c r="AE16" s="1542">
        <v>1</v>
      </c>
      <c r="AF16" s="1542">
        <v>1</v>
      </c>
      <c r="AG16" s="1545">
        <v>1</v>
      </c>
      <c r="AH16" s="117"/>
      <c r="AI16" s="117"/>
    </row>
    <row r="17" spans="1:40" ht="22.35" customHeight="1" x14ac:dyDescent="0.2">
      <c r="A17" s="1531">
        <v>8546</v>
      </c>
      <c r="B17" s="1532" t="s">
        <v>41</v>
      </c>
      <c r="C17" s="1539">
        <v>1</v>
      </c>
      <c r="D17" s="1539">
        <v>1</v>
      </c>
      <c r="E17" s="1539">
        <v>1</v>
      </c>
      <c r="F17" s="1539">
        <v>1</v>
      </c>
      <c r="G17" s="1539"/>
      <c r="H17" s="1539"/>
      <c r="I17" s="1539">
        <v>2</v>
      </c>
      <c r="J17" s="1539">
        <v>2</v>
      </c>
      <c r="K17" s="1539">
        <v>2</v>
      </c>
      <c r="L17" s="1539">
        <v>2</v>
      </c>
      <c r="M17" s="1539">
        <v>2</v>
      </c>
      <c r="N17" s="1539" t="s">
        <v>35</v>
      </c>
      <c r="O17" s="1539" t="s">
        <v>35</v>
      </c>
      <c r="P17" s="1526" t="s">
        <v>36</v>
      </c>
      <c r="Q17" s="1526" t="s">
        <v>36</v>
      </c>
      <c r="R17" s="1526" t="s">
        <v>36</v>
      </c>
      <c r="S17" s="1526" t="s">
        <v>36</v>
      </c>
      <c r="T17" s="1533" t="s">
        <v>36</v>
      </c>
      <c r="U17" s="1867" t="s">
        <v>37</v>
      </c>
      <c r="V17" s="1867" t="s">
        <v>37</v>
      </c>
      <c r="W17" s="1533">
        <v>4</v>
      </c>
      <c r="X17" s="1534">
        <v>4</v>
      </c>
      <c r="Y17" s="1533">
        <v>4</v>
      </c>
      <c r="Z17" s="1533">
        <v>4</v>
      </c>
      <c r="AA17" s="1868">
        <v>4</v>
      </c>
      <c r="AB17" s="1868" t="s">
        <v>37</v>
      </c>
      <c r="AC17" s="1868" t="s">
        <v>37</v>
      </c>
      <c r="AD17" s="1868" t="s">
        <v>36</v>
      </c>
      <c r="AE17" s="1868" t="s">
        <v>36</v>
      </c>
      <c r="AF17" s="1868" t="s">
        <v>36</v>
      </c>
      <c r="AG17" s="1869" t="s">
        <v>36</v>
      </c>
      <c r="AH17" s="117"/>
      <c r="AI17" s="117"/>
    </row>
    <row r="18" spans="1:40" ht="22.35" customHeight="1" x14ac:dyDescent="0.2">
      <c r="A18" s="1531">
        <v>8546</v>
      </c>
      <c r="B18" s="1549" t="s">
        <v>42</v>
      </c>
      <c r="C18" s="1534" t="s">
        <v>36</v>
      </c>
      <c r="D18" s="1550" t="s">
        <v>36</v>
      </c>
      <c r="E18" s="1550" t="s">
        <v>36</v>
      </c>
      <c r="F18" s="1533" t="s">
        <v>36</v>
      </c>
      <c r="G18" s="1533"/>
      <c r="H18" s="1533"/>
      <c r="I18" s="1533">
        <v>4</v>
      </c>
      <c r="J18" s="1536">
        <v>4</v>
      </c>
      <c r="K18" s="1536">
        <v>4</v>
      </c>
      <c r="L18" s="1533">
        <v>4</v>
      </c>
      <c r="M18" s="1536">
        <v>4</v>
      </c>
      <c r="N18" s="1536" t="s">
        <v>37</v>
      </c>
      <c r="O18" s="1533" t="s">
        <v>37</v>
      </c>
      <c r="P18" s="1536" t="s">
        <v>36</v>
      </c>
      <c r="Q18" s="1536" t="s">
        <v>36</v>
      </c>
      <c r="R18" s="1536" t="s">
        <v>36</v>
      </c>
      <c r="S18" s="1536" t="s">
        <v>36</v>
      </c>
      <c r="T18" s="1536" t="s">
        <v>36</v>
      </c>
      <c r="U18" s="1535"/>
      <c r="V18" s="1535"/>
      <c r="W18" s="1533">
        <v>1</v>
      </c>
      <c r="X18" s="1533">
        <v>1</v>
      </c>
      <c r="Y18" s="1533">
        <v>1</v>
      </c>
      <c r="Z18" s="1870">
        <v>1</v>
      </c>
      <c r="AA18" s="1871">
        <v>1</v>
      </c>
      <c r="AB18" s="1533"/>
      <c r="AC18" s="1551"/>
      <c r="AD18" s="1533">
        <v>2</v>
      </c>
      <c r="AE18" s="1533">
        <v>2</v>
      </c>
      <c r="AF18" s="1533">
        <v>2</v>
      </c>
      <c r="AG18" s="1538">
        <v>2</v>
      </c>
      <c r="AH18" s="117"/>
      <c r="AI18" s="117"/>
    </row>
    <row r="19" spans="1:40" ht="22.35" customHeight="1" thickBot="1" x14ac:dyDescent="0.25">
      <c r="A19" s="1552" t="s">
        <v>43</v>
      </c>
      <c r="B19" s="1553"/>
      <c r="C19" s="1554"/>
      <c r="D19" s="1554"/>
      <c r="E19" s="1554"/>
      <c r="F19" s="1554"/>
      <c r="G19" s="1554"/>
      <c r="H19" s="1554"/>
      <c r="I19" s="1554"/>
      <c r="J19" s="1554"/>
      <c r="K19" s="1554"/>
      <c r="L19" s="1554"/>
      <c r="M19" s="1554"/>
      <c r="N19" s="1554"/>
      <c r="O19" s="1554"/>
      <c r="P19" s="1554"/>
      <c r="Q19" s="1554"/>
      <c r="R19" s="1554"/>
      <c r="S19" s="1554"/>
      <c r="T19" s="1554"/>
      <c r="U19" s="1554"/>
      <c r="V19" s="1554"/>
      <c r="W19" s="1554"/>
      <c r="X19" s="1554"/>
      <c r="Y19" s="1554"/>
      <c r="Z19" s="1554"/>
      <c r="AA19" s="1554"/>
      <c r="AB19" s="1554"/>
      <c r="AC19" s="1554"/>
      <c r="AD19" s="1554"/>
      <c r="AE19" s="1554"/>
      <c r="AF19" s="1554"/>
      <c r="AG19" s="1555"/>
      <c r="AH19" s="115"/>
      <c r="AI19" s="115"/>
      <c r="AJ19" s="1161" t="s">
        <v>30</v>
      </c>
      <c r="AK19" s="1161" t="s">
        <v>44</v>
      </c>
      <c r="AL19" s="1161" t="s">
        <v>45</v>
      </c>
      <c r="AM19" s="1161" t="s">
        <v>46</v>
      </c>
      <c r="AN19" s="1161" t="s">
        <v>47</v>
      </c>
    </row>
    <row r="20" spans="1:40" ht="22.35" customHeight="1" x14ac:dyDescent="0.2">
      <c r="A20" s="1872">
        <v>8500</v>
      </c>
      <c r="B20" s="1873" t="s">
        <v>49</v>
      </c>
      <c r="C20" s="1874" t="s">
        <v>32</v>
      </c>
      <c r="D20" s="1875" t="s">
        <v>32</v>
      </c>
      <c r="E20" s="1875" t="s">
        <v>32</v>
      </c>
      <c r="F20" s="1875" t="s">
        <v>32</v>
      </c>
      <c r="G20" s="1875"/>
      <c r="H20" s="1876"/>
      <c r="I20" s="1876" t="s">
        <v>32</v>
      </c>
      <c r="J20" s="1875" t="s">
        <v>32</v>
      </c>
      <c r="K20" s="1875" t="s">
        <v>32</v>
      </c>
      <c r="L20" s="1875" t="s">
        <v>32</v>
      </c>
      <c r="M20" s="1875">
        <v>1</v>
      </c>
      <c r="N20" s="1875"/>
      <c r="O20" s="1876"/>
      <c r="P20" s="1877" t="s">
        <v>32</v>
      </c>
      <c r="Q20" s="1878" t="s">
        <v>32</v>
      </c>
      <c r="R20" s="1879" t="s">
        <v>32</v>
      </c>
      <c r="S20" s="1879" t="s">
        <v>32</v>
      </c>
      <c r="T20" s="1879" t="s">
        <v>32</v>
      </c>
      <c r="U20" s="1879"/>
      <c r="V20" s="1880"/>
      <c r="W20" s="1880" t="s">
        <v>32</v>
      </c>
      <c r="X20" s="1879" t="s">
        <v>32</v>
      </c>
      <c r="Y20" s="1879" t="s">
        <v>32</v>
      </c>
      <c r="Z20" s="1879" t="s">
        <v>32</v>
      </c>
      <c r="AA20" s="1879" t="s">
        <v>32</v>
      </c>
      <c r="AB20" s="1879"/>
      <c r="AC20" s="1880"/>
      <c r="AD20" s="1880" t="s">
        <v>32</v>
      </c>
      <c r="AE20" s="1879" t="s">
        <v>32</v>
      </c>
      <c r="AF20" s="1879" t="s">
        <v>32</v>
      </c>
      <c r="AG20" s="1881" t="s">
        <v>32</v>
      </c>
      <c r="AH20" s="117"/>
      <c r="AI20" s="117"/>
      <c r="AJ20" s="780">
        <f>$AJ$12</f>
        <v>160.33000000000001</v>
      </c>
      <c r="AK20" s="780"/>
      <c r="AL20" s="780">
        <v>172.3</v>
      </c>
      <c r="AM20" s="866">
        <f>IF(AJ20="","",AL20-AJ20)</f>
        <v>11.969999999999999</v>
      </c>
      <c r="AN20" s="866" t="e">
        <f>IF(AM20="","",AM20+'Juli 2023'!AN20)</f>
        <v>#VALUE!</v>
      </c>
    </row>
    <row r="21" spans="1:40" ht="22.35" customHeight="1" x14ac:dyDescent="0.2">
      <c r="A21" s="867">
        <v>8500</v>
      </c>
      <c r="B21" s="868" t="s">
        <v>51</v>
      </c>
      <c r="C21" s="1882">
        <v>1</v>
      </c>
      <c r="D21" s="1882">
        <v>1</v>
      </c>
      <c r="E21" s="1882">
        <v>1</v>
      </c>
      <c r="F21" s="1882">
        <v>1</v>
      </c>
      <c r="G21" s="779"/>
      <c r="H21" s="789" t="s">
        <v>119</v>
      </c>
      <c r="I21" s="789">
        <v>2</v>
      </c>
      <c r="J21" s="779">
        <v>2</v>
      </c>
      <c r="K21" s="779">
        <v>2</v>
      </c>
      <c r="L21" s="779">
        <v>2</v>
      </c>
      <c r="M21" s="779">
        <v>2</v>
      </c>
      <c r="N21" s="779" t="s">
        <v>35</v>
      </c>
      <c r="O21" s="789" t="s">
        <v>35</v>
      </c>
      <c r="P21" s="789" t="s">
        <v>36</v>
      </c>
      <c r="Q21" s="779" t="s">
        <v>36</v>
      </c>
      <c r="R21" s="779" t="s">
        <v>36</v>
      </c>
      <c r="S21" s="779" t="s">
        <v>36</v>
      </c>
      <c r="T21" s="235" t="s">
        <v>36</v>
      </c>
      <c r="U21" s="779" t="s">
        <v>119</v>
      </c>
      <c r="V21" s="789" t="s">
        <v>119</v>
      </c>
      <c r="W21" s="789">
        <v>1</v>
      </c>
      <c r="X21" s="779">
        <v>1</v>
      </c>
      <c r="Y21" s="779">
        <v>1</v>
      </c>
      <c r="Z21" s="779">
        <v>1</v>
      </c>
      <c r="AA21" s="779">
        <v>1</v>
      </c>
      <c r="AB21" s="779"/>
      <c r="AC21" s="789"/>
      <c r="AD21" s="1883" t="s">
        <v>32</v>
      </c>
      <c r="AE21" s="1883" t="s">
        <v>32</v>
      </c>
      <c r="AF21" s="1883" t="s">
        <v>32</v>
      </c>
      <c r="AG21" s="869">
        <v>4</v>
      </c>
      <c r="AH21" s="117"/>
      <c r="AI21" s="117"/>
      <c r="AJ21" s="780">
        <v>166.3</v>
      </c>
      <c r="AK21" s="780">
        <v>5</v>
      </c>
      <c r="AL21" s="780">
        <f>IF(AJ21="","",SUM(AJ21:AK21))</f>
        <v>171.3</v>
      </c>
      <c r="AM21" s="866">
        <f>IF(AJ21="","",AL21-NormTid)</f>
        <v>10.969999999999999</v>
      </c>
      <c r="AN21" s="866">
        <f>IF(AM21="","",AM21+'Juli 2023'!AN21)</f>
        <v>36.569999999999972</v>
      </c>
    </row>
    <row r="22" spans="1:40" ht="22.35" customHeight="1" x14ac:dyDescent="0.2">
      <c r="A22" s="867">
        <v>8500</v>
      </c>
      <c r="B22" s="870" t="s">
        <v>52</v>
      </c>
      <c r="C22" s="942" t="s">
        <v>32</v>
      </c>
      <c r="D22" s="942" t="s">
        <v>32</v>
      </c>
      <c r="E22" s="942" t="s">
        <v>32</v>
      </c>
      <c r="F22" s="942" t="s">
        <v>32</v>
      </c>
      <c r="G22" s="942"/>
      <c r="H22" s="942"/>
      <c r="I22" s="942" t="s">
        <v>32</v>
      </c>
      <c r="J22" s="942" t="s">
        <v>32</v>
      </c>
      <c r="K22" s="942" t="s">
        <v>32</v>
      </c>
      <c r="L22" s="942" t="s">
        <v>32</v>
      </c>
      <c r="M22" s="942" t="s">
        <v>32</v>
      </c>
      <c r="N22" s="942"/>
      <c r="O22" s="942"/>
      <c r="P22" s="1536">
        <v>4</v>
      </c>
      <c r="Q22" s="1536">
        <v>4</v>
      </c>
      <c r="R22" s="1536">
        <v>4</v>
      </c>
      <c r="S22" s="1542">
        <v>4</v>
      </c>
      <c r="T22" s="1542">
        <v>4</v>
      </c>
      <c r="U22" s="1542" t="s">
        <v>37</v>
      </c>
      <c r="V22" s="1542" t="s">
        <v>37</v>
      </c>
      <c r="W22" s="1544" t="s">
        <v>36</v>
      </c>
      <c r="X22" s="1668" t="s">
        <v>36</v>
      </c>
      <c r="Y22" s="1668" t="s">
        <v>36</v>
      </c>
      <c r="Z22" s="1668" t="s">
        <v>36</v>
      </c>
      <c r="AA22" s="1668" t="s">
        <v>78</v>
      </c>
      <c r="AB22" s="961"/>
      <c r="AC22" s="961"/>
      <c r="AD22" s="1883" t="s">
        <v>32</v>
      </c>
      <c r="AE22" s="1883" t="s">
        <v>32</v>
      </c>
      <c r="AF22" s="1883" t="s">
        <v>32</v>
      </c>
      <c r="AG22" s="869">
        <v>1</v>
      </c>
      <c r="AH22" s="117"/>
      <c r="AI22" s="117"/>
      <c r="AJ22" s="780">
        <v>163.30000000000001</v>
      </c>
      <c r="AK22" s="780">
        <v>5</v>
      </c>
      <c r="AL22" s="780">
        <f>IF(AJ22="","",SUM(AJ22:AK22))</f>
        <v>168.3</v>
      </c>
      <c r="AM22" s="866">
        <f>IF(AJ22="","",AL22-NormTid)</f>
        <v>7.9699999999999989</v>
      </c>
      <c r="AN22" s="866">
        <f>IF(AM22="","",AM22+'Juli 2023'!AN22)</f>
        <v>-23.760000000000026</v>
      </c>
    </row>
    <row r="23" spans="1:40" ht="22.35" customHeight="1" x14ac:dyDescent="0.2">
      <c r="A23" s="867"/>
      <c r="B23" s="868"/>
      <c r="C23" s="779"/>
      <c r="D23" s="779"/>
      <c r="E23" s="779"/>
      <c r="F23" s="779"/>
      <c r="G23" s="779"/>
      <c r="H23" s="789"/>
      <c r="I23" s="789"/>
      <c r="J23" s="779"/>
      <c r="K23" s="779"/>
      <c r="L23" s="779"/>
      <c r="M23" s="779"/>
      <c r="N23" s="779"/>
      <c r="O23" s="789"/>
      <c r="P23" s="789"/>
      <c r="Q23" s="779"/>
      <c r="R23" s="779"/>
      <c r="S23" s="779"/>
      <c r="T23" s="779"/>
      <c r="U23" s="779" t="s">
        <v>420</v>
      </c>
      <c r="V23" s="789"/>
      <c r="W23" s="789"/>
      <c r="X23" s="779"/>
      <c r="Y23" s="779"/>
      <c r="Z23" s="779"/>
      <c r="AA23" s="779"/>
      <c r="AB23" s="779"/>
      <c r="AC23" s="789"/>
      <c r="AD23" s="789"/>
      <c r="AE23" s="779"/>
      <c r="AF23" s="779"/>
      <c r="AG23" s="869"/>
      <c r="AJ23" s="780">
        <f t="shared" ref="AJ23" si="0">$AJ$12</f>
        <v>160.33000000000001</v>
      </c>
      <c r="AK23" s="780"/>
      <c r="AL23" s="780">
        <f t="shared" ref="AL23" si="1">IF(AJ23="","",SUM(AJ23:AK23))</f>
        <v>160.33000000000001</v>
      </c>
      <c r="AM23" s="866">
        <f t="shared" ref="AM23" si="2">IF(AJ23="","",AL23-AJ23)</f>
        <v>0</v>
      </c>
      <c r="AN23" s="866">
        <f>IF(AM23="","",AM23+'Juli 2023'!AN23)</f>
        <v>0</v>
      </c>
    </row>
    <row r="24" spans="1:40" ht="22.35" customHeight="1" thickBot="1" x14ac:dyDescent="0.25">
      <c r="A24" s="332"/>
      <c r="B24" s="333" t="s">
        <v>53</v>
      </c>
      <c r="C24" s="334" t="s">
        <v>32</v>
      </c>
      <c r="D24" s="334" t="s">
        <v>32</v>
      </c>
      <c r="E24" s="334" t="s">
        <v>32</v>
      </c>
      <c r="F24" s="334" t="s">
        <v>32</v>
      </c>
      <c r="G24" s="334"/>
      <c r="H24" s="335"/>
      <c r="I24" s="335" t="s">
        <v>32</v>
      </c>
      <c r="J24" s="334" t="s">
        <v>32</v>
      </c>
      <c r="K24" s="334" t="s">
        <v>32</v>
      </c>
      <c r="L24" s="334" t="s">
        <v>32</v>
      </c>
      <c r="M24" s="334" t="s">
        <v>32</v>
      </c>
      <c r="N24" s="334"/>
      <c r="O24" s="335"/>
      <c r="P24" s="335" t="s">
        <v>32</v>
      </c>
      <c r="Q24" s="334" t="s">
        <v>32</v>
      </c>
      <c r="R24" s="334" t="s">
        <v>32</v>
      </c>
      <c r="S24" s="334" t="s">
        <v>32</v>
      </c>
      <c r="T24" s="334" t="s">
        <v>32</v>
      </c>
      <c r="U24" s="334"/>
      <c r="V24" s="335"/>
      <c r="W24" s="335" t="s">
        <v>32</v>
      </c>
      <c r="X24" s="334">
        <v>3</v>
      </c>
      <c r="Y24" s="334" t="s">
        <v>32</v>
      </c>
      <c r="Z24" s="334" t="s">
        <v>32</v>
      </c>
      <c r="AA24" s="334" t="s">
        <v>32</v>
      </c>
      <c r="AB24" s="334"/>
      <c r="AC24" s="335"/>
      <c r="AD24" s="350" t="s">
        <v>32</v>
      </c>
      <c r="AE24" s="334" t="s">
        <v>32</v>
      </c>
      <c r="AF24" s="334" t="s">
        <v>32</v>
      </c>
      <c r="AG24" s="351" t="s">
        <v>32</v>
      </c>
    </row>
    <row r="25" spans="1:40" ht="22.35" customHeight="1" x14ac:dyDescent="0.2">
      <c r="A25" s="209"/>
      <c r="B25" s="129"/>
      <c r="C25" s="129" t="s">
        <v>0</v>
      </c>
      <c r="D25" s="129" t="s">
        <v>0</v>
      </c>
      <c r="E25" s="129" t="s">
        <v>0</v>
      </c>
      <c r="F25" s="129" t="s">
        <v>0</v>
      </c>
      <c r="G25" s="129"/>
      <c r="H25" s="129"/>
      <c r="I25" s="129"/>
      <c r="J25" s="129"/>
      <c r="K25" s="129">
        <v>89</v>
      </c>
      <c r="L25" s="129" t="s">
        <v>0</v>
      </c>
      <c r="M25" s="129" t="s">
        <v>0</v>
      </c>
      <c r="N25" s="129" t="s">
        <v>80</v>
      </c>
      <c r="O25" s="129" t="s">
        <v>0</v>
      </c>
      <c r="P25" s="129" t="s">
        <v>0</v>
      </c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  <c r="AB25" s="235"/>
      <c r="AC25" s="235" t="s">
        <v>0</v>
      </c>
      <c r="AD25" s="235"/>
      <c r="AE25" s="235" t="s">
        <v>0</v>
      </c>
      <c r="AF25" s="235" t="s">
        <v>0</v>
      </c>
      <c r="AG25" s="235" t="s">
        <v>0</v>
      </c>
      <c r="AH25" s="124"/>
    </row>
    <row r="26" spans="1:40" ht="22.35" customHeight="1" thickBot="1" x14ac:dyDescent="0.25">
      <c r="A26" s="209"/>
      <c r="B26" s="129"/>
      <c r="C26" s="129"/>
      <c r="D26" s="129"/>
      <c r="E26" s="129"/>
      <c r="F26" s="129" t="s">
        <v>0</v>
      </c>
      <c r="G26" s="129"/>
      <c r="H26" s="129"/>
      <c r="I26" s="129"/>
      <c r="J26" s="129"/>
      <c r="K26" s="129"/>
      <c r="L26" s="129"/>
      <c r="M26" s="129"/>
      <c r="N26" s="129" t="s">
        <v>0</v>
      </c>
      <c r="O26" s="126"/>
      <c r="P26" s="141" t="s">
        <v>0</v>
      </c>
      <c r="Q26" s="129" t="s">
        <v>0</v>
      </c>
      <c r="R26" s="129"/>
      <c r="S26" s="141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>
        <v>1</v>
      </c>
      <c r="AG26" s="129"/>
      <c r="AH26" s="124"/>
      <c r="AK26" s="235"/>
    </row>
    <row r="27" spans="1:40" ht="22.35" customHeight="1" x14ac:dyDescent="0.2">
      <c r="A27" s="209"/>
      <c r="B27" s="129"/>
      <c r="C27" s="129"/>
      <c r="D27" s="129"/>
      <c r="E27" s="129"/>
      <c r="F27" s="129" t="s">
        <v>0</v>
      </c>
      <c r="G27" s="129"/>
      <c r="H27" s="129"/>
      <c r="I27" s="129"/>
      <c r="J27" s="129"/>
      <c r="K27" s="129"/>
      <c r="L27" s="141"/>
      <c r="M27" s="141" t="s">
        <v>0</v>
      </c>
      <c r="N27" s="141" t="s">
        <v>0</v>
      </c>
      <c r="O27" s="141"/>
      <c r="P27" s="1875" t="s">
        <v>32</v>
      </c>
      <c r="Q27" s="1875" t="s">
        <v>32</v>
      </c>
      <c r="R27" s="1875" t="s">
        <v>0</v>
      </c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4"/>
    </row>
    <row r="28" spans="1:40" ht="22.35" customHeight="1" x14ac:dyDescent="0.2">
      <c r="A28" s="209"/>
      <c r="B28" s="129"/>
      <c r="U28" s="129"/>
      <c r="V28" s="129"/>
      <c r="W28" s="129"/>
      <c r="X28" s="129"/>
      <c r="Y28" s="124"/>
    </row>
    <row r="29" spans="1:40" ht="22.35" customHeight="1" x14ac:dyDescent="0.2">
      <c r="A29" s="209"/>
      <c r="B29" s="129"/>
      <c r="U29" s="129"/>
      <c r="V29" s="129"/>
      <c r="W29" s="129"/>
      <c r="X29" s="129"/>
      <c r="Y29" s="124"/>
    </row>
    <row r="30" spans="1:40" ht="12.75" customHeight="1" thickBot="1" x14ac:dyDescent="0.25">
      <c r="A30" s="104" t="s">
        <v>55</v>
      </c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K30" s="1"/>
    </row>
    <row r="31" spans="1:40" ht="28.5" customHeight="1" x14ac:dyDescent="0.2">
      <c r="A31" s="1568" t="s">
        <v>56</v>
      </c>
      <c r="B31" s="1569"/>
      <c r="C31" s="1569"/>
      <c r="D31" s="1884" t="s">
        <v>57</v>
      </c>
      <c r="E31" s="1571"/>
      <c r="F31" s="1571"/>
      <c r="G31" s="1571"/>
      <c r="H31" s="1571"/>
      <c r="I31" s="1571"/>
      <c r="J31" s="1571"/>
      <c r="K31" s="1571"/>
      <c r="L31" s="1571"/>
      <c r="M31" s="1572" t="s">
        <v>58</v>
      </c>
      <c r="N31" s="1571"/>
      <c r="O31" s="1571"/>
      <c r="P31" s="1571"/>
      <c r="Q31" s="1571"/>
      <c r="R31" s="1571"/>
      <c r="S31" s="1573"/>
      <c r="T31" s="4258" t="s">
        <v>59</v>
      </c>
      <c r="U31" s="4259"/>
      <c r="V31" s="4259"/>
      <c r="W31" s="4259"/>
      <c r="X31" s="4259"/>
      <c r="Y31" s="4259"/>
      <c r="Z31" s="4260"/>
      <c r="AA31" s="1885" t="s">
        <v>60</v>
      </c>
      <c r="AB31" s="1886"/>
      <c r="AC31" s="1886"/>
      <c r="AD31" s="1886"/>
      <c r="AE31" s="1886"/>
      <c r="AF31" s="1886"/>
      <c r="AG31" s="1887"/>
      <c r="AK31" s="1"/>
    </row>
    <row r="32" spans="1:40" ht="22.35" customHeight="1" x14ac:dyDescent="0.2">
      <c r="A32" s="1577" t="s">
        <v>61</v>
      </c>
      <c r="B32" s="1514"/>
      <c r="C32" s="1514"/>
      <c r="D32" s="1578" t="s">
        <v>62</v>
      </c>
      <c r="E32" s="1579"/>
      <c r="F32" s="1501"/>
      <c r="G32" s="1501"/>
      <c r="H32" s="1501"/>
      <c r="I32" s="1501"/>
      <c r="J32" s="1501"/>
      <c r="K32" s="1501"/>
      <c r="L32" s="1509"/>
      <c r="M32" s="1580" t="s">
        <v>63</v>
      </c>
      <c r="N32" s="1514"/>
      <c r="O32" s="1581"/>
      <c r="P32" s="1514"/>
      <c r="Q32" s="1514"/>
      <c r="R32" s="1514"/>
      <c r="S32" s="1582"/>
      <c r="T32" s="1578" t="s">
        <v>64</v>
      </c>
      <c r="U32" s="1501"/>
      <c r="V32" s="1579"/>
      <c r="W32" s="1501"/>
      <c r="X32" s="1501"/>
      <c r="Y32" s="1501"/>
      <c r="Z32" s="1509"/>
      <c r="AA32" s="105" t="s">
        <v>65</v>
      </c>
      <c r="AD32" s="60"/>
      <c r="AG32" s="63"/>
      <c r="AK32" s="1"/>
    </row>
    <row r="33" spans="1:38" ht="22.35" customHeight="1" x14ac:dyDescent="0.2">
      <c r="A33" s="1583" t="s">
        <v>66</v>
      </c>
      <c r="B33" s="1501"/>
      <c r="C33" s="1501"/>
      <c r="D33" s="1584"/>
      <c r="E33" s="1501"/>
      <c r="F33" s="1501"/>
      <c r="G33" s="1509"/>
      <c r="H33" s="1516" t="s">
        <v>67</v>
      </c>
      <c r="I33" s="1501"/>
      <c r="J33" s="1501"/>
      <c r="K33" s="1501"/>
      <c r="L33" s="1501"/>
      <c r="M33" s="1585"/>
      <c r="N33" s="1501"/>
      <c r="O33" s="1501"/>
      <c r="P33" s="1501"/>
      <c r="Q33" s="1501"/>
      <c r="R33" s="1501"/>
      <c r="S33" s="1501"/>
      <c r="T33" s="1584"/>
      <c r="U33" s="104" t="s">
        <v>68</v>
      </c>
      <c r="AA33" s="1581"/>
      <c r="AB33" s="1514"/>
      <c r="AC33" s="1514"/>
      <c r="AD33" s="1514"/>
      <c r="AE33" s="1514"/>
      <c r="AF33" s="1514"/>
      <c r="AG33" s="1586"/>
      <c r="AK33" s="42"/>
    </row>
    <row r="34" spans="1:38" ht="22.35" customHeight="1" thickBot="1" x14ac:dyDescent="0.25">
      <c r="A34" s="1587" t="s">
        <v>69</v>
      </c>
      <c r="B34" s="1588"/>
      <c r="C34" s="1588"/>
      <c r="D34" s="1589"/>
      <c r="E34" s="1588"/>
      <c r="F34" s="1588"/>
      <c r="G34" s="1590"/>
      <c r="H34" s="1591" t="s">
        <v>70</v>
      </c>
      <c r="I34" s="1590"/>
      <c r="J34" s="1588"/>
      <c r="K34" s="1588"/>
      <c r="L34" s="1588"/>
      <c r="M34" s="1592"/>
      <c r="N34" s="1588"/>
      <c r="O34" s="1588"/>
      <c r="P34" s="1588"/>
      <c r="Q34" s="1593"/>
      <c r="R34" s="1593"/>
      <c r="S34" s="1593"/>
      <c r="T34" s="1589"/>
      <c r="U34" s="1594" t="s">
        <v>71</v>
      </c>
      <c r="V34" s="1588"/>
      <c r="W34" s="1588"/>
      <c r="X34" s="1588"/>
      <c r="Y34" s="1588"/>
      <c r="Z34" s="1588"/>
      <c r="AA34" s="1588"/>
      <c r="AB34" s="1588"/>
      <c r="AC34" s="1588"/>
      <c r="AD34" s="1588"/>
      <c r="AE34" s="1588"/>
      <c r="AF34" s="1588"/>
      <c r="AG34" s="1595"/>
      <c r="AK34" s="1"/>
    </row>
    <row r="35" spans="1:38" ht="22.35" customHeight="1" x14ac:dyDescent="0.2">
      <c r="B35" s="64" t="s">
        <v>27</v>
      </c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1"/>
    </row>
    <row r="36" spans="1:38" ht="22.35" customHeight="1" thickBot="1" x14ac:dyDescent="0.25">
      <c r="A36" s="1596" t="s">
        <v>28</v>
      </c>
      <c r="B36" s="1597" t="s">
        <v>29</v>
      </c>
      <c r="C36" s="1566">
        <v>1</v>
      </c>
      <c r="D36" s="1566">
        <v>2</v>
      </c>
      <c r="E36" s="1566">
        <v>3</v>
      </c>
      <c r="F36" s="1566">
        <v>4</v>
      </c>
      <c r="G36" s="1598">
        <v>5</v>
      </c>
      <c r="H36" s="1598">
        <v>6</v>
      </c>
      <c r="I36" s="1566">
        <v>7</v>
      </c>
      <c r="J36" s="1566">
        <v>8</v>
      </c>
      <c r="K36" s="1566">
        <v>9</v>
      </c>
      <c r="L36" s="1566">
        <v>10</v>
      </c>
      <c r="M36" s="1566">
        <v>11</v>
      </c>
      <c r="N36" s="1598">
        <v>12</v>
      </c>
      <c r="O36" s="1598">
        <v>13</v>
      </c>
      <c r="P36" s="1566">
        <v>14</v>
      </c>
      <c r="Q36" s="1566">
        <v>15</v>
      </c>
      <c r="R36" s="1566">
        <v>16</v>
      </c>
      <c r="S36" s="1566">
        <v>17</v>
      </c>
      <c r="T36" s="1566">
        <v>18</v>
      </c>
      <c r="U36" s="1598">
        <v>19</v>
      </c>
      <c r="V36" s="1598">
        <v>20</v>
      </c>
      <c r="W36" s="1566">
        <v>21</v>
      </c>
      <c r="X36" s="1566">
        <v>22</v>
      </c>
      <c r="Y36" s="1566">
        <v>23</v>
      </c>
      <c r="Z36" s="1566">
        <v>24</v>
      </c>
      <c r="AA36" s="1566">
        <v>25</v>
      </c>
      <c r="AB36" s="1598">
        <v>26</v>
      </c>
      <c r="AC36" s="1598">
        <v>27</v>
      </c>
      <c r="AD36" s="1566">
        <v>28</v>
      </c>
      <c r="AE36" s="1566">
        <v>29</v>
      </c>
      <c r="AF36" s="1566">
        <v>30</v>
      </c>
      <c r="AG36" s="1566">
        <v>31</v>
      </c>
      <c r="AH36" s="111"/>
      <c r="AI36" s="112"/>
      <c r="AL36" t="s">
        <v>0</v>
      </c>
    </row>
    <row r="37" spans="1:38" ht="22.35" customHeight="1" x14ac:dyDescent="0.2">
      <c r="A37" s="1888">
        <v>1</v>
      </c>
      <c r="B37" s="1858" t="s">
        <v>72</v>
      </c>
      <c r="C37" s="1889">
        <v>10</v>
      </c>
      <c r="D37" s="1861">
        <v>10</v>
      </c>
      <c r="E37" s="1889">
        <v>10</v>
      </c>
      <c r="F37" s="1889">
        <v>10</v>
      </c>
      <c r="G37" s="1889" t="s">
        <v>76</v>
      </c>
      <c r="H37" s="1889" t="s">
        <v>76</v>
      </c>
      <c r="I37" s="1889" t="s">
        <v>36</v>
      </c>
      <c r="J37" s="1861" t="s">
        <v>36</v>
      </c>
      <c r="K37" s="1889" t="s">
        <v>36</v>
      </c>
      <c r="L37" s="1889" t="s">
        <v>36</v>
      </c>
      <c r="M37" s="1860" t="s">
        <v>36</v>
      </c>
      <c r="N37" s="1889" t="s">
        <v>84</v>
      </c>
      <c r="O37" s="1861" t="s">
        <v>84</v>
      </c>
      <c r="P37" s="1889">
        <v>7</v>
      </c>
      <c r="Q37" s="1890">
        <v>7</v>
      </c>
      <c r="R37" s="1861">
        <v>7</v>
      </c>
      <c r="S37" s="1889">
        <v>7</v>
      </c>
      <c r="T37" s="1889">
        <v>7</v>
      </c>
      <c r="U37" s="1889"/>
      <c r="V37" s="1889"/>
      <c r="W37" s="1891">
        <v>4</v>
      </c>
      <c r="X37" s="1892" t="s">
        <v>39</v>
      </c>
      <c r="Y37" s="1893">
        <v>4</v>
      </c>
      <c r="Z37" s="1894">
        <v>4</v>
      </c>
      <c r="AA37" s="1889">
        <v>4</v>
      </c>
      <c r="AB37" s="1890"/>
      <c r="AC37" s="1890"/>
      <c r="AD37" s="1890">
        <v>3</v>
      </c>
      <c r="AE37" s="1889">
        <v>3</v>
      </c>
      <c r="AF37" s="1889">
        <v>3</v>
      </c>
      <c r="AG37" s="1894" t="s">
        <v>397</v>
      </c>
      <c r="AH37" s="116"/>
      <c r="AI37" s="117"/>
    </row>
    <row r="38" spans="1:38" ht="22.35" customHeight="1" x14ac:dyDescent="0.2">
      <c r="A38" s="1603">
        <v>6</v>
      </c>
      <c r="B38" s="1532" t="s">
        <v>74</v>
      </c>
      <c r="C38" s="1526">
        <v>11</v>
      </c>
      <c r="D38" s="1526">
        <v>11</v>
      </c>
      <c r="E38" s="1526">
        <v>11</v>
      </c>
      <c r="F38" s="1668">
        <v>11</v>
      </c>
      <c r="G38" s="1668" t="s">
        <v>73</v>
      </c>
      <c r="H38" s="1668" t="s">
        <v>73</v>
      </c>
      <c r="I38" s="1668" t="s">
        <v>36</v>
      </c>
      <c r="J38" s="1668" t="s">
        <v>36</v>
      </c>
      <c r="K38" s="1668" t="s">
        <v>36</v>
      </c>
      <c r="L38" s="1668" t="s">
        <v>36</v>
      </c>
      <c r="M38" s="1668" t="s">
        <v>36</v>
      </c>
      <c r="N38" s="1668" t="s">
        <v>80</v>
      </c>
      <c r="O38" s="1668" t="s">
        <v>80</v>
      </c>
      <c r="P38" s="1543">
        <v>8</v>
      </c>
      <c r="Q38" s="1543" t="s">
        <v>87</v>
      </c>
      <c r="R38" s="1844">
        <v>8</v>
      </c>
      <c r="S38" s="1844">
        <v>8</v>
      </c>
      <c r="T38" s="1844">
        <v>8</v>
      </c>
      <c r="U38" s="1550"/>
      <c r="V38" s="1550"/>
      <c r="W38" s="1550" t="s">
        <v>36</v>
      </c>
      <c r="X38" s="1550" t="s">
        <v>36</v>
      </c>
      <c r="Y38" s="1550" t="s">
        <v>36</v>
      </c>
      <c r="Z38" s="1526" t="s">
        <v>36</v>
      </c>
      <c r="AA38" s="1526" t="s">
        <v>36</v>
      </c>
      <c r="AB38" s="1526"/>
      <c r="AC38" s="1526"/>
      <c r="AD38" s="1526">
        <v>1</v>
      </c>
      <c r="AE38" s="1526">
        <v>1</v>
      </c>
      <c r="AF38" s="1526">
        <v>1</v>
      </c>
      <c r="AG38" s="1606">
        <v>1</v>
      </c>
      <c r="AH38" s="116"/>
      <c r="AI38" s="117"/>
    </row>
    <row r="39" spans="1:38" ht="22.35" customHeight="1" thickBot="1" x14ac:dyDescent="0.25">
      <c r="A39" s="1607">
        <v>11</v>
      </c>
      <c r="B39" s="1608" t="s">
        <v>0</v>
      </c>
      <c r="C39" s="1609">
        <v>9</v>
      </c>
      <c r="D39" s="1609">
        <v>9</v>
      </c>
      <c r="E39" s="1609">
        <v>9</v>
      </c>
      <c r="F39" s="1609">
        <v>9</v>
      </c>
      <c r="G39" s="1609" t="s">
        <v>75</v>
      </c>
      <c r="H39" s="1609" t="s">
        <v>76</v>
      </c>
      <c r="I39" s="1609" t="s">
        <v>36</v>
      </c>
      <c r="J39" s="1609" t="s">
        <v>36</v>
      </c>
      <c r="K39" s="1609" t="s">
        <v>36</v>
      </c>
      <c r="L39" s="1609" t="s">
        <v>36</v>
      </c>
      <c r="M39" s="1616" t="s">
        <v>36</v>
      </c>
      <c r="N39" s="1609" t="s">
        <v>82</v>
      </c>
      <c r="O39" s="1609" t="s">
        <v>80</v>
      </c>
      <c r="P39" s="1609">
        <v>6</v>
      </c>
      <c r="Q39" s="1609">
        <v>6</v>
      </c>
      <c r="R39" s="1609">
        <v>6</v>
      </c>
      <c r="S39" s="1609">
        <v>6</v>
      </c>
      <c r="T39" s="1895">
        <v>6</v>
      </c>
      <c r="U39" s="1609"/>
      <c r="V39" s="1609"/>
      <c r="W39" s="1609" t="s">
        <v>36</v>
      </c>
      <c r="X39" s="1609" t="s">
        <v>36</v>
      </c>
      <c r="Y39" s="1609" t="s">
        <v>36</v>
      </c>
      <c r="Z39" s="1609" t="s">
        <v>36</v>
      </c>
      <c r="AA39" s="1609" t="s">
        <v>36</v>
      </c>
      <c r="AB39" s="1609"/>
      <c r="AC39" s="1609"/>
      <c r="AD39" s="1609">
        <v>5</v>
      </c>
      <c r="AE39" s="1609">
        <v>5</v>
      </c>
      <c r="AF39" s="1609">
        <v>5</v>
      </c>
      <c r="AG39" s="1611">
        <v>5</v>
      </c>
      <c r="AH39" s="116"/>
      <c r="AI39" s="117"/>
    </row>
    <row r="40" spans="1:38" ht="22.35" customHeight="1" x14ac:dyDescent="0.2">
      <c r="A40" s="1888">
        <v>2</v>
      </c>
      <c r="B40" s="1858" t="s">
        <v>79</v>
      </c>
      <c r="C40" s="1896" t="s">
        <v>36</v>
      </c>
      <c r="D40" s="1896" t="s">
        <v>36</v>
      </c>
      <c r="E40" s="1896" t="s">
        <v>36</v>
      </c>
      <c r="F40" s="1896" t="s">
        <v>36</v>
      </c>
      <c r="G40" s="1897" t="s">
        <v>84</v>
      </c>
      <c r="H40" s="1898" t="s">
        <v>84</v>
      </c>
      <c r="I40" s="1899">
        <v>7</v>
      </c>
      <c r="J40" s="1899">
        <v>7</v>
      </c>
      <c r="K40" s="1899">
        <v>7</v>
      </c>
      <c r="L40" s="1899">
        <v>7</v>
      </c>
      <c r="M40" s="1899">
        <v>7</v>
      </c>
      <c r="N40" s="1899"/>
      <c r="O40" s="1899"/>
      <c r="P40" s="1899">
        <v>4</v>
      </c>
      <c r="Q40" s="1899">
        <v>4</v>
      </c>
      <c r="R40" s="1899">
        <v>4</v>
      </c>
      <c r="S40" s="1899">
        <v>4</v>
      </c>
      <c r="T40" s="1899">
        <v>4</v>
      </c>
      <c r="U40" s="1899"/>
      <c r="V40" s="1899"/>
      <c r="W40" s="1899">
        <v>3</v>
      </c>
      <c r="X40" s="1899">
        <v>3</v>
      </c>
      <c r="Y40" s="1899">
        <v>3</v>
      </c>
      <c r="Z40" s="1899">
        <v>3</v>
      </c>
      <c r="AA40" s="1899">
        <v>3</v>
      </c>
      <c r="AB40" s="1899"/>
      <c r="AC40" s="1899"/>
      <c r="AD40" s="1890">
        <v>11</v>
      </c>
      <c r="AE40" s="1889">
        <v>11</v>
      </c>
      <c r="AF40" s="1889">
        <v>11</v>
      </c>
      <c r="AG40" s="1900">
        <v>11</v>
      </c>
      <c r="AH40" s="116"/>
      <c r="AI40" s="117"/>
    </row>
    <row r="41" spans="1:38" ht="22.35" customHeight="1" x14ac:dyDescent="0.2">
      <c r="A41" s="1603">
        <v>7</v>
      </c>
      <c r="B41" s="1532" t="s">
        <v>81</v>
      </c>
      <c r="C41" s="1536" t="s">
        <v>36</v>
      </c>
      <c r="D41" s="1536" t="s">
        <v>36</v>
      </c>
      <c r="E41" s="1536" t="s">
        <v>36</v>
      </c>
      <c r="F41" s="1536" t="s">
        <v>36</v>
      </c>
      <c r="G41" s="1567" t="s">
        <v>80</v>
      </c>
      <c r="H41" s="1567" t="s">
        <v>80</v>
      </c>
      <c r="I41" s="1535">
        <v>8</v>
      </c>
      <c r="J41" s="1550">
        <v>8</v>
      </c>
      <c r="K41" s="1550">
        <v>8</v>
      </c>
      <c r="L41" s="1550">
        <v>8</v>
      </c>
      <c r="M41" s="1550">
        <v>8</v>
      </c>
      <c r="N41" s="1537"/>
      <c r="O41" s="1537"/>
      <c r="P41" s="1550" t="s">
        <v>36</v>
      </c>
      <c r="Q41" s="1550" t="s">
        <v>36</v>
      </c>
      <c r="R41" s="1550" t="s">
        <v>36</v>
      </c>
      <c r="S41" s="1550" t="s">
        <v>36</v>
      </c>
      <c r="T41" s="1550" t="s">
        <v>36</v>
      </c>
      <c r="U41" s="1537"/>
      <c r="V41" s="1537"/>
      <c r="W41" s="1901">
        <v>1</v>
      </c>
      <c r="X41" s="1901">
        <v>1</v>
      </c>
      <c r="Y41" s="1901">
        <v>1</v>
      </c>
      <c r="Z41" s="1901">
        <v>1</v>
      </c>
      <c r="AA41" s="1901">
        <v>1</v>
      </c>
      <c r="AB41" s="1901"/>
      <c r="AC41" s="1567"/>
      <c r="AD41" s="1567">
        <v>9</v>
      </c>
      <c r="AE41" s="1567">
        <v>9</v>
      </c>
      <c r="AF41" s="1567">
        <v>9</v>
      </c>
      <c r="AG41" s="1613">
        <v>9</v>
      </c>
      <c r="AH41" s="116"/>
      <c r="AI41" s="117"/>
    </row>
    <row r="42" spans="1:38" ht="22.35" customHeight="1" thickBot="1" x14ac:dyDescent="0.25">
      <c r="A42" s="1607">
        <v>12</v>
      </c>
      <c r="B42" s="1614" t="s">
        <v>83</v>
      </c>
      <c r="C42" s="1616" t="s">
        <v>36</v>
      </c>
      <c r="D42" s="1616" t="s">
        <v>36</v>
      </c>
      <c r="E42" s="1616" t="s">
        <v>36</v>
      </c>
      <c r="F42" s="1616" t="s">
        <v>36</v>
      </c>
      <c r="G42" s="1616" t="s">
        <v>82</v>
      </c>
      <c r="H42" s="1616" t="s">
        <v>80</v>
      </c>
      <c r="I42" s="1616">
        <v>6</v>
      </c>
      <c r="J42" s="1616">
        <v>6</v>
      </c>
      <c r="K42" s="1616">
        <v>6</v>
      </c>
      <c r="L42" s="1616">
        <v>6</v>
      </c>
      <c r="M42" s="1616">
        <v>6</v>
      </c>
      <c r="N42" s="1616"/>
      <c r="O42" s="1616"/>
      <c r="P42" s="1616" t="s">
        <v>36</v>
      </c>
      <c r="Q42" s="1616" t="s">
        <v>36</v>
      </c>
      <c r="R42" s="1616" t="s">
        <v>36</v>
      </c>
      <c r="S42" s="1616" t="s">
        <v>36</v>
      </c>
      <c r="T42" s="1616" t="s">
        <v>36</v>
      </c>
      <c r="U42" s="1616"/>
      <c r="V42" s="1616"/>
      <c r="W42" s="1616">
        <v>5</v>
      </c>
      <c r="X42" s="1616">
        <v>5</v>
      </c>
      <c r="Y42" s="1616">
        <v>5</v>
      </c>
      <c r="Z42" s="1616">
        <v>5</v>
      </c>
      <c r="AA42" s="1616">
        <v>5</v>
      </c>
      <c r="AB42" s="1616"/>
      <c r="AC42" s="1616"/>
      <c r="AD42" s="1616">
        <v>10</v>
      </c>
      <c r="AE42" s="1616">
        <v>10</v>
      </c>
      <c r="AF42" s="1616">
        <v>10</v>
      </c>
      <c r="AG42" s="1618">
        <v>10</v>
      </c>
      <c r="AH42" s="116"/>
      <c r="AI42" s="117"/>
    </row>
    <row r="43" spans="1:38" ht="22.35" customHeight="1" x14ac:dyDescent="0.2">
      <c r="A43" s="1888">
        <v>3</v>
      </c>
      <c r="B43" s="1902" t="s">
        <v>85</v>
      </c>
      <c r="C43" s="1903">
        <v>7</v>
      </c>
      <c r="D43" s="1903">
        <v>7</v>
      </c>
      <c r="E43" s="1903">
        <v>7</v>
      </c>
      <c r="F43" s="1903">
        <v>7</v>
      </c>
      <c r="G43" s="1903"/>
      <c r="H43" s="1903"/>
      <c r="I43" s="1903">
        <v>4</v>
      </c>
      <c r="J43" s="1903">
        <v>4</v>
      </c>
      <c r="K43" s="1903">
        <v>4</v>
      </c>
      <c r="L43" s="1903">
        <v>4</v>
      </c>
      <c r="M43" s="1903">
        <v>4</v>
      </c>
      <c r="N43" s="1903"/>
      <c r="O43" s="1903"/>
      <c r="P43" s="1892">
        <v>3</v>
      </c>
      <c r="Q43" s="1892">
        <v>3</v>
      </c>
      <c r="R43" s="1891">
        <v>3</v>
      </c>
      <c r="S43" s="1891">
        <v>3</v>
      </c>
      <c r="T43" s="1891">
        <v>3</v>
      </c>
      <c r="U43" s="1891"/>
      <c r="V43" s="1892"/>
      <c r="W43" s="1892">
        <v>11</v>
      </c>
      <c r="X43" s="1904">
        <v>11</v>
      </c>
      <c r="Y43" s="1891">
        <v>11</v>
      </c>
      <c r="Z43" s="1891">
        <v>11</v>
      </c>
      <c r="AA43" s="1891">
        <v>11</v>
      </c>
      <c r="AB43" s="1891" t="s">
        <v>73</v>
      </c>
      <c r="AC43" s="1905" t="s">
        <v>73</v>
      </c>
      <c r="AD43" s="1891" t="s">
        <v>36</v>
      </c>
      <c r="AE43" s="1891" t="s">
        <v>36</v>
      </c>
      <c r="AF43" s="1891" t="s">
        <v>36</v>
      </c>
      <c r="AG43" s="1906" t="s">
        <v>36</v>
      </c>
      <c r="AH43" s="116"/>
      <c r="AI43" s="117"/>
    </row>
    <row r="44" spans="1:38" ht="22.35" customHeight="1" x14ac:dyDescent="0.2">
      <c r="A44" s="1603">
        <v>8</v>
      </c>
      <c r="B44" s="1532" t="s">
        <v>88</v>
      </c>
      <c r="C44" s="1550">
        <v>8</v>
      </c>
      <c r="D44" s="1550">
        <v>8</v>
      </c>
      <c r="E44" s="1550">
        <v>8</v>
      </c>
      <c r="F44" s="1550">
        <v>8</v>
      </c>
      <c r="G44" s="1550"/>
      <c r="H44" s="1550"/>
      <c r="I44" s="1550" t="s">
        <v>36</v>
      </c>
      <c r="J44" s="1550" t="s">
        <v>36</v>
      </c>
      <c r="K44" s="1550" t="s">
        <v>36</v>
      </c>
      <c r="L44" s="1550" t="s">
        <v>36</v>
      </c>
      <c r="M44" s="1550" t="s">
        <v>36</v>
      </c>
      <c r="N44" s="1536"/>
      <c r="O44" s="1550"/>
      <c r="P44" s="1550">
        <v>1</v>
      </c>
      <c r="Q44" s="1550">
        <v>1</v>
      </c>
      <c r="R44" s="1550">
        <v>1</v>
      </c>
      <c r="S44" s="1550">
        <v>1</v>
      </c>
      <c r="T44" s="1550">
        <v>1</v>
      </c>
      <c r="U44" s="1550"/>
      <c r="V44" s="1567"/>
      <c r="W44" s="1567">
        <v>9</v>
      </c>
      <c r="X44" s="1535">
        <v>9</v>
      </c>
      <c r="Y44" s="1567">
        <v>9</v>
      </c>
      <c r="Z44" s="1567">
        <v>9</v>
      </c>
      <c r="AA44" s="1567">
        <v>9</v>
      </c>
      <c r="AB44" s="1567" t="s">
        <v>75</v>
      </c>
      <c r="AC44" s="1567" t="s">
        <v>76</v>
      </c>
      <c r="AD44" s="1536" t="s">
        <v>36</v>
      </c>
      <c r="AE44" s="1536" t="s">
        <v>36</v>
      </c>
      <c r="AF44" s="1537" t="s">
        <v>36</v>
      </c>
      <c r="AG44" s="1613" t="s">
        <v>36</v>
      </c>
      <c r="AH44" s="116"/>
      <c r="AI44" s="117"/>
      <c r="AJ44" s="273" t="s">
        <v>0</v>
      </c>
    </row>
    <row r="45" spans="1:38" ht="22.35" customHeight="1" thickBot="1" x14ac:dyDescent="0.25">
      <c r="A45" s="1607">
        <v>13</v>
      </c>
      <c r="B45" s="1608" t="s">
        <v>0</v>
      </c>
      <c r="C45" s="1566">
        <v>6</v>
      </c>
      <c r="D45" s="1566">
        <v>6</v>
      </c>
      <c r="E45" s="1609">
        <v>6</v>
      </c>
      <c r="F45" s="1609">
        <v>6</v>
      </c>
      <c r="G45" s="1609"/>
      <c r="H45" s="1609"/>
      <c r="I45" s="1609" t="s">
        <v>36</v>
      </c>
      <c r="J45" s="1566" t="s">
        <v>36</v>
      </c>
      <c r="K45" s="1609" t="s">
        <v>36</v>
      </c>
      <c r="L45" s="1626" t="s">
        <v>36</v>
      </c>
      <c r="M45" s="1609" t="s">
        <v>36</v>
      </c>
      <c r="N45" s="1626"/>
      <c r="O45" s="1626"/>
      <c r="P45" s="1626">
        <v>5</v>
      </c>
      <c r="Q45" s="1609">
        <v>5</v>
      </c>
      <c r="R45" s="1609">
        <v>5</v>
      </c>
      <c r="S45" s="1609">
        <v>5</v>
      </c>
      <c r="T45" s="1609">
        <v>5</v>
      </c>
      <c r="U45" s="1609"/>
      <c r="V45" s="1609"/>
      <c r="W45" s="1609">
        <v>10</v>
      </c>
      <c r="X45" s="1609">
        <v>10</v>
      </c>
      <c r="Y45" s="1566">
        <v>10</v>
      </c>
      <c r="Z45" s="1609">
        <v>10</v>
      </c>
      <c r="AA45" s="1609">
        <v>10</v>
      </c>
      <c r="AB45" s="1609" t="s">
        <v>76</v>
      </c>
      <c r="AC45" s="1609" t="s">
        <v>76</v>
      </c>
      <c r="AD45" s="1609" t="s">
        <v>36</v>
      </c>
      <c r="AE45" s="1566" t="s">
        <v>36</v>
      </c>
      <c r="AF45" s="1609" t="s">
        <v>36</v>
      </c>
      <c r="AG45" s="1611" t="s">
        <v>36</v>
      </c>
      <c r="AH45" s="116"/>
      <c r="AI45" s="117"/>
    </row>
    <row r="46" spans="1:38" ht="22.35" customHeight="1" x14ac:dyDescent="0.2">
      <c r="A46" s="1888">
        <v>4</v>
      </c>
      <c r="B46" s="1858" t="s">
        <v>90</v>
      </c>
      <c r="C46" s="1889">
        <v>4</v>
      </c>
      <c r="D46" s="1890">
        <v>4</v>
      </c>
      <c r="E46" s="1889">
        <v>4</v>
      </c>
      <c r="F46" s="1907">
        <v>4</v>
      </c>
      <c r="G46" s="1861"/>
      <c r="H46" s="1861"/>
      <c r="I46" s="1861">
        <v>3</v>
      </c>
      <c r="J46" s="1861">
        <v>3</v>
      </c>
      <c r="K46" s="1861">
        <v>3</v>
      </c>
      <c r="L46" s="1861">
        <v>3</v>
      </c>
      <c r="M46" s="1861">
        <v>3</v>
      </c>
      <c r="N46" s="1861"/>
      <c r="O46" s="1861"/>
      <c r="P46" s="1899">
        <v>11</v>
      </c>
      <c r="Q46" s="1899">
        <v>11</v>
      </c>
      <c r="R46" s="1899">
        <v>11</v>
      </c>
      <c r="S46" s="1899">
        <v>11</v>
      </c>
      <c r="T46" s="1899">
        <v>11</v>
      </c>
      <c r="U46" s="1899" t="s">
        <v>73</v>
      </c>
      <c r="V46" s="1899" t="s">
        <v>73</v>
      </c>
      <c r="W46" s="1899" t="s">
        <v>36</v>
      </c>
      <c r="X46" s="1899" t="s">
        <v>36</v>
      </c>
      <c r="Y46" s="1899" t="s">
        <v>36</v>
      </c>
      <c r="Z46" s="1899" t="s">
        <v>36</v>
      </c>
      <c r="AA46" s="1899" t="s">
        <v>36</v>
      </c>
      <c r="AB46" s="1899" t="s">
        <v>80</v>
      </c>
      <c r="AC46" s="1899" t="s">
        <v>80</v>
      </c>
      <c r="AD46" s="1899">
        <v>8</v>
      </c>
      <c r="AE46" s="1899">
        <v>8</v>
      </c>
      <c r="AF46" s="1899">
        <v>8</v>
      </c>
      <c r="AG46" s="1908">
        <v>8</v>
      </c>
      <c r="AH46" s="116"/>
      <c r="AI46" s="117"/>
    </row>
    <row r="47" spans="1:38" ht="22.35" customHeight="1" x14ac:dyDescent="0.2">
      <c r="A47" s="1603">
        <v>9</v>
      </c>
      <c r="B47" s="1532" t="s">
        <v>91</v>
      </c>
      <c r="C47" s="1567" t="s">
        <v>36</v>
      </c>
      <c r="D47" s="1567" t="s">
        <v>36</v>
      </c>
      <c r="E47" s="1567" t="s">
        <v>36</v>
      </c>
      <c r="F47" s="1567" t="s">
        <v>36</v>
      </c>
      <c r="G47" s="1567"/>
      <c r="H47" s="1567"/>
      <c r="I47" s="1567">
        <v>1</v>
      </c>
      <c r="J47" s="1567">
        <v>1</v>
      </c>
      <c r="K47" s="1567">
        <v>1</v>
      </c>
      <c r="L47" s="1567">
        <v>1</v>
      </c>
      <c r="M47" s="1567">
        <v>1</v>
      </c>
      <c r="N47" s="1567"/>
      <c r="O47" s="1567"/>
      <c r="P47" s="1567">
        <v>9</v>
      </c>
      <c r="Q47" s="1535">
        <v>9</v>
      </c>
      <c r="R47" s="1567">
        <v>9</v>
      </c>
      <c r="S47" s="1567">
        <v>9</v>
      </c>
      <c r="T47" s="1567">
        <v>9</v>
      </c>
      <c r="U47" s="1567" t="s">
        <v>75</v>
      </c>
      <c r="V47" s="1567" t="s">
        <v>76</v>
      </c>
      <c r="W47" s="1567" t="s">
        <v>36</v>
      </c>
      <c r="X47" s="1567" t="s">
        <v>36</v>
      </c>
      <c r="Y47" s="1567" t="s">
        <v>36</v>
      </c>
      <c r="Z47" s="1567" t="s">
        <v>36</v>
      </c>
      <c r="AA47" s="1567" t="s">
        <v>36</v>
      </c>
      <c r="AB47" s="1567" t="s">
        <v>82</v>
      </c>
      <c r="AC47" s="1567" t="s">
        <v>80</v>
      </c>
      <c r="AD47" s="1567">
        <v>6</v>
      </c>
      <c r="AE47" s="1567">
        <v>6</v>
      </c>
      <c r="AF47" s="1567">
        <v>6</v>
      </c>
      <c r="AG47" s="1613">
        <v>6</v>
      </c>
      <c r="AH47" s="116"/>
      <c r="AI47" s="117"/>
    </row>
    <row r="48" spans="1:38" ht="22.35" customHeight="1" thickBot="1" x14ac:dyDescent="0.25">
      <c r="A48" s="1607">
        <v>14</v>
      </c>
      <c r="B48" s="1608" t="s">
        <v>92</v>
      </c>
      <c r="C48" s="1566" t="s">
        <v>36</v>
      </c>
      <c r="D48" s="1609" t="s">
        <v>36</v>
      </c>
      <c r="E48" s="1609" t="s">
        <v>36</v>
      </c>
      <c r="F48" s="1609" t="s">
        <v>36</v>
      </c>
      <c r="G48" s="1626"/>
      <c r="H48" s="1626"/>
      <c r="I48" s="1626">
        <v>5</v>
      </c>
      <c r="J48" s="1609">
        <v>5</v>
      </c>
      <c r="K48" s="1609">
        <v>5</v>
      </c>
      <c r="L48" s="1609">
        <v>5</v>
      </c>
      <c r="M48" s="1609">
        <v>5</v>
      </c>
      <c r="N48" s="1609"/>
      <c r="O48" s="1566"/>
      <c r="P48" s="1609">
        <v>10</v>
      </c>
      <c r="Q48" s="1609">
        <v>10</v>
      </c>
      <c r="R48" s="1566">
        <v>10</v>
      </c>
      <c r="S48" s="1609">
        <v>10</v>
      </c>
      <c r="T48" s="1609">
        <v>10</v>
      </c>
      <c r="U48" s="1609" t="s">
        <v>76</v>
      </c>
      <c r="V48" s="1609" t="s">
        <v>76</v>
      </c>
      <c r="W48" s="1609" t="s">
        <v>36</v>
      </c>
      <c r="X48" s="1566" t="s">
        <v>36</v>
      </c>
      <c r="Y48" s="1609" t="s">
        <v>36</v>
      </c>
      <c r="Z48" s="1609" t="s">
        <v>36</v>
      </c>
      <c r="AA48" s="1609" t="s">
        <v>36</v>
      </c>
      <c r="AB48" s="1609" t="s">
        <v>84</v>
      </c>
      <c r="AC48" s="1566" t="s">
        <v>84</v>
      </c>
      <c r="AD48" s="1609">
        <v>7</v>
      </c>
      <c r="AE48" s="1609">
        <v>7</v>
      </c>
      <c r="AF48" s="1566">
        <v>7</v>
      </c>
      <c r="AG48" s="1714">
        <v>7</v>
      </c>
      <c r="AH48" s="116"/>
      <c r="AI48" s="117"/>
    </row>
    <row r="49" spans="1:40" ht="22.35" customHeight="1" x14ac:dyDescent="0.2">
      <c r="A49" s="1888">
        <v>5</v>
      </c>
      <c r="B49" s="1532" t="s">
        <v>93</v>
      </c>
      <c r="C49" s="1896">
        <v>3</v>
      </c>
      <c r="D49" s="1896">
        <v>3</v>
      </c>
      <c r="E49" s="1896">
        <v>3</v>
      </c>
      <c r="F49" s="1896">
        <v>3</v>
      </c>
      <c r="G49" s="1890"/>
      <c r="H49" s="1890"/>
      <c r="I49" s="1890">
        <v>11</v>
      </c>
      <c r="J49" s="1890">
        <v>11</v>
      </c>
      <c r="K49" s="1889">
        <v>11</v>
      </c>
      <c r="L49" s="1889">
        <v>11</v>
      </c>
      <c r="M49" s="1889">
        <v>11</v>
      </c>
      <c r="N49" s="1909" t="s">
        <v>73</v>
      </c>
      <c r="O49" s="1861" t="s">
        <v>73</v>
      </c>
      <c r="P49" s="1889" t="s">
        <v>36</v>
      </c>
      <c r="Q49" s="1889" t="s">
        <v>36</v>
      </c>
      <c r="R49" s="1861" t="s">
        <v>36</v>
      </c>
      <c r="S49" s="1889" t="s">
        <v>36</v>
      </c>
      <c r="T49" s="1889" t="s">
        <v>36</v>
      </c>
      <c r="U49" s="1890" t="s">
        <v>80</v>
      </c>
      <c r="V49" s="1890" t="s">
        <v>80</v>
      </c>
      <c r="W49" s="1890">
        <v>8</v>
      </c>
      <c r="X49" s="1890">
        <v>8</v>
      </c>
      <c r="Y49" s="1909">
        <v>8</v>
      </c>
      <c r="Z49" s="1890">
        <v>8</v>
      </c>
      <c r="AA49" s="1890">
        <v>8</v>
      </c>
      <c r="AB49" s="1890"/>
      <c r="AC49" s="1890"/>
      <c r="AD49" s="1889" t="s">
        <v>36</v>
      </c>
      <c r="AE49" s="1889" t="s">
        <v>36</v>
      </c>
      <c r="AF49" s="1861" t="s">
        <v>36</v>
      </c>
      <c r="AG49" s="1910" t="s">
        <v>36</v>
      </c>
      <c r="AH49" s="116"/>
      <c r="AI49" s="117"/>
    </row>
    <row r="50" spans="1:40" ht="22.35" customHeight="1" x14ac:dyDescent="0.2">
      <c r="A50" s="1603">
        <v>10</v>
      </c>
      <c r="B50" s="1532" t="s">
        <v>387</v>
      </c>
      <c r="C50" s="1539">
        <v>1</v>
      </c>
      <c r="D50" s="1539">
        <v>1</v>
      </c>
      <c r="E50" s="1539">
        <v>1</v>
      </c>
      <c r="F50" s="1539">
        <v>1</v>
      </c>
      <c r="G50" s="1539"/>
      <c r="H50" s="1539"/>
      <c r="I50" s="1539">
        <v>9</v>
      </c>
      <c r="J50" s="1539">
        <v>9</v>
      </c>
      <c r="K50" s="1539">
        <v>9</v>
      </c>
      <c r="L50" s="1539">
        <v>9</v>
      </c>
      <c r="M50" s="1539">
        <v>9</v>
      </c>
      <c r="N50" s="1539" t="s">
        <v>75</v>
      </c>
      <c r="O50" s="1539" t="s">
        <v>76</v>
      </c>
      <c r="P50" s="1526" t="s">
        <v>36</v>
      </c>
      <c r="Q50" s="1526" t="s">
        <v>36</v>
      </c>
      <c r="R50" s="1526" t="s">
        <v>36</v>
      </c>
      <c r="S50" s="1526" t="s">
        <v>36</v>
      </c>
      <c r="T50" s="1526" t="s">
        <v>36</v>
      </c>
      <c r="U50" s="1526" t="s">
        <v>82</v>
      </c>
      <c r="V50" s="1526" t="s">
        <v>80</v>
      </c>
      <c r="W50" s="1536">
        <v>6</v>
      </c>
      <c r="X50" s="1567">
        <v>6</v>
      </c>
      <c r="Y50" s="1535">
        <v>6</v>
      </c>
      <c r="Z50" s="1567">
        <v>6</v>
      </c>
      <c r="AA50" s="1567">
        <v>6</v>
      </c>
      <c r="AB50" s="1567"/>
      <c r="AC50" s="1567"/>
      <c r="AD50" s="1567" t="s">
        <v>36</v>
      </c>
      <c r="AE50" s="1567" t="s">
        <v>36</v>
      </c>
      <c r="AF50" s="1567" t="s">
        <v>36</v>
      </c>
      <c r="AG50" s="1613" t="s">
        <v>36</v>
      </c>
      <c r="AH50" s="116"/>
      <c r="AI50" s="117"/>
    </row>
    <row r="51" spans="1:40" ht="22.35" customHeight="1" thickBot="1" x14ac:dyDescent="0.25">
      <c r="A51" s="1607">
        <v>15</v>
      </c>
      <c r="B51" s="1608" t="s">
        <v>95</v>
      </c>
      <c r="C51" s="1609">
        <v>5</v>
      </c>
      <c r="D51" s="1609">
        <v>5</v>
      </c>
      <c r="E51" s="1609">
        <v>5</v>
      </c>
      <c r="F51" s="1626">
        <v>5</v>
      </c>
      <c r="G51" s="1626"/>
      <c r="H51" s="1626"/>
      <c r="I51" s="1626">
        <v>10</v>
      </c>
      <c r="J51" s="1626">
        <v>10</v>
      </c>
      <c r="K51" s="1566">
        <v>10</v>
      </c>
      <c r="L51" s="1609">
        <v>10</v>
      </c>
      <c r="M51" s="1609">
        <v>10</v>
      </c>
      <c r="N51" s="1609" t="s">
        <v>76</v>
      </c>
      <c r="O51" s="1911" t="s">
        <v>76</v>
      </c>
      <c r="P51" s="1911" t="s">
        <v>36</v>
      </c>
      <c r="Q51" s="1911" t="s">
        <v>36</v>
      </c>
      <c r="R51" s="1911" t="s">
        <v>36</v>
      </c>
      <c r="S51" s="1911" t="s">
        <v>78</v>
      </c>
      <c r="T51" s="1616" t="s">
        <v>36</v>
      </c>
      <c r="U51" s="1616" t="s">
        <v>84</v>
      </c>
      <c r="V51" s="1609" t="s">
        <v>84</v>
      </c>
      <c r="W51" s="1609">
        <v>7</v>
      </c>
      <c r="X51" s="1609">
        <v>7</v>
      </c>
      <c r="Y51" s="1609">
        <v>7</v>
      </c>
      <c r="Z51" s="1609">
        <v>7</v>
      </c>
      <c r="AA51" s="1609">
        <v>7</v>
      </c>
      <c r="AB51" s="1609"/>
      <c r="AC51" s="1609"/>
      <c r="AD51" s="1912">
        <v>4</v>
      </c>
      <c r="AE51" s="1566">
        <v>4</v>
      </c>
      <c r="AF51" s="1626">
        <v>4</v>
      </c>
      <c r="AG51" s="1634">
        <v>4</v>
      </c>
      <c r="AH51" s="116"/>
      <c r="AI51" s="117"/>
    </row>
    <row r="52" spans="1:40" ht="22.35" customHeight="1" x14ac:dyDescent="0.2">
      <c r="A52" s="62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1"/>
    </row>
    <row r="53" spans="1:40" ht="22.35" customHeight="1" x14ac:dyDescent="0.2">
      <c r="A53" s="69"/>
      <c r="B53" s="42" t="s">
        <v>96</v>
      </c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1"/>
    </row>
    <row r="54" spans="1:40" ht="22.35" customHeight="1" x14ac:dyDescent="0.2">
      <c r="A54" s="1635" t="s">
        <v>28</v>
      </c>
      <c r="B54" s="1635"/>
      <c r="C54" s="1605"/>
      <c r="D54" s="1635" t="s">
        <v>97</v>
      </c>
      <c r="E54" s="1636"/>
      <c r="F54" s="1605"/>
      <c r="G54" s="1635" t="s">
        <v>98</v>
      </c>
      <c r="H54" s="1636"/>
      <c r="I54" s="1605"/>
      <c r="J54" s="1635" t="s">
        <v>99</v>
      </c>
      <c r="K54" s="1636"/>
      <c r="L54" s="1605"/>
      <c r="M54" s="1635" t="s">
        <v>100</v>
      </c>
      <c r="N54" s="1636"/>
      <c r="O54" s="1605"/>
      <c r="P54" s="1635" t="s">
        <v>101</v>
      </c>
      <c r="Q54" s="1636"/>
      <c r="R54" s="1637"/>
      <c r="S54" s="1638" t="s">
        <v>102</v>
      </c>
      <c r="T54" s="1636"/>
      <c r="U54" s="1605"/>
      <c r="V54" s="1635" t="s">
        <v>103</v>
      </c>
      <c r="W54" s="1636"/>
      <c r="X54" s="1639" t="s">
        <v>104</v>
      </c>
      <c r="Y54" s="1636"/>
      <c r="Z54" s="1636"/>
      <c r="AA54" s="1640"/>
      <c r="AB54" s="1503"/>
      <c r="AC54" s="1503"/>
      <c r="AD54" s="1503"/>
      <c r="AE54" s="1503"/>
      <c r="AF54" s="1503"/>
      <c r="AG54" s="1504"/>
      <c r="AH54" s="1"/>
    </row>
    <row r="55" spans="1:40" ht="22.35" customHeight="1" x14ac:dyDescent="0.2">
      <c r="A55" s="1641">
        <v>8517</v>
      </c>
      <c r="B55" s="1642" t="s">
        <v>105</v>
      </c>
      <c r="C55" s="1643" t="s">
        <v>106</v>
      </c>
      <c r="D55" s="1644"/>
      <c r="E55" s="1502"/>
      <c r="F55" s="1643" t="s">
        <v>106</v>
      </c>
      <c r="G55" s="1644"/>
      <c r="H55" s="1502"/>
      <c r="I55" s="1643" t="s">
        <v>106</v>
      </c>
      <c r="J55" s="1644"/>
      <c r="K55" s="1502"/>
      <c r="L55" s="1643" t="s">
        <v>106</v>
      </c>
      <c r="M55" s="1644"/>
      <c r="N55" s="1502"/>
      <c r="O55" s="1643" t="s">
        <v>107</v>
      </c>
      <c r="P55" s="1644"/>
      <c r="Q55" s="1502"/>
      <c r="R55" s="1643"/>
      <c r="S55" s="1644"/>
      <c r="T55" s="1502"/>
      <c r="U55" s="1643" t="s">
        <v>108</v>
      </c>
      <c r="V55" s="1644"/>
      <c r="W55" s="1502"/>
      <c r="X55" s="1500"/>
      <c r="Y55" s="1503"/>
      <c r="Z55" s="1503"/>
      <c r="AA55" s="1503"/>
      <c r="AB55" s="1503"/>
      <c r="AC55" s="1503"/>
      <c r="AD55" s="1503"/>
      <c r="AE55" s="1503"/>
      <c r="AF55" s="1503"/>
      <c r="AG55" s="1504"/>
      <c r="AH55" s="1"/>
    </row>
    <row r="56" spans="1:40" ht="22.35" customHeight="1" x14ac:dyDescent="0.2">
      <c r="B56" s="1531" t="s">
        <v>109</v>
      </c>
      <c r="C56" s="1645" t="s">
        <v>110</v>
      </c>
      <c r="D56" s="1646"/>
      <c r="E56" s="1647"/>
      <c r="F56" s="1645" t="s">
        <v>110</v>
      </c>
      <c r="G56" s="1648"/>
      <c r="H56" s="1647"/>
      <c r="I56" s="1643" t="s">
        <v>110</v>
      </c>
      <c r="J56" s="1644"/>
      <c r="K56" s="1649"/>
      <c r="L56" s="1643" t="s">
        <v>110</v>
      </c>
      <c r="M56" s="1644"/>
      <c r="N56" s="1649"/>
      <c r="O56" s="1643" t="s">
        <v>111</v>
      </c>
      <c r="P56" s="1644"/>
      <c r="Q56" s="1502"/>
      <c r="R56" s="1650" t="s">
        <v>0</v>
      </c>
      <c r="S56" s="1644"/>
      <c r="T56" s="1649"/>
      <c r="U56" s="1644" t="s">
        <v>0</v>
      </c>
      <c r="V56" s="1644"/>
      <c r="W56" s="1502"/>
      <c r="X56" s="552" t="s">
        <v>0</v>
      </c>
      <c r="Y56" s="48"/>
      <c r="Z56" s="48"/>
      <c r="AA56" s="48"/>
      <c r="AB56" s="48"/>
      <c r="AC56" s="48"/>
      <c r="AD56" s="48"/>
      <c r="AE56" s="48"/>
      <c r="AF56" s="48"/>
      <c r="AG56" s="71"/>
      <c r="AH56" s="1"/>
    </row>
    <row r="57" spans="1:40" ht="22.35" customHeight="1" x14ac:dyDescent="0.2">
      <c r="A57" s="1651"/>
      <c r="B57" s="1642" t="s">
        <v>112</v>
      </c>
      <c r="C57" s="1645" t="s">
        <v>113</v>
      </c>
      <c r="D57" s="1646"/>
      <c r="E57" s="1648"/>
      <c r="F57" s="1645" t="s">
        <v>113</v>
      </c>
      <c r="G57" s="1646"/>
      <c r="H57" s="1648"/>
      <c r="I57" s="1645" t="s">
        <v>113</v>
      </c>
      <c r="J57" s="1646"/>
      <c r="K57" s="1648"/>
      <c r="L57" s="1645" t="s">
        <v>113</v>
      </c>
      <c r="M57" s="1646"/>
      <c r="N57" s="1648"/>
      <c r="O57" s="1645" t="s">
        <v>114</v>
      </c>
      <c r="P57" s="1646"/>
      <c r="Q57" s="1648"/>
      <c r="R57" s="553"/>
      <c r="S57" s="210"/>
      <c r="T57" s="1647"/>
      <c r="U57" s="1646"/>
      <c r="V57" s="1646"/>
      <c r="W57" s="1648"/>
      <c r="X57" s="1500"/>
      <c r="Y57" s="1503"/>
      <c r="Z57" s="1503"/>
      <c r="AA57" s="1503"/>
      <c r="AB57" s="1503"/>
      <c r="AC57" s="1503"/>
      <c r="AD57" s="1503"/>
      <c r="AE57" s="1503"/>
      <c r="AF57" s="1503"/>
      <c r="AG57" s="1504"/>
      <c r="AH57" s="1"/>
    </row>
    <row r="58" spans="1:40" ht="22.35" customHeight="1" x14ac:dyDescent="0.2">
      <c r="A58" s="1635"/>
      <c r="B58" s="1642"/>
      <c r="C58" s="1652"/>
      <c r="D58" s="1653"/>
      <c r="E58" s="1654"/>
      <c r="F58" s="1652"/>
      <c r="G58" s="1653"/>
      <c r="H58" s="1654"/>
      <c r="I58" s="1652"/>
      <c r="J58" s="1653"/>
      <c r="K58" s="1654"/>
      <c r="L58" s="1652"/>
      <c r="M58" s="1653"/>
      <c r="N58" s="1654"/>
      <c r="O58" s="1652"/>
      <c r="P58" s="1653"/>
      <c r="Q58" s="1654"/>
      <c r="R58" s="1652"/>
      <c r="S58" s="1653"/>
      <c r="T58" s="1654"/>
      <c r="U58" s="1652"/>
      <c r="V58" s="1653"/>
      <c r="W58" s="1654"/>
      <c r="X58" s="1502"/>
      <c r="Y58" s="1503"/>
      <c r="Z58" s="1503"/>
      <c r="AA58" s="1503"/>
      <c r="AB58" s="1503"/>
      <c r="AC58" s="1503"/>
      <c r="AD58" s="1503"/>
      <c r="AE58" s="1503"/>
      <c r="AF58" s="1503"/>
      <c r="AG58" s="1504"/>
      <c r="AH58" s="1"/>
      <c r="AJ58" t="s">
        <v>115</v>
      </c>
    </row>
    <row r="59" spans="1:40" ht="22.35" customHeight="1" x14ac:dyDescent="0.2">
      <c r="A59" s="37"/>
      <c r="B59" s="62"/>
      <c r="C59" s="46"/>
      <c r="D59" s="46"/>
      <c r="E59" s="6"/>
      <c r="F59" s="46"/>
      <c r="G59" s="46"/>
      <c r="H59" s="6"/>
      <c r="I59" s="46"/>
      <c r="J59" s="46"/>
      <c r="K59" s="6"/>
      <c r="L59" s="46"/>
      <c r="M59" s="46"/>
      <c r="N59" s="6"/>
      <c r="O59" s="46"/>
      <c r="P59" s="46"/>
      <c r="Q59" s="6"/>
      <c r="R59" s="46"/>
      <c r="S59" s="46"/>
      <c r="T59" s="6"/>
      <c r="U59" s="46"/>
      <c r="V59" s="46"/>
      <c r="W59" s="6"/>
      <c r="X59" s="6"/>
      <c r="Y59" s="48"/>
      <c r="Z59" s="48"/>
      <c r="AA59" s="48"/>
      <c r="AB59" s="48"/>
      <c r="AC59" s="48"/>
      <c r="AD59" s="48"/>
      <c r="AE59" s="48"/>
      <c r="AF59" s="48"/>
      <c r="AG59" s="48"/>
      <c r="AH59" s="1"/>
    </row>
    <row r="60" spans="1:40" ht="22.35" customHeight="1" thickBot="1" x14ac:dyDescent="0.25">
      <c r="A60" s="1655"/>
      <c r="B60" s="1656" t="s">
        <v>29</v>
      </c>
      <c r="C60" s="1566">
        <v>1</v>
      </c>
      <c r="D60" s="1566">
        <v>2</v>
      </c>
      <c r="E60" s="1566">
        <v>3</v>
      </c>
      <c r="F60" s="1566">
        <v>4</v>
      </c>
      <c r="G60" s="1598">
        <v>5</v>
      </c>
      <c r="H60" s="1598">
        <v>6</v>
      </c>
      <c r="I60" s="1566">
        <v>7</v>
      </c>
      <c r="J60" s="1566">
        <v>8</v>
      </c>
      <c r="K60" s="1566">
        <v>9</v>
      </c>
      <c r="L60" s="1566">
        <v>10</v>
      </c>
      <c r="M60" s="1566">
        <v>11</v>
      </c>
      <c r="N60" s="1598">
        <v>12</v>
      </c>
      <c r="O60" s="1598">
        <v>13</v>
      </c>
      <c r="P60" s="1566">
        <v>14</v>
      </c>
      <c r="Q60" s="1566">
        <v>15</v>
      </c>
      <c r="R60" s="1566">
        <v>16</v>
      </c>
      <c r="S60" s="1566">
        <v>17</v>
      </c>
      <c r="T60" s="1566">
        <v>18</v>
      </c>
      <c r="U60" s="1598">
        <v>19</v>
      </c>
      <c r="V60" s="1598">
        <v>20</v>
      </c>
      <c r="W60" s="1566">
        <v>21</v>
      </c>
      <c r="X60" s="1566">
        <v>22</v>
      </c>
      <c r="Y60" s="1566">
        <v>23</v>
      </c>
      <c r="Z60" s="1566">
        <v>24</v>
      </c>
      <c r="AA60" s="1566">
        <v>25</v>
      </c>
      <c r="AB60" s="1598">
        <v>26</v>
      </c>
      <c r="AC60" s="1598">
        <v>27</v>
      </c>
      <c r="AD60" s="1566">
        <v>28</v>
      </c>
      <c r="AE60" s="1566">
        <v>29</v>
      </c>
      <c r="AF60" s="1566">
        <v>30</v>
      </c>
      <c r="AG60" s="1566">
        <v>31</v>
      </c>
      <c r="AH60" s="1"/>
      <c r="AJ60" s="1161" t="s">
        <v>30</v>
      </c>
      <c r="AK60" s="1161" t="s">
        <v>44</v>
      </c>
      <c r="AL60" s="1161" t="s">
        <v>45</v>
      </c>
      <c r="AM60" s="1161" t="s">
        <v>46</v>
      </c>
      <c r="AN60" s="1161" t="s">
        <v>47</v>
      </c>
    </row>
    <row r="61" spans="1:40" ht="22.35" customHeight="1" thickBot="1" x14ac:dyDescent="0.25">
      <c r="A61" s="1913"/>
      <c r="B61" s="1914" t="s">
        <v>116</v>
      </c>
      <c r="C61" s="1875" t="s">
        <v>145</v>
      </c>
      <c r="D61" s="1875" t="s">
        <v>145</v>
      </c>
      <c r="E61" s="1875" t="s">
        <v>145</v>
      </c>
      <c r="F61" s="1875" t="s">
        <v>145</v>
      </c>
      <c r="G61" s="1875"/>
      <c r="H61" s="1876"/>
      <c r="I61" s="1567">
        <v>9</v>
      </c>
      <c r="J61" s="1535">
        <v>9</v>
      </c>
      <c r="K61" s="1567">
        <v>9</v>
      </c>
      <c r="L61" s="1567">
        <v>9</v>
      </c>
      <c r="M61" s="1567">
        <v>9</v>
      </c>
      <c r="N61" s="1567" t="s">
        <v>75</v>
      </c>
      <c r="O61" s="1567" t="s">
        <v>76</v>
      </c>
      <c r="P61" s="779" t="s">
        <v>36</v>
      </c>
      <c r="Q61" s="779" t="s">
        <v>36</v>
      </c>
      <c r="R61" s="779" t="s">
        <v>36</v>
      </c>
      <c r="S61" s="1875" t="s">
        <v>276</v>
      </c>
      <c r="T61" s="1875" t="s">
        <v>276</v>
      </c>
      <c r="U61" s="346" t="s">
        <v>0</v>
      </c>
      <c r="V61" s="791"/>
      <c r="W61" s="1876" t="s">
        <v>163</v>
      </c>
      <c r="X61" s="1876">
        <v>4</v>
      </c>
      <c r="Y61" s="1876" t="s">
        <v>421</v>
      </c>
      <c r="Z61" s="1876" t="s">
        <v>421</v>
      </c>
      <c r="AA61" s="1876">
        <v>26</v>
      </c>
      <c r="AB61" s="1875"/>
      <c r="AC61" s="1876"/>
      <c r="AD61" s="1876" t="s">
        <v>118</v>
      </c>
      <c r="AE61" s="1876" t="s">
        <v>118</v>
      </c>
      <c r="AF61" s="1876" t="s">
        <v>118</v>
      </c>
      <c r="AG61" s="1915" t="s">
        <v>118</v>
      </c>
      <c r="AH61" s="1"/>
      <c r="AJ61" s="780">
        <v>180.15</v>
      </c>
      <c r="AK61" s="780">
        <v>8.5</v>
      </c>
      <c r="AL61" s="780">
        <f t="shared" ref="AL61:AL88" si="3">IF(AJ61="","",SUM(AJ61:AK61))</f>
        <v>188.65</v>
      </c>
      <c r="AM61" s="866">
        <f t="shared" ref="AM61:AM90" si="4">IF(AJ61="","",AL61-NormTid)</f>
        <v>28.319999999999993</v>
      </c>
      <c r="AN61" s="866">
        <f>IF(AM61="","",AM61+'Juli 2023'!AN62)</f>
        <v>59.209999999999944</v>
      </c>
    </row>
    <row r="62" spans="1:40" ht="22.35" customHeight="1" thickBot="1" x14ac:dyDescent="0.25">
      <c r="A62" s="870"/>
      <c r="B62" s="870" t="s">
        <v>121</v>
      </c>
      <c r="C62" s="1663">
        <v>7</v>
      </c>
      <c r="D62" s="1663">
        <v>7</v>
      </c>
      <c r="E62" s="1663">
        <v>7</v>
      </c>
      <c r="F62" s="1916">
        <v>7</v>
      </c>
      <c r="G62" s="921" t="s">
        <v>73</v>
      </c>
      <c r="H62" s="921" t="s">
        <v>73</v>
      </c>
      <c r="I62" s="1759" t="s">
        <v>118</v>
      </c>
      <c r="J62" s="1759" t="s">
        <v>118</v>
      </c>
      <c r="K62" s="1759" t="s">
        <v>118</v>
      </c>
      <c r="L62" s="1759" t="s">
        <v>118</v>
      </c>
      <c r="M62" s="1759" t="s">
        <v>118</v>
      </c>
      <c r="N62" s="1759" t="s">
        <v>117</v>
      </c>
      <c r="O62" s="1566" t="s">
        <v>117</v>
      </c>
      <c r="P62" s="920" t="s">
        <v>36</v>
      </c>
      <c r="Q62" s="921" t="s">
        <v>36</v>
      </c>
      <c r="R62" s="1917" t="s">
        <v>36</v>
      </c>
      <c r="S62" s="961" t="s">
        <v>32</v>
      </c>
      <c r="T62" s="483" t="s">
        <v>124</v>
      </c>
      <c r="U62" s="483" t="s">
        <v>122</v>
      </c>
      <c r="V62" s="483" t="s">
        <v>123</v>
      </c>
      <c r="W62" s="921" t="s">
        <v>36</v>
      </c>
      <c r="X62" s="779" t="s">
        <v>36</v>
      </c>
      <c r="Y62" s="802">
        <v>25</v>
      </c>
      <c r="Z62" s="802">
        <v>25</v>
      </c>
      <c r="AA62" s="802">
        <v>25</v>
      </c>
      <c r="AB62" s="802"/>
      <c r="AC62" s="801" t="s">
        <v>142</v>
      </c>
      <c r="AD62" s="1599">
        <v>5</v>
      </c>
      <c r="AE62" s="1609">
        <v>5</v>
      </c>
      <c r="AF62" s="1609">
        <v>5</v>
      </c>
      <c r="AG62" s="1611">
        <v>5</v>
      </c>
      <c r="AH62" s="1"/>
      <c r="AJ62" s="780">
        <v>194.15</v>
      </c>
      <c r="AK62" s="780">
        <v>13</v>
      </c>
      <c r="AL62" s="780">
        <f t="shared" si="3"/>
        <v>207.15</v>
      </c>
      <c r="AM62" s="866">
        <f t="shared" si="4"/>
        <v>46.819999999999993</v>
      </c>
      <c r="AN62" s="866">
        <f>IF(AM62="","",AM62+'Juli 2023'!AN63)</f>
        <v>60.509999999999955</v>
      </c>
    </row>
    <row r="63" spans="1:40" ht="22.35" customHeight="1" x14ac:dyDescent="0.2">
      <c r="A63" s="870"/>
      <c r="B63" s="870" t="s">
        <v>126</v>
      </c>
      <c r="C63" s="921" t="s">
        <v>36</v>
      </c>
      <c r="D63" s="779" t="s">
        <v>36</v>
      </c>
      <c r="E63" s="779" t="s">
        <v>36</v>
      </c>
      <c r="F63" s="779" t="s">
        <v>36</v>
      </c>
      <c r="G63" s="779"/>
      <c r="H63" s="789"/>
      <c r="I63" s="1918">
        <v>23</v>
      </c>
      <c r="J63" s="1918">
        <v>23</v>
      </c>
      <c r="K63" s="1918">
        <v>23</v>
      </c>
      <c r="L63" s="1918">
        <v>23</v>
      </c>
      <c r="M63" s="1918">
        <v>23</v>
      </c>
      <c r="N63" s="1918">
        <v>21</v>
      </c>
      <c r="O63" s="1918">
        <v>21</v>
      </c>
      <c r="P63" s="1919" t="s">
        <v>36</v>
      </c>
      <c r="Q63" s="779" t="s">
        <v>36</v>
      </c>
      <c r="R63" s="779" t="s">
        <v>36</v>
      </c>
      <c r="S63" s="779" t="s">
        <v>36</v>
      </c>
      <c r="T63" s="779" t="s">
        <v>36</v>
      </c>
      <c r="U63" s="779"/>
      <c r="V63" s="789"/>
      <c r="W63" s="789">
        <v>21</v>
      </c>
      <c r="X63" s="789">
        <v>21</v>
      </c>
      <c r="Y63" s="789">
        <v>21</v>
      </c>
      <c r="Z63" s="789">
        <v>21</v>
      </c>
      <c r="AA63" s="789">
        <v>21</v>
      </c>
      <c r="AB63" s="789">
        <v>23</v>
      </c>
      <c r="AC63" s="789">
        <v>23</v>
      </c>
      <c r="AD63" s="1919" t="s">
        <v>36</v>
      </c>
      <c r="AE63" s="779" t="s">
        <v>36</v>
      </c>
      <c r="AF63" s="779" t="s">
        <v>36</v>
      </c>
      <c r="AG63" s="1919" t="s">
        <v>36</v>
      </c>
      <c r="AH63" s="1"/>
      <c r="AJ63" s="780">
        <v>135</v>
      </c>
      <c r="AK63" s="780">
        <v>6.5</v>
      </c>
      <c r="AL63" s="780">
        <f t="shared" si="3"/>
        <v>141.5</v>
      </c>
      <c r="AM63" s="866">
        <f t="shared" si="4"/>
        <v>-18.830000000000013</v>
      </c>
      <c r="AN63" s="866">
        <f>IF(AM63="","",AM63+'Juli 2023'!AN64)</f>
        <v>97.809999999999945</v>
      </c>
    </row>
    <row r="64" spans="1:40" ht="22.35" customHeight="1" x14ac:dyDescent="0.2">
      <c r="A64" s="870"/>
      <c r="B64" s="1920" t="s">
        <v>127</v>
      </c>
      <c r="C64" s="1536">
        <v>2</v>
      </c>
      <c r="D64" s="1533">
        <v>2</v>
      </c>
      <c r="E64" s="1533">
        <v>2</v>
      </c>
      <c r="F64" s="1533">
        <v>2</v>
      </c>
      <c r="G64" s="1533" t="s">
        <v>35</v>
      </c>
      <c r="H64" s="1533" t="s">
        <v>35</v>
      </c>
      <c r="I64" s="1526" t="s">
        <v>36</v>
      </c>
      <c r="J64" s="1533" t="s">
        <v>36</v>
      </c>
      <c r="K64" s="1605" t="s">
        <v>36</v>
      </c>
      <c r="L64" s="1533" t="s">
        <v>36</v>
      </c>
      <c r="M64" s="1533" t="s">
        <v>36</v>
      </c>
      <c r="N64" s="921"/>
      <c r="O64" s="789"/>
      <c r="P64" s="789">
        <v>2</v>
      </c>
      <c r="Q64" s="1918">
        <v>2</v>
      </c>
      <c r="R64" s="1918">
        <v>2</v>
      </c>
      <c r="S64" s="1921">
        <v>2</v>
      </c>
      <c r="T64" s="1918">
        <v>2</v>
      </c>
      <c r="U64" s="779" t="s">
        <v>35</v>
      </c>
      <c r="V64" s="789" t="s">
        <v>35</v>
      </c>
      <c r="W64" s="1919" t="s">
        <v>36</v>
      </c>
      <c r="X64" s="779" t="s">
        <v>36</v>
      </c>
      <c r="Y64" s="779" t="s">
        <v>36</v>
      </c>
      <c r="Z64" s="779" t="s">
        <v>36</v>
      </c>
      <c r="AA64" s="779" t="s">
        <v>36</v>
      </c>
      <c r="AB64" s="779"/>
      <c r="AC64" s="789"/>
      <c r="AD64" s="789">
        <v>4</v>
      </c>
      <c r="AE64" s="789">
        <v>4</v>
      </c>
      <c r="AF64" s="789">
        <v>4</v>
      </c>
      <c r="AG64" s="869" t="s">
        <v>36</v>
      </c>
      <c r="AH64" s="1"/>
      <c r="AJ64" s="780">
        <v>145.44999999999999</v>
      </c>
      <c r="AK64" s="780">
        <v>10</v>
      </c>
      <c r="AL64" s="780">
        <f t="shared" si="3"/>
        <v>155.44999999999999</v>
      </c>
      <c r="AM64" s="866">
        <f t="shared" si="4"/>
        <v>-4.8800000000000239</v>
      </c>
      <c r="AN64" s="866">
        <f>IF(AM64="","",AM64+'Juli 2023'!AN65)</f>
        <v>84.609999999999957</v>
      </c>
    </row>
    <row r="65" spans="1:40" ht="22.35" customHeight="1" x14ac:dyDescent="0.2">
      <c r="A65" s="870"/>
      <c r="B65" s="870" t="s">
        <v>131</v>
      </c>
      <c r="C65" s="1606" t="s">
        <v>132</v>
      </c>
      <c r="D65" s="1606" t="s">
        <v>132</v>
      </c>
      <c r="E65" s="1606" t="s">
        <v>132</v>
      </c>
      <c r="F65" s="1606" t="s">
        <v>132</v>
      </c>
      <c r="G65" s="779"/>
      <c r="H65" s="789"/>
      <c r="I65" s="1606" t="s">
        <v>132</v>
      </c>
      <c r="J65" s="1606" t="s">
        <v>132</v>
      </c>
      <c r="K65" s="1606" t="s">
        <v>132</v>
      </c>
      <c r="L65" s="1606" t="s">
        <v>132</v>
      </c>
      <c r="M65" s="1606" t="s">
        <v>132</v>
      </c>
      <c r="N65" s="779"/>
      <c r="O65" s="789"/>
      <c r="P65" s="942" t="s">
        <v>32</v>
      </c>
      <c r="Q65" s="942" t="s">
        <v>32</v>
      </c>
      <c r="R65" s="942" t="s">
        <v>32</v>
      </c>
      <c r="S65" s="942" t="s">
        <v>32</v>
      </c>
      <c r="T65" s="942" t="s">
        <v>32</v>
      </c>
      <c r="U65" s="942"/>
      <c r="V65" s="942"/>
      <c r="W65" s="942" t="s">
        <v>32</v>
      </c>
      <c r="X65" s="942" t="s">
        <v>32</v>
      </c>
      <c r="Y65" s="942" t="s">
        <v>32</v>
      </c>
      <c r="Z65" s="942" t="s">
        <v>32</v>
      </c>
      <c r="AA65" s="942" t="s">
        <v>32</v>
      </c>
      <c r="AB65" s="942"/>
      <c r="AC65" s="942"/>
      <c r="AD65" s="1606" t="s">
        <v>132</v>
      </c>
      <c r="AE65" s="1606" t="s">
        <v>132</v>
      </c>
      <c r="AF65" s="1606" t="s">
        <v>132</v>
      </c>
      <c r="AG65" s="1606" t="s">
        <v>132</v>
      </c>
      <c r="AH65" s="1"/>
      <c r="AI65" s="129" t="s">
        <v>0</v>
      </c>
      <c r="AJ65" s="780">
        <v>171.15</v>
      </c>
      <c r="AK65" s="780">
        <v>0</v>
      </c>
      <c r="AL65" s="780">
        <f t="shared" si="3"/>
        <v>171.15</v>
      </c>
      <c r="AM65" s="866">
        <f t="shared" si="4"/>
        <v>10.819999999999993</v>
      </c>
      <c r="AN65" s="866">
        <f>IF(AM65="","",AM65+'Juli 2023'!AN67)</f>
        <v>5.959999999999944</v>
      </c>
    </row>
    <row r="66" spans="1:40" ht="22.35" customHeight="1" thickBot="1" x14ac:dyDescent="0.25">
      <c r="A66" s="870"/>
      <c r="B66" s="1920" t="s">
        <v>133</v>
      </c>
      <c r="C66" s="1609">
        <v>9</v>
      </c>
      <c r="D66" s="1609">
        <v>9</v>
      </c>
      <c r="E66" s="1609">
        <v>9</v>
      </c>
      <c r="F66" s="1609">
        <v>9</v>
      </c>
      <c r="G66" s="1609" t="s">
        <v>75</v>
      </c>
      <c r="H66" s="1609" t="s">
        <v>76</v>
      </c>
      <c r="I66" s="1609" t="s">
        <v>36</v>
      </c>
      <c r="J66" s="1609" t="s">
        <v>36</v>
      </c>
      <c r="K66" s="1609" t="s">
        <v>36</v>
      </c>
      <c r="L66" s="1609" t="s">
        <v>36</v>
      </c>
      <c r="M66" s="1616" t="s">
        <v>36</v>
      </c>
      <c r="N66" s="1609" t="s">
        <v>82</v>
      </c>
      <c r="O66" s="1609" t="s">
        <v>80</v>
      </c>
      <c r="P66" s="942" t="s">
        <v>32</v>
      </c>
      <c r="Q66" s="942" t="s">
        <v>32</v>
      </c>
      <c r="R66" s="942" t="s">
        <v>32</v>
      </c>
      <c r="S66" s="942" t="s">
        <v>32</v>
      </c>
      <c r="T66" s="942" t="s">
        <v>32</v>
      </c>
      <c r="U66" s="942"/>
      <c r="V66" s="942"/>
      <c r="W66" s="942" t="s">
        <v>32</v>
      </c>
      <c r="X66" s="942" t="s">
        <v>32</v>
      </c>
      <c r="Y66" s="942" t="s">
        <v>32</v>
      </c>
      <c r="Z66" s="942" t="s">
        <v>32</v>
      </c>
      <c r="AA66" s="942" t="s">
        <v>32</v>
      </c>
      <c r="AB66" s="942"/>
      <c r="AC66" s="942"/>
      <c r="AD66" s="942" t="s">
        <v>32</v>
      </c>
      <c r="AE66" s="942" t="s">
        <v>32</v>
      </c>
      <c r="AF66" s="942" t="s">
        <v>32</v>
      </c>
      <c r="AG66" s="943" t="s">
        <v>32</v>
      </c>
      <c r="AH66" s="1"/>
      <c r="AJ66" s="780">
        <v>177</v>
      </c>
      <c r="AK66" s="780">
        <v>5.75</v>
      </c>
      <c r="AL66" s="780">
        <f t="shared" si="3"/>
        <v>182.75</v>
      </c>
      <c r="AM66" s="866">
        <f t="shared" si="4"/>
        <v>22.419999999999987</v>
      </c>
      <c r="AN66" s="866">
        <f>IF(AM66="","",AM66+'Juli 2023'!AN68)</f>
        <v>8.9099999999999611</v>
      </c>
    </row>
    <row r="67" spans="1:40" ht="22.35" customHeight="1" x14ac:dyDescent="0.2">
      <c r="A67" s="870"/>
      <c r="B67" s="1920" t="s">
        <v>134</v>
      </c>
      <c r="C67" s="1671" t="s">
        <v>36</v>
      </c>
      <c r="D67" s="1671" t="s">
        <v>36</v>
      </c>
      <c r="E67" s="1671" t="s">
        <v>36</v>
      </c>
      <c r="F67" s="1671" t="s">
        <v>36</v>
      </c>
      <c r="G67" s="1889" t="s">
        <v>84</v>
      </c>
      <c r="H67" s="1861" t="s">
        <v>84</v>
      </c>
      <c r="I67" s="789">
        <v>25</v>
      </c>
      <c r="J67" s="789">
        <v>25</v>
      </c>
      <c r="K67" s="789">
        <v>25</v>
      </c>
      <c r="L67" s="789">
        <v>25</v>
      </c>
      <c r="M67" s="789">
        <v>25</v>
      </c>
      <c r="N67" s="779"/>
      <c r="O67" s="921">
        <v>26</v>
      </c>
      <c r="P67" s="1890">
        <v>11</v>
      </c>
      <c r="Q67" s="1890">
        <v>11</v>
      </c>
      <c r="R67" s="1889">
        <v>11</v>
      </c>
      <c r="S67" s="1889">
        <v>11</v>
      </c>
      <c r="T67" s="1889">
        <v>11</v>
      </c>
      <c r="U67" s="1909" t="s">
        <v>73</v>
      </c>
      <c r="V67" s="1861" t="s">
        <v>73</v>
      </c>
      <c r="W67" s="1919" t="s">
        <v>36</v>
      </c>
      <c r="X67" s="1919" t="s">
        <v>36</v>
      </c>
      <c r="Y67" s="1919" t="s">
        <v>36</v>
      </c>
      <c r="Z67" s="1919" t="s">
        <v>36</v>
      </c>
      <c r="AA67" s="1919" t="s">
        <v>36</v>
      </c>
      <c r="AB67" s="779"/>
      <c r="AC67" s="789"/>
      <c r="AD67" s="789">
        <v>25</v>
      </c>
      <c r="AE67" s="779">
        <v>25</v>
      </c>
      <c r="AF67" s="779">
        <v>25</v>
      </c>
      <c r="AG67" s="869">
        <v>25</v>
      </c>
      <c r="AH67" s="1"/>
      <c r="AJ67" s="780">
        <v>186.45</v>
      </c>
      <c r="AK67" s="780">
        <v>13</v>
      </c>
      <c r="AL67" s="780">
        <f t="shared" si="3"/>
        <v>199.45</v>
      </c>
      <c r="AM67" s="866">
        <f t="shared" si="4"/>
        <v>39.119999999999976</v>
      </c>
      <c r="AN67" s="866">
        <f>IF(AM67="","",AM67+'Juli 2023'!AN69)</f>
        <v>-8.8900000000000645</v>
      </c>
    </row>
    <row r="68" spans="1:40" ht="22.35" customHeight="1" thickBot="1" x14ac:dyDescent="0.25">
      <c r="A68" s="870"/>
      <c r="B68" s="1920" t="s">
        <v>135</v>
      </c>
      <c r="C68" s="779" t="s">
        <v>296</v>
      </c>
      <c r="D68" s="779">
        <v>99</v>
      </c>
      <c r="E68" s="779">
        <v>99</v>
      </c>
      <c r="F68" s="1922" t="s">
        <v>32</v>
      </c>
      <c r="G68" s="779" t="s">
        <v>119</v>
      </c>
      <c r="H68" s="789" t="s">
        <v>119</v>
      </c>
      <c r="I68" s="1923" t="s">
        <v>32</v>
      </c>
      <c r="J68" s="779">
        <v>4</v>
      </c>
      <c r="K68" s="779">
        <v>4</v>
      </c>
      <c r="L68" s="779" t="s">
        <v>250</v>
      </c>
      <c r="M68" s="779">
        <v>89</v>
      </c>
      <c r="N68" s="779"/>
      <c r="O68" s="789"/>
      <c r="P68" s="789">
        <v>26</v>
      </c>
      <c r="Q68" s="1918">
        <v>26</v>
      </c>
      <c r="R68" s="1918">
        <v>26</v>
      </c>
      <c r="S68" s="1918">
        <v>26</v>
      </c>
      <c r="T68" s="1918">
        <v>26</v>
      </c>
      <c r="U68" s="779" t="s">
        <v>119</v>
      </c>
      <c r="V68" s="789">
        <v>26</v>
      </c>
      <c r="W68" s="1918">
        <v>26</v>
      </c>
      <c r="X68" s="789">
        <v>26</v>
      </c>
      <c r="Y68" s="1918">
        <v>26</v>
      </c>
      <c r="Z68" s="1918">
        <v>26</v>
      </c>
      <c r="AA68" s="921">
        <v>25</v>
      </c>
      <c r="AB68" s="779"/>
      <c r="AC68" s="789" t="s">
        <v>0</v>
      </c>
      <c r="AD68" s="1616">
        <v>10</v>
      </c>
      <c r="AE68" s="1616">
        <v>10</v>
      </c>
      <c r="AF68" s="1616">
        <v>10</v>
      </c>
      <c r="AG68" s="1618">
        <v>10</v>
      </c>
      <c r="AH68" s="1"/>
      <c r="AJ68" s="780">
        <v>185</v>
      </c>
      <c r="AK68" s="780">
        <v>8.75</v>
      </c>
      <c r="AL68" s="780">
        <f t="shared" si="3"/>
        <v>193.75</v>
      </c>
      <c r="AM68" s="866">
        <f t="shared" si="4"/>
        <v>33.419999999999987</v>
      </c>
      <c r="AN68" s="866">
        <f>IF(AM68="","",AM68+'Juli 2023'!AN70)</f>
        <v>59.059999999999938</v>
      </c>
    </row>
    <row r="69" spans="1:40" ht="22.35" customHeight="1" x14ac:dyDescent="0.2">
      <c r="A69" s="481"/>
      <c r="B69" s="1920" t="s">
        <v>137</v>
      </c>
      <c r="C69" s="779" t="s">
        <v>136</v>
      </c>
      <c r="D69" s="779" t="s">
        <v>136</v>
      </c>
      <c r="E69" s="779" t="s">
        <v>136</v>
      </c>
      <c r="F69" s="779" t="s">
        <v>136</v>
      </c>
      <c r="G69" s="779" t="s">
        <v>0</v>
      </c>
      <c r="H69" s="791"/>
      <c r="I69" s="1919" t="s">
        <v>136</v>
      </c>
      <c r="J69" s="779" t="s">
        <v>136</v>
      </c>
      <c r="K69" s="779" t="s">
        <v>136</v>
      </c>
      <c r="L69" s="779" t="s">
        <v>136</v>
      </c>
      <c r="M69" s="779" t="s">
        <v>136</v>
      </c>
      <c r="N69" s="779"/>
      <c r="O69" s="789" t="s">
        <v>119</v>
      </c>
      <c r="P69" s="942" t="s">
        <v>32</v>
      </c>
      <c r="Q69" s="942" t="s">
        <v>32</v>
      </c>
      <c r="R69" s="942" t="s">
        <v>32</v>
      </c>
      <c r="S69" s="942" t="s">
        <v>32</v>
      </c>
      <c r="T69" s="942" t="s">
        <v>32</v>
      </c>
      <c r="U69" s="942"/>
      <c r="V69" s="942"/>
      <c r="W69" s="942" t="s">
        <v>32</v>
      </c>
      <c r="X69" s="942" t="s">
        <v>32</v>
      </c>
      <c r="Y69" s="942" t="s">
        <v>32</v>
      </c>
      <c r="Z69" s="942" t="s">
        <v>32</v>
      </c>
      <c r="AA69" s="942" t="s">
        <v>32</v>
      </c>
      <c r="AB69" s="942"/>
      <c r="AC69" s="942"/>
      <c r="AD69" s="942" t="s">
        <v>32</v>
      </c>
      <c r="AE69" s="942" t="s">
        <v>32</v>
      </c>
      <c r="AF69" s="942" t="s">
        <v>32</v>
      </c>
      <c r="AG69" s="943" t="s">
        <v>32</v>
      </c>
      <c r="AI69" t="s">
        <v>0</v>
      </c>
      <c r="AJ69" s="780">
        <v>176.15</v>
      </c>
      <c r="AK69" s="780">
        <v>0.5</v>
      </c>
      <c r="AL69" s="780">
        <f t="shared" si="3"/>
        <v>176.65</v>
      </c>
      <c r="AM69" s="866">
        <f t="shared" si="4"/>
        <v>16.319999999999993</v>
      </c>
      <c r="AN69" s="866">
        <f>IF(AM69="","",AM69+'Juli 2023'!AN71)</f>
        <v>61.159999999999961</v>
      </c>
    </row>
    <row r="70" spans="1:40" ht="22.35" customHeight="1" x14ac:dyDescent="0.2">
      <c r="A70" s="1920"/>
      <c r="B70" s="1920" t="s">
        <v>141</v>
      </c>
      <c r="C70" s="1606" t="s">
        <v>138</v>
      </c>
      <c r="D70" s="1606" t="s">
        <v>138</v>
      </c>
      <c r="E70" s="1606" t="s">
        <v>138</v>
      </c>
      <c r="F70" s="1606" t="s">
        <v>138</v>
      </c>
      <c r="G70" s="779"/>
      <c r="H70" s="789"/>
      <c r="I70" s="1606" t="s">
        <v>138</v>
      </c>
      <c r="J70" s="1606" t="s">
        <v>138</v>
      </c>
      <c r="K70" s="1606" t="s">
        <v>138</v>
      </c>
      <c r="L70" s="1606" t="s">
        <v>138</v>
      </c>
      <c r="M70" s="1606" t="s">
        <v>138</v>
      </c>
      <c r="N70" s="1924"/>
      <c r="O70" s="789"/>
      <c r="P70" s="1606" t="s">
        <v>138</v>
      </c>
      <c r="Q70" s="1548" t="s">
        <v>138</v>
      </c>
      <c r="R70" s="1548" t="s">
        <v>138</v>
      </c>
      <c r="S70" s="1548" t="s">
        <v>138</v>
      </c>
      <c r="T70" s="1548" t="s">
        <v>138</v>
      </c>
      <c r="U70" s="942"/>
      <c r="V70" s="942"/>
      <c r="W70" s="1548" t="s">
        <v>138</v>
      </c>
      <c r="X70" s="1548" t="s">
        <v>138</v>
      </c>
      <c r="Y70" s="1548" t="s">
        <v>138</v>
      </c>
      <c r="Z70" s="1548" t="s">
        <v>138</v>
      </c>
      <c r="AA70" s="1548" t="s">
        <v>138</v>
      </c>
      <c r="AB70" s="942"/>
      <c r="AC70" s="942"/>
      <c r="AD70" s="1548" t="s">
        <v>138</v>
      </c>
      <c r="AE70" s="1548" t="s">
        <v>138</v>
      </c>
      <c r="AF70" s="1548" t="s">
        <v>138</v>
      </c>
      <c r="AG70" s="1548" t="s">
        <v>138</v>
      </c>
      <c r="AJ70" s="780">
        <v>171.45</v>
      </c>
      <c r="AK70" s="780">
        <v>0</v>
      </c>
      <c r="AL70" s="780">
        <f t="shared" si="3"/>
        <v>171.45</v>
      </c>
      <c r="AM70" s="866">
        <f t="shared" si="4"/>
        <v>11.119999999999976</v>
      </c>
      <c r="AN70" s="866">
        <f>IF(AM70="","",AM70+'Juli 2023'!AN72)</f>
        <v>-54.740000000000066</v>
      </c>
    </row>
    <row r="71" spans="1:40" ht="22.35" customHeight="1" thickBot="1" x14ac:dyDescent="0.25">
      <c r="A71" s="727"/>
      <c r="B71" s="1920" t="s">
        <v>143</v>
      </c>
      <c r="C71" s="930" t="s">
        <v>422</v>
      </c>
      <c r="D71" s="961" t="s">
        <v>118</v>
      </c>
      <c r="E71" s="961" t="s">
        <v>118</v>
      </c>
      <c r="F71" s="961" t="s">
        <v>36</v>
      </c>
      <c r="G71" s="961" t="s">
        <v>117</v>
      </c>
      <c r="H71" s="961" t="s">
        <v>117</v>
      </c>
      <c r="I71" s="789" t="s">
        <v>36</v>
      </c>
      <c r="J71" s="984">
        <v>26</v>
      </c>
      <c r="K71" s="789" t="s">
        <v>36</v>
      </c>
      <c r="L71" s="779" t="s">
        <v>153</v>
      </c>
      <c r="M71" s="335" t="s">
        <v>139</v>
      </c>
      <c r="N71" s="493" t="s">
        <v>128</v>
      </c>
      <c r="O71" s="343" t="s">
        <v>50</v>
      </c>
      <c r="P71" s="789" t="s">
        <v>36</v>
      </c>
      <c r="Q71" s="1918" t="s">
        <v>36</v>
      </c>
      <c r="R71" s="779">
        <v>99</v>
      </c>
      <c r="S71" s="779">
        <v>99</v>
      </c>
      <c r="T71" s="779" t="s">
        <v>162</v>
      </c>
      <c r="U71" s="779" t="s">
        <v>119</v>
      </c>
      <c r="V71" s="789" t="s">
        <v>119</v>
      </c>
      <c r="W71" s="789" t="s">
        <v>162</v>
      </c>
      <c r="X71" s="920">
        <v>25</v>
      </c>
      <c r="Y71" s="920" t="s">
        <v>162</v>
      </c>
      <c r="Z71" s="779" t="s">
        <v>162</v>
      </c>
      <c r="AA71" s="779" t="s">
        <v>162</v>
      </c>
      <c r="AB71" s="779">
        <v>89</v>
      </c>
      <c r="AC71" s="789"/>
      <c r="AD71" s="789">
        <v>26</v>
      </c>
      <c r="AE71" s="779">
        <v>26</v>
      </c>
      <c r="AF71" s="779">
        <v>26</v>
      </c>
      <c r="AG71" s="869">
        <v>26</v>
      </c>
      <c r="AH71" s="1"/>
      <c r="AJ71" s="780">
        <v>179.3</v>
      </c>
      <c r="AK71" s="780">
        <v>9.5</v>
      </c>
      <c r="AL71" s="780">
        <f t="shared" si="3"/>
        <v>188.8</v>
      </c>
      <c r="AM71" s="866">
        <f t="shared" si="4"/>
        <v>28.47</v>
      </c>
      <c r="AN71" s="866">
        <f>IF(AM71="","",AM71+'Juli 2023'!AN73)</f>
        <v>55.059999999999967</v>
      </c>
    </row>
    <row r="72" spans="1:40" ht="22.35" customHeight="1" thickBot="1" x14ac:dyDescent="0.25">
      <c r="A72" s="1920"/>
      <c r="B72" s="939" t="s">
        <v>144</v>
      </c>
      <c r="C72" s="1567" t="s">
        <v>140</v>
      </c>
      <c r="D72" s="1567" t="s">
        <v>140</v>
      </c>
      <c r="E72" s="1567" t="s">
        <v>140</v>
      </c>
      <c r="F72" s="1287" t="s">
        <v>36</v>
      </c>
      <c r="G72" s="942"/>
      <c r="H72" s="942"/>
      <c r="I72" s="942" t="s">
        <v>32</v>
      </c>
      <c r="J72" s="942" t="s">
        <v>32</v>
      </c>
      <c r="K72" s="942" t="s">
        <v>32</v>
      </c>
      <c r="L72" s="942" t="s">
        <v>32</v>
      </c>
      <c r="M72" s="942" t="s">
        <v>32</v>
      </c>
      <c r="N72" s="942"/>
      <c r="O72" s="942"/>
      <c r="P72" s="1609">
        <v>6</v>
      </c>
      <c r="Q72" s="1609">
        <v>6</v>
      </c>
      <c r="R72" s="1609">
        <v>6</v>
      </c>
      <c r="S72" s="1609">
        <v>6</v>
      </c>
      <c r="T72" s="1609">
        <v>6</v>
      </c>
      <c r="U72" s="1676"/>
      <c r="V72" s="788"/>
      <c r="W72" s="1676" t="s">
        <v>412</v>
      </c>
      <c r="X72" s="1676" t="s">
        <v>412</v>
      </c>
      <c r="Y72" s="1676" t="s">
        <v>412</v>
      </c>
      <c r="Z72" s="1676" t="s">
        <v>412</v>
      </c>
      <c r="AA72" s="1676" t="s">
        <v>412</v>
      </c>
      <c r="AB72" s="1676"/>
      <c r="AC72" s="1676"/>
      <c r="AD72" s="1676">
        <v>5</v>
      </c>
      <c r="AE72" s="1676">
        <v>5</v>
      </c>
      <c r="AF72" s="1676">
        <v>5</v>
      </c>
      <c r="AG72" s="1925">
        <v>5</v>
      </c>
      <c r="AH72" s="1"/>
      <c r="AJ72" s="780">
        <v>173.3</v>
      </c>
      <c r="AK72" s="780">
        <v>8.75</v>
      </c>
      <c r="AL72" s="780">
        <f t="shared" si="3"/>
        <v>182.05</v>
      </c>
      <c r="AM72" s="866">
        <f t="shared" si="4"/>
        <v>21.72</v>
      </c>
      <c r="AN72" s="866">
        <f>IF(AM72="","",AM72+'Juli 2023'!AN74)</f>
        <v>-153.54000000000002</v>
      </c>
    </row>
    <row r="73" spans="1:40" ht="22.35" customHeight="1" thickBot="1" x14ac:dyDescent="0.25">
      <c r="A73" s="1920"/>
      <c r="B73" s="870" t="s">
        <v>147</v>
      </c>
      <c r="C73" s="779">
        <v>26</v>
      </c>
      <c r="D73" s="779">
        <v>26</v>
      </c>
      <c r="E73" s="779">
        <v>26</v>
      </c>
      <c r="F73" s="779">
        <v>26</v>
      </c>
      <c r="G73" s="779"/>
      <c r="H73" s="801">
        <v>26</v>
      </c>
      <c r="I73" s="801">
        <v>26</v>
      </c>
      <c r="J73" s="801" t="s">
        <v>394</v>
      </c>
      <c r="K73" s="780">
        <v>26</v>
      </c>
      <c r="L73" s="780">
        <v>26</v>
      </c>
      <c r="M73" s="780">
        <v>26</v>
      </c>
      <c r="N73" s="780"/>
      <c r="O73" s="780"/>
      <c r="P73" s="1606" t="s">
        <v>132</v>
      </c>
      <c r="Q73" s="1606" t="s">
        <v>132</v>
      </c>
      <c r="R73" s="1606" t="s">
        <v>132</v>
      </c>
      <c r="S73" s="1606" t="s">
        <v>132</v>
      </c>
      <c r="T73" s="1606" t="s">
        <v>132</v>
      </c>
      <c r="U73" s="779"/>
      <c r="V73" s="789"/>
      <c r="W73" s="1606" t="s">
        <v>132</v>
      </c>
      <c r="X73" s="1926" t="s">
        <v>132</v>
      </c>
      <c r="Y73" s="1926" t="s">
        <v>423</v>
      </c>
      <c r="Z73" s="1683" t="s">
        <v>132</v>
      </c>
      <c r="AA73" s="1683" t="s">
        <v>132</v>
      </c>
      <c r="AB73" s="961"/>
      <c r="AC73" s="791"/>
      <c r="AD73" s="1535" t="s">
        <v>136</v>
      </c>
      <c r="AE73" s="1535" t="s">
        <v>136</v>
      </c>
      <c r="AF73" s="1535" t="s">
        <v>136</v>
      </c>
      <c r="AG73" s="1535" t="s">
        <v>136</v>
      </c>
      <c r="AH73" s="1"/>
      <c r="AJ73" s="780">
        <v>188.45</v>
      </c>
      <c r="AK73" s="780">
        <v>6.5</v>
      </c>
      <c r="AL73" s="780">
        <f t="shared" si="3"/>
        <v>194.95</v>
      </c>
      <c r="AM73" s="866">
        <f t="shared" si="4"/>
        <v>34.619999999999976</v>
      </c>
      <c r="AN73" s="866">
        <f>IF(AM73="","",AM73+'Juli 2023'!AN75)</f>
        <v>27.009999999999927</v>
      </c>
    </row>
    <row r="74" spans="1:40" ht="22.35" customHeight="1" x14ac:dyDescent="0.2">
      <c r="A74" s="1920"/>
      <c r="B74" s="870" t="s">
        <v>149</v>
      </c>
      <c r="C74" s="921">
        <v>99</v>
      </c>
      <c r="D74" s="920" t="s">
        <v>36</v>
      </c>
      <c r="E74" s="920" t="s">
        <v>36</v>
      </c>
      <c r="F74" s="779" t="s">
        <v>118</v>
      </c>
      <c r="G74" s="779"/>
      <c r="H74" s="789"/>
      <c r="I74" s="921" t="s">
        <v>36</v>
      </c>
      <c r="J74" s="779">
        <v>21</v>
      </c>
      <c r="K74" s="779">
        <v>21</v>
      </c>
      <c r="L74" s="779">
        <v>21</v>
      </c>
      <c r="M74" s="779">
        <v>21</v>
      </c>
      <c r="N74" s="779"/>
      <c r="O74" s="789"/>
      <c r="P74" s="1861" t="s">
        <v>118</v>
      </c>
      <c r="Q74" s="1861" t="s">
        <v>118</v>
      </c>
      <c r="R74" s="1861" t="s">
        <v>118</v>
      </c>
      <c r="S74" s="1861" t="s">
        <v>118</v>
      </c>
      <c r="T74" s="1861" t="s">
        <v>118</v>
      </c>
      <c r="U74" s="1861" t="s">
        <v>117</v>
      </c>
      <c r="V74" s="1861" t="s">
        <v>117</v>
      </c>
      <c r="W74" s="1919" t="s">
        <v>36</v>
      </c>
      <c r="X74" s="779" t="s">
        <v>36</v>
      </c>
      <c r="Y74" s="779" t="s">
        <v>36</v>
      </c>
      <c r="Z74" s="920" t="s">
        <v>36</v>
      </c>
      <c r="AA74" s="483" t="s">
        <v>124</v>
      </c>
      <c r="AB74" s="483" t="s">
        <v>122</v>
      </c>
      <c r="AC74" s="483" t="s">
        <v>123</v>
      </c>
      <c r="AD74" s="779" t="s">
        <v>36</v>
      </c>
      <c r="AE74" s="779" t="s">
        <v>36</v>
      </c>
      <c r="AF74" s="779" t="s">
        <v>32</v>
      </c>
      <c r="AG74" s="869" t="s">
        <v>32</v>
      </c>
      <c r="AH74" s="1"/>
      <c r="AJ74" s="780">
        <v>168.3</v>
      </c>
      <c r="AK74" s="780">
        <v>11.5</v>
      </c>
      <c r="AL74" s="780">
        <f t="shared" si="3"/>
        <v>179.8</v>
      </c>
      <c r="AM74" s="866">
        <f t="shared" si="4"/>
        <v>19.47</v>
      </c>
      <c r="AN74" s="866">
        <f>IF(AM74="","",AM74+'Juli 2023'!AN76)</f>
        <v>69.159999999999968</v>
      </c>
    </row>
    <row r="75" spans="1:40" ht="22.35" customHeight="1" x14ac:dyDescent="0.2">
      <c r="A75" s="944"/>
      <c r="B75" s="927" t="s">
        <v>150</v>
      </c>
      <c r="C75" s="779" t="s">
        <v>151</v>
      </c>
      <c r="D75" s="779" t="s">
        <v>151</v>
      </c>
      <c r="E75" s="779" t="s">
        <v>151</v>
      </c>
      <c r="F75" s="779" t="s">
        <v>151</v>
      </c>
      <c r="G75" s="779"/>
      <c r="H75" s="789"/>
      <c r="I75" s="779" t="s">
        <v>151</v>
      </c>
      <c r="J75" s="779" t="s">
        <v>151</v>
      </c>
      <c r="K75" s="779" t="s">
        <v>151</v>
      </c>
      <c r="L75" s="779" t="s">
        <v>151</v>
      </c>
      <c r="M75" s="779" t="s">
        <v>151</v>
      </c>
      <c r="N75" s="1924"/>
      <c r="P75" s="779" t="s">
        <v>151</v>
      </c>
      <c r="Q75" s="779" t="s">
        <v>151</v>
      </c>
      <c r="R75" s="779" t="s">
        <v>151</v>
      </c>
      <c r="S75" s="779" t="s">
        <v>151</v>
      </c>
      <c r="T75" s="779" t="s">
        <v>151</v>
      </c>
      <c r="U75" s="779"/>
      <c r="V75" s="789"/>
      <c r="W75" s="779" t="s">
        <v>151</v>
      </c>
      <c r="X75" s="779" t="s">
        <v>151</v>
      </c>
      <c r="Y75" s="779" t="s">
        <v>151</v>
      </c>
      <c r="Z75" s="779" t="s">
        <v>151</v>
      </c>
      <c r="AA75" s="779" t="s">
        <v>151</v>
      </c>
      <c r="AB75" s="779"/>
      <c r="AC75" s="789"/>
      <c r="AD75" s="779" t="s">
        <v>151</v>
      </c>
      <c r="AE75" s="779" t="s">
        <v>151</v>
      </c>
      <c r="AF75" s="779" t="s">
        <v>151</v>
      </c>
      <c r="AG75" s="779" t="s">
        <v>151</v>
      </c>
      <c r="AH75" s="1"/>
      <c r="AJ75" s="780">
        <v>172.3</v>
      </c>
      <c r="AK75" s="780">
        <v>0.75</v>
      </c>
      <c r="AL75" s="780">
        <f t="shared" si="3"/>
        <v>173.05</v>
      </c>
      <c r="AM75" s="866">
        <f t="shared" si="4"/>
        <v>12.719999999999999</v>
      </c>
      <c r="AN75" s="866">
        <f>IF(AM75="","",AM75+'Juli 2023'!AN77)</f>
        <v>42.60999999999995</v>
      </c>
    </row>
    <row r="76" spans="1:40" ht="22.35" customHeight="1" thickBot="1" x14ac:dyDescent="0.25">
      <c r="A76" s="944"/>
      <c r="B76" s="870" t="s">
        <v>152</v>
      </c>
      <c r="C76" s="1683" t="s">
        <v>36</v>
      </c>
      <c r="D76" s="1671" t="s">
        <v>36</v>
      </c>
      <c r="E76" s="1927" t="s">
        <v>36</v>
      </c>
      <c r="F76" s="335" t="s">
        <v>139</v>
      </c>
      <c r="G76" s="335" t="s">
        <v>128</v>
      </c>
      <c r="H76" s="335" t="s">
        <v>129</v>
      </c>
      <c r="I76" s="1927" t="s">
        <v>36</v>
      </c>
      <c r="J76" s="1927" t="s">
        <v>36</v>
      </c>
      <c r="K76" s="779" t="s">
        <v>36</v>
      </c>
      <c r="L76" s="779" t="s">
        <v>36</v>
      </c>
      <c r="M76" s="779" t="s">
        <v>36</v>
      </c>
      <c r="N76" s="779" t="s">
        <v>119</v>
      </c>
      <c r="O76" s="789" t="s">
        <v>119</v>
      </c>
      <c r="P76" s="789">
        <v>25</v>
      </c>
      <c r="Q76" s="779">
        <v>25</v>
      </c>
      <c r="R76" s="779">
        <v>25</v>
      </c>
      <c r="S76" s="779">
        <v>25</v>
      </c>
      <c r="T76" s="779">
        <v>25</v>
      </c>
      <c r="U76" s="779"/>
      <c r="V76" s="1919"/>
      <c r="W76" s="1919" t="s">
        <v>36</v>
      </c>
      <c r="X76" s="779" t="s">
        <v>36</v>
      </c>
      <c r="Y76" s="779" t="s">
        <v>36</v>
      </c>
      <c r="Z76" s="779" t="s">
        <v>36</v>
      </c>
      <c r="AA76" s="779" t="s">
        <v>36</v>
      </c>
      <c r="AB76" s="235" t="s">
        <v>80</v>
      </c>
      <c r="AC76" s="235" t="s">
        <v>80</v>
      </c>
      <c r="AD76" s="235">
        <v>8</v>
      </c>
      <c r="AE76" s="235">
        <v>8</v>
      </c>
      <c r="AF76" s="235">
        <v>8</v>
      </c>
      <c r="AG76" s="235">
        <v>8</v>
      </c>
      <c r="AH76" s="1"/>
      <c r="AJ76" s="780">
        <v>145</v>
      </c>
      <c r="AK76" s="780">
        <v>10.5</v>
      </c>
      <c r="AL76" s="780">
        <f t="shared" si="3"/>
        <v>155.5</v>
      </c>
      <c r="AM76" s="866">
        <f t="shared" si="4"/>
        <v>-4.8300000000000125</v>
      </c>
      <c r="AN76" s="866">
        <f>IF(AM76="","",AM76+'Juli 2023'!AN78)</f>
        <v>45.759999999999962</v>
      </c>
    </row>
    <row r="77" spans="1:40" ht="22.35" customHeight="1" x14ac:dyDescent="0.2">
      <c r="A77" s="944"/>
      <c r="B77" s="870" t="s">
        <v>156</v>
      </c>
      <c r="C77" s="942" t="s">
        <v>32</v>
      </c>
      <c r="D77" s="942" t="s">
        <v>32</v>
      </c>
      <c r="E77" s="942" t="s">
        <v>32</v>
      </c>
      <c r="F77" s="942" t="s">
        <v>32</v>
      </c>
      <c r="G77" s="942"/>
      <c r="H77" s="942"/>
      <c r="I77" s="942" t="s">
        <v>32</v>
      </c>
      <c r="J77" s="942" t="s">
        <v>32</v>
      </c>
      <c r="K77" s="942" t="s">
        <v>32</v>
      </c>
      <c r="L77" s="942" t="s">
        <v>32</v>
      </c>
      <c r="M77" s="942" t="s">
        <v>32</v>
      </c>
      <c r="N77" s="942"/>
      <c r="O77" s="942"/>
      <c r="P77" s="1606" t="s">
        <v>138</v>
      </c>
      <c r="Q77" s="1606" t="s">
        <v>138</v>
      </c>
      <c r="R77" s="1606" t="s">
        <v>138</v>
      </c>
      <c r="S77" s="1606" t="s">
        <v>138</v>
      </c>
      <c r="T77" s="1606" t="s">
        <v>138</v>
      </c>
      <c r="U77" s="779" t="s">
        <v>119</v>
      </c>
      <c r="V77" s="789" t="s">
        <v>119</v>
      </c>
      <c r="W77" s="1606" t="s">
        <v>138</v>
      </c>
      <c r="X77" s="1606" t="s">
        <v>138</v>
      </c>
      <c r="Y77" s="1606" t="s">
        <v>138</v>
      </c>
      <c r="Z77" s="1606" t="s">
        <v>138</v>
      </c>
      <c r="AA77" s="1606" t="s">
        <v>138</v>
      </c>
      <c r="AB77" s="779" t="s">
        <v>119</v>
      </c>
      <c r="AC77" s="789"/>
      <c r="AD77" s="789" t="s">
        <v>138</v>
      </c>
      <c r="AE77" s="1606" t="s">
        <v>138</v>
      </c>
      <c r="AF77" s="1606" t="s">
        <v>138</v>
      </c>
      <c r="AG77" s="1606" t="s">
        <v>138</v>
      </c>
      <c r="AH77" s="1"/>
      <c r="AJ77" s="780">
        <v>171.45</v>
      </c>
      <c r="AK77" s="780">
        <v>0</v>
      </c>
      <c r="AL77" s="780">
        <f t="shared" si="3"/>
        <v>171.45</v>
      </c>
      <c r="AM77" s="866">
        <f t="shared" si="4"/>
        <v>11.119999999999976</v>
      </c>
      <c r="AN77" s="866">
        <f>IF(AM77="","",AM77+'Juli 2023'!AN79)</f>
        <v>-0.99000000000007304</v>
      </c>
    </row>
    <row r="78" spans="1:40" ht="22.35" customHeight="1" thickBot="1" x14ac:dyDescent="0.25">
      <c r="A78" s="944"/>
      <c r="B78" s="870" t="s">
        <v>157</v>
      </c>
      <c r="C78" s="779">
        <v>25</v>
      </c>
      <c r="D78" s="930">
        <v>25</v>
      </c>
      <c r="E78" s="930" t="s">
        <v>393</v>
      </c>
      <c r="F78" s="937">
        <v>25</v>
      </c>
      <c r="G78" s="779"/>
      <c r="H78" s="789"/>
      <c r="I78" s="789">
        <v>4</v>
      </c>
      <c r="J78" s="779" t="s">
        <v>32</v>
      </c>
      <c r="K78" s="787" t="s">
        <v>32</v>
      </c>
      <c r="L78" s="787" t="s">
        <v>32</v>
      </c>
      <c r="M78" s="787" t="s">
        <v>32</v>
      </c>
      <c r="N78" s="779"/>
      <c r="O78" s="789"/>
      <c r="P78" s="942" t="s">
        <v>32</v>
      </c>
      <c r="Q78" s="942" t="s">
        <v>32</v>
      </c>
      <c r="R78" s="942" t="s">
        <v>32</v>
      </c>
      <c r="S78" s="942" t="s">
        <v>32</v>
      </c>
      <c r="T78" s="942" t="s">
        <v>32</v>
      </c>
      <c r="U78" s="942"/>
      <c r="V78" s="942"/>
      <c r="W78" s="942" t="s">
        <v>32</v>
      </c>
      <c r="X78" s="942" t="s">
        <v>32</v>
      </c>
      <c r="Y78" s="942" t="s">
        <v>32</v>
      </c>
      <c r="Z78" s="942" t="s">
        <v>32</v>
      </c>
      <c r="AA78" s="942" t="s">
        <v>32</v>
      </c>
      <c r="AB78" s="942"/>
      <c r="AC78" s="942"/>
      <c r="AD78" s="942" t="s">
        <v>32</v>
      </c>
      <c r="AE78" s="942" t="s">
        <v>32</v>
      </c>
      <c r="AF78" s="942" t="s">
        <v>32</v>
      </c>
      <c r="AG78" s="943" t="s">
        <v>32</v>
      </c>
      <c r="AH78" s="1"/>
      <c r="AJ78" s="780">
        <v>179.15</v>
      </c>
      <c r="AK78" s="780">
        <v>2.5</v>
      </c>
      <c r="AL78" s="780">
        <f t="shared" si="3"/>
        <v>181.65</v>
      </c>
      <c r="AM78" s="866">
        <f t="shared" si="4"/>
        <v>21.319999999999993</v>
      </c>
      <c r="AN78" s="866">
        <f>IF(AM78="","",AM78+'Juli 2023'!AN80)</f>
        <v>77.009999999999962</v>
      </c>
    </row>
    <row r="79" spans="1:40" ht="22.35" customHeight="1" x14ac:dyDescent="0.2">
      <c r="A79" s="944"/>
      <c r="B79" s="1928" t="s">
        <v>160</v>
      </c>
      <c r="C79" s="942" t="s">
        <v>32</v>
      </c>
      <c r="D79" s="942" t="s">
        <v>32</v>
      </c>
      <c r="E79" s="942" t="s">
        <v>32</v>
      </c>
      <c r="F79" s="942" t="s">
        <v>32</v>
      </c>
      <c r="G79" s="942"/>
      <c r="H79" s="942"/>
      <c r="I79" s="801">
        <v>4</v>
      </c>
      <c r="J79" s="802">
        <v>4</v>
      </c>
      <c r="K79" s="802" t="s">
        <v>39</v>
      </c>
      <c r="L79" s="779">
        <v>4</v>
      </c>
      <c r="M79" s="937">
        <v>4</v>
      </c>
      <c r="N79" s="937">
        <v>89</v>
      </c>
      <c r="O79" s="789"/>
      <c r="P79" s="961">
        <v>3</v>
      </c>
      <c r="Q79" s="494">
        <v>3</v>
      </c>
      <c r="R79" s="494" t="s">
        <v>146</v>
      </c>
      <c r="S79" s="494">
        <v>3</v>
      </c>
      <c r="T79" s="494">
        <v>3</v>
      </c>
      <c r="U79" s="961"/>
      <c r="V79" s="791"/>
      <c r="W79" s="1876">
        <v>3</v>
      </c>
      <c r="X79" s="1915">
        <v>3</v>
      </c>
      <c r="Y79" s="1875" t="s">
        <v>132</v>
      </c>
      <c r="Z79" s="1875">
        <v>3</v>
      </c>
      <c r="AA79" s="1875">
        <v>3</v>
      </c>
      <c r="AB79" s="961"/>
      <c r="AC79" s="961"/>
      <c r="AD79" s="1535">
        <v>69</v>
      </c>
      <c r="AE79" s="1535">
        <v>69</v>
      </c>
      <c r="AF79" s="1711">
        <v>69</v>
      </c>
      <c r="AG79" s="1929">
        <v>69</v>
      </c>
      <c r="AH79" s="1"/>
      <c r="AJ79" s="780">
        <v>182</v>
      </c>
      <c r="AK79" s="780">
        <v>0.75</v>
      </c>
      <c r="AL79" s="780">
        <f t="shared" si="3"/>
        <v>182.75</v>
      </c>
      <c r="AM79" s="866">
        <f t="shared" si="4"/>
        <v>22.419999999999987</v>
      </c>
      <c r="AN79" s="866">
        <f>IF(AM79="","",AM79+'Juli 2023'!AN81)</f>
        <v>50.829999999999956</v>
      </c>
    </row>
    <row r="80" spans="1:40" ht="22.35" customHeight="1" thickBot="1" x14ac:dyDescent="0.25">
      <c r="A80" s="944"/>
      <c r="B80" s="870" t="s">
        <v>164</v>
      </c>
      <c r="C80" s="779">
        <v>6</v>
      </c>
      <c r="D80" s="779">
        <v>6</v>
      </c>
      <c r="E80" s="779">
        <v>6</v>
      </c>
      <c r="F80" s="779">
        <v>6</v>
      </c>
      <c r="G80" s="779"/>
      <c r="H80" s="789"/>
      <c r="I80" s="789" t="s">
        <v>145</v>
      </c>
      <c r="J80" s="779" t="s">
        <v>145</v>
      </c>
      <c r="K80" s="779" t="s">
        <v>145</v>
      </c>
      <c r="L80" s="779" t="s">
        <v>145</v>
      </c>
      <c r="M80" s="779" t="s">
        <v>145</v>
      </c>
      <c r="N80" s="1924"/>
      <c r="O80" s="789"/>
      <c r="P80" s="1930">
        <v>5</v>
      </c>
      <c r="Q80" s="1931">
        <v>5</v>
      </c>
      <c r="R80" s="1609">
        <v>5</v>
      </c>
      <c r="S80" s="1609">
        <v>5</v>
      </c>
      <c r="T80" s="1609">
        <v>5</v>
      </c>
      <c r="U80" s="1609"/>
      <c r="V80" s="1609"/>
      <c r="W80" s="1609">
        <v>10</v>
      </c>
      <c r="X80" s="1609">
        <v>10</v>
      </c>
      <c r="Y80" s="1566">
        <v>10</v>
      </c>
      <c r="Z80" s="1609">
        <v>10</v>
      </c>
      <c r="AA80" s="1609">
        <v>10</v>
      </c>
      <c r="AB80" s="1609" t="s">
        <v>76</v>
      </c>
      <c r="AC80" s="1609" t="s">
        <v>76</v>
      </c>
      <c r="AD80" s="1609" t="s">
        <v>36</v>
      </c>
      <c r="AE80" s="1566" t="s">
        <v>36</v>
      </c>
      <c r="AF80" s="1609" t="s">
        <v>36</v>
      </c>
      <c r="AG80" s="1611" t="s">
        <v>36</v>
      </c>
      <c r="AH80" s="1"/>
      <c r="AJ80" s="780">
        <v>166.45</v>
      </c>
      <c r="AK80" s="780">
        <v>9.5</v>
      </c>
      <c r="AL80" s="780">
        <f t="shared" si="3"/>
        <v>175.95</v>
      </c>
      <c r="AM80" s="866">
        <f t="shared" si="4"/>
        <v>15.619999999999976</v>
      </c>
      <c r="AN80" s="866">
        <f>IF(AM80="","",AM80+'Juli 2023'!AN82)</f>
        <v>14.749999999999929</v>
      </c>
    </row>
    <row r="81" spans="1:40" ht="22.35" customHeight="1" thickBot="1" x14ac:dyDescent="0.25">
      <c r="A81" s="944"/>
      <c r="B81" s="1932" t="s">
        <v>158</v>
      </c>
      <c r="C81" s="1927" t="s">
        <v>36</v>
      </c>
      <c r="D81" s="1927" t="s">
        <v>36</v>
      </c>
      <c r="E81" s="1927" t="s">
        <v>36</v>
      </c>
      <c r="F81" s="779" t="s">
        <v>32</v>
      </c>
      <c r="G81" s="779"/>
      <c r="H81" s="789"/>
      <c r="I81" s="781" t="s">
        <v>140</v>
      </c>
      <c r="J81" s="781" t="s">
        <v>140</v>
      </c>
      <c r="K81" s="781" t="s">
        <v>140</v>
      </c>
      <c r="L81" s="781" t="s">
        <v>140</v>
      </c>
      <c r="M81" s="781" t="s">
        <v>140</v>
      </c>
      <c r="N81" s="789" t="s">
        <v>159</v>
      </c>
      <c r="O81" s="789" t="s">
        <v>120</v>
      </c>
      <c r="P81" s="1927" t="s">
        <v>36</v>
      </c>
      <c r="Q81" s="1927" t="s">
        <v>36</v>
      </c>
      <c r="R81" s="1927" t="s">
        <v>36</v>
      </c>
      <c r="S81" s="1927" t="s">
        <v>36</v>
      </c>
      <c r="T81" s="1933" t="s">
        <v>36</v>
      </c>
      <c r="U81" s="961"/>
      <c r="V81" s="961"/>
      <c r="W81" s="781" t="s">
        <v>140</v>
      </c>
      <c r="X81" s="781" t="s">
        <v>140</v>
      </c>
      <c r="Y81" s="781" t="s">
        <v>140</v>
      </c>
      <c r="Z81" s="781" t="s">
        <v>140</v>
      </c>
      <c r="AA81" s="781" t="s">
        <v>140</v>
      </c>
      <c r="AB81" s="789" t="s">
        <v>159</v>
      </c>
      <c r="AC81" s="789" t="s">
        <v>120</v>
      </c>
      <c r="AD81" s="1927" t="s">
        <v>36</v>
      </c>
      <c r="AE81" s="1934" t="s">
        <v>36</v>
      </c>
      <c r="AF81" s="1934" t="s">
        <v>36</v>
      </c>
      <c r="AG81" s="1934" t="s">
        <v>36</v>
      </c>
      <c r="AH81" s="1"/>
      <c r="AJ81" s="780">
        <v>144</v>
      </c>
      <c r="AK81" s="780">
        <v>10.5</v>
      </c>
      <c r="AL81" s="780">
        <f t="shared" si="3"/>
        <v>154.5</v>
      </c>
      <c r="AM81" s="866">
        <f t="shared" si="4"/>
        <v>-5.8300000000000125</v>
      </c>
      <c r="AN81" s="866">
        <f>IF(AM81="","",AM81+'Juli 2023'!AN83)</f>
        <v>94.509999999999962</v>
      </c>
    </row>
    <row r="82" spans="1:40" ht="22.35" customHeight="1" x14ac:dyDescent="0.2">
      <c r="A82" s="944"/>
      <c r="B82" s="1935" t="s">
        <v>165</v>
      </c>
      <c r="C82" s="1683">
        <v>1</v>
      </c>
      <c r="D82" s="1683">
        <v>1</v>
      </c>
      <c r="E82" s="779">
        <v>1</v>
      </c>
      <c r="F82" s="779">
        <v>1</v>
      </c>
      <c r="G82" s="779"/>
      <c r="H82" s="789"/>
      <c r="I82" s="789">
        <v>7</v>
      </c>
      <c r="J82" s="779">
        <v>7</v>
      </c>
      <c r="K82" s="779">
        <v>7</v>
      </c>
      <c r="L82" s="779">
        <v>7</v>
      </c>
      <c r="M82" s="942" t="s">
        <v>32</v>
      </c>
      <c r="N82" s="1936"/>
      <c r="O82" s="1937"/>
      <c r="P82" s="1938" t="s">
        <v>32</v>
      </c>
      <c r="Q82" s="1938" t="s">
        <v>32</v>
      </c>
      <c r="R82" s="1938" t="s">
        <v>32</v>
      </c>
      <c r="S82" s="1938" t="s">
        <v>32</v>
      </c>
      <c r="T82" s="1938" t="s">
        <v>32</v>
      </c>
      <c r="U82" s="1938"/>
      <c r="V82" s="961"/>
      <c r="W82" s="1890">
        <v>11</v>
      </c>
      <c r="X82" s="1890">
        <v>11</v>
      </c>
      <c r="Y82" s="1889">
        <v>11</v>
      </c>
      <c r="Z82" s="1889">
        <v>11</v>
      </c>
      <c r="AA82" s="1889">
        <v>11</v>
      </c>
      <c r="AB82" s="1909" t="s">
        <v>73</v>
      </c>
      <c r="AC82" s="1861" t="s">
        <v>73</v>
      </c>
      <c r="AD82" s="1927" t="s">
        <v>36</v>
      </c>
      <c r="AE82" s="1927" t="s">
        <v>36</v>
      </c>
      <c r="AF82" s="1927" t="s">
        <v>36</v>
      </c>
      <c r="AG82" s="1927" t="s">
        <v>36</v>
      </c>
      <c r="AH82" s="1"/>
      <c r="AJ82" s="780">
        <v>168.45</v>
      </c>
      <c r="AK82" s="780">
        <v>6.75</v>
      </c>
      <c r="AL82" s="780">
        <f t="shared" si="3"/>
        <v>175.2</v>
      </c>
      <c r="AM82" s="866">
        <f t="shared" si="4"/>
        <v>14.869999999999976</v>
      </c>
      <c r="AN82" s="866">
        <f>IF(AM82="","",AM82+'Juli 2023'!AN84)</f>
        <v>68.29999999999994</v>
      </c>
    </row>
    <row r="83" spans="1:40" ht="22.35" customHeight="1" thickBot="1" x14ac:dyDescent="0.25">
      <c r="A83" s="944"/>
      <c r="B83" s="1932" t="s">
        <v>167</v>
      </c>
      <c r="C83" s="779" t="s">
        <v>36</v>
      </c>
      <c r="D83" s="779" t="s">
        <v>296</v>
      </c>
      <c r="E83" s="779" t="s">
        <v>296</v>
      </c>
      <c r="F83" s="779" t="s">
        <v>296</v>
      </c>
      <c r="G83" s="779"/>
      <c r="H83" s="789"/>
      <c r="I83" s="789" t="s">
        <v>175</v>
      </c>
      <c r="J83" s="1918" t="s">
        <v>175</v>
      </c>
      <c r="K83" s="1918" t="s">
        <v>175</v>
      </c>
      <c r="L83" s="1918" t="s">
        <v>175</v>
      </c>
      <c r="M83" s="1918" t="s">
        <v>175</v>
      </c>
      <c r="N83" s="1939" t="s">
        <v>176</v>
      </c>
      <c r="O83" s="1940" t="s">
        <v>129</v>
      </c>
      <c r="P83" s="1927" t="s">
        <v>36</v>
      </c>
      <c r="Q83" s="1927" t="s">
        <v>36</v>
      </c>
      <c r="R83" s="1927" t="s">
        <v>36</v>
      </c>
      <c r="S83" s="961" t="s">
        <v>36</v>
      </c>
      <c r="T83" s="346" t="s">
        <v>139</v>
      </c>
      <c r="U83" s="346" t="s">
        <v>128</v>
      </c>
      <c r="V83" s="346" t="s">
        <v>129</v>
      </c>
      <c r="W83" s="961" t="s">
        <v>36</v>
      </c>
      <c r="X83" s="961" t="s">
        <v>36</v>
      </c>
      <c r="Y83" s="1941">
        <v>1</v>
      </c>
      <c r="Z83" s="1941">
        <v>1</v>
      </c>
      <c r="AA83" s="346" t="s">
        <v>139</v>
      </c>
      <c r="AB83" s="346" t="s">
        <v>128</v>
      </c>
      <c r="AC83" s="346" t="s">
        <v>129</v>
      </c>
      <c r="AD83" s="961" t="s">
        <v>36</v>
      </c>
      <c r="AE83" s="961" t="s">
        <v>36</v>
      </c>
      <c r="AF83" s="961" t="s">
        <v>36</v>
      </c>
      <c r="AG83" s="1942" t="s">
        <v>32</v>
      </c>
      <c r="AH83" s="1"/>
      <c r="AJ83" s="780">
        <v>173.15</v>
      </c>
      <c r="AK83" s="780">
        <v>9.5</v>
      </c>
      <c r="AL83" s="780">
        <f t="shared" si="3"/>
        <v>182.65</v>
      </c>
      <c r="AM83" s="866">
        <f t="shared" si="4"/>
        <v>22.319999999999993</v>
      </c>
      <c r="AN83" s="866">
        <f>IF(AM83="","",AM83+'Juli 2023'!AN85)</f>
        <v>156.79999999999995</v>
      </c>
    </row>
    <row r="84" spans="1:40" ht="22.35" customHeight="1" x14ac:dyDescent="0.2">
      <c r="A84" s="944"/>
      <c r="B84" s="1691" t="s">
        <v>169</v>
      </c>
      <c r="C84" s="1689" t="s">
        <v>140</v>
      </c>
      <c r="D84" s="1689" t="s">
        <v>140</v>
      </c>
      <c r="E84" s="1689" t="s">
        <v>140</v>
      </c>
      <c r="F84" s="1567" t="s">
        <v>140</v>
      </c>
      <c r="G84" s="1535" t="s">
        <v>159</v>
      </c>
      <c r="H84" s="1535" t="s">
        <v>120</v>
      </c>
      <c r="I84" s="1927" t="s">
        <v>36</v>
      </c>
      <c r="J84" s="1927" t="s">
        <v>36</v>
      </c>
      <c r="K84" s="1927" t="s">
        <v>36</v>
      </c>
      <c r="L84" s="1927" t="s">
        <v>36</v>
      </c>
      <c r="M84" s="1927" t="s">
        <v>36</v>
      </c>
      <c r="N84" s="779"/>
      <c r="O84" s="789"/>
      <c r="P84" s="781" t="s">
        <v>140</v>
      </c>
      <c r="Q84" s="781" t="s">
        <v>140</v>
      </c>
      <c r="R84" s="781" t="s">
        <v>140</v>
      </c>
      <c r="S84" s="781" t="s">
        <v>140</v>
      </c>
      <c r="T84" s="781" t="s">
        <v>140</v>
      </c>
      <c r="U84" s="789" t="s">
        <v>159</v>
      </c>
      <c r="V84" s="789" t="s">
        <v>120</v>
      </c>
      <c r="W84" s="1927" t="s">
        <v>36</v>
      </c>
      <c r="X84" s="1927" t="s">
        <v>36</v>
      </c>
      <c r="Y84" s="1927" t="s">
        <v>36</v>
      </c>
      <c r="Z84" s="1927" t="s">
        <v>36</v>
      </c>
      <c r="AA84" s="1927" t="s">
        <v>36</v>
      </c>
      <c r="AB84" s="1943"/>
      <c r="AC84" s="1943"/>
      <c r="AD84" s="781" t="s">
        <v>140</v>
      </c>
      <c r="AE84" s="781" t="s">
        <v>140</v>
      </c>
      <c r="AF84" s="781" t="s">
        <v>140</v>
      </c>
      <c r="AG84" s="781" t="s">
        <v>140</v>
      </c>
      <c r="AH84" s="1"/>
      <c r="AJ84" s="780">
        <v>179</v>
      </c>
      <c r="AK84" s="780">
        <v>8.75</v>
      </c>
      <c r="AL84" s="780">
        <f t="shared" si="3"/>
        <v>187.75</v>
      </c>
      <c r="AM84" s="866">
        <f t="shared" si="4"/>
        <v>27.419999999999987</v>
      </c>
      <c r="AN84" s="866">
        <f>IF(AM84="","",AM84+'Juli 2023'!AN86)</f>
        <v>9.1299999999999386</v>
      </c>
    </row>
    <row r="85" spans="1:40" ht="22.35" customHeight="1" thickBot="1" x14ac:dyDescent="0.25">
      <c r="A85" s="1693"/>
      <c r="B85" s="1932" t="s">
        <v>174</v>
      </c>
      <c r="C85" s="1944" t="s">
        <v>32</v>
      </c>
      <c r="D85" s="1944" t="s">
        <v>32</v>
      </c>
      <c r="E85" s="1944" t="s">
        <v>32</v>
      </c>
      <c r="F85" s="1944" t="s">
        <v>32</v>
      </c>
      <c r="G85" s="1944"/>
      <c r="H85" s="1944"/>
      <c r="I85" s="1944" t="s">
        <v>32</v>
      </c>
      <c r="J85" s="1944" t="s">
        <v>32</v>
      </c>
      <c r="K85" s="1944" t="s">
        <v>32</v>
      </c>
      <c r="L85" s="1944" t="s">
        <v>32</v>
      </c>
      <c r="M85" s="1944" t="s">
        <v>32</v>
      </c>
      <c r="N85" s="1944"/>
      <c r="O85" s="1944"/>
      <c r="P85" s="1945">
        <v>4</v>
      </c>
      <c r="Q85" s="1945">
        <v>4</v>
      </c>
      <c r="R85" s="494">
        <v>4</v>
      </c>
      <c r="S85" s="494">
        <v>4</v>
      </c>
      <c r="T85" s="494">
        <v>4</v>
      </c>
      <c r="U85" s="494"/>
      <c r="V85" s="494"/>
      <c r="W85" s="1946">
        <v>21</v>
      </c>
      <c r="X85" s="1946">
        <v>21</v>
      </c>
      <c r="Y85" s="1946">
        <v>21</v>
      </c>
      <c r="Z85" s="1946">
        <v>21</v>
      </c>
      <c r="AA85" s="1946">
        <v>21</v>
      </c>
      <c r="AB85" s="1946">
        <v>21</v>
      </c>
      <c r="AC85" s="1946">
        <v>21</v>
      </c>
      <c r="AD85" s="1609" t="s">
        <v>36</v>
      </c>
      <c r="AE85" s="1609" t="s">
        <v>36</v>
      </c>
      <c r="AF85" s="1609" t="s">
        <v>36</v>
      </c>
      <c r="AG85" s="1609" t="s">
        <v>36</v>
      </c>
      <c r="AH85" s="1"/>
      <c r="AJ85" s="780">
        <v>175.15</v>
      </c>
      <c r="AK85" s="780">
        <v>5.25</v>
      </c>
      <c r="AL85" s="780">
        <f t="shared" si="3"/>
        <v>180.4</v>
      </c>
      <c r="AM85" s="866">
        <f t="shared" si="4"/>
        <v>20.069999999999993</v>
      </c>
      <c r="AN85" s="866">
        <f>IF(AM85="","",AM85+'Juli 2023'!AN87)</f>
        <v>-0.94000000000002615</v>
      </c>
    </row>
    <row r="86" spans="1:40" ht="22.35" customHeight="1" thickBot="1" x14ac:dyDescent="0.25">
      <c r="A86" s="944"/>
      <c r="B86" s="939" t="s">
        <v>424</v>
      </c>
      <c r="C86" s="961" t="s">
        <v>32</v>
      </c>
      <c r="D86" s="1947">
        <v>69</v>
      </c>
      <c r="E86" s="1947">
        <v>69</v>
      </c>
      <c r="F86" s="1947">
        <v>69</v>
      </c>
      <c r="G86" s="961"/>
      <c r="H86" s="961"/>
      <c r="I86" s="795">
        <v>22</v>
      </c>
      <c r="J86" s="795">
        <v>22</v>
      </c>
      <c r="K86" s="795">
        <v>22</v>
      </c>
      <c r="L86" s="795">
        <v>22</v>
      </c>
      <c r="M86" s="795">
        <v>22</v>
      </c>
      <c r="N86" s="795">
        <v>22</v>
      </c>
      <c r="O86" s="799">
        <v>22</v>
      </c>
      <c r="P86" s="1609" t="s">
        <v>36</v>
      </c>
      <c r="Q86" s="1609" t="s">
        <v>36</v>
      </c>
      <c r="R86" s="1609" t="s">
        <v>36</v>
      </c>
      <c r="S86" s="1609" t="s">
        <v>36</v>
      </c>
      <c r="T86" s="1609" t="s">
        <v>36</v>
      </c>
      <c r="U86" s="1943"/>
      <c r="V86" s="1943"/>
      <c r="W86" s="1918">
        <v>23</v>
      </c>
      <c r="X86" s="1918">
        <v>23</v>
      </c>
      <c r="Y86" s="1918">
        <v>23</v>
      </c>
      <c r="Z86" s="1918">
        <v>23</v>
      </c>
      <c r="AA86" s="1918">
        <v>23</v>
      </c>
      <c r="AB86" s="1918">
        <v>22</v>
      </c>
      <c r="AC86" s="1918">
        <v>22</v>
      </c>
      <c r="AD86" s="1609" t="s">
        <v>36</v>
      </c>
      <c r="AE86" s="1609" t="s">
        <v>36</v>
      </c>
      <c r="AF86" s="1609" t="s">
        <v>36</v>
      </c>
      <c r="AG86" s="1609" t="s">
        <v>36</v>
      </c>
      <c r="AH86" s="1"/>
      <c r="AJ86" s="780">
        <v>166</v>
      </c>
      <c r="AK86" s="780"/>
      <c r="AL86" s="780">
        <f t="shared" si="3"/>
        <v>166</v>
      </c>
      <c r="AM86" s="866">
        <f t="shared" si="4"/>
        <v>5.6699999999999875</v>
      </c>
      <c r="AN86" s="866">
        <f>IF(AM86="","",AM86+'Juli 2023'!AN88)</f>
        <v>5.6699999999999875</v>
      </c>
    </row>
    <row r="87" spans="1:40" ht="22.35" customHeight="1" thickBot="1" x14ac:dyDescent="0.25">
      <c r="A87" s="944"/>
      <c r="B87" s="939" t="s">
        <v>425</v>
      </c>
      <c r="C87" s="961" t="s">
        <v>32</v>
      </c>
      <c r="D87" s="1947">
        <v>79</v>
      </c>
      <c r="E87" s="1947">
        <v>79</v>
      </c>
      <c r="F87" s="1947">
        <v>79</v>
      </c>
      <c r="G87" s="961"/>
      <c r="H87" s="961"/>
      <c r="I87" s="1948">
        <v>8</v>
      </c>
      <c r="J87" s="1949">
        <v>8</v>
      </c>
      <c r="K87" s="1949">
        <v>8</v>
      </c>
      <c r="L87" s="1949">
        <v>8</v>
      </c>
      <c r="M87" s="1949">
        <v>8</v>
      </c>
      <c r="N87" s="961"/>
      <c r="O87" s="961"/>
      <c r="P87" s="1950">
        <v>9</v>
      </c>
      <c r="Q87" s="1950">
        <v>9</v>
      </c>
      <c r="R87" s="1950">
        <v>9</v>
      </c>
      <c r="S87" s="1950">
        <v>9</v>
      </c>
      <c r="T87" s="1950">
        <v>9</v>
      </c>
      <c r="U87" s="1943"/>
      <c r="V87" s="1943"/>
      <c r="W87" s="1951">
        <v>10</v>
      </c>
      <c r="X87" s="1951">
        <v>10</v>
      </c>
      <c r="Y87" s="1951">
        <v>10</v>
      </c>
      <c r="Z87" s="1951">
        <v>10</v>
      </c>
      <c r="AA87" s="1951">
        <v>10</v>
      </c>
      <c r="AB87" s="1951" t="s">
        <v>76</v>
      </c>
      <c r="AC87" s="1951" t="s">
        <v>76</v>
      </c>
      <c r="AD87" s="1609" t="s">
        <v>36</v>
      </c>
      <c r="AE87" s="1609" t="s">
        <v>36</v>
      </c>
      <c r="AF87" s="1609" t="s">
        <v>36</v>
      </c>
      <c r="AG87" s="1609" t="s">
        <v>36</v>
      </c>
      <c r="AH87" s="1"/>
      <c r="AJ87" s="780">
        <v>164.3</v>
      </c>
      <c r="AK87" s="780">
        <v>10</v>
      </c>
      <c r="AL87" s="780">
        <f t="shared" si="3"/>
        <v>174.3</v>
      </c>
      <c r="AM87" s="866">
        <f t="shared" si="4"/>
        <v>13.969999999999999</v>
      </c>
      <c r="AN87" s="866">
        <f>IF(AM87="","",AM87+'Juli 2023'!AN89)</f>
        <v>13.969999999999999</v>
      </c>
    </row>
    <row r="88" spans="1:40" ht="22.35" customHeight="1" thickBot="1" x14ac:dyDescent="0.25">
      <c r="A88" s="944"/>
      <c r="B88" s="939" t="s">
        <v>426</v>
      </c>
      <c r="C88" s="961" t="s">
        <v>32</v>
      </c>
      <c r="D88" s="1947">
        <v>89</v>
      </c>
      <c r="E88" s="1947">
        <v>89</v>
      </c>
      <c r="F88" s="1947">
        <v>89</v>
      </c>
      <c r="G88" s="961"/>
      <c r="H88" s="961"/>
      <c r="I88" s="1947">
        <v>26</v>
      </c>
      <c r="J88" s="1947">
        <v>26</v>
      </c>
      <c r="K88" s="1947">
        <v>26</v>
      </c>
      <c r="L88" s="1947">
        <v>26</v>
      </c>
      <c r="M88" s="1947">
        <v>26</v>
      </c>
      <c r="N88" s="961"/>
      <c r="O88" s="961"/>
      <c r="P88" s="950">
        <v>25</v>
      </c>
      <c r="Q88" s="950">
        <v>25</v>
      </c>
      <c r="R88" s="950">
        <v>25</v>
      </c>
      <c r="S88" s="961" t="s">
        <v>276</v>
      </c>
      <c r="T88" s="961" t="s">
        <v>276</v>
      </c>
      <c r="U88" s="1943"/>
      <c r="V88" s="1943"/>
      <c r="W88" s="1952" t="s">
        <v>276</v>
      </c>
      <c r="X88" s="1952" t="s">
        <v>276</v>
      </c>
      <c r="Y88" s="1952" t="s">
        <v>276</v>
      </c>
      <c r="Z88" s="1952" t="s">
        <v>276</v>
      </c>
      <c r="AA88" s="1952" t="s">
        <v>276</v>
      </c>
      <c r="AB88" s="1943"/>
      <c r="AC88" s="1943"/>
      <c r="AD88" s="1952" t="s">
        <v>276</v>
      </c>
      <c r="AE88" s="1952" t="s">
        <v>276</v>
      </c>
      <c r="AF88" s="1952" t="s">
        <v>276</v>
      </c>
      <c r="AG88" s="1952" t="s">
        <v>276</v>
      </c>
      <c r="AH88" s="1"/>
      <c r="AJ88" s="780">
        <v>177</v>
      </c>
      <c r="AK88" s="780">
        <v>4.75</v>
      </c>
      <c r="AL88" s="780">
        <f t="shared" si="3"/>
        <v>181.75</v>
      </c>
      <c r="AM88" s="866">
        <f t="shared" si="4"/>
        <v>21.419999999999987</v>
      </c>
      <c r="AN88" s="866">
        <f>IF(AM88="","",AM88+'Juli 2023'!AN90)</f>
        <v>21.419999999999987</v>
      </c>
    </row>
    <row r="89" spans="1:40" ht="22.35" customHeight="1" thickBot="1" x14ac:dyDescent="0.25">
      <c r="A89" s="944"/>
      <c r="B89" s="342" t="s">
        <v>264</v>
      </c>
      <c r="C89" s="961"/>
      <c r="D89" s="961"/>
      <c r="E89" s="961"/>
      <c r="F89" s="961"/>
      <c r="G89" s="961"/>
      <c r="H89" s="961"/>
      <c r="I89" s="961"/>
      <c r="J89" s="961"/>
      <c r="K89" s="961"/>
      <c r="L89" s="961"/>
      <c r="M89" s="961"/>
      <c r="N89" s="961"/>
      <c r="O89" s="961"/>
      <c r="P89" s="1943"/>
      <c r="Q89" s="1943"/>
      <c r="R89" s="1943"/>
      <c r="S89" s="1943"/>
      <c r="T89" s="1943"/>
      <c r="U89" s="1943"/>
      <c r="V89" s="1943"/>
      <c r="W89" s="1953">
        <v>9</v>
      </c>
      <c r="X89" s="1954">
        <v>9</v>
      </c>
      <c r="Y89" s="1953">
        <v>9</v>
      </c>
      <c r="Z89" s="1953">
        <v>9</v>
      </c>
      <c r="AA89" s="1953">
        <v>9</v>
      </c>
      <c r="AB89" s="1955" t="s">
        <v>75</v>
      </c>
      <c r="AC89" s="1955" t="s">
        <v>76</v>
      </c>
      <c r="AD89" s="1956" t="s">
        <v>36</v>
      </c>
      <c r="AE89" s="1956" t="s">
        <v>36</v>
      </c>
      <c r="AF89" s="1956" t="s">
        <v>36</v>
      </c>
      <c r="AG89" s="1956" t="s">
        <v>36</v>
      </c>
      <c r="AH89" s="1"/>
      <c r="AJ89" s="780">
        <f t="shared" ref="AJ89:AJ91" si="5">$AJ$12</f>
        <v>160.33000000000001</v>
      </c>
      <c r="AK89" s="780"/>
      <c r="AL89" s="780">
        <v>136</v>
      </c>
      <c r="AM89" s="866">
        <f t="shared" si="4"/>
        <v>-24.330000000000013</v>
      </c>
      <c r="AN89" s="866">
        <f>IF(AM89="","",AM89+'Juli 2023'!AN91)</f>
        <v>-24.330000000000013</v>
      </c>
    </row>
    <row r="90" spans="1:40" ht="22.35" customHeight="1" thickBot="1" x14ac:dyDescent="0.25">
      <c r="A90" s="944"/>
      <c r="B90" s="939" t="s">
        <v>427</v>
      </c>
      <c r="C90" s="798"/>
      <c r="D90" s="798"/>
      <c r="E90" s="798"/>
      <c r="F90" s="798"/>
      <c r="G90" s="798"/>
      <c r="H90" s="798"/>
      <c r="I90" s="798"/>
      <c r="J90" s="798"/>
      <c r="K90" s="798"/>
      <c r="L90" s="798"/>
      <c r="M90" s="798"/>
      <c r="N90" s="798"/>
      <c r="O90" s="798"/>
      <c r="P90" s="798"/>
      <c r="Q90" s="798"/>
      <c r="R90" s="798"/>
      <c r="S90" s="798"/>
      <c r="T90" s="798"/>
      <c r="U90" s="798"/>
      <c r="V90" s="798"/>
      <c r="W90" s="1616">
        <v>5</v>
      </c>
      <c r="X90" s="1616">
        <v>5</v>
      </c>
      <c r="Y90" s="1616">
        <v>5</v>
      </c>
      <c r="Z90" s="1616">
        <v>5</v>
      </c>
      <c r="AA90" s="1616">
        <v>5</v>
      </c>
      <c r="AB90" s="1957"/>
      <c r="AC90" s="1957">
        <v>26</v>
      </c>
      <c r="AD90" s="1918">
        <v>99</v>
      </c>
      <c r="AE90" s="1918">
        <v>99</v>
      </c>
      <c r="AF90" s="1919">
        <v>99</v>
      </c>
      <c r="AG90" s="1919">
        <v>99</v>
      </c>
      <c r="AH90" s="869" t="s">
        <v>0</v>
      </c>
      <c r="AJ90" s="780">
        <f t="shared" si="5"/>
        <v>160.33000000000001</v>
      </c>
      <c r="AK90" s="780">
        <v>3.5</v>
      </c>
      <c r="AL90" s="780">
        <v>133.30000000000001</v>
      </c>
      <c r="AM90" s="866">
        <f t="shared" si="4"/>
        <v>-27.03</v>
      </c>
      <c r="AN90" s="866">
        <f>IF(AM90="","",AM90+'Juli 2023'!AN92)</f>
        <v>-27.03</v>
      </c>
    </row>
    <row r="91" spans="1:40" ht="22.35" customHeight="1" thickBot="1" x14ac:dyDescent="0.25">
      <c r="A91" s="496"/>
      <c r="B91" s="497" t="s">
        <v>0</v>
      </c>
      <c r="C91" s="494"/>
      <c r="D91" s="494"/>
      <c r="E91" s="494"/>
      <c r="F91" s="494"/>
      <c r="G91" s="494"/>
      <c r="H91" s="494"/>
      <c r="I91" s="498"/>
      <c r="J91" s="498"/>
      <c r="K91" s="498"/>
      <c r="L91" s="498"/>
      <c r="M91" s="498"/>
      <c r="N91" s="498"/>
      <c r="O91" s="498"/>
      <c r="P91" s="498"/>
      <c r="Q91" s="498"/>
      <c r="R91" s="498"/>
      <c r="S91" s="498"/>
      <c r="T91" s="498"/>
      <c r="U91" s="498"/>
      <c r="V91" s="498"/>
      <c r="W91" s="498"/>
      <c r="X91" s="498"/>
      <c r="Y91" s="498"/>
      <c r="Z91" s="498"/>
      <c r="AA91" s="498"/>
      <c r="AB91" s="498"/>
      <c r="AC91" s="498"/>
      <c r="AD91" s="498"/>
      <c r="AE91" s="498"/>
      <c r="AF91" s="498"/>
      <c r="AG91" s="1958"/>
      <c r="AH91" s="1"/>
      <c r="AJ91" s="780">
        <f t="shared" si="5"/>
        <v>160.33000000000001</v>
      </c>
      <c r="AK91" s="780"/>
      <c r="AL91" s="780">
        <f t="shared" ref="AL91" si="6">IF(AJ91="","",SUM(AJ91:AK91))</f>
        <v>160.33000000000001</v>
      </c>
      <c r="AM91" s="866">
        <f t="shared" ref="AM91" si="7">IF(AJ91="","",AL91-AJ91)</f>
        <v>0</v>
      </c>
      <c r="AN91" s="866">
        <f>IF(AM91="","",AM91+'Juli 2023'!AN93)</f>
        <v>0</v>
      </c>
    </row>
    <row r="92" spans="1:40" ht="22.35" customHeight="1" thickBot="1" x14ac:dyDescent="0.25">
      <c r="A92" s="293"/>
      <c r="B92" s="294" t="s">
        <v>177</v>
      </c>
      <c r="C92" s="295">
        <v>1</v>
      </c>
      <c r="D92" s="295">
        <v>2</v>
      </c>
      <c r="E92" s="295">
        <v>3</v>
      </c>
      <c r="F92" s="295">
        <v>4</v>
      </c>
      <c r="G92" s="296">
        <v>5</v>
      </c>
      <c r="H92" s="296">
        <v>6</v>
      </c>
      <c r="I92" s="295">
        <v>7</v>
      </c>
      <c r="J92" s="295">
        <v>8</v>
      </c>
      <c r="K92" s="295">
        <v>9</v>
      </c>
      <c r="L92" s="295">
        <v>10</v>
      </c>
      <c r="M92" s="295">
        <v>11</v>
      </c>
      <c r="N92" s="296">
        <v>12</v>
      </c>
      <c r="O92" s="296">
        <v>13</v>
      </c>
      <c r="P92" s="295">
        <v>14</v>
      </c>
      <c r="Q92" s="295">
        <v>15</v>
      </c>
      <c r="R92" s="295">
        <v>16</v>
      </c>
      <c r="S92" s="295">
        <v>17</v>
      </c>
      <c r="T92" s="295">
        <v>18</v>
      </c>
      <c r="U92" s="296">
        <v>19</v>
      </c>
      <c r="V92" s="296">
        <v>20</v>
      </c>
      <c r="W92" s="295">
        <v>21</v>
      </c>
      <c r="X92" s="295">
        <v>22</v>
      </c>
      <c r="Y92" s="295">
        <v>23</v>
      </c>
      <c r="Z92" s="295">
        <v>24</v>
      </c>
      <c r="AA92" s="295">
        <v>25</v>
      </c>
      <c r="AB92" s="296">
        <v>26</v>
      </c>
      <c r="AC92" s="296">
        <v>27</v>
      </c>
      <c r="AD92" s="295">
        <v>28</v>
      </c>
      <c r="AE92" s="295">
        <v>29</v>
      </c>
      <c r="AF92" s="295">
        <v>30</v>
      </c>
      <c r="AG92" s="298">
        <v>31</v>
      </c>
      <c r="AH92" s="1"/>
      <c r="AJ92" s="780"/>
      <c r="AK92" s="780"/>
      <c r="AL92" s="780"/>
      <c r="AM92" s="866"/>
      <c r="AN92" s="866"/>
    </row>
    <row r="93" spans="1:40" ht="22.35" customHeight="1" x14ac:dyDescent="0.2">
      <c r="A93" s="728"/>
      <c r="B93" s="949"/>
      <c r="C93" s="729" t="s">
        <v>32</v>
      </c>
      <c r="D93" s="729" t="s">
        <v>32</v>
      </c>
      <c r="E93" s="729" t="s">
        <v>32</v>
      </c>
      <c r="F93" s="729" t="s">
        <v>32</v>
      </c>
      <c r="G93" s="729"/>
      <c r="H93" s="730"/>
      <c r="I93" s="730" t="s">
        <v>32</v>
      </c>
      <c r="J93" s="729" t="s">
        <v>32</v>
      </c>
      <c r="K93" s="729" t="s">
        <v>32</v>
      </c>
      <c r="L93" s="729" t="s">
        <v>32</v>
      </c>
      <c r="M93" s="729" t="s">
        <v>32</v>
      </c>
      <c r="N93" s="729"/>
      <c r="O93" s="730"/>
      <c r="P93" s="730" t="s">
        <v>32</v>
      </c>
      <c r="Q93" s="729" t="s">
        <v>32</v>
      </c>
      <c r="R93" s="729" t="s">
        <v>32</v>
      </c>
      <c r="S93" s="729" t="s">
        <v>32</v>
      </c>
      <c r="T93" s="729" t="s">
        <v>32</v>
      </c>
      <c r="U93" s="729"/>
      <c r="V93" s="730"/>
      <c r="W93" s="730" t="s">
        <v>32</v>
      </c>
      <c r="X93" s="729" t="s">
        <v>32</v>
      </c>
      <c r="Y93" s="729" t="s">
        <v>32</v>
      </c>
      <c r="Z93" s="729" t="s">
        <v>32</v>
      </c>
      <c r="AA93" s="729" t="s">
        <v>32</v>
      </c>
      <c r="AB93" s="729"/>
      <c r="AC93" s="730"/>
      <c r="AD93" s="730" t="s">
        <v>32</v>
      </c>
      <c r="AE93" s="729" t="s">
        <v>32</v>
      </c>
      <c r="AF93" s="729" t="s">
        <v>32</v>
      </c>
      <c r="AG93" s="1959" t="s">
        <v>32</v>
      </c>
      <c r="AH93" s="1"/>
      <c r="AJ93" s="780">
        <f t="shared" ref="AJ93:AJ101" si="8">$AJ$12</f>
        <v>160.33000000000001</v>
      </c>
      <c r="AK93" s="780"/>
      <c r="AL93" s="780">
        <f t="shared" ref="AL93:AL101" si="9">IF(AJ93="","",SUM(AJ93:AK93))</f>
        <v>160.33000000000001</v>
      </c>
      <c r="AM93" s="866">
        <f t="shared" ref="AM93:AM101" si="10">IF(AJ93="","",AL93-AJ93)</f>
        <v>0</v>
      </c>
      <c r="AN93" s="866">
        <f>IF(AM93="","",AM93+'Juli 2023'!AN89)</f>
        <v>0</v>
      </c>
    </row>
    <row r="94" spans="1:40" ht="22.35" customHeight="1" x14ac:dyDescent="0.2">
      <c r="A94" s="944"/>
      <c r="B94" s="870"/>
      <c r="C94" s="779" t="s">
        <v>32</v>
      </c>
      <c r="D94" s="779" t="s">
        <v>32</v>
      </c>
      <c r="E94" s="779" t="s">
        <v>32</v>
      </c>
      <c r="F94" s="779" t="s">
        <v>32</v>
      </c>
      <c r="G94" s="779"/>
      <c r="H94" s="1918"/>
      <c r="I94" s="1918" t="s">
        <v>32</v>
      </c>
      <c r="J94" s="779" t="s">
        <v>32</v>
      </c>
      <c r="K94" s="779" t="s">
        <v>32</v>
      </c>
      <c r="L94" s="779" t="s">
        <v>32</v>
      </c>
      <c r="M94" s="779" t="s">
        <v>32</v>
      </c>
      <c r="N94" s="779"/>
      <c r="O94" s="1918"/>
      <c r="P94" s="1918" t="s">
        <v>32</v>
      </c>
      <c r="Q94" s="779" t="s">
        <v>32</v>
      </c>
      <c r="R94" s="779" t="s">
        <v>32</v>
      </c>
      <c r="S94" s="779" t="s">
        <v>32</v>
      </c>
      <c r="T94" s="779" t="s">
        <v>32</v>
      </c>
      <c r="U94" s="779"/>
      <c r="V94" s="1918"/>
      <c r="W94" s="1918" t="s">
        <v>32</v>
      </c>
      <c r="X94" s="779" t="s">
        <v>32</v>
      </c>
      <c r="Y94" s="779" t="s">
        <v>32</v>
      </c>
      <c r="Z94" s="779" t="s">
        <v>32</v>
      </c>
      <c r="AA94" s="779" t="s">
        <v>32</v>
      </c>
      <c r="AB94" s="779"/>
      <c r="AC94" s="1918"/>
      <c r="AD94" s="1918" t="s">
        <v>32</v>
      </c>
      <c r="AE94" s="779" t="s">
        <v>32</v>
      </c>
      <c r="AF94" s="779" t="s">
        <v>32</v>
      </c>
      <c r="AG94" s="869" t="s">
        <v>32</v>
      </c>
      <c r="AH94" s="1"/>
      <c r="AJ94" s="780">
        <f t="shared" si="8"/>
        <v>160.33000000000001</v>
      </c>
      <c r="AK94" s="780"/>
      <c r="AL94" s="780">
        <f t="shared" si="9"/>
        <v>160.33000000000001</v>
      </c>
      <c r="AM94" s="866">
        <f t="shared" si="10"/>
        <v>0</v>
      </c>
      <c r="AN94" s="866">
        <f>IF(AM94="","",AM94+'Juli 2023'!AN90)</f>
        <v>0</v>
      </c>
    </row>
    <row r="95" spans="1:40" ht="22.35" customHeight="1" x14ac:dyDescent="0.2">
      <c r="A95" s="944"/>
      <c r="B95" s="1322"/>
      <c r="C95" s="499" t="s">
        <v>32</v>
      </c>
      <c r="D95" s="499" t="s">
        <v>32</v>
      </c>
      <c r="E95" s="499" t="s">
        <v>32</v>
      </c>
      <c r="F95" s="499" t="s">
        <v>32</v>
      </c>
      <c r="G95" s="499"/>
      <c r="H95" s="483"/>
      <c r="I95" s="483" t="s">
        <v>32</v>
      </c>
      <c r="J95" s="499" t="s">
        <v>32</v>
      </c>
      <c r="K95" s="499" t="s">
        <v>32</v>
      </c>
      <c r="L95" s="499" t="s">
        <v>32</v>
      </c>
      <c r="M95" s="499" t="s">
        <v>32</v>
      </c>
      <c r="N95" s="499"/>
      <c r="O95" s="483"/>
      <c r="P95" s="483" t="s">
        <v>32</v>
      </c>
      <c r="Q95" s="499" t="s">
        <v>32</v>
      </c>
      <c r="R95" s="499" t="s">
        <v>32</v>
      </c>
      <c r="S95" s="499" t="s">
        <v>32</v>
      </c>
      <c r="T95" s="499" t="s">
        <v>32</v>
      </c>
      <c r="U95" s="499"/>
      <c r="V95" s="483"/>
      <c r="W95" s="483" t="s">
        <v>32</v>
      </c>
      <c r="X95" s="499" t="s">
        <v>32</v>
      </c>
      <c r="Y95" s="499" t="s">
        <v>32</v>
      </c>
      <c r="Z95" s="499" t="s">
        <v>32</v>
      </c>
      <c r="AA95" s="499" t="s">
        <v>32</v>
      </c>
      <c r="AB95" s="499"/>
      <c r="AC95" s="483"/>
      <c r="AD95" s="483" t="s">
        <v>32</v>
      </c>
      <c r="AE95" s="499" t="s">
        <v>32</v>
      </c>
      <c r="AF95" s="499" t="s">
        <v>32</v>
      </c>
      <c r="AG95" s="1960" t="s">
        <v>32</v>
      </c>
      <c r="AH95" s="1"/>
      <c r="AJ95" s="780">
        <f t="shared" si="8"/>
        <v>160.33000000000001</v>
      </c>
      <c r="AK95" s="780"/>
      <c r="AL95" s="780">
        <f t="shared" si="9"/>
        <v>160.33000000000001</v>
      </c>
      <c r="AM95" s="866">
        <f t="shared" si="10"/>
        <v>0</v>
      </c>
      <c r="AN95" s="866">
        <f>IF(AM95="","",AM95+'Juli 2023'!AN92)</f>
        <v>0</v>
      </c>
    </row>
    <row r="96" spans="1:40" ht="22.35" customHeight="1" x14ac:dyDescent="0.2">
      <c r="A96" s="944"/>
      <c r="B96" s="1045"/>
      <c r="C96" s="789"/>
      <c r="D96" s="789"/>
      <c r="E96" s="781"/>
      <c r="F96" s="789"/>
      <c r="G96" s="789"/>
      <c r="H96" s="789"/>
      <c r="I96" s="789"/>
      <c r="J96" s="789"/>
      <c r="K96" s="789"/>
      <c r="L96" s="789"/>
      <c r="M96" s="789"/>
      <c r="N96" s="789"/>
      <c r="O96" s="798"/>
      <c r="P96" s="798"/>
      <c r="Q96" s="798"/>
      <c r="R96" s="798"/>
      <c r="S96" s="798"/>
      <c r="T96" s="798"/>
      <c r="U96" s="798"/>
      <c r="V96" s="798"/>
      <c r="W96" s="789"/>
      <c r="X96" s="789"/>
      <c r="Y96" s="789"/>
      <c r="Z96" s="789"/>
      <c r="AA96" s="789"/>
      <c r="AB96" s="789"/>
      <c r="AC96" s="789"/>
      <c r="AD96" s="781"/>
      <c r="AE96" s="789"/>
      <c r="AF96" s="789"/>
      <c r="AG96" s="1466"/>
      <c r="AH96" s="1"/>
      <c r="AJ96" s="780">
        <f t="shared" si="8"/>
        <v>160.33000000000001</v>
      </c>
      <c r="AK96" s="780"/>
      <c r="AL96" s="780">
        <f t="shared" si="9"/>
        <v>160.33000000000001</v>
      </c>
      <c r="AM96" s="866">
        <f t="shared" si="10"/>
        <v>0</v>
      </c>
      <c r="AN96" s="866">
        <f>IF(AM96="","",AM96+'Juli 2023'!AN93)</f>
        <v>0</v>
      </c>
    </row>
    <row r="97" spans="1:40" ht="22.35" customHeight="1" x14ac:dyDescent="0.2">
      <c r="A97" s="944"/>
      <c r="B97" s="1045"/>
      <c r="C97" s="780"/>
      <c r="D97" s="780"/>
      <c r="E97" s="780"/>
      <c r="F97" s="780"/>
      <c r="G97" s="780"/>
      <c r="H97" s="780"/>
      <c r="I97" s="780"/>
      <c r="J97" s="780"/>
      <c r="K97" s="780"/>
      <c r="L97" s="780"/>
      <c r="M97" s="780"/>
      <c r="N97" s="780"/>
      <c r="O97" s="780"/>
      <c r="P97" s="780"/>
      <c r="Q97" s="780"/>
      <c r="R97" s="780"/>
      <c r="S97" s="780"/>
      <c r="T97" s="780"/>
      <c r="U97" s="780"/>
      <c r="V97" s="780"/>
      <c r="W97" s="780"/>
      <c r="X97" s="780"/>
      <c r="Y97" s="780"/>
      <c r="Z97" s="780"/>
      <c r="AA97" s="780"/>
      <c r="AB97" s="780"/>
      <c r="AC97" s="780"/>
      <c r="AD97" s="780"/>
      <c r="AE97" s="780"/>
      <c r="AF97" s="1045"/>
      <c r="AG97" s="1324"/>
      <c r="AH97" s="1"/>
      <c r="AJ97" s="780">
        <f t="shared" si="8"/>
        <v>160.33000000000001</v>
      </c>
      <c r="AK97" s="780"/>
      <c r="AL97" s="780">
        <f t="shared" si="9"/>
        <v>160.33000000000001</v>
      </c>
      <c r="AM97" s="866">
        <f t="shared" si="10"/>
        <v>0</v>
      </c>
      <c r="AN97" s="866">
        <f>IF(AM97="","",AM97+'Juli 2023'!AN94)</f>
        <v>0</v>
      </c>
    </row>
    <row r="98" spans="1:40" ht="22.35" customHeight="1" x14ac:dyDescent="0.2">
      <c r="A98" s="944"/>
      <c r="B98" s="1659" t="s">
        <v>0</v>
      </c>
      <c r="C98" s="789"/>
      <c r="D98" s="789"/>
      <c r="E98" s="789"/>
      <c r="F98" s="1325"/>
      <c r="G98" s="1325"/>
      <c r="H98" s="779"/>
      <c r="I98" s="779"/>
      <c r="J98" s="779"/>
      <c r="K98" s="779"/>
      <c r="L98" s="779"/>
      <c r="M98" s="779"/>
      <c r="N98" s="779"/>
      <c r="O98" s="779"/>
      <c r="P98" s="779"/>
      <c r="Q98" s="779"/>
      <c r="R98" s="779"/>
      <c r="S98" s="779"/>
      <c r="T98" s="779"/>
      <c r="U98" s="779"/>
      <c r="V98" s="779"/>
      <c r="W98" s="779"/>
      <c r="X98" s="779"/>
      <c r="Y98" s="779"/>
      <c r="Z98" s="779"/>
      <c r="AA98" s="779"/>
      <c r="AB98" s="779"/>
      <c r="AC98" s="779"/>
      <c r="AD98" s="779"/>
      <c r="AE98" s="779"/>
      <c r="AF98" s="779"/>
      <c r="AG98" s="1961"/>
      <c r="AH98" s="1"/>
      <c r="AJ98" s="780">
        <f t="shared" si="8"/>
        <v>160.33000000000001</v>
      </c>
      <c r="AK98" s="780"/>
      <c r="AL98" s="780">
        <f t="shared" si="9"/>
        <v>160.33000000000001</v>
      </c>
      <c r="AM98" s="866">
        <f t="shared" si="10"/>
        <v>0</v>
      </c>
      <c r="AN98" s="866">
        <f>IF(AM98="","",AM98+'Juli 2023'!AN95)</f>
        <v>0</v>
      </c>
    </row>
    <row r="99" spans="1:40" ht="22.35" customHeight="1" x14ac:dyDescent="0.2">
      <c r="A99" s="944"/>
      <c r="B99" s="1659" t="s">
        <v>0</v>
      </c>
      <c r="C99" s="789"/>
      <c r="D99" s="789"/>
      <c r="E99" s="789"/>
      <c r="F99" s="1325"/>
      <c r="G99" s="1325"/>
      <c r="H99" s="779"/>
      <c r="I99" s="779"/>
      <c r="J99" s="779"/>
      <c r="K99" s="779"/>
      <c r="L99" s="779"/>
      <c r="M99" s="779"/>
      <c r="N99" s="779"/>
      <c r="O99" s="779"/>
      <c r="P99" s="779"/>
      <c r="Q99" s="779"/>
      <c r="R99" s="779"/>
      <c r="S99" s="779"/>
      <c r="T99" s="779"/>
      <c r="U99" s="779"/>
      <c r="V99" s="779"/>
      <c r="W99" s="779"/>
      <c r="X99" s="779"/>
      <c r="Y99" s="779"/>
      <c r="Z99" s="779"/>
      <c r="AA99" s="779"/>
      <c r="AB99" s="779"/>
      <c r="AC99" s="779"/>
      <c r="AD99" s="779"/>
      <c r="AE99" s="779"/>
      <c r="AF99" s="779"/>
      <c r="AG99" s="975"/>
      <c r="AH99" s="1"/>
      <c r="AJ99" s="780">
        <f t="shared" si="8"/>
        <v>160.33000000000001</v>
      </c>
      <c r="AK99" s="780"/>
      <c r="AL99" s="780">
        <f t="shared" si="9"/>
        <v>160.33000000000001</v>
      </c>
      <c r="AM99" s="866">
        <f t="shared" si="10"/>
        <v>0</v>
      </c>
      <c r="AN99" s="866">
        <f>IF(AM99="","",AM99+'Juli 2023'!AN96)</f>
        <v>0</v>
      </c>
    </row>
    <row r="100" spans="1:40" ht="22.35" customHeight="1" x14ac:dyDescent="0.2">
      <c r="A100" s="944"/>
      <c r="B100" s="870" t="s">
        <v>0</v>
      </c>
      <c r="C100" s="730"/>
      <c r="D100" s="730"/>
      <c r="E100" s="730"/>
      <c r="F100" s="733"/>
      <c r="G100" s="733"/>
      <c r="H100" s="729"/>
      <c r="I100" s="729"/>
      <c r="J100" s="729"/>
      <c r="K100" s="729"/>
      <c r="L100" s="729"/>
      <c r="M100" s="729"/>
      <c r="N100" s="729"/>
      <c r="O100" s="729"/>
      <c r="P100" s="729"/>
      <c r="Q100" s="729"/>
      <c r="R100" s="729"/>
      <c r="S100" s="729"/>
      <c r="T100" s="729"/>
      <c r="U100" s="729"/>
      <c r="V100" s="729"/>
      <c r="W100" s="729"/>
      <c r="X100" s="729"/>
      <c r="Y100" s="729"/>
      <c r="Z100" s="729"/>
      <c r="AA100" s="729"/>
      <c r="AB100" s="729"/>
      <c r="AC100" s="729"/>
      <c r="AD100" s="729"/>
      <c r="AE100" s="729"/>
      <c r="AF100" s="729"/>
      <c r="AG100" s="1961"/>
      <c r="AH100" s="1"/>
      <c r="AJ100" s="780">
        <f t="shared" si="8"/>
        <v>160.33000000000001</v>
      </c>
      <c r="AK100" s="780"/>
      <c r="AL100" s="780">
        <f t="shared" si="9"/>
        <v>160.33000000000001</v>
      </c>
      <c r="AM100" s="866">
        <f t="shared" si="10"/>
        <v>0</v>
      </c>
      <c r="AN100" s="866">
        <f>IF(AM100="","",AM100+'Juli 2023'!AN97)</f>
        <v>0</v>
      </c>
    </row>
    <row r="101" spans="1:40" ht="22.35" customHeight="1" thickBot="1" x14ac:dyDescent="0.25">
      <c r="A101" s="341"/>
      <c r="B101" s="342" t="s">
        <v>0</v>
      </c>
      <c r="C101" s="335"/>
      <c r="D101" s="335"/>
      <c r="E101" s="335"/>
      <c r="F101" s="343"/>
      <c r="G101" s="343"/>
      <c r="H101" s="334"/>
      <c r="I101" s="334"/>
      <c r="J101" s="334"/>
      <c r="K101" s="334"/>
      <c r="L101" s="334"/>
      <c r="M101" s="334"/>
      <c r="N101" s="334"/>
      <c r="O101" s="334"/>
      <c r="P101" s="334"/>
      <c r="Q101" s="334"/>
      <c r="R101" s="334"/>
      <c r="S101" s="334"/>
      <c r="T101" s="334"/>
      <c r="U101" s="334"/>
      <c r="V101" s="334"/>
      <c r="W101" s="334"/>
      <c r="X101" s="334"/>
      <c r="Y101" s="334"/>
      <c r="Z101" s="334"/>
      <c r="AA101" s="334"/>
      <c r="AB101" s="334"/>
      <c r="AC101" s="334"/>
      <c r="AD101" s="334"/>
      <c r="AE101" s="334"/>
      <c r="AF101" s="334"/>
      <c r="AG101" s="340"/>
      <c r="AH101" s="1"/>
      <c r="AJ101" s="780">
        <f t="shared" si="8"/>
        <v>160.33000000000001</v>
      </c>
      <c r="AK101" s="780"/>
      <c r="AL101" s="780">
        <f t="shared" si="9"/>
        <v>160.33000000000001</v>
      </c>
      <c r="AM101" s="866">
        <f t="shared" si="10"/>
        <v>0</v>
      </c>
      <c r="AN101" s="866">
        <f>IF(AM101="","",AM101+'Juli 2023'!AN98)</f>
        <v>0</v>
      </c>
    </row>
    <row r="102" spans="1:40" ht="22.35" customHeight="1" thickBot="1" x14ac:dyDescent="0.25">
      <c r="A102" s="42"/>
      <c r="B102" s="976" t="s">
        <v>178</v>
      </c>
      <c r="C102" s="295">
        <v>1</v>
      </c>
      <c r="D102" s="295">
        <v>2</v>
      </c>
      <c r="E102" s="295">
        <v>3</v>
      </c>
      <c r="F102" s="295">
        <v>4</v>
      </c>
      <c r="G102" s="296">
        <v>5</v>
      </c>
      <c r="H102" s="296">
        <v>6</v>
      </c>
      <c r="I102" s="295">
        <v>7</v>
      </c>
      <c r="J102" s="295">
        <v>8</v>
      </c>
      <c r="K102" s="295">
        <v>9</v>
      </c>
      <c r="L102" s="295">
        <v>10</v>
      </c>
      <c r="M102" s="295">
        <v>11</v>
      </c>
      <c r="N102" s="296">
        <v>12</v>
      </c>
      <c r="O102" s="296">
        <v>13</v>
      </c>
      <c r="P102" s="295">
        <v>14</v>
      </c>
      <c r="Q102" s="295">
        <v>15</v>
      </c>
      <c r="R102" s="295">
        <v>16</v>
      </c>
      <c r="S102" s="295">
        <v>17</v>
      </c>
      <c r="T102" s="295">
        <v>18</v>
      </c>
      <c r="U102" s="296">
        <v>19</v>
      </c>
      <c r="V102" s="296">
        <v>20</v>
      </c>
      <c r="W102" s="295">
        <v>21</v>
      </c>
      <c r="X102" s="295">
        <v>22</v>
      </c>
      <c r="Y102" s="295">
        <v>23</v>
      </c>
      <c r="Z102" s="295">
        <v>24</v>
      </c>
      <c r="AA102" s="295">
        <v>25</v>
      </c>
      <c r="AB102" s="296">
        <v>26</v>
      </c>
      <c r="AC102" s="296">
        <v>27</v>
      </c>
      <c r="AD102" s="295">
        <v>28</v>
      </c>
      <c r="AE102" s="295">
        <v>29</v>
      </c>
      <c r="AF102" s="295">
        <v>30</v>
      </c>
      <c r="AG102" s="298">
        <v>31</v>
      </c>
      <c r="AH102" s="1"/>
      <c r="AJ102" s="344"/>
      <c r="AK102" s="344"/>
      <c r="AL102" s="344"/>
      <c r="AM102" s="345"/>
      <c r="AN102" s="345"/>
    </row>
    <row r="103" spans="1:40" ht="22.35" customHeight="1" thickBot="1" x14ac:dyDescent="0.25">
      <c r="A103" s="1329"/>
      <c r="B103" s="1962" t="s">
        <v>179</v>
      </c>
      <c r="C103" s="1814">
        <v>1</v>
      </c>
      <c r="D103" s="1814">
        <v>1</v>
      </c>
      <c r="E103" s="1814">
        <v>1</v>
      </c>
      <c r="F103" s="1814">
        <v>1</v>
      </c>
      <c r="G103" s="1814"/>
      <c r="H103" s="1814"/>
      <c r="I103" s="1814">
        <v>9</v>
      </c>
      <c r="J103" s="1814">
        <v>9</v>
      </c>
      <c r="K103" s="1814">
        <v>9</v>
      </c>
      <c r="L103" s="1814">
        <v>9</v>
      </c>
      <c r="M103" s="1814">
        <v>9</v>
      </c>
      <c r="N103" s="1814" t="s">
        <v>75</v>
      </c>
      <c r="O103" s="1814" t="s">
        <v>76</v>
      </c>
      <c r="P103" s="1539" t="s">
        <v>36</v>
      </c>
      <c r="Q103" s="1539" t="s">
        <v>36</v>
      </c>
      <c r="R103" s="1539" t="s">
        <v>36</v>
      </c>
      <c r="S103" s="1539" t="s">
        <v>36</v>
      </c>
      <c r="T103" s="1539" t="s">
        <v>36</v>
      </c>
      <c r="U103" s="1539" t="s">
        <v>82</v>
      </c>
      <c r="V103" s="1539" t="s">
        <v>80</v>
      </c>
      <c r="W103" s="1536">
        <v>6</v>
      </c>
      <c r="X103" s="1567">
        <v>6</v>
      </c>
      <c r="Y103" s="1535">
        <v>6</v>
      </c>
      <c r="Z103" s="1567">
        <v>6</v>
      </c>
      <c r="AA103" s="1567">
        <v>6</v>
      </c>
      <c r="AB103" s="1567"/>
      <c r="AC103" s="1567"/>
      <c r="AD103" s="1567" t="s">
        <v>36</v>
      </c>
      <c r="AE103" s="1567" t="s">
        <v>36</v>
      </c>
      <c r="AF103" s="1567" t="s">
        <v>36</v>
      </c>
      <c r="AG103" s="1613" t="s">
        <v>36</v>
      </c>
      <c r="AH103" s="1"/>
      <c r="AJ103" s="124"/>
      <c r="AK103" s="124"/>
      <c r="AL103" s="124"/>
      <c r="AM103" s="217"/>
      <c r="AN103" s="217"/>
    </row>
    <row r="104" spans="1:40" ht="22.35" customHeight="1" x14ac:dyDescent="0.2">
      <c r="A104" s="675"/>
      <c r="B104" s="780" t="s">
        <v>180</v>
      </c>
      <c r="C104" s="1567" t="s">
        <v>36</v>
      </c>
      <c r="D104" s="1567" t="s">
        <v>36</v>
      </c>
      <c r="E104" s="1567" t="s">
        <v>36</v>
      </c>
      <c r="F104" s="1567" t="s">
        <v>36</v>
      </c>
      <c r="G104" s="1567"/>
      <c r="H104" s="1567"/>
      <c r="I104" s="1567">
        <v>1</v>
      </c>
      <c r="J104" s="1567">
        <v>1</v>
      </c>
      <c r="K104" s="1567">
        <v>1</v>
      </c>
      <c r="L104" s="1567">
        <v>1</v>
      </c>
      <c r="M104" s="1567">
        <v>1</v>
      </c>
      <c r="N104" s="1567"/>
      <c r="O104" s="1567"/>
      <c r="P104" s="1567">
        <v>9</v>
      </c>
      <c r="Q104" s="1535">
        <v>9</v>
      </c>
      <c r="R104" s="1567">
        <v>9</v>
      </c>
      <c r="S104" s="1567">
        <v>9</v>
      </c>
      <c r="T104" s="1567">
        <v>9</v>
      </c>
      <c r="U104" s="1567" t="s">
        <v>75</v>
      </c>
      <c r="V104" s="1567" t="s">
        <v>76</v>
      </c>
      <c r="W104" s="1567" t="s">
        <v>36</v>
      </c>
      <c r="X104" s="1567" t="s">
        <v>36</v>
      </c>
      <c r="Y104" s="1567" t="s">
        <v>36</v>
      </c>
      <c r="Z104" s="1567" t="s">
        <v>36</v>
      </c>
      <c r="AA104" s="1567" t="s">
        <v>36</v>
      </c>
      <c r="AB104" s="1567" t="s">
        <v>82</v>
      </c>
      <c r="AC104" s="1567" t="s">
        <v>80</v>
      </c>
      <c r="AD104" s="1567">
        <v>6</v>
      </c>
      <c r="AE104" s="1567">
        <v>6</v>
      </c>
      <c r="AF104" s="1567">
        <v>6</v>
      </c>
      <c r="AG104" s="1613">
        <v>6</v>
      </c>
      <c r="AH104" s="1"/>
      <c r="AJ104" s="124"/>
      <c r="AK104" s="124"/>
      <c r="AL104" s="124"/>
      <c r="AM104" s="124"/>
      <c r="AN104" s="124"/>
    </row>
    <row r="105" spans="1:40" ht="22.35" customHeight="1" x14ac:dyDescent="0.2">
      <c r="A105" s="675"/>
      <c r="B105" s="128" t="s">
        <v>428</v>
      </c>
      <c r="C105" s="779"/>
      <c r="D105" s="779"/>
      <c r="E105" s="779"/>
      <c r="F105" s="779"/>
      <c r="G105" s="779"/>
      <c r="H105" s="779"/>
      <c r="I105" s="779"/>
      <c r="J105" s="779"/>
      <c r="K105" s="779"/>
      <c r="L105" s="779"/>
      <c r="M105" s="779"/>
      <c r="N105" s="779"/>
      <c r="O105" s="779"/>
      <c r="P105" s="779"/>
      <c r="Q105" s="779"/>
      <c r="R105" s="779"/>
      <c r="S105" s="779"/>
      <c r="T105" s="779"/>
      <c r="U105" s="779"/>
      <c r="V105" s="779"/>
      <c r="W105" s="779"/>
      <c r="X105" s="779"/>
      <c r="Y105" s="779"/>
      <c r="Z105" s="779"/>
      <c r="AA105" s="779"/>
      <c r="AB105" s="779"/>
      <c r="AC105" s="779"/>
      <c r="AD105" s="779"/>
      <c r="AE105" s="779"/>
      <c r="AF105" s="779"/>
      <c r="AG105" s="779"/>
      <c r="AH105" s="1"/>
      <c r="AJ105" s="124"/>
      <c r="AK105" s="124"/>
      <c r="AL105" s="124"/>
      <c r="AM105" s="124"/>
      <c r="AN105" s="124"/>
    </row>
    <row r="106" spans="1:40" ht="22.35" customHeight="1" x14ac:dyDescent="0.2">
      <c r="A106" s="675"/>
      <c r="B106" s="128" t="s">
        <v>429</v>
      </c>
      <c r="C106" s="779"/>
      <c r="D106" s="779"/>
      <c r="E106" s="779"/>
      <c r="F106" s="779"/>
      <c r="G106" s="779"/>
      <c r="H106" s="779"/>
      <c r="I106" s="779"/>
      <c r="J106" s="779"/>
      <c r="K106" s="779"/>
      <c r="L106" s="779"/>
      <c r="M106" s="779"/>
      <c r="N106" s="779"/>
      <c r="O106" s="779"/>
      <c r="P106" s="779"/>
      <c r="Q106" s="779"/>
      <c r="R106" s="779"/>
      <c r="S106" s="779"/>
      <c r="T106" s="779"/>
      <c r="U106" s="779"/>
      <c r="V106" s="779"/>
      <c r="W106" s="779"/>
      <c r="X106" s="779"/>
      <c r="Y106" s="779"/>
      <c r="Z106" s="779"/>
      <c r="AA106" s="779"/>
      <c r="AB106" s="779"/>
      <c r="AC106" s="779"/>
      <c r="AD106" s="779"/>
      <c r="AE106" s="779"/>
      <c r="AF106" s="779"/>
      <c r="AG106" s="779"/>
      <c r="AH106" s="1"/>
      <c r="AJ106" s="124"/>
      <c r="AK106" s="124"/>
      <c r="AL106" s="124"/>
      <c r="AM106" s="124"/>
      <c r="AN106" s="124"/>
    </row>
    <row r="107" spans="1:40" ht="22.35" customHeight="1" thickBot="1" x14ac:dyDescent="0.25">
      <c r="A107" s="1708"/>
      <c r="B107" s="1932" t="s">
        <v>29</v>
      </c>
      <c r="C107" s="231">
        <v>1</v>
      </c>
      <c r="D107" s="231">
        <v>2</v>
      </c>
      <c r="E107" s="231">
        <v>3</v>
      </c>
      <c r="F107" s="231">
        <v>4</v>
      </c>
      <c r="G107" s="230">
        <v>5</v>
      </c>
      <c r="H107" s="230">
        <v>6</v>
      </c>
      <c r="I107" s="231">
        <v>7</v>
      </c>
      <c r="J107" s="231">
        <v>8</v>
      </c>
      <c r="K107" s="231">
        <v>9</v>
      </c>
      <c r="L107" s="231">
        <v>10</v>
      </c>
      <c r="M107" s="231">
        <v>11</v>
      </c>
      <c r="N107" s="230">
        <v>12</v>
      </c>
      <c r="O107" s="230">
        <v>13</v>
      </c>
      <c r="P107" s="231">
        <v>14</v>
      </c>
      <c r="Q107" s="231">
        <v>15</v>
      </c>
      <c r="R107" s="231">
        <v>16</v>
      </c>
      <c r="S107" s="231">
        <v>17</v>
      </c>
      <c r="T107" s="231">
        <v>18</v>
      </c>
      <c r="U107" s="230">
        <v>19</v>
      </c>
      <c r="V107" s="230">
        <v>20</v>
      </c>
      <c r="W107" s="231">
        <v>21</v>
      </c>
      <c r="X107" s="231">
        <v>22</v>
      </c>
      <c r="Y107" s="231">
        <v>23</v>
      </c>
      <c r="Z107" s="231">
        <v>24</v>
      </c>
      <c r="AA107" s="231">
        <v>25</v>
      </c>
      <c r="AB107" s="230">
        <v>26</v>
      </c>
      <c r="AC107" s="230">
        <v>27</v>
      </c>
      <c r="AD107" s="231">
        <v>28</v>
      </c>
      <c r="AE107" s="231">
        <v>29</v>
      </c>
      <c r="AF107" s="231">
        <v>30</v>
      </c>
      <c r="AG107" s="231">
        <v>31</v>
      </c>
      <c r="AH107" s="1"/>
    </row>
    <row r="108" spans="1:40" ht="22.35" customHeight="1" x14ac:dyDescent="0.2">
      <c r="A108" s="1708"/>
      <c r="B108" s="1963" t="s">
        <v>181</v>
      </c>
      <c r="C108" s="1861"/>
      <c r="D108" s="1964"/>
      <c r="E108" s="1861"/>
      <c r="F108" s="1861"/>
      <c r="G108" s="1861"/>
      <c r="H108" s="1861"/>
      <c r="I108" s="1861"/>
      <c r="J108" s="1861"/>
      <c r="K108" s="1861"/>
      <c r="L108" s="1861"/>
      <c r="M108" s="1861"/>
      <c r="N108" s="1861"/>
      <c r="O108" s="1861"/>
      <c r="P108" s="1861"/>
      <c r="Q108" s="1861"/>
      <c r="R108" s="1861"/>
      <c r="S108" s="1861"/>
      <c r="T108" s="1861"/>
      <c r="U108" s="1861"/>
      <c r="V108" s="1861"/>
      <c r="W108" s="1861"/>
      <c r="X108" s="1861"/>
      <c r="Y108" s="1861"/>
      <c r="Z108" s="1861"/>
      <c r="AA108" s="1861"/>
      <c r="AB108" s="1861"/>
      <c r="AC108" s="1861"/>
      <c r="AD108" s="1861"/>
      <c r="AE108" s="1861"/>
      <c r="AF108" s="1861"/>
      <c r="AG108" s="1910"/>
      <c r="AH108" s="1"/>
    </row>
    <row r="109" spans="1:40" ht="22.35" customHeight="1" x14ac:dyDescent="0.2">
      <c r="A109" s="1708"/>
      <c r="B109" s="1532"/>
      <c r="C109" s="1711"/>
      <c r="D109" s="1711"/>
      <c r="E109" s="1711"/>
      <c r="F109" s="1526"/>
      <c r="G109" s="1526"/>
      <c r="H109" s="1711"/>
      <c r="I109" s="1711"/>
      <c r="J109" s="1711"/>
      <c r="K109" s="1711"/>
      <c r="L109" s="1711"/>
      <c r="M109" s="1711"/>
      <c r="N109" s="1711"/>
      <c r="O109" s="1711"/>
      <c r="P109" s="1711"/>
      <c r="Q109" s="1711"/>
      <c r="R109" s="1711"/>
      <c r="S109" s="1711"/>
      <c r="T109" s="1535"/>
      <c r="U109" s="1711"/>
      <c r="V109" s="1711"/>
      <c r="W109" s="1711"/>
      <c r="X109" s="1711"/>
      <c r="Y109" s="1711"/>
      <c r="Z109" s="1711"/>
      <c r="AA109" s="1711"/>
      <c r="AB109" s="1711"/>
      <c r="AC109" s="1711"/>
      <c r="AD109" s="1711"/>
      <c r="AE109" s="1711"/>
      <c r="AF109" s="1711"/>
      <c r="AG109" s="1712"/>
      <c r="AH109" s="1"/>
    </row>
    <row r="110" spans="1:40" ht="22.35" customHeight="1" x14ac:dyDescent="0.2">
      <c r="A110" s="1708"/>
      <c r="B110" s="1532"/>
      <c r="C110" s="1535"/>
      <c r="D110" s="1535"/>
      <c r="E110" s="1535"/>
      <c r="F110" s="1535"/>
      <c r="G110" s="1535"/>
      <c r="H110" s="1535"/>
      <c r="I110" s="1535"/>
      <c r="J110" s="1535"/>
      <c r="K110" s="1535"/>
      <c r="L110" s="1535"/>
      <c r="M110" s="1535"/>
      <c r="N110" s="1535"/>
      <c r="O110" s="1535"/>
      <c r="P110" s="1535"/>
      <c r="Q110" s="1535"/>
      <c r="R110" s="1535"/>
      <c r="S110" s="1535"/>
      <c r="T110" s="1535"/>
      <c r="U110" s="1535"/>
      <c r="V110" s="1535"/>
      <c r="W110" s="1535"/>
      <c r="X110" s="1535"/>
      <c r="Y110" s="1535"/>
      <c r="Z110" s="1535"/>
      <c r="AA110" s="1535"/>
      <c r="AB110" s="1535"/>
      <c r="AC110" s="1535"/>
      <c r="AD110" s="1535"/>
      <c r="AE110" s="1535"/>
      <c r="AF110" s="1535"/>
      <c r="AG110" s="1606"/>
      <c r="AH110" s="1"/>
    </row>
    <row r="111" spans="1:40" ht="22.35" customHeight="1" thickBot="1" x14ac:dyDescent="0.25">
      <c r="A111" s="127"/>
      <c r="B111" s="1608"/>
      <c r="C111" s="1713"/>
      <c r="D111" s="1713"/>
      <c r="E111" s="1713"/>
      <c r="F111" s="1713"/>
      <c r="G111" s="1713"/>
      <c r="H111" s="1713"/>
      <c r="I111" s="1713"/>
      <c r="J111" s="1713"/>
      <c r="K111" s="1713"/>
      <c r="L111" s="1713"/>
      <c r="M111" s="1713"/>
      <c r="N111" s="1713"/>
      <c r="O111" s="1713"/>
      <c r="P111" s="1713"/>
      <c r="Q111" s="1713"/>
      <c r="R111" s="1713"/>
      <c r="S111" s="1713"/>
      <c r="T111" s="1713"/>
      <c r="U111" s="1713"/>
      <c r="V111" s="1713"/>
      <c r="W111" s="1713"/>
      <c r="X111" s="1713"/>
      <c r="Y111" s="1713"/>
      <c r="Z111" s="1713"/>
      <c r="AA111" s="1713"/>
      <c r="AB111" s="1713"/>
      <c r="AC111" s="1713"/>
      <c r="AD111" s="1713"/>
      <c r="AE111" s="1713"/>
      <c r="AF111" s="1713"/>
      <c r="AG111" s="1714"/>
      <c r="AH111" s="1"/>
    </row>
    <row r="112" spans="1:40" ht="22.35" customHeight="1" x14ac:dyDescent="0.2">
      <c r="A112" s="127"/>
      <c r="B112" s="128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  <c r="AA112" s="143"/>
      <c r="AB112" s="143"/>
      <c r="AC112" s="143"/>
      <c r="AD112" s="143"/>
      <c r="AE112" s="143"/>
      <c r="AF112" s="143"/>
      <c r="AG112" s="129"/>
      <c r="AH112" s="1"/>
    </row>
    <row r="113" spans="1:40" ht="22.35" customHeight="1" thickBot="1" x14ac:dyDescent="0.25">
      <c r="A113" s="218" t="s">
        <v>184</v>
      </c>
      <c r="B113" s="128"/>
      <c r="C113" s="143"/>
      <c r="D113" s="143"/>
      <c r="E113" s="143"/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253"/>
      <c r="S113" s="253"/>
      <c r="T113" s="253"/>
      <c r="U113" s="143"/>
      <c r="V113" s="143"/>
      <c r="W113" s="143"/>
      <c r="X113" s="143"/>
      <c r="Y113" s="143"/>
      <c r="Z113" s="143"/>
      <c r="AA113" s="143"/>
      <c r="AB113" s="143"/>
      <c r="AC113" s="143"/>
      <c r="AD113" s="143"/>
      <c r="AE113" s="143"/>
      <c r="AF113" s="143"/>
      <c r="AG113" s="129"/>
      <c r="AH113" s="1"/>
    </row>
    <row r="114" spans="1:40" ht="22.35" customHeight="1" thickBot="1" x14ac:dyDescent="0.3">
      <c r="A114" s="127"/>
      <c r="B114" s="219"/>
      <c r="C114" s="220"/>
      <c r="D114" s="220"/>
      <c r="E114" s="223" t="s">
        <v>185</v>
      </c>
      <c r="F114" s="220"/>
      <c r="G114" s="220"/>
      <c r="H114" s="220"/>
      <c r="I114" s="220"/>
      <c r="J114" s="220"/>
      <c r="K114" s="228" t="s">
        <v>17</v>
      </c>
      <c r="L114" s="224"/>
      <c r="M114" s="224"/>
      <c r="N114" s="224"/>
      <c r="O114" s="224"/>
      <c r="P114" s="224"/>
      <c r="Q114" s="224"/>
      <c r="R114" s="224"/>
      <c r="S114" s="224"/>
      <c r="T114" s="225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"/>
    </row>
    <row r="115" spans="1:40" ht="22.35" customHeight="1" thickBot="1" x14ac:dyDescent="0.3">
      <c r="A115" s="127"/>
      <c r="B115" s="219" t="s">
        <v>186</v>
      </c>
      <c r="C115" s="220"/>
      <c r="D115" s="220"/>
      <c r="E115" s="221" t="s">
        <v>187</v>
      </c>
      <c r="F115" s="220"/>
      <c r="G115" s="220"/>
      <c r="H115" s="220"/>
      <c r="I115" s="220"/>
      <c r="J115" s="220"/>
      <c r="K115" s="220" t="s">
        <v>430</v>
      </c>
      <c r="L115" s="220"/>
      <c r="M115" s="220"/>
      <c r="N115" s="220"/>
      <c r="O115" s="220"/>
      <c r="P115" s="220"/>
      <c r="Q115" s="220"/>
      <c r="R115" s="252" t="s">
        <v>399</v>
      </c>
      <c r="S115" s="252"/>
      <c r="T115" s="252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"/>
    </row>
    <row r="116" spans="1:40" ht="22.35" customHeight="1" thickBot="1" x14ac:dyDescent="0.3">
      <c r="A116" s="127"/>
      <c r="B116" s="219" t="s">
        <v>102</v>
      </c>
      <c r="C116" s="220"/>
      <c r="D116" s="220"/>
      <c r="E116" s="223" t="s">
        <v>190</v>
      </c>
      <c r="F116" s="220"/>
      <c r="G116" s="220"/>
      <c r="H116" s="220"/>
      <c r="I116" s="220"/>
      <c r="J116" s="220"/>
      <c r="K116" s="220" t="s">
        <v>191</v>
      </c>
      <c r="L116" s="220"/>
      <c r="M116" s="220"/>
      <c r="N116" s="220"/>
      <c r="O116" s="220"/>
      <c r="P116" s="220"/>
      <c r="Q116" s="220"/>
      <c r="R116" s="220"/>
      <c r="S116" s="220"/>
      <c r="T116" s="222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"/>
    </row>
    <row r="117" spans="1:40" ht="22.35" customHeight="1" thickBot="1" x14ac:dyDescent="0.3">
      <c r="A117" s="127"/>
      <c r="B117" s="219" t="s">
        <v>192</v>
      </c>
      <c r="C117" s="220"/>
      <c r="D117" s="220"/>
      <c r="E117" s="223" t="s">
        <v>193</v>
      </c>
      <c r="F117" s="220"/>
      <c r="G117" s="220"/>
      <c r="H117" s="220"/>
      <c r="I117" s="220"/>
      <c r="J117" s="220"/>
      <c r="K117" s="220" t="s">
        <v>194</v>
      </c>
      <c r="L117" s="245"/>
      <c r="M117" s="245"/>
      <c r="N117" s="245"/>
      <c r="O117" s="245"/>
      <c r="P117" s="245"/>
      <c r="Q117" s="245"/>
      <c r="R117" s="245"/>
      <c r="S117" s="245"/>
      <c r="T117" s="246"/>
      <c r="U117" s="109"/>
      <c r="V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"/>
    </row>
    <row r="118" spans="1:40" ht="22.35" customHeight="1" x14ac:dyDescent="0.25">
      <c r="A118" s="127"/>
      <c r="B118" s="243"/>
      <c r="C118" s="243"/>
      <c r="D118" s="243"/>
      <c r="E118" s="244"/>
      <c r="F118" s="243"/>
      <c r="G118" s="243"/>
      <c r="H118" s="243"/>
      <c r="I118" s="243"/>
      <c r="J118" s="243"/>
      <c r="K118" s="243"/>
      <c r="L118" s="247"/>
      <c r="M118" s="247"/>
      <c r="N118" s="247"/>
      <c r="O118" s="247"/>
      <c r="P118" s="247"/>
      <c r="Q118" s="247"/>
      <c r="R118" s="247"/>
      <c r="S118" s="247"/>
      <c r="T118" s="247"/>
      <c r="U118" s="109"/>
      <c r="V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"/>
    </row>
    <row r="119" spans="1:40" ht="22.35" customHeight="1" thickBot="1" x14ac:dyDescent="0.3">
      <c r="A119" s="127"/>
      <c r="B119" s="1715" t="s">
        <v>29</v>
      </c>
      <c r="C119" s="1685">
        <v>1</v>
      </c>
      <c r="D119" s="1685">
        <v>2</v>
      </c>
      <c r="E119" s="1685">
        <v>3</v>
      </c>
      <c r="F119" s="1685">
        <v>4</v>
      </c>
      <c r="G119" s="1716">
        <v>5</v>
      </c>
      <c r="H119" s="1716">
        <v>6</v>
      </c>
      <c r="I119" s="1685">
        <v>7</v>
      </c>
      <c r="J119" s="1685">
        <v>8</v>
      </c>
      <c r="K119" s="1685">
        <v>9</v>
      </c>
      <c r="L119" s="1685">
        <v>10</v>
      </c>
      <c r="M119" s="1685">
        <v>11</v>
      </c>
      <c r="N119" s="1716">
        <v>12</v>
      </c>
      <c r="O119" s="1716">
        <v>13</v>
      </c>
      <c r="P119" s="1685">
        <v>14</v>
      </c>
      <c r="Q119" s="1685">
        <v>15</v>
      </c>
      <c r="R119" s="1685">
        <v>16</v>
      </c>
      <c r="S119" s="1685">
        <v>17</v>
      </c>
      <c r="T119" s="1685">
        <v>18</v>
      </c>
      <c r="U119" s="1716">
        <v>19</v>
      </c>
      <c r="V119" s="1716">
        <v>20</v>
      </c>
      <c r="W119" s="1685">
        <v>21</v>
      </c>
      <c r="X119" s="1685">
        <v>22</v>
      </c>
      <c r="Y119" s="1685">
        <v>23</v>
      </c>
      <c r="Z119" s="1685">
        <v>24</v>
      </c>
      <c r="AA119" s="1685">
        <v>25</v>
      </c>
      <c r="AB119" s="1716">
        <v>26</v>
      </c>
      <c r="AC119" s="1716">
        <v>27</v>
      </c>
      <c r="AD119" s="1685">
        <v>28</v>
      </c>
      <c r="AE119" s="1685">
        <v>29</v>
      </c>
      <c r="AF119" s="1685">
        <v>30</v>
      </c>
      <c r="AG119" s="1685">
        <v>31</v>
      </c>
      <c r="AH119" s="1"/>
      <c r="AJ119" s="1161" t="s">
        <v>30</v>
      </c>
      <c r="AK119" s="1161" t="s">
        <v>44</v>
      </c>
      <c r="AL119" s="1161" t="s">
        <v>45</v>
      </c>
      <c r="AM119" s="1161" t="s">
        <v>46</v>
      </c>
      <c r="AN119" s="1161" t="s">
        <v>47</v>
      </c>
    </row>
    <row r="120" spans="1:40" ht="22.35" customHeight="1" thickBot="1" x14ac:dyDescent="0.25">
      <c r="B120" s="1336" t="s">
        <v>196</v>
      </c>
      <c r="C120" s="1826" t="s">
        <v>175</v>
      </c>
      <c r="D120" s="1826" t="s">
        <v>175</v>
      </c>
      <c r="E120" s="1826" t="s">
        <v>175</v>
      </c>
      <c r="F120" s="1826" t="s">
        <v>175</v>
      </c>
      <c r="G120" s="1826" t="s">
        <v>176</v>
      </c>
      <c r="H120" s="1965" t="s">
        <v>50</v>
      </c>
      <c r="I120" s="1966" t="s">
        <v>36</v>
      </c>
      <c r="J120" s="1966" t="s">
        <v>36</v>
      </c>
      <c r="K120" s="1966" t="s">
        <v>36</v>
      </c>
      <c r="L120" s="1966" t="s">
        <v>36</v>
      </c>
      <c r="M120" s="1966" t="s">
        <v>36</v>
      </c>
      <c r="N120" s="1826" t="s">
        <v>0</v>
      </c>
      <c r="O120" s="1826" t="s">
        <v>0</v>
      </c>
      <c r="P120" s="789" t="s">
        <v>175</v>
      </c>
      <c r="Q120" s="789" t="s">
        <v>175</v>
      </c>
      <c r="R120" s="789" t="s">
        <v>175</v>
      </c>
      <c r="S120" s="789" t="s">
        <v>175</v>
      </c>
      <c r="T120" s="789" t="s">
        <v>175</v>
      </c>
      <c r="U120" s="781" t="s">
        <v>176</v>
      </c>
      <c r="V120" s="1325" t="s">
        <v>50</v>
      </c>
      <c r="W120" s="1966" t="s">
        <v>36</v>
      </c>
      <c r="X120" s="1966" t="s">
        <v>36</v>
      </c>
      <c r="Y120" s="1966" t="s">
        <v>36</v>
      </c>
      <c r="Z120" s="1966" t="s">
        <v>36</v>
      </c>
      <c r="AA120" s="1966" t="s">
        <v>36</v>
      </c>
      <c r="AB120" s="1966" t="s">
        <v>0</v>
      </c>
      <c r="AC120" s="1966" t="s">
        <v>0</v>
      </c>
      <c r="AD120" s="1966" t="s">
        <v>175</v>
      </c>
      <c r="AE120" s="789" t="s">
        <v>175</v>
      </c>
      <c r="AF120" s="789" t="s">
        <v>175</v>
      </c>
      <c r="AG120" s="923" t="s">
        <v>175</v>
      </c>
      <c r="AH120" s="1"/>
      <c r="AJ120" s="780">
        <f>$AJ$12</f>
        <v>160.33000000000001</v>
      </c>
      <c r="AK120" s="780"/>
      <c r="AL120" s="780">
        <v>178.3</v>
      </c>
      <c r="AM120" s="866">
        <f t="shared" ref="AM120" si="11">IF(AJ120="","",AL120-AJ120)</f>
        <v>17.97</v>
      </c>
      <c r="AN120" s="866">
        <f>IF(AM120="","",AM120+'Juli 2023'!AN114)</f>
        <v>-26.240000000000038</v>
      </c>
    </row>
    <row r="121" spans="1:40" ht="22.35" customHeight="1" x14ac:dyDescent="0.2">
      <c r="B121" s="983" t="s">
        <v>197</v>
      </c>
      <c r="C121" s="1966" t="s">
        <v>36</v>
      </c>
      <c r="D121" s="1966" t="s">
        <v>36</v>
      </c>
      <c r="E121" s="1966" t="s">
        <v>36</v>
      </c>
      <c r="F121" s="1966" t="s">
        <v>36</v>
      </c>
      <c r="G121" s="1069" t="s">
        <v>0</v>
      </c>
      <c r="H121" s="1069" t="s">
        <v>0</v>
      </c>
      <c r="I121" s="786" t="s">
        <v>175</v>
      </c>
      <c r="J121" s="786" t="s">
        <v>175</v>
      </c>
      <c r="K121" s="786" t="s">
        <v>175</v>
      </c>
      <c r="L121" s="786" t="s">
        <v>175</v>
      </c>
      <c r="M121" s="786" t="s">
        <v>175</v>
      </c>
      <c r="N121" s="793" t="s">
        <v>176</v>
      </c>
      <c r="O121" s="1967" t="s">
        <v>50</v>
      </c>
      <c r="P121" s="1966" t="s">
        <v>36</v>
      </c>
      <c r="Q121" s="1966" t="s">
        <v>36</v>
      </c>
      <c r="R121" s="1966" t="s">
        <v>36</v>
      </c>
      <c r="S121" s="1968" t="s">
        <v>36</v>
      </c>
      <c r="T121" s="1966" t="s">
        <v>36</v>
      </c>
      <c r="U121" s="781" t="s">
        <v>0</v>
      </c>
      <c r="V121" s="1325" t="s">
        <v>0</v>
      </c>
      <c r="W121" s="1966" t="s">
        <v>175</v>
      </c>
      <c r="X121" s="1966" t="s">
        <v>175</v>
      </c>
      <c r="Y121" s="1966" t="s">
        <v>175</v>
      </c>
      <c r="Z121" s="1966" t="s">
        <v>175</v>
      </c>
      <c r="AA121" s="1966" t="s">
        <v>175</v>
      </c>
      <c r="AB121" s="1966" t="s">
        <v>176</v>
      </c>
      <c r="AC121" s="1966" t="s">
        <v>50</v>
      </c>
      <c r="AD121" s="1966" t="s">
        <v>36</v>
      </c>
      <c r="AE121" s="1966" t="s">
        <v>36</v>
      </c>
      <c r="AF121" s="1966" t="s">
        <v>36</v>
      </c>
      <c r="AG121" s="1966" t="s">
        <v>36</v>
      </c>
      <c r="AH121" s="1"/>
      <c r="AJ121" s="1969">
        <f t="shared" ref="AJ121" si="12">$AJ$12</f>
        <v>160.33000000000001</v>
      </c>
      <c r="AK121" s="1969"/>
      <c r="AL121" s="1969">
        <v>138</v>
      </c>
      <c r="AM121" s="1970">
        <f t="shared" ref="AM121" si="13">IF(AJ121="","",AL121-AJ121)</f>
        <v>-22.330000000000013</v>
      </c>
      <c r="AN121" s="1970">
        <f>IF(AM121="","",AM121+'Juli 2023'!AN115)</f>
        <v>3.4599999999999795</v>
      </c>
    </row>
    <row r="122" spans="1:40" ht="22.35" customHeight="1" thickBot="1" x14ac:dyDescent="0.25">
      <c r="B122" s="1725" t="s">
        <v>0</v>
      </c>
      <c r="C122" s="346" t="s">
        <v>0</v>
      </c>
      <c r="D122" s="339" t="s">
        <v>0</v>
      </c>
      <c r="E122" s="346" t="s">
        <v>0</v>
      </c>
      <c r="F122" s="335" t="s">
        <v>139</v>
      </c>
      <c r="G122" s="335" t="s">
        <v>128</v>
      </c>
      <c r="H122" s="335" t="s">
        <v>129</v>
      </c>
      <c r="I122" s="335" t="s">
        <v>0</v>
      </c>
      <c r="J122" s="335" t="s">
        <v>0</v>
      </c>
      <c r="K122" s="335" t="s">
        <v>0</v>
      </c>
      <c r="L122" s="335" t="s">
        <v>0</v>
      </c>
      <c r="M122" s="335" t="s">
        <v>139</v>
      </c>
      <c r="N122" s="493" t="s">
        <v>128</v>
      </c>
      <c r="O122" s="343" t="s">
        <v>129</v>
      </c>
      <c r="P122" s="346"/>
      <c r="Q122" s="493" t="s">
        <v>0</v>
      </c>
      <c r="R122" s="335" t="s">
        <v>0</v>
      </c>
      <c r="S122" s="335" t="s">
        <v>0</v>
      </c>
      <c r="T122" s="346" t="s">
        <v>139</v>
      </c>
      <c r="U122" s="346" t="s">
        <v>128</v>
      </c>
      <c r="V122" s="346" t="s">
        <v>129</v>
      </c>
      <c r="W122" s="346" t="s">
        <v>0</v>
      </c>
      <c r="X122" s="339" t="s">
        <v>0</v>
      </c>
      <c r="Y122" s="346" t="s">
        <v>0</v>
      </c>
      <c r="Z122" s="346" t="s">
        <v>0</v>
      </c>
      <c r="AA122" s="346" t="s">
        <v>139</v>
      </c>
      <c r="AB122" s="335" t="s">
        <v>128</v>
      </c>
      <c r="AC122" s="335" t="s">
        <v>129</v>
      </c>
      <c r="AD122" s="335"/>
      <c r="AE122" s="335" t="s">
        <v>0</v>
      </c>
      <c r="AF122" s="335" t="s">
        <v>0</v>
      </c>
      <c r="AG122" s="330" t="s">
        <v>0</v>
      </c>
      <c r="AH122" s="1"/>
      <c r="AJ122" s="344"/>
      <c r="AK122" s="344"/>
      <c r="AL122" s="344"/>
      <c r="AM122" s="345"/>
      <c r="AN122" s="345"/>
    </row>
    <row r="123" spans="1:40" ht="22.35" customHeight="1" x14ac:dyDescent="0.2">
      <c r="B123" s="248"/>
      <c r="C123" s="249"/>
      <c r="D123" s="249"/>
      <c r="E123" s="250"/>
      <c r="F123" s="250"/>
      <c r="G123" s="250"/>
      <c r="H123" s="250"/>
      <c r="I123" s="250"/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  <c r="U123" s="250"/>
      <c r="V123" s="250"/>
      <c r="W123" s="250"/>
      <c r="X123" s="250"/>
      <c r="Y123" s="250"/>
      <c r="Z123" s="250"/>
      <c r="AA123" s="250"/>
      <c r="AB123" s="250"/>
      <c r="AC123" s="250"/>
      <c r="AD123" s="250"/>
      <c r="AE123" s="250"/>
      <c r="AF123" s="250"/>
      <c r="AG123" s="250"/>
      <c r="AH123" s="1"/>
      <c r="AJ123" s="124"/>
      <c r="AK123" s="124"/>
      <c r="AL123" s="124"/>
      <c r="AM123" s="217"/>
      <c r="AN123" s="217"/>
    </row>
    <row r="124" spans="1:40" ht="22.35" customHeight="1" thickBot="1" x14ac:dyDescent="0.25">
      <c r="A124" s="3" t="s">
        <v>400</v>
      </c>
      <c r="AH124" s="1"/>
      <c r="AJ124" s="124"/>
      <c r="AK124" s="124"/>
      <c r="AL124" s="124"/>
      <c r="AM124" s="217"/>
      <c r="AN124" s="217"/>
    </row>
    <row r="125" spans="1:40" ht="22.35" customHeight="1" thickBot="1" x14ac:dyDescent="0.3">
      <c r="B125" s="219"/>
      <c r="C125" s="220"/>
      <c r="D125" s="220"/>
      <c r="E125" s="223" t="s">
        <v>185</v>
      </c>
      <c r="F125" s="220"/>
      <c r="G125" s="220"/>
      <c r="H125" s="220"/>
      <c r="I125" s="220"/>
      <c r="J125" s="220"/>
      <c r="K125" s="228" t="s">
        <v>17</v>
      </c>
      <c r="L125" s="224"/>
      <c r="M125" s="224"/>
      <c r="N125" s="224"/>
      <c r="O125" s="224"/>
      <c r="P125" s="224"/>
      <c r="Q125" s="224"/>
      <c r="R125" s="224"/>
      <c r="S125" s="224"/>
      <c r="T125" s="225"/>
      <c r="AH125" s="1"/>
      <c r="AJ125" s="124"/>
      <c r="AK125" s="124"/>
      <c r="AL125" s="124"/>
      <c r="AM125" s="217"/>
      <c r="AN125" s="217"/>
    </row>
    <row r="126" spans="1:40" ht="22.35" customHeight="1" thickBot="1" x14ac:dyDescent="0.3">
      <c r="B126" s="219" t="s">
        <v>186</v>
      </c>
      <c r="C126" s="220"/>
      <c r="D126" s="220"/>
      <c r="E126" s="221" t="s">
        <v>200</v>
      </c>
      <c r="F126" s="220"/>
      <c r="G126" s="220"/>
      <c r="H126" s="220"/>
      <c r="I126" s="220"/>
      <c r="J126" s="220"/>
      <c r="K126" s="220" t="s">
        <v>431</v>
      </c>
      <c r="L126" s="220"/>
      <c r="M126" s="220"/>
      <c r="N126" s="220"/>
      <c r="O126" s="220"/>
      <c r="P126" s="220"/>
      <c r="Q126" s="220"/>
      <c r="R126" s="252" t="s">
        <v>202</v>
      </c>
      <c r="S126" s="252"/>
      <c r="T126" s="252"/>
      <c r="AH126" s="1"/>
      <c r="AJ126" s="124"/>
      <c r="AK126" s="124"/>
      <c r="AL126" s="124"/>
      <c r="AM126" s="217"/>
      <c r="AN126" s="217"/>
    </row>
    <row r="127" spans="1:40" ht="22.35" customHeight="1" thickBot="1" x14ac:dyDescent="0.3">
      <c r="B127" s="219" t="s">
        <v>102</v>
      </c>
      <c r="C127" s="220"/>
      <c r="D127" s="220"/>
      <c r="E127" s="223" t="s">
        <v>203</v>
      </c>
      <c r="F127" s="220"/>
      <c r="G127" s="220"/>
      <c r="H127" s="220"/>
      <c r="I127" s="220"/>
      <c r="J127" s="220"/>
      <c r="K127" s="220" t="s">
        <v>204</v>
      </c>
      <c r="L127" s="220"/>
      <c r="M127" s="220"/>
      <c r="N127" s="220"/>
      <c r="O127" s="220"/>
      <c r="P127" s="220"/>
      <c r="Q127" s="220"/>
      <c r="R127" s="220"/>
      <c r="S127" s="220"/>
      <c r="T127" s="222"/>
      <c r="AH127" s="1"/>
      <c r="AJ127" s="124"/>
      <c r="AK127" s="124"/>
      <c r="AL127" s="124"/>
      <c r="AM127" s="217"/>
      <c r="AN127" s="217"/>
    </row>
    <row r="128" spans="1:40" ht="22.35" customHeight="1" thickBot="1" x14ac:dyDescent="0.3">
      <c r="B128" s="219" t="s">
        <v>192</v>
      </c>
      <c r="C128" s="220"/>
      <c r="D128" s="220"/>
      <c r="E128" s="223" t="s">
        <v>205</v>
      </c>
      <c r="F128" s="220"/>
      <c r="G128" s="220"/>
      <c r="H128" s="220"/>
      <c r="I128" s="220"/>
      <c r="J128" s="220"/>
      <c r="K128" s="220" t="s">
        <v>206</v>
      </c>
      <c r="L128" s="245"/>
      <c r="M128" s="245"/>
      <c r="N128" s="245"/>
      <c r="O128" s="245"/>
      <c r="P128" s="245"/>
      <c r="Q128" s="245"/>
      <c r="R128" s="245"/>
      <c r="S128" s="245"/>
      <c r="T128" s="246"/>
      <c r="U128" s="109"/>
      <c r="V128" s="109"/>
      <c r="AH128" s="1"/>
      <c r="AJ128" s="124"/>
      <c r="AK128" s="124"/>
      <c r="AL128" s="124"/>
      <c r="AM128" s="217"/>
      <c r="AN128" s="217"/>
    </row>
    <row r="129" spans="1:40" ht="22.35" customHeight="1" thickBot="1" x14ac:dyDescent="0.25">
      <c r="T129" s="109"/>
      <c r="U129" s="109"/>
      <c r="V129" s="109"/>
      <c r="AH129" s="1"/>
      <c r="AJ129" s="124"/>
      <c r="AK129" s="124"/>
      <c r="AL129" s="124"/>
      <c r="AM129" s="217"/>
      <c r="AN129" s="217"/>
    </row>
    <row r="130" spans="1:40" ht="22.35" customHeight="1" thickBot="1" x14ac:dyDescent="0.25">
      <c r="B130" s="299" t="s">
        <v>29</v>
      </c>
      <c r="C130" s="1971">
        <v>1</v>
      </c>
      <c r="D130" s="1971">
        <v>2</v>
      </c>
      <c r="E130" s="1971">
        <v>3</v>
      </c>
      <c r="F130" s="1971">
        <v>4</v>
      </c>
      <c r="G130" s="1972">
        <v>5</v>
      </c>
      <c r="H130" s="1972">
        <v>6</v>
      </c>
      <c r="I130" s="1971">
        <v>7</v>
      </c>
      <c r="J130" s="1971">
        <v>8</v>
      </c>
      <c r="K130" s="1971">
        <v>9</v>
      </c>
      <c r="L130" s="1971">
        <v>10</v>
      </c>
      <c r="M130" s="1971">
        <v>11</v>
      </c>
      <c r="N130" s="1972">
        <v>12</v>
      </c>
      <c r="O130" s="1972">
        <v>13</v>
      </c>
      <c r="P130" s="1971">
        <v>14</v>
      </c>
      <c r="Q130" s="1971">
        <v>15</v>
      </c>
      <c r="R130" s="1971">
        <v>16</v>
      </c>
      <c r="S130" s="1971">
        <v>17</v>
      </c>
      <c r="T130" s="1971">
        <v>18</v>
      </c>
      <c r="U130" s="1972">
        <v>19</v>
      </c>
      <c r="V130" s="1972">
        <v>20</v>
      </c>
      <c r="W130" s="1971">
        <v>21</v>
      </c>
      <c r="X130" s="1971">
        <v>22</v>
      </c>
      <c r="Y130" s="1971">
        <v>23</v>
      </c>
      <c r="Z130" s="1971">
        <v>24</v>
      </c>
      <c r="AA130" s="1971">
        <v>25</v>
      </c>
      <c r="AB130" s="1972">
        <v>26</v>
      </c>
      <c r="AC130" s="1972">
        <v>27</v>
      </c>
      <c r="AD130" s="1971">
        <v>28</v>
      </c>
      <c r="AE130" s="1971">
        <v>29</v>
      </c>
      <c r="AF130" s="1971">
        <v>30</v>
      </c>
      <c r="AG130" s="1971">
        <v>31</v>
      </c>
      <c r="AH130" s="1"/>
      <c r="AJ130" s="1161" t="s">
        <v>30</v>
      </c>
      <c r="AK130" s="1161" t="s">
        <v>44</v>
      </c>
      <c r="AL130" s="1161" t="s">
        <v>45</v>
      </c>
      <c r="AM130" s="1161" t="s">
        <v>46</v>
      </c>
      <c r="AN130" s="1161" t="s">
        <v>47</v>
      </c>
    </row>
    <row r="131" spans="1:40" ht="22.35" customHeight="1" x14ac:dyDescent="0.2">
      <c r="B131" s="1973" t="s">
        <v>0</v>
      </c>
      <c r="C131" s="680" t="s">
        <v>140</v>
      </c>
      <c r="D131" s="680" t="s">
        <v>140</v>
      </c>
      <c r="E131" s="680" t="s">
        <v>140</v>
      </c>
      <c r="F131" s="680" t="s">
        <v>140</v>
      </c>
      <c r="G131" s="730" t="s">
        <v>159</v>
      </c>
      <c r="H131" s="730" t="s">
        <v>120</v>
      </c>
      <c r="I131" s="730" t="s">
        <v>36</v>
      </c>
      <c r="J131" s="730" t="s">
        <v>36</v>
      </c>
      <c r="K131" s="730" t="s">
        <v>36</v>
      </c>
      <c r="L131" s="730" t="s">
        <v>36</v>
      </c>
      <c r="M131" s="730" t="s">
        <v>36</v>
      </c>
      <c r="N131" s="730" t="s">
        <v>36</v>
      </c>
      <c r="O131" s="730" t="s">
        <v>36</v>
      </c>
      <c r="P131" s="680" t="s">
        <v>140</v>
      </c>
      <c r="Q131" s="680" t="s">
        <v>140</v>
      </c>
      <c r="R131" s="680" t="s">
        <v>140</v>
      </c>
      <c r="S131" s="680" t="s">
        <v>140</v>
      </c>
      <c r="T131" s="680" t="s">
        <v>140</v>
      </c>
      <c r="U131" s="730" t="s">
        <v>159</v>
      </c>
      <c r="V131" s="730" t="s">
        <v>120</v>
      </c>
      <c r="W131" s="730" t="s">
        <v>36</v>
      </c>
      <c r="X131" s="730" t="s">
        <v>36</v>
      </c>
      <c r="Y131" s="730" t="s">
        <v>36</v>
      </c>
      <c r="Z131" s="730" t="s">
        <v>36</v>
      </c>
      <c r="AA131" s="730" t="s">
        <v>36</v>
      </c>
      <c r="AB131" s="730" t="s">
        <v>36</v>
      </c>
      <c r="AC131" s="730" t="s">
        <v>36</v>
      </c>
      <c r="AD131" s="680" t="s">
        <v>140</v>
      </c>
      <c r="AE131" s="680" t="s">
        <v>140</v>
      </c>
      <c r="AF131" s="680" t="s">
        <v>140</v>
      </c>
      <c r="AG131" s="680" t="s">
        <v>140</v>
      </c>
      <c r="AH131" s="1"/>
      <c r="AJ131" s="780">
        <f>$AJ$12</f>
        <v>160.33000000000001</v>
      </c>
      <c r="AK131" s="780"/>
      <c r="AL131" s="780">
        <f>IF(AJ131="","",SUM(AJ131:AK131))</f>
        <v>160.33000000000001</v>
      </c>
      <c r="AM131" s="866">
        <f>IF(AJ131="","",AL131-AJ131)</f>
        <v>0</v>
      </c>
      <c r="AN131" s="866">
        <f>IF(AM131="","",AM131+'Juli 2023'!AN125)</f>
        <v>0</v>
      </c>
    </row>
    <row r="132" spans="1:40" ht="22.35" customHeight="1" x14ac:dyDescent="0.2">
      <c r="B132" s="981" t="s">
        <v>0</v>
      </c>
      <c r="C132" s="789" t="s">
        <v>36</v>
      </c>
      <c r="D132" s="789" t="s">
        <v>36</v>
      </c>
      <c r="E132" s="789" t="s">
        <v>36</v>
      </c>
      <c r="F132" s="789" t="s">
        <v>36</v>
      </c>
      <c r="G132" s="789" t="s">
        <v>36</v>
      </c>
      <c r="H132" s="789" t="s">
        <v>36</v>
      </c>
      <c r="I132" s="781" t="s">
        <v>140</v>
      </c>
      <c r="J132" s="781" t="s">
        <v>140</v>
      </c>
      <c r="K132" s="781" t="s">
        <v>140</v>
      </c>
      <c r="L132" s="781" t="s">
        <v>140</v>
      </c>
      <c r="M132" s="781" t="s">
        <v>140</v>
      </c>
      <c r="N132" s="789" t="s">
        <v>159</v>
      </c>
      <c r="O132" s="789" t="s">
        <v>120</v>
      </c>
      <c r="P132" s="789" t="s">
        <v>36</v>
      </c>
      <c r="Q132" s="789" t="s">
        <v>36</v>
      </c>
      <c r="R132" s="789" t="s">
        <v>36</v>
      </c>
      <c r="S132" s="789" t="s">
        <v>36</v>
      </c>
      <c r="T132" s="789" t="s">
        <v>36</v>
      </c>
      <c r="U132" s="789" t="s">
        <v>36</v>
      </c>
      <c r="V132" s="789" t="s">
        <v>36</v>
      </c>
      <c r="W132" s="781" t="s">
        <v>140</v>
      </c>
      <c r="X132" s="781" t="s">
        <v>140</v>
      </c>
      <c r="Y132" s="781" t="s">
        <v>140</v>
      </c>
      <c r="Z132" s="781" t="s">
        <v>140</v>
      </c>
      <c r="AA132" s="781" t="s">
        <v>140</v>
      </c>
      <c r="AB132" s="789" t="s">
        <v>159</v>
      </c>
      <c r="AC132" s="789" t="s">
        <v>120</v>
      </c>
      <c r="AD132" s="789" t="s">
        <v>36</v>
      </c>
      <c r="AE132" s="789" t="s">
        <v>36</v>
      </c>
      <c r="AF132" s="789" t="s">
        <v>36</v>
      </c>
      <c r="AG132" s="789" t="s">
        <v>36</v>
      </c>
      <c r="AH132" s="1"/>
      <c r="AJ132" s="780">
        <f>$AJ$12</f>
        <v>160.33000000000001</v>
      </c>
      <c r="AK132" s="780"/>
      <c r="AL132" s="780">
        <f>IF(AJ132="","",SUM(AJ132:AK132))</f>
        <v>160.33000000000001</v>
      </c>
      <c r="AM132" s="866">
        <f>IF(AJ132="","",AL132-AJ132)</f>
        <v>0</v>
      </c>
      <c r="AN132" s="866">
        <f>IF(AM132="","",AM132+'Juli 2023'!AN126)</f>
        <v>0</v>
      </c>
    </row>
    <row r="133" spans="1:40" ht="22.35" customHeight="1" thickBot="1" x14ac:dyDescent="0.25">
      <c r="B133" s="489" t="s">
        <v>0</v>
      </c>
      <c r="C133" s="483" t="s">
        <v>36</v>
      </c>
      <c r="D133" s="483" t="s">
        <v>36</v>
      </c>
      <c r="E133" s="483" t="s">
        <v>36</v>
      </c>
      <c r="F133" s="483" t="s">
        <v>124</v>
      </c>
      <c r="G133" s="483" t="s">
        <v>122</v>
      </c>
      <c r="H133" s="483" t="s">
        <v>123</v>
      </c>
      <c r="I133" s="483" t="s">
        <v>36</v>
      </c>
      <c r="J133" s="483" t="s">
        <v>36</v>
      </c>
      <c r="K133" s="483" t="s">
        <v>36</v>
      </c>
      <c r="L133" s="483" t="s">
        <v>36</v>
      </c>
      <c r="M133" s="483" t="s">
        <v>124</v>
      </c>
      <c r="N133" s="483" t="s">
        <v>122</v>
      </c>
      <c r="O133" s="483" t="s">
        <v>123</v>
      </c>
      <c r="P133" s="483" t="s">
        <v>36</v>
      </c>
      <c r="Q133" s="483" t="s">
        <v>36</v>
      </c>
      <c r="R133" s="483" t="s">
        <v>36</v>
      </c>
      <c r="S133" s="483" t="s">
        <v>36</v>
      </c>
      <c r="T133" s="483" t="s">
        <v>124</v>
      </c>
      <c r="U133" s="483" t="s">
        <v>122</v>
      </c>
      <c r="V133" s="483" t="s">
        <v>123</v>
      </c>
      <c r="W133" s="483" t="s">
        <v>36</v>
      </c>
      <c r="X133" s="483" t="s">
        <v>36</v>
      </c>
      <c r="Y133" s="483" t="s">
        <v>36</v>
      </c>
      <c r="Z133" s="483" t="s">
        <v>36</v>
      </c>
      <c r="AA133" s="483" t="s">
        <v>124</v>
      </c>
      <c r="AB133" s="483" t="s">
        <v>122</v>
      </c>
      <c r="AC133" s="483" t="s">
        <v>123</v>
      </c>
      <c r="AD133" s="483" t="s">
        <v>36</v>
      </c>
      <c r="AE133" s="483" t="s">
        <v>36</v>
      </c>
      <c r="AF133" s="483" t="s">
        <v>36</v>
      </c>
      <c r="AG133" s="483" t="s">
        <v>36</v>
      </c>
      <c r="AH133" s="1"/>
    </row>
    <row r="134" spans="1:40" ht="22.35" customHeight="1" x14ac:dyDescent="0.2">
      <c r="B134" s="251" t="s">
        <v>0</v>
      </c>
      <c r="C134" s="250" t="s">
        <v>0</v>
      </c>
      <c r="D134" s="250" t="s">
        <v>0</v>
      </c>
      <c r="E134" s="250" t="s">
        <v>0</v>
      </c>
      <c r="F134" s="250" t="s">
        <v>0</v>
      </c>
      <c r="G134" s="250" t="s">
        <v>0</v>
      </c>
      <c r="H134" s="250" t="s">
        <v>0</v>
      </c>
      <c r="I134" s="250" t="s">
        <v>0</v>
      </c>
      <c r="J134" s="250" t="s">
        <v>0</v>
      </c>
      <c r="K134" s="250" t="s">
        <v>0</v>
      </c>
      <c r="L134" s="250" t="s">
        <v>0</v>
      </c>
      <c r="M134" s="250" t="s">
        <v>0</v>
      </c>
      <c r="N134" s="250" t="s">
        <v>0</v>
      </c>
      <c r="O134" s="250" t="s">
        <v>0</v>
      </c>
      <c r="P134" s="250" t="s">
        <v>0</v>
      </c>
      <c r="Q134" s="250" t="s">
        <v>0</v>
      </c>
      <c r="R134" s="250" t="s">
        <v>0</v>
      </c>
      <c r="S134" s="250" t="s">
        <v>0</v>
      </c>
      <c r="T134" s="250" t="s">
        <v>0</v>
      </c>
      <c r="U134" s="250" t="s">
        <v>0</v>
      </c>
      <c r="V134" s="250" t="s">
        <v>0</v>
      </c>
      <c r="W134" s="250" t="s">
        <v>0</v>
      </c>
      <c r="X134" s="250" t="s">
        <v>0</v>
      </c>
      <c r="Y134" s="250" t="s">
        <v>0</v>
      </c>
      <c r="Z134" s="250" t="s">
        <v>0</v>
      </c>
      <c r="AA134" s="250" t="s">
        <v>0</v>
      </c>
      <c r="AB134" s="250" t="s">
        <v>0</v>
      </c>
      <c r="AC134" s="250" t="s">
        <v>0</v>
      </c>
      <c r="AD134" s="250" t="s">
        <v>0</v>
      </c>
      <c r="AE134" s="250" t="s">
        <v>0</v>
      </c>
      <c r="AF134" s="250" t="s">
        <v>0</v>
      </c>
      <c r="AG134" s="250" t="s">
        <v>0</v>
      </c>
      <c r="AH134" s="1"/>
      <c r="AJ134" s="124"/>
      <c r="AK134" s="124"/>
      <c r="AL134" s="124"/>
      <c r="AM134" s="217"/>
      <c r="AN134" s="217"/>
    </row>
    <row r="135" spans="1:40" ht="22.35" customHeight="1" x14ac:dyDescent="0.2">
      <c r="B135" s="241"/>
      <c r="C135" s="129"/>
      <c r="D135" s="129"/>
      <c r="E135" s="129"/>
      <c r="F135" s="129"/>
      <c r="G135" s="129"/>
      <c r="H135" s="129"/>
      <c r="I135" s="129"/>
      <c r="J135" s="129"/>
      <c r="K135" s="129"/>
      <c r="L135" s="129"/>
      <c r="M135" s="129"/>
      <c r="N135" s="129"/>
      <c r="O135" s="129"/>
      <c r="P135" s="129"/>
      <c r="Q135" s="129"/>
      <c r="R135" s="129"/>
      <c r="S135" s="129"/>
      <c r="T135" s="129"/>
      <c r="U135" s="129"/>
      <c r="V135" s="129"/>
      <c r="W135" s="129"/>
      <c r="X135" s="129"/>
      <c r="Y135" s="129"/>
      <c r="Z135" s="129"/>
      <c r="AA135" s="129"/>
      <c r="AB135" s="129"/>
      <c r="AC135" s="129"/>
      <c r="AD135" s="129"/>
      <c r="AE135" s="129"/>
      <c r="AF135" s="129"/>
      <c r="AG135" s="129"/>
      <c r="AH135" s="1"/>
      <c r="AJ135" s="124"/>
      <c r="AK135" s="124"/>
      <c r="AL135" s="124"/>
      <c r="AM135" s="217"/>
      <c r="AN135" s="217"/>
    </row>
    <row r="136" spans="1:40" ht="22.35" customHeight="1" x14ac:dyDescent="0.2">
      <c r="B136" s="241"/>
      <c r="C136" s="129"/>
      <c r="D136" s="129"/>
      <c r="E136" s="129"/>
      <c r="F136" s="129"/>
      <c r="G136" s="129"/>
      <c r="H136" s="129"/>
      <c r="I136" s="129"/>
      <c r="J136" s="129"/>
      <c r="K136" s="129"/>
      <c r="L136" s="129"/>
      <c r="M136" s="129"/>
      <c r="N136" s="129"/>
      <c r="O136" s="129"/>
      <c r="P136" s="129"/>
      <c r="Q136" s="129"/>
      <c r="R136" s="129"/>
      <c r="S136" s="129"/>
      <c r="T136" s="129"/>
      <c r="U136" s="129"/>
      <c r="V136" s="129"/>
      <c r="W136" s="129"/>
      <c r="X136" s="129"/>
      <c r="Y136" s="129"/>
      <c r="Z136" s="129"/>
      <c r="AA136" s="129"/>
      <c r="AB136" s="129"/>
      <c r="AC136" s="129"/>
      <c r="AD136" s="129"/>
      <c r="AE136" s="129"/>
      <c r="AF136" s="129"/>
      <c r="AG136" s="129"/>
      <c r="AH136" s="1"/>
      <c r="AJ136" s="124"/>
      <c r="AK136" s="124"/>
      <c r="AL136" s="124"/>
      <c r="AM136" s="217"/>
      <c r="AN136" s="217"/>
    </row>
    <row r="137" spans="1:40" ht="22.35" customHeight="1" x14ac:dyDescent="0.2">
      <c r="B137" s="128"/>
      <c r="C137" s="129"/>
      <c r="D137" s="129"/>
      <c r="E137" s="129"/>
      <c r="F137" s="129"/>
      <c r="G137" s="129"/>
      <c r="H137" s="129"/>
      <c r="I137" s="129"/>
      <c r="J137" s="129"/>
      <c r="K137" s="129"/>
      <c r="L137" s="129"/>
      <c r="M137" s="129"/>
      <c r="N137" s="129"/>
      <c r="O137" s="129"/>
      <c r="P137" s="129"/>
      <c r="Q137" s="129"/>
      <c r="R137" s="129"/>
      <c r="S137" s="129"/>
      <c r="T137" s="129"/>
      <c r="U137" s="129"/>
      <c r="V137" s="129"/>
      <c r="W137" s="129"/>
      <c r="X137" s="129"/>
      <c r="Y137" s="129"/>
      <c r="Z137" s="129"/>
      <c r="AA137" s="129"/>
      <c r="AB137" s="129"/>
      <c r="AC137" s="129"/>
      <c r="AD137" s="129"/>
      <c r="AE137" s="129"/>
      <c r="AF137" s="129"/>
      <c r="AG137" s="129"/>
      <c r="AH137" s="1"/>
    </row>
    <row r="138" spans="1:40" ht="22.35" customHeight="1" thickBot="1" x14ac:dyDescent="0.25">
      <c r="A138" s="108" t="s">
        <v>207</v>
      </c>
    </row>
    <row r="139" spans="1:40" ht="22.35" customHeight="1" thickBot="1" x14ac:dyDescent="0.25">
      <c r="B139" s="1339" t="s">
        <v>208</v>
      </c>
      <c r="C139" s="1340"/>
      <c r="D139" s="1571" t="s">
        <v>97</v>
      </c>
      <c r="E139" s="1571"/>
      <c r="F139" s="1341"/>
      <c r="G139" s="1340"/>
      <c r="H139" s="1571" t="s">
        <v>98</v>
      </c>
      <c r="I139" s="1571"/>
      <c r="J139" s="1341"/>
      <c r="K139" s="1340"/>
      <c r="L139" s="1571" t="s">
        <v>99</v>
      </c>
      <c r="M139" s="1571"/>
      <c r="N139" s="1341"/>
      <c r="O139" s="1340"/>
      <c r="P139" s="1571" t="s">
        <v>100</v>
      </c>
      <c r="Q139" s="1571"/>
      <c r="R139" s="1341"/>
      <c r="S139" s="1340"/>
      <c r="T139" s="1571" t="s">
        <v>101</v>
      </c>
      <c r="U139" s="1571"/>
      <c r="V139" s="1341"/>
      <c r="W139" s="1340"/>
      <c r="X139" s="1571" t="s">
        <v>102</v>
      </c>
      <c r="Y139" s="1571"/>
      <c r="Z139" s="1341"/>
      <c r="AA139" s="1340"/>
      <c r="AB139" s="1571" t="s">
        <v>103</v>
      </c>
      <c r="AC139" s="1571"/>
      <c r="AD139" s="1571"/>
      <c r="AE139" s="1571" t="s">
        <v>209</v>
      </c>
      <c r="AF139" s="1571"/>
      <c r="AG139" s="1571"/>
      <c r="AH139" s="1571"/>
      <c r="AI139" s="1342"/>
    </row>
    <row r="140" spans="1:40" ht="22.35" customHeight="1" x14ac:dyDescent="0.2">
      <c r="B140" s="1974" t="s">
        <v>210</v>
      </c>
      <c r="C140" s="1975" t="s">
        <v>211</v>
      </c>
      <c r="D140" s="1571"/>
      <c r="E140" s="1886"/>
      <c r="F140" s="1976"/>
      <c r="G140" s="1975" t="s">
        <v>211</v>
      </c>
      <c r="H140" s="1977"/>
      <c r="I140" s="1886"/>
      <c r="J140" s="1976"/>
      <c r="K140" s="1347" t="s">
        <v>211</v>
      </c>
      <c r="L140" s="1571"/>
      <c r="M140" s="1571"/>
      <c r="N140" s="1341"/>
      <c r="O140" s="1347" t="s">
        <v>212</v>
      </c>
      <c r="P140" s="1348"/>
      <c r="Q140" s="1886"/>
      <c r="R140" s="1976"/>
      <c r="S140" s="1975" t="s">
        <v>213</v>
      </c>
      <c r="T140" s="1886"/>
      <c r="U140" s="1886"/>
      <c r="V140" s="1886"/>
      <c r="W140" s="1978"/>
      <c r="X140" s="1979"/>
      <c r="Y140" s="1979"/>
      <c r="Z140" s="1980"/>
      <c r="AA140" s="1886"/>
      <c r="AB140" s="1886"/>
      <c r="AC140" s="1886"/>
      <c r="AD140" s="1886"/>
      <c r="AE140" s="1981">
        <v>37</v>
      </c>
      <c r="AF140" s="1571"/>
      <c r="AG140" s="1886"/>
      <c r="AH140" s="1886"/>
      <c r="AI140" s="1887"/>
    </row>
    <row r="141" spans="1:40" ht="22.35" customHeight="1" x14ac:dyDescent="0.2">
      <c r="B141" s="1740" t="s">
        <v>214</v>
      </c>
      <c r="C141" s="1632" t="s">
        <v>432</v>
      </c>
      <c r="D141" s="1501"/>
      <c r="E141" s="1501"/>
      <c r="F141" s="1509"/>
      <c r="G141" s="1632" t="s">
        <v>433</v>
      </c>
      <c r="H141" s="1585"/>
      <c r="I141" s="1501"/>
      <c r="J141" s="1509"/>
      <c r="K141" s="1632" t="s">
        <v>217</v>
      </c>
      <c r="L141" s="1585" t="s">
        <v>434</v>
      </c>
      <c r="M141" s="1501"/>
      <c r="N141" s="1509"/>
      <c r="O141" s="1632" t="s">
        <v>217</v>
      </c>
      <c r="P141" s="1585" t="s">
        <v>434</v>
      </c>
      <c r="Q141" s="1501"/>
      <c r="R141" s="1509"/>
      <c r="S141" s="1632" t="s">
        <v>435</v>
      </c>
      <c r="T141" s="1501"/>
      <c r="U141" s="1501"/>
      <c r="V141" s="1509"/>
      <c r="W141" s="397" t="s">
        <v>117</v>
      </c>
      <c r="X141" s="398" t="s">
        <v>220</v>
      </c>
      <c r="Y141" s="421"/>
      <c r="Z141" s="421"/>
      <c r="AA141" s="1741" t="s">
        <v>117</v>
      </c>
      <c r="AB141" s="1585" t="s">
        <v>220</v>
      </c>
      <c r="AC141" s="1741"/>
      <c r="AD141" s="1741"/>
      <c r="AE141" s="1741">
        <v>68</v>
      </c>
      <c r="AF141" s="1501"/>
      <c r="AG141" s="1501"/>
      <c r="AH141" s="1501"/>
      <c r="AI141" s="1510"/>
    </row>
    <row r="142" spans="1:40" ht="22.35" customHeight="1" x14ac:dyDescent="0.2">
      <c r="B142" s="1740" t="s">
        <v>221</v>
      </c>
      <c r="C142" s="1742" t="s">
        <v>222</v>
      </c>
      <c r="D142" s="1501"/>
      <c r="E142" s="1501"/>
      <c r="F142" s="1509"/>
      <c r="G142" s="1585" t="s">
        <v>222</v>
      </c>
      <c r="H142" s="1585"/>
      <c r="I142" s="1501"/>
      <c r="J142" s="1509"/>
      <c r="K142" s="1585" t="s">
        <v>222</v>
      </c>
      <c r="L142" s="1501"/>
      <c r="M142" s="1501"/>
      <c r="N142" s="1509"/>
      <c r="O142" s="1585" t="s">
        <v>222</v>
      </c>
      <c r="P142" s="1585"/>
      <c r="Q142" s="1501"/>
      <c r="R142" s="1509"/>
      <c r="S142" s="1585" t="s">
        <v>222</v>
      </c>
      <c r="T142" s="1501"/>
      <c r="U142" s="1501"/>
      <c r="V142" s="1509"/>
      <c r="W142" s="1741"/>
      <c r="X142" s="1501"/>
      <c r="Y142" s="1501"/>
      <c r="Z142" s="1509"/>
      <c r="AA142" s="1741"/>
      <c r="AB142" s="1501"/>
      <c r="AC142" s="1501"/>
      <c r="AD142" s="1501"/>
      <c r="AE142" s="1741">
        <v>0</v>
      </c>
      <c r="AF142" s="1501"/>
      <c r="AG142" s="1501"/>
      <c r="AH142" s="1501"/>
      <c r="AI142" s="1510"/>
    </row>
    <row r="143" spans="1:40" ht="22.35" customHeight="1" thickBot="1" x14ac:dyDescent="0.25">
      <c r="B143" s="1743" t="s">
        <v>223</v>
      </c>
      <c r="C143" s="1744" t="s">
        <v>211</v>
      </c>
      <c r="D143" s="200"/>
      <c r="E143" s="1588"/>
      <c r="F143" s="1590"/>
      <c r="G143" s="1744" t="s">
        <v>211</v>
      </c>
      <c r="H143" s="202"/>
      <c r="I143" s="1588"/>
      <c r="J143" s="1590"/>
      <c r="K143" s="1744" t="s">
        <v>211</v>
      </c>
      <c r="L143" s="200"/>
      <c r="M143" s="1588"/>
      <c r="N143" s="1590"/>
      <c r="O143" s="1744" t="s">
        <v>212</v>
      </c>
      <c r="P143" s="1592"/>
      <c r="Q143" s="1588"/>
      <c r="R143" s="1590"/>
      <c r="S143" s="1744" t="s">
        <v>213</v>
      </c>
      <c r="T143" s="1588"/>
      <c r="U143" s="1588"/>
      <c r="V143" s="1588"/>
      <c r="W143" s="1745"/>
      <c r="X143" s="1588"/>
      <c r="Y143" s="1588"/>
      <c r="Z143" s="1746"/>
      <c r="AA143" s="1588"/>
      <c r="AB143" s="1588"/>
      <c r="AC143" s="1588"/>
      <c r="AD143" s="1588"/>
      <c r="AE143" s="1747">
        <v>37</v>
      </c>
      <c r="AF143" s="1588"/>
      <c r="AG143" s="1588"/>
      <c r="AH143" s="1588"/>
      <c r="AI143" s="1595"/>
    </row>
    <row r="144" spans="1:40" ht="22.35" customHeight="1" x14ac:dyDescent="0.2">
      <c r="D144" s="421"/>
    </row>
    <row r="145" spans="1:39" ht="22.35" customHeight="1" thickBot="1" x14ac:dyDescent="0.25">
      <c r="A145" s="1637"/>
      <c r="B145" s="1637" t="s">
        <v>29</v>
      </c>
      <c r="C145" s="1566">
        <v>1</v>
      </c>
      <c r="D145" s="1566">
        <v>2</v>
      </c>
      <c r="E145" s="1566">
        <v>3</v>
      </c>
      <c r="F145" s="1566">
        <v>4</v>
      </c>
      <c r="G145" s="1598">
        <v>5</v>
      </c>
      <c r="H145" s="1598">
        <v>6</v>
      </c>
      <c r="I145" s="1566">
        <v>7</v>
      </c>
      <c r="J145" s="1566">
        <v>8</v>
      </c>
      <c r="K145" s="1566">
        <v>9</v>
      </c>
      <c r="L145" s="1566">
        <v>10</v>
      </c>
      <c r="M145" s="1566">
        <v>11</v>
      </c>
      <c r="N145" s="1598">
        <v>12</v>
      </c>
      <c r="O145" s="1598">
        <v>13</v>
      </c>
      <c r="P145" s="1566">
        <v>14</v>
      </c>
      <c r="Q145" s="1566">
        <v>15</v>
      </c>
      <c r="R145" s="1566">
        <v>16</v>
      </c>
      <c r="S145" s="1566">
        <v>17</v>
      </c>
      <c r="T145" s="1566">
        <v>18</v>
      </c>
      <c r="U145" s="1598">
        <v>19</v>
      </c>
      <c r="V145" s="1598">
        <v>20</v>
      </c>
      <c r="W145" s="1566">
        <v>21</v>
      </c>
      <c r="X145" s="1566">
        <v>22</v>
      </c>
      <c r="Y145" s="1566">
        <v>23</v>
      </c>
      <c r="Z145" s="1566">
        <v>24</v>
      </c>
      <c r="AA145" s="1566">
        <v>25</v>
      </c>
      <c r="AB145" s="1598">
        <v>26</v>
      </c>
      <c r="AC145" s="1598">
        <v>27</v>
      </c>
      <c r="AD145" s="1566">
        <v>28</v>
      </c>
      <c r="AE145" s="1566">
        <v>29</v>
      </c>
      <c r="AF145" s="1566">
        <v>30</v>
      </c>
      <c r="AG145" s="1566">
        <v>31</v>
      </c>
      <c r="AH145" s="111"/>
      <c r="AI145" s="112"/>
    </row>
    <row r="146" spans="1:39" ht="22.35" customHeight="1" x14ac:dyDescent="0.2">
      <c r="A146" s="1982">
        <v>1</v>
      </c>
      <c r="B146" s="1983" t="s">
        <v>224</v>
      </c>
      <c r="C146" s="1861" t="s">
        <v>225</v>
      </c>
      <c r="D146" s="1896" t="s">
        <v>225</v>
      </c>
      <c r="E146" s="1861" t="s">
        <v>225</v>
      </c>
      <c r="F146" s="1861" t="s">
        <v>225</v>
      </c>
      <c r="G146" s="1861"/>
      <c r="H146" s="1861"/>
      <c r="I146" s="1861" t="s">
        <v>225</v>
      </c>
      <c r="J146" s="1861" t="s">
        <v>225</v>
      </c>
      <c r="K146" s="1861" t="s">
        <v>225</v>
      </c>
      <c r="L146" s="1861" t="s">
        <v>225</v>
      </c>
      <c r="M146" s="1861" t="s">
        <v>225</v>
      </c>
      <c r="N146" s="1984"/>
      <c r="O146" s="1984"/>
      <c r="P146" s="1861" t="s">
        <v>118</v>
      </c>
      <c r="Q146" s="1861" t="s">
        <v>118</v>
      </c>
      <c r="R146" s="1861" t="s">
        <v>118</v>
      </c>
      <c r="S146" s="1861" t="s">
        <v>118</v>
      </c>
      <c r="T146" s="1861" t="s">
        <v>118</v>
      </c>
      <c r="U146" s="1861" t="s">
        <v>117</v>
      </c>
      <c r="V146" s="1861" t="s">
        <v>117</v>
      </c>
      <c r="W146" s="1861" t="s">
        <v>36</v>
      </c>
      <c r="X146" s="1861" t="s">
        <v>36</v>
      </c>
      <c r="Y146" s="1861" t="s">
        <v>36</v>
      </c>
      <c r="Z146" s="1861" t="s">
        <v>36</v>
      </c>
      <c r="AA146" s="1861" t="s">
        <v>36</v>
      </c>
      <c r="AB146" s="1861"/>
      <c r="AC146" s="1861"/>
      <c r="AD146" s="1861" t="s">
        <v>225</v>
      </c>
      <c r="AE146" s="1861" t="s">
        <v>225</v>
      </c>
      <c r="AF146" s="1896" t="s">
        <v>225</v>
      </c>
      <c r="AG146" s="1910" t="s">
        <v>225</v>
      </c>
      <c r="AH146" s="116"/>
      <c r="AI146" s="117"/>
    </row>
    <row r="147" spans="1:39" ht="22.35" customHeight="1" x14ac:dyDescent="0.2">
      <c r="A147" s="1751">
        <v>2</v>
      </c>
      <c r="B147" s="1752" t="s">
        <v>226</v>
      </c>
      <c r="C147" s="1550" t="s">
        <v>36</v>
      </c>
      <c r="D147" s="1550" t="s">
        <v>36</v>
      </c>
      <c r="E147" s="1550" t="s">
        <v>36</v>
      </c>
      <c r="F147" s="1550" t="s">
        <v>36</v>
      </c>
      <c r="G147" s="1550"/>
      <c r="H147" s="1550"/>
      <c r="I147" s="1550" t="s">
        <v>296</v>
      </c>
      <c r="J147" s="1550" t="s">
        <v>296</v>
      </c>
      <c r="K147" s="1550" t="s">
        <v>296</v>
      </c>
      <c r="L147" s="1550" t="s">
        <v>296</v>
      </c>
      <c r="M147" s="1550" t="s">
        <v>296</v>
      </c>
      <c r="N147" s="1550"/>
      <c r="O147" s="1862" t="s">
        <v>80</v>
      </c>
      <c r="P147" s="1535" t="s">
        <v>154</v>
      </c>
      <c r="Q147" s="1535" t="s">
        <v>154</v>
      </c>
      <c r="R147" s="1535" t="s">
        <v>154</v>
      </c>
      <c r="S147" s="1535" t="s">
        <v>154</v>
      </c>
      <c r="T147" s="1844" t="s">
        <v>154</v>
      </c>
      <c r="U147" s="1661"/>
      <c r="V147" s="1535"/>
      <c r="W147" s="1535" t="s">
        <v>118</v>
      </c>
      <c r="X147" s="1535" t="s">
        <v>118</v>
      </c>
      <c r="Y147" s="1535" t="s">
        <v>118</v>
      </c>
      <c r="Z147" s="1535" t="s">
        <v>118</v>
      </c>
      <c r="AA147" s="1535" t="s">
        <v>118</v>
      </c>
      <c r="AB147" s="1753" t="s">
        <v>117</v>
      </c>
      <c r="AC147" s="1535" t="s">
        <v>117</v>
      </c>
      <c r="AD147" s="1550" t="s">
        <v>36</v>
      </c>
      <c r="AE147" s="1550" t="s">
        <v>36</v>
      </c>
      <c r="AF147" s="1550" t="s">
        <v>36</v>
      </c>
      <c r="AG147" s="1754" t="s">
        <v>36</v>
      </c>
      <c r="AH147" s="116"/>
      <c r="AI147" s="117"/>
    </row>
    <row r="148" spans="1:39" ht="22.35" customHeight="1" x14ac:dyDescent="0.2">
      <c r="A148" s="1751">
        <v>3</v>
      </c>
      <c r="B148" s="1752" t="s">
        <v>227</v>
      </c>
      <c r="C148" s="1550" t="s">
        <v>36</v>
      </c>
      <c r="D148" s="1550" t="s">
        <v>36</v>
      </c>
      <c r="E148" s="1550" t="s">
        <v>36</v>
      </c>
      <c r="F148" s="483" t="s">
        <v>124</v>
      </c>
      <c r="G148" s="483" t="s">
        <v>122</v>
      </c>
      <c r="H148" s="483" t="s">
        <v>123</v>
      </c>
      <c r="I148" s="1550" t="s">
        <v>36</v>
      </c>
      <c r="J148" s="1550" t="s">
        <v>36</v>
      </c>
      <c r="K148" s="1550" t="s">
        <v>36</v>
      </c>
      <c r="L148" s="1550" t="s">
        <v>36</v>
      </c>
      <c r="M148" s="483" t="s">
        <v>124</v>
      </c>
      <c r="N148" s="483" t="s">
        <v>122</v>
      </c>
      <c r="O148" s="483" t="s">
        <v>123</v>
      </c>
      <c r="P148" s="1550" t="s">
        <v>36</v>
      </c>
      <c r="Q148" s="1550" t="s">
        <v>36</v>
      </c>
      <c r="R148" s="1604" t="s">
        <v>36</v>
      </c>
      <c r="S148" s="1550" t="s">
        <v>36</v>
      </c>
      <c r="T148" s="1985" t="s">
        <v>36</v>
      </c>
      <c r="U148" s="1535"/>
      <c r="V148" s="1535"/>
      <c r="W148" s="1535" t="s">
        <v>154</v>
      </c>
      <c r="X148" s="1535" t="s">
        <v>154</v>
      </c>
      <c r="Y148" s="1535" t="s">
        <v>154</v>
      </c>
      <c r="Z148" s="1535" t="s">
        <v>154</v>
      </c>
      <c r="AA148" s="1535" t="s">
        <v>154</v>
      </c>
      <c r="AB148" s="1535"/>
      <c r="AC148" s="1753"/>
      <c r="AD148" s="1535" t="s">
        <v>154</v>
      </c>
      <c r="AE148" s="1535" t="s">
        <v>154</v>
      </c>
      <c r="AF148" s="1535" t="s">
        <v>154</v>
      </c>
      <c r="AG148" s="1535" t="s">
        <v>154</v>
      </c>
      <c r="AH148" s="116"/>
      <c r="AI148" s="117"/>
    </row>
    <row r="149" spans="1:39" ht="22.35" customHeight="1" thickBot="1" x14ac:dyDescent="0.25">
      <c r="A149" s="1757">
        <v>4</v>
      </c>
      <c r="B149" s="1758" t="s">
        <v>224</v>
      </c>
      <c r="C149" s="1759" t="s">
        <v>225</v>
      </c>
      <c r="D149" s="1759" t="s">
        <v>225</v>
      </c>
      <c r="E149" s="1759" t="s">
        <v>225</v>
      </c>
      <c r="F149" s="1759" t="s">
        <v>225</v>
      </c>
      <c r="G149" s="1759" t="s">
        <v>0</v>
      </c>
      <c r="H149" s="1759" t="s">
        <v>0</v>
      </c>
      <c r="I149" s="1759" t="s">
        <v>118</v>
      </c>
      <c r="J149" s="1759" t="s">
        <v>118</v>
      </c>
      <c r="K149" s="1759" t="s">
        <v>118</v>
      </c>
      <c r="L149" s="1759" t="s">
        <v>118</v>
      </c>
      <c r="M149" s="1759" t="s">
        <v>118</v>
      </c>
      <c r="N149" s="1759" t="s">
        <v>117</v>
      </c>
      <c r="O149" s="1566" t="s">
        <v>117</v>
      </c>
      <c r="P149" s="1566" t="s">
        <v>36</v>
      </c>
      <c r="Q149" s="1566" t="s">
        <v>36</v>
      </c>
      <c r="R149" s="1566" t="s">
        <v>36</v>
      </c>
      <c r="S149" s="1759" t="s">
        <v>36</v>
      </c>
      <c r="T149" s="1759" t="s">
        <v>36</v>
      </c>
      <c r="U149" s="1566"/>
      <c r="V149" s="1759"/>
      <c r="W149" s="1566" t="s">
        <v>225</v>
      </c>
      <c r="X149" s="1566" t="s">
        <v>225</v>
      </c>
      <c r="Y149" s="1566" t="s">
        <v>225</v>
      </c>
      <c r="Z149" s="1566" t="s">
        <v>225</v>
      </c>
      <c r="AA149" s="1566" t="s">
        <v>225</v>
      </c>
      <c r="AB149" s="1759"/>
      <c r="AC149" s="1759"/>
      <c r="AD149" s="1759" t="s">
        <v>225</v>
      </c>
      <c r="AE149" s="1759" t="s">
        <v>225</v>
      </c>
      <c r="AF149" s="1759" t="s">
        <v>225</v>
      </c>
      <c r="AG149" s="1760" t="s">
        <v>225</v>
      </c>
      <c r="AH149" s="116"/>
      <c r="AI149" s="117"/>
    </row>
    <row r="150" spans="1:39" ht="22.35" customHeight="1" thickBot="1" x14ac:dyDescent="0.25">
      <c r="A150" s="130"/>
      <c r="B150" s="124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  <c r="AA150" s="131"/>
      <c r="AB150" s="131"/>
      <c r="AC150" s="131"/>
      <c r="AD150" s="131"/>
      <c r="AE150" s="131"/>
      <c r="AF150" s="131"/>
      <c r="AG150" s="132"/>
      <c r="AH150" s="133"/>
      <c r="AI150" s="117"/>
    </row>
    <row r="151" spans="1:39" ht="22.35" customHeight="1" x14ac:dyDescent="0.2">
      <c r="A151" s="48"/>
      <c r="B151" s="1360" t="s">
        <v>228</v>
      </c>
      <c r="C151" s="1981"/>
      <c r="D151" s="1986" t="s">
        <v>97</v>
      </c>
      <c r="E151" s="1987"/>
      <c r="F151" s="1981"/>
      <c r="G151" s="1988" t="s">
        <v>98</v>
      </c>
      <c r="H151" s="1976"/>
      <c r="I151" s="1989"/>
      <c r="J151" s="1988" t="s">
        <v>99</v>
      </c>
      <c r="K151" s="1990"/>
      <c r="L151" s="1989"/>
      <c r="M151" s="1991" t="s">
        <v>100</v>
      </c>
      <c r="N151" s="1990"/>
      <c r="O151" s="1989"/>
      <c r="P151" s="1988" t="s">
        <v>101</v>
      </c>
      <c r="Q151" s="1992"/>
      <c r="R151" s="1989"/>
      <c r="S151" s="1988" t="s">
        <v>102</v>
      </c>
      <c r="T151" s="1993"/>
      <c r="U151" s="1989"/>
      <c r="V151" s="1988" t="s">
        <v>103</v>
      </c>
      <c r="W151" s="1992"/>
      <c r="X151" s="1994" t="s">
        <v>209</v>
      </c>
      <c r="Y151" s="1995"/>
      <c r="Z151" s="1995"/>
      <c r="AA151" s="1996"/>
      <c r="AB151" s="1347" t="s">
        <v>104</v>
      </c>
      <c r="AC151" s="1372"/>
      <c r="AD151" s="1372"/>
      <c r="AE151" s="1373"/>
      <c r="AF151" s="1373"/>
      <c r="AG151" s="1374"/>
      <c r="AH151" s="133"/>
      <c r="AI151" s="117"/>
    </row>
    <row r="152" spans="1:39" ht="22.35" customHeight="1" x14ac:dyDescent="0.2">
      <c r="A152" s="48"/>
      <c r="B152" s="1772" t="s">
        <v>229</v>
      </c>
      <c r="C152" s="1773" t="s">
        <v>230</v>
      </c>
      <c r="D152" s="1503"/>
      <c r="E152" s="1504"/>
      <c r="F152" s="1773" t="s">
        <v>230</v>
      </c>
      <c r="G152" s="1503"/>
      <c r="H152" s="1504"/>
      <c r="I152" s="1773" t="s">
        <v>230</v>
      </c>
      <c r="J152" s="1503"/>
      <c r="K152" s="1504"/>
      <c r="L152" s="1773" t="s">
        <v>230</v>
      </c>
      <c r="M152" s="1503"/>
      <c r="N152" s="1504"/>
      <c r="O152" s="1773" t="s">
        <v>231</v>
      </c>
      <c r="P152" s="1503"/>
      <c r="Q152" s="1504"/>
      <c r="R152" s="1773"/>
      <c r="S152" s="1503"/>
      <c r="T152" s="1504"/>
      <c r="U152" s="1773"/>
      <c r="V152" s="1503"/>
      <c r="W152" s="1504"/>
      <c r="X152" s="1773"/>
      <c r="Y152" s="1774"/>
      <c r="Z152" s="1774"/>
      <c r="AA152" s="1774"/>
      <c r="AB152" s="1500"/>
      <c r="AC152" s="1774"/>
      <c r="AD152" s="1774"/>
      <c r="AE152" s="1774"/>
      <c r="AF152" s="1774"/>
      <c r="AG152" s="1775"/>
      <c r="AH152" s="133"/>
      <c r="AI152" s="117"/>
    </row>
    <row r="153" spans="1:39" ht="22.35" customHeight="1" x14ac:dyDescent="0.2">
      <c r="A153" s="48"/>
      <c r="B153" s="4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133"/>
      <c r="AI153" s="117"/>
      <c r="AM153" t="s">
        <v>436</v>
      </c>
    </row>
    <row r="154" spans="1:39" ht="22.35" customHeight="1" thickBot="1" x14ac:dyDescent="0.25">
      <c r="A154" s="1776" t="s">
        <v>28</v>
      </c>
      <c r="B154" s="1597" t="s">
        <v>29</v>
      </c>
      <c r="C154" s="1566">
        <v>1</v>
      </c>
      <c r="D154" s="1566">
        <v>2</v>
      </c>
      <c r="E154" s="1566">
        <v>3</v>
      </c>
      <c r="F154" s="1566">
        <v>4</v>
      </c>
      <c r="G154" s="1598">
        <v>5</v>
      </c>
      <c r="H154" s="1598">
        <v>6</v>
      </c>
      <c r="I154" s="1566">
        <v>7</v>
      </c>
      <c r="J154" s="1566">
        <v>8</v>
      </c>
      <c r="K154" s="1566">
        <v>9</v>
      </c>
      <c r="L154" s="1566">
        <v>10</v>
      </c>
      <c r="M154" s="1566">
        <v>11</v>
      </c>
      <c r="N154" s="1598">
        <v>12</v>
      </c>
      <c r="O154" s="1598">
        <v>13</v>
      </c>
      <c r="P154" s="1566">
        <v>14</v>
      </c>
      <c r="Q154" s="1566">
        <v>15</v>
      </c>
      <c r="R154" s="1566">
        <v>16</v>
      </c>
      <c r="S154" s="1566">
        <v>17</v>
      </c>
      <c r="T154" s="1566">
        <v>18</v>
      </c>
      <c r="U154" s="1598">
        <v>19</v>
      </c>
      <c r="V154" s="1598">
        <v>20</v>
      </c>
      <c r="W154" s="1566">
        <v>21</v>
      </c>
      <c r="X154" s="1566">
        <v>22</v>
      </c>
      <c r="Y154" s="1566">
        <v>23</v>
      </c>
      <c r="Z154" s="1566">
        <v>24</v>
      </c>
      <c r="AA154" s="1566">
        <v>25</v>
      </c>
      <c r="AB154" s="1598">
        <v>26</v>
      </c>
      <c r="AC154" s="1598">
        <v>27</v>
      </c>
      <c r="AD154" s="1566">
        <v>28</v>
      </c>
      <c r="AE154" s="1566">
        <v>29</v>
      </c>
      <c r="AF154" s="1566">
        <v>30</v>
      </c>
      <c r="AG154" s="1566">
        <v>31</v>
      </c>
      <c r="AH154" s="133"/>
      <c r="AI154" s="117"/>
    </row>
    <row r="155" spans="1:39" ht="22.35" customHeight="1" x14ac:dyDescent="0.2">
      <c r="A155" s="1997">
        <v>8520</v>
      </c>
      <c r="B155" s="1998" t="s">
        <v>232</v>
      </c>
      <c r="C155" s="1861" t="s">
        <v>233</v>
      </c>
      <c r="D155" s="1861" t="s">
        <v>233</v>
      </c>
      <c r="E155" s="1861" t="s">
        <v>233</v>
      </c>
      <c r="F155" s="1861" t="s">
        <v>233</v>
      </c>
      <c r="G155" s="1861"/>
      <c r="H155" s="1861"/>
      <c r="I155" s="1861" t="s">
        <v>233</v>
      </c>
      <c r="J155" s="1861" t="s">
        <v>233</v>
      </c>
      <c r="K155" s="1861" t="s">
        <v>233</v>
      </c>
      <c r="L155" s="1861" t="s">
        <v>233</v>
      </c>
      <c r="M155" s="1861" t="s">
        <v>233</v>
      </c>
      <c r="N155" s="1861"/>
      <c r="O155" s="1861"/>
      <c r="P155" s="1861" t="s">
        <v>233</v>
      </c>
      <c r="Q155" s="1999" t="s">
        <v>233</v>
      </c>
      <c r="R155" s="1999" t="s">
        <v>233</v>
      </c>
      <c r="S155" s="1999" t="s">
        <v>233</v>
      </c>
      <c r="T155" s="1999" t="s">
        <v>233</v>
      </c>
      <c r="U155" s="1904"/>
      <c r="V155" s="1904"/>
      <c r="W155" s="1904" t="s">
        <v>437</v>
      </c>
      <c r="X155" s="1861" t="s">
        <v>233</v>
      </c>
      <c r="Y155" s="1861" t="s">
        <v>233</v>
      </c>
      <c r="Z155" s="1907" t="s">
        <v>233</v>
      </c>
      <c r="AA155" s="1861" t="s">
        <v>233</v>
      </c>
      <c r="AB155" s="1861"/>
      <c r="AC155" s="1861"/>
      <c r="AD155" s="1861" t="s">
        <v>233</v>
      </c>
      <c r="AE155" s="1861" t="s">
        <v>233</v>
      </c>
      <c r="AF155" s="1861" t="s">
        <v>233</v>
      </c>
      <c r="AG155" s="1861" t="s">
        <v>233</v>
      </c>
      <c r="AH155" s="133"/>
      <c r="AI155" s="117"/>
    </row>
    <row r="156" spans="1:39" ht="22.35" customHeight="1" x14ac:dyDescent="0.2">
      <c r="A156" s="137"/>
      <c r="B156" s="136"/>
      <c r="C156" s="129"/>
      <c r="D156" s="129"/>
      <c r="E156" s="129"/>
      <c r="F156" s="129"/>
      <c r="G156" s="129"/>
      <c r="H156" s="129"/>
      <c r="I156" s="129"/>
      <c r="J156" s="129"/>
      <c r="K156" s="129"/>
      <c r="L156" s="129"/>
      <c r="M156" s="129"/>
      <c r="N156" s="129"/>
      <c r="O156" s="129"/>
      <c r="P156" s="129"/>
      <c r="Q156" s="129"/>
      <c r="R156" s="129"/>
      <c r="S156" s="129"/>
      <c r="T156" s="129"/>
      <c r="U156" s="129"/>
      <c r="V156" s="129"/>
      <c r="W156" s="129"/>
      <c r="X156" s="129"/>
      <c r="Y156" s="129"/>
      <c r="Z156" s="129"/>
      <c r="AA156" s="129"/>
      <c r="AB156" s="129"/>
      <c r="AC156" s="129"/>
      <c r="AD156" s="129"/>
      <c r="AE156" s="129"/>
      <c r="AF156" s="129"/>
      <c r="AG156" s="129"/>
      <c r="AH156" s="133"/>
      <c r="AI156" s="117"/>
    </row>
    <row r="157" spans="1:39" ht="22.35" customHeight="1" x14ac:dyDescent="0.2">
      <c r="AH157" s="67"/>
      <c r="AI157" s="67"/>
    </row>
    <row r="158" spans="1:39" ht="22.35" customHeight="1" thickBot="1" x14ac:dyDescent="0.25">
      <c r="A158" s="108" t="s">
        <v>234</v>
      </c>
      <c r="B158" s="109"/>
      <c r="C158" s="109"/>
      <c r="D158" s="110"/>
      <c r="E158" s="110"/>
      <c r="F158" s="110"/>
      <c r="G158" s="65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09"/>
      <c r="AI158" s="109"/>
    </row>
    <row r="159" spans="1:39" ht="22.35" customHeight="1" x14ac:dyDescent="0.2">
      <c r="A159" s="108"/>
      <c r="B159" s="1360" t="s">
        <v>235</v>
      </c>
      <c r="C159" s="2000"/>
      <c r="D159" s="2001" t="s">
        <v>97</v>
      </c>
      <c r="E159" s="2002"/>
      <c r="F159" s="2003"/>
      <c r="G159" s="2000"/>
      <c r="H159" s="2001" t="s">
        <v>98</v>
      </c>
      <c r="I159" s="2002"/>
      <c r="J159" s="2003"/>
      <c r="K159" s="2000"/>
      <c r="L159" s="2001" t="s">
        <v>99</v>
      </c>
      <c r="M159" s="2002"/>
      <c r="N159" s="2003"/>
      <c r="O159" s="2000"/>
      <c r="P159" s="2001" t="s">
        <v>100</v>
      </c>
      <c r="Q159" s="2002"/>
      <c r="R159" s="2003"/>
      <c r="S159" s="2000"/>
      <c r="T159" s="2001" t="s">
        <v>101</v>
      </c>
      <c r="U159" s="2002"/>
      <c r="V159" s="2003"/>
      <c r="W159" s="2000"/>
      <c r="X159" s="2001" t="s">
        <v>102</v>
      </c>
      <c r="Y159" s="2002"/>
      <c r="Z159" s="2003"/>
      <c r="AA159" s="2000"/>
      <c r="AB159" s="2001" t="s">
        <v>103</v>
      </c>
      <c r="AC159" s="2002"/>
      <c r="AD159" s="2002"/>
      <c r="AE159" s="2004" t="s">
        <v>104</v>
      </c>
      <c r="AF159" s="2002"/>
      <c r="AG159" s="2002"/>
      <c r="AH159" s="2002"/>
      <c r="AI159" s="2005"/>
    </row>
    <row r="160" spans="1:39" ht="22.35" customHeight="1" x14ac:dyDescent="0.2">
      <c r="A160" s="108"/>
      <c r="B160" s="1786" t="s">
        <v>210</v>
      </c>
      <c r="C160" s="1787">
        <v>69</v>
      </c>
      <c r="D160" s="1788" t="s">
        <v>236</v>
      </c>
      <c r="E160" s="1788"/>
      <c r="F160" s="1789"/>
      <c r="G160" s="1787">
        <v>69</v>
      </c>
      <c r="H160" s="1788" t="s">
        <v>236</v>
      </c>
      <c r="I160" s="1788"/>
      <c r="J160" s="1789"/>
      <c r="K160" s="1787">
        <v>69</v>
      </c>
      <c r="L160" s="1788" t="s">
        <v>236</v>
      </c>
      <c r="M160" s="1788"/>
      <c r="N160" s="1789"/>
      <c r="O160" s="1787">
        <v>69</v>
      </c>
      <c r="P160" s="1788" t="s">
        <v>236</v>
      </c>
      <c r="Q160" s="1788"/>
      <c r="R160" s="1789"/>
      <c r="S160" s="1787">
        <v>69</v>
      </c>
      <c r="T160" s="1788" t="s">
        <v>236</v>
      </c>
      <c r="U160" s="1788"/>
      <c r="V160" s="1789"/>
      <c r="W160" s="1787"/>
      <c r="X160" s="1790"/>
      <c r="Y160" s="1790"/>
      <c r="Z160" s="1791"/>
      <c r="AA160" s="1787"/>
      <c r="AB160" s="1788"/>
      <c r="AC160" s="1788"/>
      <c r="AD160" s="1644"/>
      <c r="AE160" s="1792">
        <v>35</v>
      </c>
      <c r="AF160" s="1788"/>
      <c r="AG160" s="1788"/>
      <c r="AH160" s="1644"/>
      <c r="AI160" s="1793"/>
    </row>
    <row r="161" spans="1:35" ht="22.35" customHeight="1" x14ac:dyDescent="0.2">
      <c r="A161" s="108"/>
      <c r="B161" s="1786" t="s">
        <v>214</v>
      </c>
      <c r="C161" s="1787">
        <v>79</v>
      </c>
      <c r="D161" s="1788" t="s">
        <v>237</v>
      </c>
      <c r="E161" s="1788"/>
      <c r="F161" s="1789"/>
      <c r="G161" s="1787">
        <v>79</v>
      </c>
      <c r="H161" s="1788" t="s">
        <v>237</v>
      </c>
      <c r="I161" s="1788"/>
      <c r="J161" s="1789"/>
      <c r="K161" s="1787">
        <v>79</v>
      </c>
      <c r="L161" s="1788" t="s">
        <v>237</v>
      </c>
      <c r="M161" s="1788"/>
      <c r="N161" s="1789"/>
      <c r="O161" s="1787">
        <v>79</v>
      </c>
      <c r="P161" s="1788" t="s">
        <v>237</v>
      </c>
      <c r="Q161" s="1788"/>
      <c r="R161" s="1789"/>
      <c r="S161" s="1787">
        <v>79</v>
      </c>
      <c r="T161" s="1788" t="s">
        <v>237</v>
      </c>
      <c r="U161" s="1788"/>
      <c r="V161" s="1789"/>
      <c r="W161" s="1787"/>
      <c r="X161" s="1788"/>
      <c r="Y161" s="1788"/>
      <c r="Z161" s="1789"/>
      <c r="AA161" s="1788"/>
      <c r="AB161" s="1788"/>
      <c r="AC161" s="1788"/>
      <c r="AD161" s="1644"/>
      <c r="AE161" s="1792">
        <v>40</v>
      </c>
      <c r="AF161" s="1788"/>
      <c r="AG161" s="1788"/>
      <c r="AH161" s="1644"/>
      <c r="AI161" s="1793"/>
    </row>
    <row r="162" spans="1:35" ht="22.35" customHeight="1" x14ac:dyDescent="0.2">
      <c r="A162" s="108"/>
      <c r="B162" s="1786" t="s">
        <v>221</v>
      </c>
      <c r="C162" s="1787">
        <v>89</v>
      </c>
      <c r="D162" s="1788" t="s">
        <v>238</v>
      </c>
      <c r="E162" s="1788"/>
      <c r="F162" s="1789"/>
      <c r="G162" s="1787">
        <v>89</v>
      </c>
      <c r="H162" s="1788" t="s">
        <v>238</v>
      </c>
      <c r="I162" s="1788"/>
      <c r="J162" s="1789"/>
      <c r="K162" s="1787">
        <v>89</v>
      </c>
      <c r="L162" s="1788" t="s">
        <v>238</v>
      </c>
      <c r="M162" s="1788"/>
      <c r="N162" s="1789"/>
      <c r="O162" s="1787">
        <v>89</v>
      </c>
      <c r="P162" s="1788" t="s">
        <v>238</v>
      </c>
      <c r="Q162" s="1788"/>
      <c r="R162" s="1789"/>
      <c r="S162" s="1787">
        <v>89</v>
      </c>
      <c r="T162" s="1788" t="s">
        <v>239</v>
      </c>
      <c r="U162" s="1788"/>
      <c r="V162" s="1789"/>
      <c r="W162" s="1794"/>
      <c r="X162" s="1795" t="s">
        <v>240</v>
      </c>
      <c r="Y162" s="1795"/>
      <c r="Z162" s="1796"/>
      <c r="AA162" s="1794"/>
      <c r="AB162" s="1795"/>
      <c r="AC162" s="1795"/>
      <c r="AD162" s="1646"/>
      <c r="AE162" s="1792">
        <v>44</v>
      </c>
      <c r="AF162" s="1788"/>
      <c r="AG162" s="1788"/>
      <c r="AH162" s="1644"/>
      <c r="AI162" s="1793"/>
    </row>
    <row r="163" spans="1:35" ht="22.35" customHeight="1" x14ac:dyDescent="0.2">
      <c r="A163" s="108"/>
      <c r="B163" s="19" t="s">
        <v>223</v>
      </c>
      <c r="C163" s="1794">
        <v>99</v>
      </c>
      <c r="D163" s="1795" t="s">
        <v>241</v>
      </c>
      <c r="E163" s="1795"/>
      <c r="F163" s="1796"/>
      <c r="G163" s="1794">
        <v>99</v>
      </c>
      <c r="H163" s="1795" t="s">
        <v>241</v>
      </c>
      <c r="I163" s="1795"/>
      <c r="J163" s="1796"/>
      <c r="K163" s="1794">
        <v>99</v>
      </c>
      <c r="L163" s="1795" t="s">
        <v>241</v>
      </c>
      <c r="M163" s="1795"/>
      <c r="N163" s="1796"/>
      <c r="O163" s="1794">
        <v>99</v>
      </c>
      <c r="P163" s="1795" t="s">
        <v>241</v>
      </c>
      <c r="Q163" s="1795"/>
      <c r="R163" s="1796"/>
      <c r="S163" s="1794">
        <v>99</v>
      </c>
      <c r="T163" s="1795" t="s">
        <v>222</v>
      </c>
      <c r="U163" s="1795"/>
      <c r="V163" s="1646"/>
      <c r="W163" s="1645"/>
      <c r="X163" s="1646"/>
      <c r="Y163" s="1795"/>
      <c r="Z163" s="1796"/>
      <c r="AA163" s="1645"/>
      <c r="AB163" s="1646"/>
      <c r="AC163" s="1795"/>
      <c r="AD163" s="1796"/>
      <c r="AE163" s="1797">
        <v>28</v>
      </c>
      <c r="AF163" s="1795"/>
      <c r="AG163" s="1795"/>
      <c r="AH163" s="1646"/>
      <c r="AI163" s="1798"/>
    </row>
    <row r="164" spans="1:35" ht="22.35" customHeight="1" thickBot="1" x14ac:dyDescent="0.25">
      <c r="A164" s="108"/>
      <c r="B164" s="1799" t="s">
        <v>242</v>
      </c>
      <c r="C164" s="1800" t="s">
        <v>163</v>
      </c>
      <c r="D164" s="1801" t="s">
        <v>243</v>
      </c>
      <c r="E164" s="1802"/>
      <c r="F164" s="1590"/>
      <c r="G164" s="1800" t="s">
        <v>163</v>
      </c>
      <c r="H164" s="1801" t="s">
        <v>243</v>
      </c>
      <c r="I164" s="1588"/>
      <c r="J164" s="1802"/>
      <c r="K164" s="1800" t="s">
        <v>163</v>
      </c>
      <c r="L164" s="1801" t="s">
        <v>243</v>
      </c>
      <c r="M164" s="1802"/>
      <c r="N164" s="1803"/>
      <c r="O164" s="1800" t="s">
        <v>163</v>
      </c>
      <c r="P164" s="1801" t="s">
        <v>243</v>
      </c>
      <c r="Q164" s="1802"/>
      <c r="R164" s="1801"/>
      <c r="S164" s="1800" t="s">
        <v>163</v>
      </c>
      <c r="T164" s="1592" t="s">
        <v>244</v>
      </c>
      <c r="U164" s="1801"/>
      <c r="V164" s="1803"/>
      <c r="W164" s="1802"/>
      <c r="X164" s="1801"/>
      <c r="Y164" s="1801"/>
      <c r="Z164" s="1801"/>
      <c r="AA164" s="1804"/>
      <c r="AB164" s="1805"/>
      <c r="AC164" s="1801"/>
      <c r="AD164" s="1806"/>
      <c r="AE164" s="1801"/>
      <c r="AF164" s="1801"/>
      <c r="AG164" s="1801"/>
      <c r="AH164" s="1807"/>
      <c r="AI164" s="1808"/>
    </row>
    <row r="165" spans="1:35" ht="22.35" customHeight="1" x14ac:dyDescent="0.2">
      <c r="A165" s="68"/>
      <c r="B165" s="108"/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09"/>
      <c r="AI165" s="109"/>
    </row>
    <row r="166" spans="1:35" ht="22.35" customHeight="1" thickBot="1" x14ac:dyDescent="0.25">
      <c r="A166" s="1776"/>
      <c r="B166" s="1597" t="s">
        <v>29</v>
      </c>
      <c r="C166" s="1566">
        <v>1</v>
      </c>
      <c r="D166" s="1566">
        <v>2</v>
      </c>
      <c r="E166" s="1566">
        <v>3</v>
      </c>
      <c r="F166" s="1566">
        <v>4</v>
      </c>
      <c r="G166" s="1598">
        <v>5</v>
      </c>
      <c r="H166" s="1598">
        <v>6</v>
      </c>
      <c r="I166" s="1566">
        <v>7</v>
      </c>
      <c r="J166" s="1566">
        <v>8</v>
      </c>
      <c r="K166" s="1566">
        <v>9</v>
      </c>
      <c r="L166" s="1566">
        <v>10</v>
      </c>
      <c r="M166" s="1566">
        <v>11</v>
      </c>
      <c r="N166" s="1598">
        <v>12</v>
      </c>
      <c r="O166" s="1598">
        <v>13</v>
      </c>
      <c r="P166" s="1566">
        <v>14</v>
      </c>
      <c r="Q166" s="1566">
        <v>15</v>
      </c>
      <c r="R166" s="1566">
        <v>16</v>
      </c>
      <c r="S166" s="1566">
        <v>17</v>
      </c>
      <c r="T166" s="1566">
        <v>18</v>
      </c>
      <c r="U166" s="1598">
        <v>19</v>
      </c>
      <c r="V166" s="1598">
        <v>20</v>
      </c>
      <c r="W166" s="1566">
        <v>21</v>
      </c>
      <c r="X166" s="1566">
        <v>22</v>
      </c>
      <c r="Y166" s="1566">
        <v>23</v>
      </c>
      <c r="Z166" s="1566">
        <v>24</v>
      </c>
      <c r="AA166" s="1566">
        <v>25</v>
      </c>
      <c r="AB166" s="1598">
        <v>26</v>
      </c>
      <c r="AC166" s="1598">
        <v>27</v>
      </c>
      <c r="AD166" s="1566">
        <v>28</v>
      </c>
      <c r="AE166" s="1566">
        <v>29</v>
      </c>
      <c r="AF166" s="1566">
        <v>30</v>
      </c>
      <c r="AG166" s="1566">
        <v>31</v>
      </c>
      <c r="AH166" s="111"/>
      <c r="AI166" s="112"/>
    </row>
    <row r="167" spans="1:35" ht="22.35" customHeight="1" x14ac:dyDescent="0.2">
      <c r="A167" s="1982">
        <v>1</v>
      </c>
      <c r="B167" s="2006" t="s">
        <v>245</v>
      </c>
      <c r="C167" s="1889" t="s">
        <v>163</v>
      </c>
      <c r="D167" s="1889" t="s">
        <v>163</v>
      </c>
      <c r="E167" s="1861" t="s">
        <v>163</v>
      </c>
      <c r="F167" s="1861" t="s">
        <v>163</v>
      </c>
      <c r="G167" s="1890"/>
      <c r="H167" s="1889"/>
      <c r="I167" s="1890">
        <v>69</v>
      </c>
      <c r="J167" s="1890">
        <v>69</v>
      </c>
      <c r="K167" s="1889">
        <v>69</v>
      </c>
      <c r="L167" s="1890">
        <v>69</v>
      </c>
      <c r="M167" s="1861">
        <v>69</v>
      </c>
      <c r="N167" s="1889"/>
      <c r="O167" s="1889"/>
      <c r="P167" s="1862" t="s">
        <v>246</v>
      </c>
      <c r="Q167" s="1889">
        <v>79</v>
      </c>
      <c r="R167" s="1889">
        <v>79</v>
      </c>
      <c r="S167" s="1861">
        <v>79</v>
      </c>
      <c r="T167" s="1861">
        <v>79</v>
      </c>
      <c r="U167" s="1889"/>
      <c r="V167" s="1889"/>
      <c r="W167" s="1889">
        <v>89</v>
      </c>
      <c r="X167" s="1889">
        <v>89</v>
      </c>
      <c r="Y167" s="1860">
        <v>89</v>
      </c>
      <c r="Z167" s="1889">
        <v>89</v>
      </c>
      <c r="AA167" s="2007">
        <v>89</v>
      </c>
      <c r="AB167" s="2008">
        <v>89</v>
      </c>
      <c r="AC167" s="2008"/>
      <c r="AD167" s="2008">
        <v>99</v>
      </c>
      <c r="AE167" s="2008">
        <v>99</v>
      </c>
      <c r="AF167" s="2009">
        <v>99</v>
      </c>
      <c r="AG167" s="2010">
        <v>99</v>
      </c>
      <c r="AH167" s="125"/>
      <c r="AI167" s="67"/>
    </row>
    <row r="168" spans="1:35" ht="22.35" customHeight="1" x14ac:dyDescent="0.2">
      <c r="A168" s="1751">
        <v>2</v>
      </c>
      <c r="B168" s="1812" t="s">
        <v>247</v>
      </c>
      <c r="C168" s="1526">
        <v>69</v>
      </c>
      <c r="D168" s="1526">
        <v>69</v>
      </c>
      <c r="E168" s="1526">
        <v>69</v>
      </c>
      <c r="F168" s="1526">
        <v>69</v>
      </c>
      <c r="G168" s="1526"/>
      <c r="H168" s="1567"/>
      <c r="I168" s="1567">
        <v>79</v>
      </c>
      <c r="J168" s="2011">
        <v>79</v>
      </c>
      <c r="K168" s="1567">
        <v>79</v>
      </c>
      <c r="L168" s="1535">
        <v>79</v>
      </c>
      <c r="M168" s="1535">
        <v>79</v>
      </c>
      <c r="N168" s="1567"/>
      <c r="O168" s="1862"/>
      <c r="P168" s="1862">
        <v>89</v>
      </c>
      <c r="Q168" s="1567">
        <v>89</v>
      </c>
      <c r="R168" s="1536">
        <v>89</v>
      </c>
      <c r="S168" s="1567">
        <v>89</v>
      </c>
      <c r="T168" s="1535">
        <v>89</v>
      </c>
      <c r="U168" s="1567">
        <v>89</v>
      </c>
      <c r="V168" s="1567"/>
      <c r="W168" s="1567">
        <v>99</v>
      </c>
      <c r="X168" s="1567">
        <v>99</v>
      </c>
      <c r="Y168" s="1567">
        <v>99</v>
      </c>
      <c r="Z168" s="1862">
        <v>99</v>
      </c>
      <c r="AA168" s="1535" t="s">
        <v>36</v>
      </c>
      <c r="AB168" s="1536"/>
      <c r="AC168" s="1550"/>
      <c r="AD168" s="1550" t="s">
        <v>163</v>
      </c>
      <c r="AE168" s="1550" t="s">
        <v>163</v>
      </c>
      <c r="AF168" s="1550" t="s">
        <v>163</v>
      </c>
      <c r="AG168" s="1862" t="s">
        <v>163</v>
      </c>
      <c r="AH168" s="126"/>
      <c r="AI168" s="107"/>
    </row>
    <row r="169" spans="1:35" ht="22.35" customHeight="1" x14ac:dyDescent="0.2">
      <c r="A169" s="1751">
        <v>3</v>
      </c>
      <c r="B169" s="1812" t="s">
        <v>248</v>
      </c>
      <c r="C169" s="1672">
        <v>79</v>
      </c>
      <c r="D169" s="1672">
        <v>79</v>
      </c>
      <c r="E169" s="1672">
        <v>79</v>
      </c>
      <c r="F169" s="1672">
        <v>79</v>
      </c>
      <c r="G169" s="1536"/>
      <c r="H169" s="1672"/>
      <c r="I169" s="1668">
        <v>89</v>
      </c>
      <c r="J169" s="1668">
        <v>89</v>
      </c>
      <c r="K169" s="1668" t="s">
        <v>438</v>
      </c>
      <c r="L169" s="1605">
        <v>89</v>
      </c>
      <c r="M169" s="1866">
        <v>89</v>
      </c>
      <c r="N169" s="1672">
        <v>89</v>
      </c>
      <c r="O169" s="1550"/>
      <c r="P169" s="1539">
        <v>99</v>
      </c>
      <c r="Q169" s="1539">
        <v>99</v>
      </c>
      <c r="R169" s="1539">
        <v>99</v>
      </c>
      <c r="S169" s="1539">
        <v>99</v>
      </c>
      <c r="T169" s="1539" t="s">
        <v>36</v>
      </c>
      <c r="U169" s="1539"/>
      <c r="V169" s="1539"/>
      <c r="W169" s="1539" t="s">
        <v>163</v>
      </c>
      <c r="X169" s="1539" t="s">
        <v>163</v>
      </c>
      <c r="Y169" s="1539" t="s">
        <v>163</v>
      </c>
      <c r="Z169" s="1539" t="s">
        <v>163</v>
      </c>
      <c r="AA169" s="1539" t="s">
        <v>163</v>
      </c>
      <c r="AB169" s="1539"/>
      <c r="AC169" s="1539"/>
      <c r="AD169" s="1539">
        <v>69</v>
      </c>
      <c r="AE169" s="1539">
        <v>69</v>
      </c>
      <c r="AF169" s="1539">
        <v>69</v>
      </c>
      <c r="AG169" s="1548">
        <v>69</v>
      </c>
      <c r="AH169" s="125"/>
      <c r="AI169" s="67"/>
    </row>
    <row r="170" spans="1:35" ht="22.35" customHeight="1" thickBot="1" x14ac:dyDescent="0.25">
      <c r="A170" s="1751">
        <v>4</v>
      </c>
      <c r="B170" s="1812" t="s">
        <v>249</v>
      </c>
      <c r="C170" s="1535">
        <v>89</v>
      </c>
      <c r="D170" s="1535">
        <v>89</v>
      </c>
      <c r="E170" s="1535">
        <v>89</v>
      </c>
      <c r="F170" s="1661">
        <v>89</v>
      </c>
      <c r="G170" s="1535">
        <v>89</v>
      </c>
      <c r="H170" s="1535"/>
      <c r="I170" s="1604">
        <v>99</v>
      </c>
      <c r="J170" s="1535">
        <v>99</v>
      </c>
      <c r="K170" s="1535">
        <v>99</v>
      </c>
      <c r="L170" s="1535">
        <v>99</v>
      </c>
      <c r="M170" s="1535" t="s">
        <v>36</v>
      </c>
      <c r="N170" s="1604"/>
      <c r="O170" s="1535"/>
      <c r="P170" s="1535" t="s">
        <v>163</v>
      </c>
      <c r="Q170" s="1711" t="s">
        <v>163</v>
      </c>
      <c r="R170" s="1711" t="s">
        <v>163</v>
      </c>
      <c r="S170" s="1567" t="s">
        <v>163</v>
      </c>
      <c r="T170" s="1535" t="s">
        <v>250</v>
      </c>
      <c r="U170" s="1535"/>
      <c r="V170" s="1535"/>
      <c r="W170" s="1535">
        <v>69</v>
      </c>
      <c r="X170" s="1535">
        <v>69</v>
      </c>
      <c r="Y170" s="1711">
        <v>69</v>
      </c>
      <c r="Z170" s="2012">
        <v>69</v>
      </c>
      <c r="AA170" s="1535">
        <v>69</v>
      </c>
      <c r="AB170" s="1535"/>
      <c r="AC170" s="1535"/>
      <c r="AD170" s="1535">
        <v>79</v>
      </c>
      <c r="AE170" s="1535">
        <v>79</v>
      </c>
      <c r="AF170" s="1711">
        <v>79</v>
      </c>
      <c r="AG170" s="2012">
        <v>79</v>
      </c>
      <c r="AH170" s="125"/>
      <c r="AI170" s="67"/>
    </row>
    <row r="171" spans="1:35" ht="22.35" customHeight="1" thickBot="1" x14ac:dyDescent="0.25">
      <c r="A171" s="1757">
        <v>5</v>
      </c>
      <c r="B171" s="1614" t="s">
        <v>251</v>
      </c>
      <c r="C171" s="1610">
        <v>99</v>
      </c>
      <c r="D171" s="1610">
        <v>99</v>
      </c>
      <c r="E171" s="1610">
        <v>99</v>
      </c>
      <c r="F171" s="1610" t="s">
        <v>36</v>
      </c>
      <c r="G171" s="1610"/>
      <c r="H171" s="1610"/>
      <c r="I171" s="1610" t="s">
        <v>163</v>
      </c>
      <c r="J171" s="1610" t="s">
        <v>163</v>
      </c>
      <c r="K171" s="1610" t="s">
        <v>163</v>
      </c>
      <c r="L171" s="1610" t="s">
        <v>163</v>
      </c>
      <c r="M171" s="1610" t="s">
        <v>163</v>
      </c>
      <c r="N171" s="1610"/>
      <c r="O171" s="1610"/>
      <c r="P171" s="1713">
        <v>69</v>
      </c>
      <c r="Q171" s="1713">
        <v>69</v>
      </c>
      <c r="R171" s="1713">
        <v>69</v>
      </c>
      <c r="S171" s="1566">
        <v>69</v>
      </c>
      <c r="T171" s="1820">
        <v>69</v>
      </c>
      <c r="U171" s="1661"/>
      <c r="V171" s="1713"/>
      <c r="W171" s="1713">
        <v>79</v>
      </c>
      <c r="X171" s="1713">
        <v>79</v>
      </c>
      <c r="Y171" s="1860">
        <v>79</v>
      </c>
      <c r="Z171" s="1817">
        <v>79</v>
      </c>
      <c r="AA171" s="1616">
        <v>79</v>
      </c>
      <c r="AB171" s="1817" t="s">
        <v>54</v>
      </c>
      <c r="AC171" s="1566"/>
      <c r="AD171" s="1912">
        <v>89</v>
      </c>
      <c r="AE171" s="1566">
        <v>89</v>
      </c>
      <c r="AF171" s="1818">
        <v>89</v>
      </c>
      <c r="AG171" s="1817">
        <v>79</v>
      </c>
      <c r="AH171" s="125"/>
      <c r="AI171" s="67"/>
    </row>
    <row r="172" spans="1:35" ht="22.35" customHeight="1" x14ac:dyDescent="0.2">
      <c r="A172" s="130"/>
      <c r="B172" s="142"/>
      <c r="C172" s="143"/>
      <c r="D172" s="143"/>
      <c r="E172" s="143"/>
      <c r="F172" s="129"/>
      <c r="G172" s="141"/>
      <c r="H172" s="141"/>
      <c r="I172" s="141"/>
      <c r="J172" s="141"/>
      <c r="K172" s="141"/>
      <c r="L172" s="129"/>
      <c r="M172" s="129"/>
      <c r="N172" s="143"/>
      <c r="O172" s="143"/>
      <c r="P172" s="143"/>
      <c r="Q172" s="143"/>
      <c r="R172" s="143"/>
      <c r="S172" s="129"/>
      <c r="T172" s="144"/>
      <c r="U172" s="143"/>
      <c r="V172" s="143"/>
      <c r="W172" s="143"/>
      <c r="X172" s="143"/>
      <c r="Y172" s="143"/>
      <c r="Z172" s="145"/>
      <c r="AA172" s="145"/>
      <c r="AB172" s="143"/>
      <c r="AC172" s="143"/>
      <c r="AD172" s="143"/>
      <c r="AE172" s="143"/>
      <c r="AF172" s="143"/>
      <c r="AG172" s="145"/>
      <c r="AH172" s="125"/>
      <c r="AI172" s="67"/>
    </row>
    <row r="173" spans="1:35" ht="22.35" customHeight="1" x14ac:dyDescent="0.2">
      <c r="A173" s="69"/>
      <c r="B173" s="70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7"/>
      <c r="AI173" s="67"/>
    </row>
    <row r="174" spans="1:35" ht="22.35" customHeight="1" thickBot="1" x14ac:dyDescent="0.25">
      <c r="A174" s="108" t="s">
        <v>252</v>
      </c>
      <c r="B174" s="109"/>
      <c r="C174" s="109"/>
      <c r="D174" s="110"/>
      <c r="E174" s="110"/>
      <c r="F174" s="110"/>
      <c r="G174" s="65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09"/>
      <c r="AI174" s="109"/>
    </row>
    <row r="175" spans="1:35" ht="22.35" customHeight="1" x14ac:dyDescent="0.2">
      <c r="A175" s="108"/>
      <c r="B175" s="1360" t="s">
        <v>235</v>
      </c>
      <c r="C175" s="2000"/>
      <c r="D175" s="2001" t="s">
        <v>97</v>
      </c>
      <c r="E175" s="2002"/>
      <c r="F175" s="2003"/>
      <c r="G175" s="2000"/>
      <c r="H175" s="2001" t="s">
        <v>98</v>
      </c>
      <c r="I175" s="2002"/>
      <c r="J175" s="2003"/>
      <c r="K175" s="2000"/>
      <c r="L175" s="2001" t="s">
        <v>99</v>
      </c>
      <c r="M175" s="2002"/>
      <c r="N175" s="2003"/>
      <c r="O175" s="2000"/>
      <c r="P175" s="2001" t="s">
        <v>100</v>
      </c>
      <c r="Q175" s="2002"/>
      <c r="R175" s="2003"/>
      <c r="S175" s="2000"/>
      <c r="T175" s="2001" t="s">
        <v>101</v>
      </c>
      <c r="U175" s="2002"/>
      <c r="V175" s="2003"/>
      <c r="W175" s="2000"/>
      <c r="X175" s="2001" t="s">
        <v>102</v>
      </c>
      <c r="Y175" s="2002"/>
      <c r="Z175" s="2003"/>
      <c r="AA175" s="2000"/>
      <c r="AB175" s="2001" t="s">
        <v>103</v>
      </c>
      <c r="AC175" s="2002"/>
      <c r="AD175" s="2002"/>
      <c r="AE175" s="2004" t="s">
        <v>104</v>
      </c>
      <c r="AF175" s="2002"/>
      <c r="AG175" s="2002"/>
      <c r="AH175" s="2002"/>
      <c r="AI175" s="2005"/>
    </row>
    <row r="176" spans="1:35" ht="22.35" customHeight="1" x14ac:dyDescent="0.2">
      <c r="A176" s="108"/>
      <c r="B176" s="1786" t="s">
        <v>253</v>
      </c>
      <c r="C176" s="1643" t="s">
        <v>254</v>
      </c>
      <c r="D176" s="1788"/>
      <c r="E176" s="1788"/>
      <c r="F176" s="1789"/>
      <c r="G176" s="1643" t="s">
        <v>254</v>
      </c>
      <c r="H176" s="1788"/>
      <c r="I176" s="1788"/>
      <c r="J176" s="1789"/>
      <c r="K176" s="1643" t="s">
        <v>254</v>
      </c>
      <c r="L176" s="1788"/>
      <c r="M176" s="1788"/>
      <c r="N176" s="1789"/>
      <c r="O176" s="1643" t="s">
        <v>254</v>
      </c>
      <c r="P176" s="1788"/>
      <c r="Q176" s="1788"/>
      <c r="R176" s="1789"/>
      <c r="S176" s="1643" t="s">
        <v>254</v>
      </c>
      <c r="T176" s="1788"/>
      <c r="U176" s="1788"/>
      <c r="V176" s="1789"/>
      <c r="W176" s="1643" t="s">
        <v>255</v>
      </c>
      <c r="X176" s="1790"/>
      <c r="Y176" s="1790"/>
      <c r="Z176" s="1791"/>
      <c r="AA176" s="1643" t="s">
        <v>255</v>
      </c>
      <c r="AB176" s="1788"/>
      <c r="AC176" s="1788"/>
      <c r="AD176" s="1644"/>
      <c r="AE176" s="1792">
        <v>69</v>
      </c>
      <c r="AF176" s="399"/>
      <c r="AG176" s="399"/>
      <c r="AH176" s="399"/>
      <c r="AI176" s="400"/>
    </row>
    <row r="177" spans="1:35" ht="22.35" customHeight="1" x14ac:dyDescent="0.2">
      <c r="A177" s="108"/>
      <c r="B177" s="1786" t="s">
        <v>214</v>
      </c>
      <c r="C177" s="1643" t="s">
        <v>222</v>
      </c>
      <c r="D177" s="1788"/>
      <c r="E177" s="1788"/>
      <c r="F177" s="1789"/>
      <c r="G177" s="1643" t="s">
        <v>222</v>
      </c>
      <c r="H177" s="1788"/>
      <c r="I177" s="1788"/>
      <c r="J177" s="1789"/>
      <c r="K177" s="1643" t="s">
        <v>222</v>
      </c>
      <c r="L177" s="1788"/>
      <c r="M177" s="1788"/>
      <c r="N177" s="1789"/>
      <c r="O177" s="1643" t="s">
        <v>222</v>
      </c>
      <c r="P177" s="1788"/>
      <c r="Q177" s="1788"/>
      <c r="R177" s="1789"/>
      <c r="S177" s="1643" t="s">
        <v>222</v>
      </c>
      <c r="T177" s="1788"/>
      <c r="U177" s="1788"/>
      <c r="V177" s="1789"/>
      <c r="W177" s="1643" t="s">
        <v>222</v>
      </c>
      <c r="X177" s="1788"/>
      <c r="Y177" s="1788"/>
      <c r="Z177" s="1789"/>
      <c r="AA177" s="1788" t="s">
        <v>222</v>
      </c>
      <c r="AB177" s="1788"/>
      <c r="AC177" s="1788"/>
      <c r="AD177" s="1644"/>
      <c r="AE177" s="1792">
        <v>0</v>
      </c>
      <c r="AF177" s="399"/>
      <c r="AG177" s="399"/>
      <c r="AH177" s="399"/>
      <c r="AI177" s="400"/>
    </row>
    <row r="178" spans="1:35" ht="22.35" customHeight="1" x14ac:dyDescent="0.2">
      <c r="A178" s="108"/>
      <c r="B178" s="1786" t="s">
        <v>256</v>
      </c>
      <c r="C178" s="1643" t="s">
        <v>254</v>
      </c>
      <c r="D178" s="1788"/>
      <c r="E178" s="1788"/>
      <c r="F178" s="1789"/>
      <c r="G178" s="1643" t="s">
        <v>254</v>
      </c>
      <c r="H178" s="1788"/>
      <c r="I178" s="1788"/>
      <c r="J178" s="1789"/>
      <c r="K178" s="1643" t="s">
        <v>254</v>
      </c>
      <c r="L178" s="1788"/>
      <c r="M178" s="1788"/>
      <c r="N178" s="1789"/>
      <c r="O178" s="1643" t="s">
        <v>254</v>
      </c>
      <c r="P178" s="1788"/>
      <c r="Q178" s="1788"/>
      <c r="R178" s="1789"/>
      <c r="S178" s="1643" t="s">
        <v>254</v>
      </c>
      <c r="T178" s="1788"/>
      <c r="U178" s="1788"/>
      <c r="V178" s="1789"/>
      <c r="W178" s="1643" t="s">
        <v>255</v>
      </c>
      <c r="X178" s="1790"/>
      <c r="Y178" s="1790"/>
      <c r="Z178" s="1791"/>
      <c r="AA178" s="1643" t="s">
        <v>255</v>
      </c>
      <c r="AB178" s="1788"/>
      <c r="AC178" s="1788"/>
      <c r="AD178" s="1644"/>
      <c r="AE178" s="1792">
        <v>69</v>
      </c>
      <c r="AF178" s="1788"/>
      <c r="AG178" s="1788" t="s">
        <v>0</v>
      </c>
      <c r="AH178" s="1644"/>
      <c r="AI178" s="1793"/>
    </row>
    <row r="179" spans="1:35" ht="22.35" customHeight="1" x14ac:dyDescent="0.2">
      <c r="A179" s="108"/>
      <c r="B179" s="1786" t="s">
        <v>223</v>
      </c>
      <c r="C179" s="1643" t="s">
        <v>222</v>
      </c>
      <c r="D179" s="1788"/>
      <c r="E179" s="1788"/>
      <c r="F179" s="1789"/>
      <c r="G179" s="1643" t="s">
        <v>222</v>
      </c>
      <c r="H179" s="1788"/>
      <c r="I179" s="1788"/>
      <c r="J179" s="1789"/>
      <c r="K179" s="1643" t="s">
        <v>222</v>
      </c>
      <c r="L179" s="1788"/>
      <c r="M179" s="1788"/>
      <c r="N179" s="1789"/>
      <c r="O179" s="1643" t="s">
        <v>222</v>
      </c>
      <c r="P179" s="1788"/>
      <c r="Q179" s="1788"/>
      <c r="R179" s="1789"/>
      <c r="S179" s="1643" t="s">
        <v>222</v>
      </c>
      <c r="T179" s="1788"/>
      <c r="U179" s="1788"/>
      <c r="V179" s="1789"/>
      <c r="W179" s="1643" t="s">
        <v>222</v>
      </c>
      <c r="X179" s="1788"/>
      <c r="Y179" s="1788"/>
      <c r="Z179" s="1789"/>
      <c r="AA179" s="1788" t="s">
        <v>222</v>
      </c>
      <c r="AB179" s="1788"/>
      <c r="AC179" s="1788"/>
      <c r="AD179" s="1644"/>
      <c r="AE179" s="1792">
        <v>0</v>
      </c>
      <c r="AF179" s="1788"/>
      <c r="AG179" s="1788"/>
      <c r="AH179" s="1644"/>
      <c r="AI179" s="1793"/>
    </row>
    <row r="180" spans="1:35" ht="22.35" customHeight="1" x14ac:dyDescent="0.2">
      <c r="A180" s="108"/>
      <c r="B180" s="1786" t="s">
        <v>257</v>
      </c>
      <c r="C180" s="1643" t="s">
        <v>254</v>
      </c>
      <c r="D180" s="1788"/>
      <c r="E180" s="1788"/>
      <c r="F180" s="1789"/>
      <c r="G180" s="1643" t="s">
        <v>254</v>
      </c>
      <c r="H180" s="1788"/>
      <c r="I180" s="1788"/>
      <c r="J180" s="1789"/>
      <c r="K180" s="1643" t="s">
        <v>254</v>
      </c>
      <c r="L180" s="1788"/>
      <c r="M180" s="1788"/>
      <c r="N180" s="1789"/>
      <c r="O180" s="1643" t="s">
        <v>254</v>
      </c>
      <c r="P180" s="1788"/>
      <c r="Q180" s="1788"/>
      <c r="R180" s="1789"/>
      <c r="S180" s="1643" t="s">
        <v>254</v>
      </c>
      <c r="T180" s="1788"/>
      <c r="U180" s="1788"/>
      <c r="V180" s="1789"/>
      <c r="W180" s="1643" t="s">
        <v>258</v>
      </c>
      <c r="X180" s="1795"/>
      <c r="Y180" s="1795"/>
      <c r="Z180" s="1796"/>
      <c r="AA180" s="1643" t="s">
        <v>258</v>
      </c>
      <c r="AB180" s="1795"/>
      <c r="AC180" s="1795"/>
      <c r="AD180" s="1646"/>
      <c r="AE180" s="1792">
        <v>66</v>
      </c>
      <c r="AF180" s="1788"/>
      <c r="AG180" s="1788"/>
      <c r="AH180" s="1644"/>
      <c r="AI180" s="1793"/>
    </row>
    <row r="181" spans="1:35" ht="22.35" customHeight="1" thickBot="1" x14ac:dyDescent="0.25">
      <c r="A181" s="108"/>
      <c r="B181" s="1786" t="s">
        <v>259</v>
      </c>
      <c r="C181" s="1822" t="s">
        <v>222</v>
      </c>
      <c r="D181" s="1823"/>
      <c r="E181" s="1823"/>
      <c r="F181" s="1824"/>
      <c r="G181" s="1822" t="s">
        <v>222</v>
      </c>
      <c r="H181" s="1823"/>
      <c r="I181" s="1823"/>
      <c r="J181" s="1824"/>
      <c r="K181" s="1822" t="s">
        <v>222</v>
      </c>
      <c r="L181" s="1823"/>
      <c r="M181" s="1823"/>
      <c r="N181" s="1824"/>
      <c r="O181" s="1822" t="s">
        <v>222</v>
      </c>
      <c r="P181" s="1823"/>
      <c r="Q181" s="1823"/>
      <c r="R181" s="1824"/>
      <c r="S181" s="1822" t="s">
        <v>222</v>
      </c>
      <c r="T181" s="1823"/>
      <c r="U181" s="1823"/>
      <c r="V181" s="1807"/>
      <c r="W181" s="1822" t="s">
        <v>222</v>
      </c>
      <c r="X181" s="1807"/>
      <c r="Y181" s="1823"/>
      <c r="Z181" s="1824"/>
      <c r="AA181" s="1822" t="s">
        <v>222</v>
      </c>
      <c r="AB181" s="1807"/>
      <c r="AC181" s="1823"/>
      <c r="AD181" s="1824"/>
      <c r="AE181" s="1825" t="s">
        <v>260</v>
      </c>
      <c r="AF181" s="1823"/>
      <c r="AG181" s="1823"/>
      <c r="AH181" s="1807"/>
      <c r="AI181" s="1808"/>
    </row>
    <row r="182" spans="1:35" ht="22.35" customHeight="1" x14ac:dyDescent="0.2">
      <c r="A182" s="68"/>
      <c r="B182" s="108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09"/>
      <c r="AI182" s="109"/>
    </row>
    <row r="183" spans="1:35" ht="22.35" customHeight="1" thickBot="1" x14ac:dyDescent="0.25">
      <c r="A183" s="1776"/>
      <c r="B183" s="1597" t="s">
        <v>29</v>
      </c>
      <c r="C183" s="1685">
        <v>1</v>
      </c>
      <c r="D183" s="1685">
        <v>2</v>
      </c>
      <c r="E183" s="1685">
        <v>3</v>
      </c>
      <c r="F183" s="1685">
        <v>4</v>
      </c>
      <c r="G183" s="1716">
        <v>5</v>
      </c>
      <c r="H183" s="1716">
        <v>6</v>
      </c>
      <c r="I183" s="1685">
        <v>7</v>
      </c>
      <c r="J183" s="1685">
        <v>8</v>
      </c>
      <c r="K183" s="1685">
        <v>9</v>
      </c>
      <c r="L183" s="1685">
        <v>10</v>
      </c>
      <c r="M183" s="1685">
        <v>11</v>
      </c>
      <c r="N183" s="1716">
        <v>12</v>
      </c>
      <c r="O183" s="1716">
        <v>13</v>
      </c>
      <c r="P183" s="1685">
        <v>14</v>
      </c>
      <c r="Q183" s="1685">
        <v>15</v>
      </c>
      <c r="R183" s="1685">
        <v>16</v>
      </c>
      <c r="S183" s="1685">
        <v>17</v>
      </c>
      <c r="T183" s="1685">
        <v>18</v>
      </c>
      <c r="U183" s="1716">
        <v>19</v>
      </c>
      <c r="V183" s="1716">
        <v>20</v>
      </c>
      <c r="W183" s="1685">
        <v>21</v>
      </c>
      <c r="X183" s="1685">
        <v>22</v>
      </c>
      <c r="Y183" s="1685">
        <v>23</v>
      </c>
      <c r="Z183" s="1685">
        <v>24</v>
      </c>
      <c r="AA183" s="1685">
        <v>25</v>
      </c>
      <c r="AB183" s="1716">
        <v>26</v>
      </c>
      <c r="AC183" s="1716">
        <v>27</v>
      </c>
      <c r="AD183" s="1685">
        <v>28</v>
      </c>
      <c r="AE183" s="1685">
        <v>29</v>
      </c>
      <c r="AF183" s="1685">
        <v>30</v>
      </c>
      <c r="AG183" s="1685">
        <v>31</v>
      </c>
      <c r="AH183" s="111"/>
      <c r="AI183" s="112"/>
    </row>
    <row r="184" spans="1:35" ht="22.35" customHeight="1" x14ac:dyDescent="0.2">
      <c r="A184" s="1397">
        <v>1</v>
      </c>
      <c r="B184" s="1398" t="s">
        <v>261</v>
      </c>
      <c r="C184" s="1826">
        <v>22</v>
      </c>
      <c r="D184" s="1826">
        <v>22</v>
      </c>
      <c r="E184" s="1826">
        <v>22</v>
      </c>
      <c r="F184" s="1826">
        <v>22</v>
      </c>
      <c r="G184" s="1720">
        <v>22</v>
      </c>
      <c r="H184" s="1826">
        <v>22</v>
      </c>
      <c r="I184" s="1400" t="s">
        <v>36</v>
      </c>
      <c r="J184" s="1720" t="s">
        <v>36</v>
      </c>
      <c r="K184" s="1826" t="s">
        <v>36</v>
      </c>
      <c r="L184" s="1400" t="s">
        <v>36</v>
      </c>
      <c r="M184" s="1720" t="s">
        <v>36</v>
      </c>
      <c r="N184" s="1720"/>
      <c r="O184" s="1826"/>
      <c r="P184" s="1826">
        <v>23</v>
      </c>
      <c r="Q184" s="1826">
        <v>23</v>
      </c>
      <c r="R184" s="1826">
        <v>23</v>
      </c>
      <c r="S184" s="1826">
        <v>23</v>
      </c>
      <c r="T184" s="1826">
        <v>23</v>
      </c>
      <c r="U184" s="1826">
        <v>23</v>
      </c>
      <c r="V184" s="1826">
        <v>23</v>
      </c>
      <c r="W184" s="1400" t="s">
        <v>36</v>
      </c>
      <c r="X184" s="1826" t="s">
        <v>36</v>
      </c>
      <c r="Y184" s="1826" t="s">
        <v>36</v>
      </c>
      <c r="Z184" s="1400" t="s">
        <v>36</v>
      </c>
      <c r="AA184" s="1826" t="s">
        <v>36</v>
      </c>
      <c r="AB184" s="1826"/>
      <c r="AC184" s="1826"/>
      <c r="AD184" s="1826">
        <v>21</v>
      </c>
      <c r="AE184" s="1826">
        <v>21</v>
      </c>
      <c r="AF184" s="1826">
        <v>21</v>
      </c>
      <c r="AG184" s="1401">
        <v>21</v>
      </c>
      <c r="AH184" s="67"/>
      <c r="AI184" s="67"/>
    </row>
    <row r="185" spans="1:35" ht="22.35" customHeight="1" x14ac:dyDescent="0.2">
      <c r="A185" s="1827">
        <v>2</v>
      </c>
      <c r="B185" s="870" t="s">
        <v>262</v>
      </c>
      <c r="C185" s="2013">
        <v>23</v>
      </c>
      <c r="D185" s="2013">
        <v>23</v>
      </c>
      <c r="E185" s="2013">
        <v>23</v>
      </c>
      <c r="F185" s="2013">
        <v>23</v>
      </c>
      <c r="G185" s="2013">
        <v>23</v>
      </c>
      <c r="H185" s="2013">
        <v>23</v>
      </c>
      <c r="I185" s="1939" t="s">
        <v>36</v>
      </c>
      <c r="J185" s="1918" t="s">
        <v>36</v>
      </c>
      <c r="K185" s="1918" t="s">
        <v>36</v>
      </c>
      <c r="L185" s="1939" t="s">
        <v>36</v>
      </c>
      <c r="M185" s="1828" t="s">
        <v>36</v>
      </c>
      <c r="N185" s="1828"/>
      <c r="O185" s="1828"/>
      <c r="P185" s="1830">
        <v>21</v>
      </c>
      <c r="Q185" s="1830">
        <v>21</v>
      </c>
      <c r="R185" s="1830">
        <v>21</v>
      </c>
      <c r="S185" s="1830">
        <v>21</v>
      </c>
      <c r="T185" s="1830">
        <v>21</v>
      </c>
      <c r="U185" s="1830">
        <v>21</v>
      </c>
      <c r="V185" s="1830">
        <v>21</v>
      </c>
      <c r="W185" s="1830" t="s">
        <v>36</v>
      </c>
      <c r="X185" s="1830" t="s">
        <v>36</v>
      </c>
      <c r="Y185" s="1830" t="s">
        <v>36</v>
      </c>
      <c r="Z185" s="1830" t="s">
        <v>36</v>
      </c>
      <c r="AA185" s="1830" t="s">
        <v>36</v>
      </c>
      <c r="AB185" s="1830"/>
      <c r="AC185" s="1830"/>
      <c r="AD185" s="1830">
        <v>22</v>
      </c>
      <c r="AE185" s="1830">
        <v>22</v>
      </c>
      <c r="AF185" s="1830">
        <v>22</v>
      </c>
      <c r="AG185" s="2014">
        <v>22</v>
      </c>
      <c r="AH185" s="67"/>
      <c r="AI185" s="67"/>
    </row>
    <row r="186" spans="1:35" ht="22.35" customHeight="1" x14ac:dyDescent="0.2">
      <c r="A186" s="1827">
        <v>3</v>
      </c>
      <c r="B186" s="870" t="s">
        <v>263</v>
      </c>
      <c r="C186" s="1918">
        <v>21</v>
      </c>
      <c r="D186" s="1918">
        <v>21</v>
      </c>
      <c r="E186" s="1918">
        <v>21</v>
      </c>
      <c r="F186" s="1918">
        <v>21</v>
      </c>
      <c r="G186" s="1828">
        <v>21</v>
      </c>
      <c r="H186" s="1828">
        <v>21</v>
      </c>
      <c r="I186" s="1831" t="s">
        <v>36</v>
      </c>
      <c r="J186" s="1831" t="s">
        <v>36</v>
      </c>
      <c r="K186" s="1831" t="s">
        <v>36</v>
      </c>
      <c r="L186" s="1831" t="s">
        <v>36</v>
      </c>
      <c r="M186" s="1831" t="s">
        <v>36</v>
      </c>
      <c r="N186" s="1831"/>
      <c r="O186" s="1831"/>
      <c r="P186" s="1918">
        <v>22</v>
      </c>
      <c r="Q186" s="1918">
        <v>22</v>
      </c>
      <c r="R186" s="2015">
        <v>22</v>
      </c>
      <c r="S186" s="2015">
        <v>22</v>
      </c>
      <c r="T186" s="1918">
        <v>22</v>
      </c>
      <c r="U186" s="1828">
        <v>22</v>
      </c>
      <c r="V186" s="1828">
        <v>22</v>
      </c>
      <c r="W186" s="1939" t="s">
        <v>36</v>
      </c>
      <c r="X186" s="1918" t="s">
        <v>36</v>
      </c>
      <c r="Y186" s="1918" t="s">
        <v>36</v>
      </c>
      <c r="Z186" s="1939" t="s">
        <v>36</v>
      </c>
      <c r="AA186" s="1918" t="s">
        <v>36</v>
      </c>
      <c r="AB186" s="1918"/>
      <c r="AC186" s="1918"/>
      <c r="AD186" s="1918">
        <v>23</v>
      </c>
      <c r="AE186" s="1918">
        <v>23</v>
      </c>
      <c r="AF186" s="1918">
        <v>23</v>
      </c>
      <c r="AG186" s="2016">
        <v>23</v>
      </c>
      <c r="AH186" s="67"/>
      <c r="AI186" s="67"/>
    </row>
    <row r="187" spans="1:35" ht="22.35" customHeight="1" x14ac:dyDescent="0.2">
      <c r="A187" s="1827">
        <v>4</v>
      </c>
      <c r="B187" s="870" t="s">
        <v>0</v>
      </c>
      <c r="C187" s="1918" t="s">
        <v>36</v>
      </c>
      <c r="D187" s="1918" t="s">
        <v>36</v>
      </c>
      <c r="E187" s="1939" t="s">
        <v>36</v>
      </c>
      <c r="F187" s="1918" t="s">
        <v>36</v>
      </c>
      <c r="G187" s="1918"/>
      <c r="H187" s="1918"/>
      <c r="I187" s="1918">
        <v>22</v>
      </c>
      <c r="J187" s="1918">
        <v>22</v>
      </c>
      <c r="K187" s="1918">
        <v>22</v>
      </c>
      <c r="L187" s="1918">
        <v>22</v>
      </c>
      <c r="M187" s="1918">
        <v>22</v>
      </c>
      <c r="N187" s="1918">
        <v>22</v>
      </c>
      <c r="O187" s="1831">
        <v>22</v>
      </c>
      <c r="P187" s="1831" t="s">
        <v>36</v>
      </c>
      <c r="Q187" s="1831" t="s">
        <v>36</v>
      </c>
      <c r="R187" s="1831" t="s">
        <v>36</v>
      </c>
      <c r="S187" s="1831" t="s">
        <v>36</v>
      </c>
      <c r="T187" s="1831" t="s">
        <v>36</v>
      </c>
      <c r="U187" s="1831"/>
      <c r="V187" s="1831"/>
      <c r="W187" s="1918">
        <v>23</v>
      </c>
      <c r="X187" s="1918">
        <v>23</v>
      </c>
      <c r="Y187" s="1918">
        <v>23</v>
      </c>
      <c r="Z187" s="1918">
        <v>23</v>
      </c>
      <c r="AA187" s="1918">
        <v>23</v>
      </c>
      <c r="AB187" s="1918">
        <v>23</v>
      </c>
      <c r="AC187" s="1918">
        <v>23</v>
      </c>
      <c r="AD187" s="1939" t="s">
        <v>36</v>
      </c>
      <c r="AE187" s="1918" t="s">
        <v>36</v>
      </c>
      <c r="AF187" s="1918" t="s">
        <v>36</v>
      </c>
      <c r="AG187" s="923" t="s">
        <v>36</v>
      </c>
      <c r="AH187" s="67"/>
      <c r="AI187" s="67"/>
    </row>
    <row r="188" spans="1:35" ht="22.35" customHeight="1" x14ac:dyDescent="0.2">
      <c r="A188" s="1827">
        <v>5</v>
      </c>
      <c r="B188" s="870" t="s">
        <v>0</v>
      </c>
      <c r="C188" s="1918" t="s">
        <v>36</v>
      </c>
      <c r="D188" s="1918" t="s">
        <v>36</v>
      </c>
      <c r="E188" s="1939" t="s">
        <v>36</v>
      </c>
      <c r="F188" s="1828" t="s">
        <v>36</v>
      </c>
      <c r="G188" s="1918"/>
      <c r="H188" s="1918"/>
      <c r="I188" s="1918">
        <v>23</v>
      </c>
      <c r="J188" s="1918">
        <v>23</v>
      </c>
      <c r="K188" s="1918">
        <v>23</v>
      </c>
      <c r="L188" s="1918">
        <v>23</v>
      </c>
      <c r="M188" s="1918">
        <v>23</v>
      </c>
      <c r="N188" s="1918">
        <v>23</v>
      </c>
      <c r="O188" s="1918">
        <v>23</v>
      </c>
      <c r="P188" s="1939" t="s">
        <v>36</v>
      </c>
      <c r="Q188" s="1918" t="s">
        <v>36</v>
      </c>
      <c r="R188" s="1918" t="s">
        <v>36</v>
      </c>
      <c r="S188" s="1939" t="s">
        <v>36</v>
      </c>
      <c r="T188" s="1918" t="s">
        <v>36</v>
      </c>
      <c r="U188" s="1918"/>
      <c r="V188" s="1918"/>
      <c r="W188" s="1918">
        <v>21</v>
      </c>
      <c r="X188" s="1918">
        <v>21</v>
      </c>
      <c r="Y188" s="1918">
        <v>21</v>
      </c>
      <c r="Z188" s="1918">
        <v>21</v>
      </c>
      <c r="AA188" s="1918">
        <v>21</v>
      </c>
      <c r="AB188" s="1918">
        <v>21</v>
      </c>
      <c r="AC188" s="1828">
        <v>21</v>
      </c>
      <c r="AD188" s="1828" t="s">
        <v>36</v>
      </c>
      <c r="AE188" s="1828" t="s">
        <v>36</v>
      </c>
      <c r="AF188" s="1918" t="s">
        <v>36</v>
      </c>
      <c r="AG188" s="923" t="s">
        <v>36</v>
      </c>
      <c r="AH188" s="67"/>
      <c r="AI188" s="67"/>
    </row>
    <row r="189" spans="1:35" ht="22.35" customHeight="1" thickBot="1" x14ac:dyDescent="0.25">
      <c r="A189" s="1833">
        <v>6</v>
      </c>
      <c r="B189" s="342" t="s">
        <v>264</v>
      </c>
      <c r="C189" s="1836" t="s">
        <v>36</v>
      </c>
      <c r="D189" s="1836" t="s">
        <v>36</v>
      </c>
      <c r="E189" s="1836" t="s">
        <v>36</v>
      </c>
      <c r="F189" s="1836" t="s">
        <v>36</v>
      </c>
      <c r="G189" s="1836"/>
      <c r="H189" s="1836"/>
      <c r="I189" s="1836">
        <v>21</v>
      </c>
      <c r="J189" s="1836">
        <v>21</v>
      </c>
      <c r="K189" s="1836">
        <v>21</v>
      </c>
      <c r="L189" s="1836">
        <v>21</v>
      </c>
      <c r="M189" s="1836">
        <v>21</v>
      </c>
      <c r="N189" s="1836">
        <v>21</v>
      </c>
      <c r="O189" s="1836">
        <v>21</v>
      </c>
      <c r="P189" s="1835" t="s">
        <v>36</v>
      </c>
      <c r="Q189" s="1835" t="s">
        <v>36</v>
      </c>
      <c r="R189" s="1835" t="s">
        <v>36</v>
      </c>
      <c r="S189" s="1835" t="s">
        <v>36</v>
      </c>
      <c r="T189" s="1835" t="s">
        <v>36</v>
      </c>
      <c r="U189" s="335"/>
      <c r="V189" s="335"/>
      <c r="W189" s="2017">
        <v>9</v>
      </c>
      <c r="X189" s="1948">
        <v>9</v>
      </c>
      <c r="Y189" s="2017">
        <v>9</v>
      </c>
      <c r="Z189" s="2017">
        <v>9</v>
      </c>
      <c r="AA189" s="2017">
        <v>9</v>
      </c>
      <c r="AB189" s="2018" t="s">
        <v>75</v>
      </c>
      <c r="AC189" s="2018" t="s">
        <v>76</v>
      </c>
      <c r="AD189" s="1834" t="s">
        <v>36</v>
      </c>
      <c r="AE189" s="335" t="s">
        <v>36</v>
      </c>
      <c r="AF189" s="335" t="s">
        <v>36</v>
      </c>
      <c r="AG189" s="2019" t="s">
        <v>36</v>
      </c>
      <c r="AH189" s="67"/>
      <c r="AI189" s="67"/>
    </row>
    <row r="190" spans="1:35" ht="22.35" customHeight="1" x14ac:dyDescent="0.2">
      <c r="A190" s="130"/>
      <c r="B190" s="128"/>
      <c r="C190" s="129"/>
      <c r="D190" s="129"/>
      <c r="E190" s="141"/>
      <c r="F190" s="129"/>
      <c r="G190" s="129"/>
      <c r="H190" s="146"/>
      <c r="I190" s="146"/>
      <c r="J190" s="146"/>
      <c r="K190" s="146"/>
      <c r="L190" s="146"/>
      <c r="M190" s="146"/>
      <c r="N190" s="126"/>
      <c r="O190" s="126"/>
      <c r="P190" s="141"/>
      <c r="Q190" s="129"/>
      <c r="R190" s="129"/>
      <c r="S190" s="141"/>
      <c r="T190" s="129"/>
      <c r="U190" s="129"/>
      <c r="V190" s="129"/>
      <c r="W190" s="129"/>
      <c r="X190" s="129"/>
      <c r="Y190" s="129"/>
      <c r="Z190" s="129"/>
      <c r="AA190" s="129"/>
      <c r="AB190" s="126"/>
      <c r="AC190" s="126"/>
      <c r="AD190" s="141"/>
      <c r="AE190" s="129"/>
      <c r="AF190" s="129"/>
      <c r="AG190" s="141"/>
      <c r="AH190" s="67"/>
      <c r="AI190" s="67"/>
    </row>
    <row r="191" spans="1:35" ht="22.35" customHeight="1" x14ac:dyDescent="0.2">
      <c r="A191" s="69"/>
      <c r="B191" s="70"/>
      <c r="C191" s="121"/>
      <c r="D191" s="121"/>
      <c r="E191" s="107"/>
      <c r="F191" s="121"/>
      <c r="G191" s="121"/>
      <c r="H191" s="121"/>
      <c r="I191" s="121"/>
      <c r="J191" s="121"/>
      <c r="K191" s="121"/>
      <c r="L191" s="121"/>
      <c r="M191" s="121"/>
      <c r="N191" s="121"/>
      <c r="O191" s="121"/>
      <c r="P191" s="107"/>
      <c r="Q191" s="121"/>
      <c r="R191" s="121"/>
      <c r="S191" s="107"/>
      <c r="T191" s="121"/>
      <c r="U191" s="121"/>
      <c r="V191" s="121"/>
      <c r="W191" s="121"/>
      <c r="X191" s="121"/>
      <c r="Y191" s="121"/>
      <c r="Z191" s="121"/>
      <c r="AA191" s="121"/>
      <c r="AB191" s="121"/>
      <c r="AC191" s="122"/>
      <c r="AD191" s="122"/>
      <c r="AE191" s="122"/>
      <c r="AF191" s="121"/>
      <c r="AG191" s="107"/>
      <c r="AH191" s="67"/>
      <c r="AI191" s="67"/>
    </row>
    <row r="192" spans="1:35" ht="22.35" customHeight="1" thickBot="1" x14ac:dyDescent="0.25">
      <c r="A192" s="104" t="s">
        <v>266</v>
      </c>
      <c r="D192" s="48"/>
      <c r="E192" s="48"/>
      <c r="F192" s="48"/>
      <c r="G192" s="65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</row>
    <row r="193" spans="1:35" ht="22.35" customHeight="1" x14ac:dyDescent="0.2">
      <c r="A193" s="1"/>
      <c r="B193" s="1360" t="s">
        <v>235</v>
      </c>
      <c r="C193" s="1981"/>
      <c r="D193" s="2001" t="s">
        <v>97</v>
      </c>
      <c r="E193" s="1886"/>
      <c r="F193" s="1976"/>
      <c r="G193" s="1981"/>
      <c r="H193" s="2001" t="s">
        <v>98</v>
      </c>
      <c r="I193" s="1886"/>
      <c r="J193" s="1976"/>
      <c r="K193" s="1981"/>
      <c r="L193" s="2001" t="s">
        <v>99</v>
      </c>
      <c r="M193" s="1886"/>
      <c r="N193" s="1976"/>
      <c r="O193" s="1981"/>
      <c r="P193" s="2001" t="s">
        <v>100</v>
      </c>
      <c r="Q193" s="1886"/>
      <c r="R193" s="1976"/>
      <c r="S193" s="1981"/>
      <c r="T193" s="2001" t="s">
        <v>101</v>
      </c>
      <c r="U193" s="1886"/>
      <c r="V193" s="1976"/>
      <c r="W193" s="1981"/>
      <c r="X193" s="2001" t="s">
        <v>102</v>
      </c>
      <c r="Y193" s="1886"/>
      <c r="Z193" s="1976"/>
      <c r="AA193" s="1981"/>
      <c r="AB193" s="2001" t="s">
        <v>103</v>
      </c>
      <c r="AC193" s="1886"/>
      <c r="AD193" s="1886"/>
      <c r="AE193" s="2004" t="s">
        <v>104</v>
      </c>
      <c r="AF193" s="1886"/>
      <c r="AG193" s="1886"/>
      <c r="AH193" s="1886"/>
      <c r="AI193" s="1887"/>
    </row>
    <row r="194" spans="1:35" ht="22.35" customHeight="1" x14ac:dyDescent="0.2">
      <c r="A194" s="1"/>
      <c r="B194" s="1786" t="s">
        <v>210</v>
      </c>
      <c r="C194" s="1643" t="s">
        <v>236</v>
      </c>
      <c r="D194" s="1501"/>
      <c r="E194" s="1501"/>
      <c r="F194" s="1789"/>
      <c r="G194" s="1643" t="s">
        <v>236</v>
      </c>
      <c r="H194" s="1501"/>
      <c r="I194" s="1501"/>
      <c r="J194" s="1789"/>
      <c r="K194" s="1643" t="s">
        <v>236</v>
      </c>
      <c r="L194" s="1501"/>
      <c r="M194" s="1501"/>
      <c r="N194" s="1789"/>
      <c r="O194" s="1643" t="s">
        <v>267</v>
      </c>
      <c r="P194" s="1501"/>
      <c r="Q194" s="1501"/>
      <c r="R194" s="1789"/>
      <c r="S194" s="1643" t="s">
        <v>222</v>
      </c>
      <c r="T194" s="1501"/>
      <c r="U194" s="1501"/>
      <c r="V194" s="1789"/>
      <c r="W194" s="1838"/>
      <c r="X194" s="1839"/>
      <c r="Y194" s="1839"/>
      <c r="Z194" s="1791"/>
      <c r="AA194" s="1787"/>
      <c r="AB194" s="1501"/>
      <c r="AC194" s="1501"/>
      <c r="AD194" s="1644"/>
      <c r="AE194" s="1792">
        <v>27</v>
      </c>
      <c r="AF194" s="1501"/>
      <c r="AG194" s="1501"/>
      <c r="AH194" s="1644"/>
      <c r="AI194" s="1510"/>
    </row>
    <row r="195" spans="1:35" ht="22.35" customHeight="1" x14ac:dyDescent="0.2">
      <c r="A195" s="1"/>
      <c r="B195" s="1786" t="s">
        <v>214</v>
      </c>
      <c r="C195" s="1643" t="s">
        <v>268</v>
      </c>
      <c r="D195" s="1501"/>
      <c r="E195" s="1501"/>
      <c r="F195" s="1789"/>
      <c r="G195" s="1643" t="s">
        <v>268</v>
      </c>
      <c r="H195" s="1501"/>
      <c r="I195" s="1501"/>
      <c r="J195" s="1789"/>
      <c r="K195" s="1643" t="s">
        <v>268</v>
      </c>
      <c r="L195" s="1501"/>
      <c r="M195" s="1501"/>
      <c r="N195" s="1789"/>
      <c r="O195" s="1643" t="s">
        <v>268</v>
      </c>
      <c r="P195" s="1501"/>
      <c r="Q195" s="1501"/>
      <c r="R195" s="1789"/>
      <c r="S195" s="1643" t="s">
        <v>236</v>
      </c>
      <c r="T195" s="1501"/>
      <c r="U195" s="1501"/>
      <c r="V195" s="1789"/>
      <c r="W195" s="1643"/>
      <c r="X195" s="1501"/>
      <c r="Y195" s="1501"/>
      <c r="Z195" s="1789"/>
      <c r="AA195" s="1501"/>
      <c r="AB195" s="1501"/>
      <c r="AC195" s="1501"/>
      <c r="AD195" s="1644"/>
      <c r="AE195" s="1792">
        <v>39</v>
      </c>
      <c r="AF195" s="1501"/>
      <c r="AG195" s="1501"/>
      <c r="AH195" s="1644"/>
      <c r="AI195" s="1510"/>
    </row>
    <row r="196" spans="1:35" ht="22.35" customHeight="1" x14ac:dyDescent="0.2">
      <c r="A196" s="1"/>
      <c r="B196" s="1786" t="s">
        <v>221</v>
      </c>
      <c r="C196" s="1643" t="s">
        <v>268</v>
      </c>
      <c r="D196" s="1501"/>
      <c r="E196" s="1501"/>
      <c r="F196" s="1789"/>
      <c r="G196" s="1643" t="s">
        <v>268</v>
      </c>
      <c r="H196" s="1501"/>
      <c r="I196" s="1501"/>
      <c r="J196" s="1789"/>
      <c r="K196" s="1643" t="s">
        <v>268</v>
      </c>
      <c r="L196" s="1501"/>
      <c r="M196" s="1501"/>
      <c r="N196" s="1789"/>
      <c r="O196" s="1643" t="s">
        <v>268</v>
      </c>
      <c r="P196" s="1501"/>
      <c r="Q196" s="1501"/>
      <c r="R196" s="1789"/>
      <c r="S196" s="1643" t="s">
        <v>268</v>
      </c>
      <c r="T196" s="1501"/>
      <c r="U196" s="1501"/>
      <c r="V196" s="1789"/>
      <c r="W196" s="1645" t="s">
        <v>269</v>
      </c>
      <c r="X196" s="1514"/>
      <c r="Y196" s="1514"/>
      <c r="Z196" s="1796"/>
      <c r="AA196" s="1794"/>
      <c r="AB196" s="1514"/>
      <c r="AC196" s="1514"/>
      <c r="AD196" s="1646"/>
      <c r="AE196" s="1792">
        <v>45</v>
      </c>
      <c r="AF196" s="1501"/>
      <c r="AG196" s="1501"/>
      <c r="AH196" s="1644"/>
      <c r="AI196" s="1510"/>
    </row>
    <row r="197" spans="1:35" ht="22.35" customHeight="1" thickBot="1" x14ac:dyDescent="0.25">
      <c r="A197" s="1"/>
      <c r="B197" s="148" t="s">
        <v>223</v>
      </c>
      <c r="C197" s="1822"/>
      <c r="D197" s="1588"/>
      <c r="E197" s="1588"/>
      <c r="F197" s="1824"/>
      <c r="G197" s="1822"/>
      <c r="H197" s="1588"/>
      <c r="I197" s="1588"/>
      <c r="J197" s="1824"/>
      <c r="K197" s="1822"/>
      <c r="L197" s="1588"/>
      <c r="M197" s="1588"/>
      <c r="N197" s="1824"/>
      <c r="O197" s="1822"/>
      <c r="P197" s="1588"/>
      <c r="Q197" s="1588"/>
      <c r="R197" s="1824"/>
      <c r="S197" s="1822"/>
      <c r="T197" s="1588"/>
      <c r="U197" s="1588"/>
      <c r="V197" s="1807"/>
      <c r="W197" s="1822"/>
      <c r="X197" s="1807"/>
      <c r="Y197" s="1588"/>
      <c r="Z197" s="1824"/>
      <c r="AA197" s="1822"/>
      <c r="AB197" s="1807"/>
      <c r="AC197" s="1588"/>
      <c r="AD197" s="1824"/>
      <c r="AE197" s="1840"/>
      <c r="AF197" s="1588"/>
      <c r="AG197" s="1588"/>
      <c r="AH197" s="1807"/>
      <c r="AI197" s="1595"/>
    </row>
    <row r="198" spans="1:35" ht="22.35" customHeight="1" x14ac:dyDescent="0.2">
      <c r="A198" s="68"/>
      <c r="B198" s="1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</row>
    <row r="199" spans="1:35" ht="22.35" customHeight="1" thickBot="1" x14ac:dyDescent="0.25">
      <c r="A199" s="1776"/>
      <c r="B199" s="1597" t="s">
        <v>29</v>
      </c>
      <c r="C199" s="1566">
        <v>1</v>
      </c>
      <c r="D199" s="1566">
        <v>2</v>
      </c>
      <c r="E199" s="1566">
        <v>3</v>
      </c>
      <c r="F199" s="1566">
        <v>4</v>
      </c>
      <c r="G199" s="1598">
        <v>5</v>
      </c>
      <c r="H199" s="1598">
        <v>6</v>
      </c>
      <c r="I199" s="1566">
        <v>7</v>
      </c>
      <c r="J199" s="1566">
        <v>8</v>
      </c>
      <c r="K199" s="1566">
        <v>9</v>
      </c>
      <c r="L199" s="1566">
        <v>10</v>
      </c>
      <c r="M199" s="1566">
        <v>11</v>
      </c>
      <c r="N199" s="1598">
        <v>12</v>
      </c>
      <c r="O199" s="1598">
        <v>13</v>
      </c>
      <c r="P199" s="1566">
        <v>14</v>
      </c>
      <c r="Q199" s="1566">
        <v>15</v>
      </c>
      <c r="R199" s="1566">
        <v>16</v>
      </c>
      <c r="S199" s="1566">
        <v>17</v>
      </c>
      <c r="T199" s="1566">
        <v>18</v>
      </c>
      <c r="U199" s="1598">
        <v>19</v>
      </c>
      <c r="V199" s="1598">
        <v>20</v>
      </c>
      <c r="W199" s="1566">
        <v>21</v>
      </c>
      <c r="X199" s="1566">
        <v>22</v>
      </c>
      <c r="Y199" s="1566">
        <v>23</v>
      </c>
      <c r="Z199" s="1566">
        <v>24</v>
      </c>
      <c r="AA199" s="1566">
        <v>25</v>
      </c>
      <c r="AB199" s="1598">
        <v>26</v>
      </c>
      <c r="AC199" s="1598">
        <v>27</v>
      </c>
      <c r="AD199" s="1566">
        <v>28</v>
      </c>
      <c r="AE199" s="1566">
        <v>29</v>
      </c>
      <c r="AF199" s="1566">
        <v>30</v>
      </c>
      <c r="AG199" s="1566">
        <v>31</v>
      </c>
      <c r="AH199" s="111"/>
      <c r="AI199" s="112"/>
    </row>
    <row r="200" spans="1:35" ht="22.35" customHeight="1" x14ac:dyDescent="0.2">
      <c r="A200" s="1982">
        <v>1</v>
      </c>
      <c r="B200" s="2020" t="s">
        <v>0</v>
      </c>
      <c r="C200" s="1890" t="s">
        <v>32</v>
      </c>
      <c r="D200" s="1861" t="s">
        <v>32</v>
      </c>
      <c r="E200" s="1890" t="s">
        <v>32</v>
      </c>
      <c r="F200" s="1890" t="s">
        <v>32</v>
      </c>
      <c r="G200" s="1890"/>
      <c r="H200" s="1861"/>
      <c r="I200" s="1861" t="s">
        <v>32</v>
      </c>
      <c r="J200" s="1861" t="s">
        <v>32</v>
      </c>
      <c r="K200" s="1861" t="s">
        <v>32</v>
      </c>
      <c r="L200" s="1861" t="s">
        <v>32</v>
      </c>
      <c r="M200" s="2021" t="s">
        <v>32</v>
      </c>
      <c r="N200" s="1861"/>
      <c r="O200" s="1861"/>
      <c r="P200" s="1861" t="s">
        <v>32</v>
      </c>
      <c r="Q200" s="1861" t="s">
        <v>32</v>
      </c>
      <c r="R200" s="1861" t="s">
        <v>32</v>
      </c>
      <c r="S200" s="1861" t="s">
        <v>32</v>
      </c>
      <c r="T200" s="1861" t="s">
        <v>32</v>
      </c>
      <c r="U200" s="1861"/>
      <c r="V200" s="1861"/>
      <c r="W200" s="1861" t="s">
        <v>32</v>
      </c>
      <c r="X200" s="1890" t="s">
        <v>32</v>
      </c>
      <c r="Y200" s="1861" t="s">
        <v>32</v>
      </c>
      <c r="Z200" s="1890" t="s">
        <v>32</v>
      </c>
      <c r="AA200" s="1890" t="s">
        <v>32</v>
      </c>
      <c r="AB200" s="1890"/>
      <c r="AC200" s="1861"/>
      <c r="AD200" s="1861" t="s">
        <v>32</v>
      </c>
      <c r="AE200" s="1861" t="s">
        <v>32</v>
      </c>
      <c r="AF200" s="1861" t="s">
        <v>32</v>
      </c>
      <c r="AG200" s="1910" t="s">
        <v>32</v>
      </c>
      <c r="AH200" s="133"/>
      <c r="AI200" s="117"/>
    </row>
    <row r="201" spans="1:35" ht="22.35" customHeight="1" x14ac:dyDescent="0.2">
      <c r="A201" s="1751">
        <v>2</v>
      </c>
      <c r="B201" s="1842" t="s">
        <v>271</v>
      </c>
      <c r="C201" s="1550" t="s">
        <v>272</v>
      </c>
      <c r="D201" s="1535" t="s">
        <v>272</v>
      </c>
      <c r="E201" s="1535" t="s">
        <v>272</v>
      </c>
      <c r="F201" s="1535" t="s">
        <v>36</v>
      </c>
      <c r="G201" s="1535"/>
      <c r="H201" s="1535"/>
      <c r="I201" s="1535" t="s">
        <v>273</v>
      </c>
      <c r="J201" s="1535" t="s">
        <v>273</v>
      </c>
      <c r="K201" s="1535" t="s">
        <v>273</v>
      </c>
      <c r="L201" s="1535" t="s">
        <v>273</v>
      </c>
      <c r="M201" s="1535" t="s">
        <v>273</v>
      </c>
      <c r="N201" s="1535"/>
      <c r="O201" s="1535"/>
      <c r="P201" s="1535" t="s">
        <v>54</v>
      </c>
      <c r="Q201" s="1535" t="s">
        <v>54</v>
      </c>
      <c r="R201" s="1535" t="s">
        <v>54</v>
      </c>
      <c r="S201" s="1535" t="s">
        <v>54</v>
      </c>
      <c r="T201" s="1535" t="s">
        <v>54</v>
      </c>
      <c r="U201" s="1535" t="s">
        <v>54</v>
      </c>
      <c r="V201" s="1535"/>
      <c r="W201" s="2011" t="s">
        <v>272</v>
      </c>
      <c r="X201" s="1550" t="s">
        <v>272</v>
      </c>
      <c r="Y201" s="1535" t="s">
        <v>272</v>
      </c>
      <c r="Z201" s="1535" t="s">
        <v>272</v>
      </c>
      <c r="AA201" s="1535" t="s">
        <v>36</v>
      </c>
      <c r="AB201" s="1535"/>
      <c r="AC201" s="1535"/>
      <c r="AD201" s="1535" t="s">
        <v>273</v>
      </c>
      <c r="AE201" s="1535" t="s">
        <v>273</v>
      </c>
      <c r="AF201" s="1535" t="s">
        <v>273</v>
      </c>
      <c r="AG201" s="1606" t="s">
        <v>273</v>
      </c>
      <c r="AH201" s="133"/>
      <c r="AI201" s="117"/>
    </row>
    <row r="202" spans="1:35" ht="22.35" customHeight="1" x14ac:dyDescent="0.2">
      <c r="A202" s="1751">
        <v>3</v>
      </c>
      <c r="B202" s="1843" t="s">
        <v>274</v>
      </c>
      <c r="C202" s="1539" t="s">
        <v>273</v>
      </c>
      <c r="D202" s="1539" t="s">
        <v>273</v>
      </c>
      <c r="E202" s="1539" t="s">
        <v>273</v>
      </c>
      <c r="F202" s="1539" t="s">
        <v>273</v>
      </c>
      <c r="G202" s="1539"/>
      <c r="H202" s="1539"/>
      <c r="I202" s="1539" t="s">
        <v>54</v>
      </c>
      <c r="J202" s="1539" t="s">
        <v>54</v>
      </c>
      <c r="K202" s="1539" t="s">
        <v>54</v>
      </c>
      <c r="L202" s="1539" t="s">
        <v>54</v>
      </c>
      <c r="M202" s="1539" t="s">
        <v>54</v>
      </c>
      <c r="N202" s="1539" t="s">
        <v>54</v>
      </c>
      <c r="O202" s="1539"/>
      <c r="P202" s="1535" t="s">
        <v>272</v>
      </c>
      <c r="Q202" s="1550" t="s">
        <v>272</v>
      </c>
      <c r="R202" s="1535" t="s">
        <v>272</v>
      </c>
      <c r="S202" s="1535" t="s">
        <v>272</v>
      </c>
      <c r="T202" s="1535" t="s">
        <v>36</v>
      </c>
      <c r="U202" s="1535"/>
      <c r="V202" s="1535"/>
      <c r="W202" s="1535" t="s">
        <v>273</v>
      </c>
      <c r="X202" s="1535" t="s">
        <v>273</v>
      </c>
      <c r="Y202" s="1535" t="s">
        <v>273</v>
      </c>
      <c r="Z202" s="1535" t="s">
        <v>273</v>
      </c>
      <c r="AA202" s="1535" t="s">
        <v>273</v>
      </c>
      <c r="AB202" s="1535"/>
      <c r="AC202" s="1535"/>
      <c r="AD202" s="1535" t="s">
        <v>54</v>
      </c>
      <c r="AE202" s="1535" t="s">
        <v>54</v>
      </c>
      <c r="AF202" s="1535" t="s">
        <v>54</v>
      </c>
      <c r="AG202" s="1606" t="s">
        <v>54</v>
      </c>
      <c r="AH202" s="133"/>
      <c r="AI202" s="117"/>
    </row>
    <row r="203" spans="1:35" ht="22.35" customHeight="1" x14ac:dyDescent="0.2">
      <c r="A203" s="1751">
        <v>4</v>
      </c>
      <c r="B203" s="1843"/>
      <c r="C203" s="1535"/>
      <c r="D203" s="1535"/>
      <c r="E203" s="1535"/>
      <c r="F203" s="1535"/>
      <c r="G203" s="1535"/>
      <c r="H203" s="1535"/>
      <c r="I203" s="1535"/>
      <c r="J203" s="1535"/>
      <c r="K203" s="1535"/>
      <c r="L203" s="1535"/>
      <c r="M203" s="1535"/>
      <c r="N203" s="1535"/>
      <c r="O203" s="1535"/>
      <c r="P203" s="1535"/>
      <c r="Q203" s="1535"/>
      <c r="R203" s="1535"/>
      <c r="S203" s="1535"/>
      <c r="T203" s="1526"/>
      <c r="U203" s="1526"/>
      <c r="V203" s="1535"/>
      <c r="W203" s="1535"/>
      <c r="X203" s="1535"/>
      <c r="Y203" s="1535"/>
      <c r="Z203" s="1535"/>
      <c r="AA203" s="1535"/>
      <c r="AB203" s="1535"/>
      <c r="AC203" s="1535"/>
      <c r="AD203" s="1535"/>
      <c r="AE203" s="1535"/>
      <c r="AF203" s="1535"/>
      <c r="AG203" s="1606"/>
      <c r="AH203" s="133"/>
      <c r="AI203" s="117"/>
    </row>
    <row r="204" spans="1:35" ht="22.35" customHeight="1" x14ac:dyDescent="0.2">
      <c r="A204" s="1751">
        <v>5</v>
      </c>
      <c r="B204" s="1843"/>
      <c r="C204" s="1535"/>
      <c r="D204" s="1535"/>
      <c r="E204" s="1535"/>
      <c r="F204" s="1535"/>
      <c r="G204" s="1535"/>
      <c r="H204" s="1535"/>
      <c r="I204" s="1535"/>
      <c r="J204" s="1535"/>
      <c r="K204" s="1535"/>
      <c r="L204" s="1535"/>
      <c r="M204" s="1535"/>
      <c r="N204" s="1535"/>
      <c r="O204" s="1535"/>
      <c r="P204" s="1535"/>
      <c r="Q204" s="1535"/>
      <c r="R204" s="1535"/>
      <c r="S204" s="1526"/>
      <c r="T204" s="1535"/>
      <c r="U204" s="1535"/>
      <c r="V204" s="1535"/>
      <c r="W204" s="1535"/>
      <c r="X204" s="1535"/>
      <c r="Y204" s="1535"/>
      <c r="Z204" s="1535"/>
      <c r="AA204" s="1535"/>
      <c r="AB204" s="1535"/>
      <c r="AC204" s="1535"/>
      <c r="AD204" s="1535"/>
      <c r="AE204" s="1535"/>
      <c r="AF204" s="1535"/>
      <c r="AG204" s="1606"/>
      <c r="AH204" s="133"/>
      <c r="AI204" s="117"/>
    </row>
    <row r="205" spans="1:35" ht="22.35" customHeight="1" x14ac:dyDescent="0.2">
      <c r="A205" s="1751">
        <v>6</v>
      </c>
      <c r="B205" s="1532" t="s">
        <v>278</v>
      </c>
      <c r="C205" s="1539" t="s">
        <v>32</v>
      </c>
      <c r="D205" s="1539" t="s">
        <v>32</v>
      </c>
      <c r="E205" s="1526" t="s">
        <v>32</v>
      </c>
      <c r="F205" s="1526" t="s">
        <v>32</v>
      </c>
      <c r="G205" s="1535"/>
      <c r="H205" s="1535"/>
      <c r="I205" s="1536" t="s">
        <v>32</v>
      </c>
      <c r="J205" s="1535" t="s">
        <v>32</v>
      </c>
      <c r="K205" s="1539" t="s">
        <v>32</v>
      </c>
      <c r="L205" s="1539" t="s">
        <v>32</v>
      </c>
      <c r="M205" s="1539" t="s">
        <v>32</v>
      </c>
      <c r="N205" s="1536"/>
      <c r="O205" s="1535"/>
      <c r="P205" s="1535" t="s">
        <v>32</v>
      </c>
      <c r="Q205" s="1535" t="s">
        <v>32</v>
      </c>
      <c r="R205" s="1535" t="s">
        <v>32</v>
      </c>
      <c r="S205" s="1535" t="s">
        <v>32</v>
      </c>
      <c r="T205" s="1535" t="s">
        <v>32</v>
      </c>
      <c r="U205" s="1535"/>
      <c r="V205" s="1535"/>
      <c r="W205" s="1535"/>
      <c r="X205" s="1526" t="s">
        <v>32</v>
      </c>
      <c r="Y205" s="1526" t="s">
        <v>32</v>
      </c>
      <c r="Z205" s="1526" t="s">
        <v>32</v>
      </c>
      <c r="AA205" s="1526" t="s">
        <v>32</v>
      </c>
      <c r="AB205" s="1535"/>
      <c r="AC205" s="1535"/>
      <c r="AD205" s="1536" t="s">
        <v>32</v>
      </c>
      <c r="AE205" s="1535" t="s">
        <v>32</v>
      </c>
      <c r="AF205" s="1535" t="s">
        <v>32</v>
      </c>
      <c r="AG205" s="1606"/>
      <c r="AH205" s="125"/>
      <c r="AI205" s="67"/>
    </row>
    <row r="206" spans="1:35" ht="22.35" customHeight="1" thickBot="1" x14ac:dyDescent="0.25">
      <c r="A206" s="1757"/>
      <c r="B206" s="1608"/>
      <c r="C206" s="1566"/>
      <c r="D206" s="1566"/>
      <c r="E206" s="1566"/>
      <c r="F206" s="1566"/>
      <c r="G206" s="1566"/>
      <c r="H206" s="1566"/>
      <c r="I206" s="1566"/>
      <c r="J206" s="1566"/>
      <c r="K206" s="1566"/>
      <c r="L206" s="1566"/>
      <c r="M206" s="1566"/>
      <c r="N206" s="1566"/>
      <c r="O206" s="1566"/>
      <c r="P206" s="1566"/>
      <c r="Q206" s="1566"/>
      <c r="R206" s="1566"/>
      <c r="S206" s="1566"/>
      <c r="T206" s="1566"/>
      <c r="U206" s="1566"/>
      <c r="V206" s="1566"/>
      <c r="W206" s="1566"/>
      <c r="X206" s="1566"/>
      <c r="Y206" s="1566"/>
      <c r="Z206" s="1566"/>
      <c r="AA206" s="1566"/>
      <c r="AB206" s="1566"/>
      <c r="AC206" s="1566"/>
      <c r="AD206" s="1566"/>
      <c r="AE206" s="1566"/>
      <c r="AF206" s="1566"/>
      <c r="AG206" s="1714"/>
      <c r="AH206" s="67"/>
      <c r="AI206" s="67"/>
    </row>
    <row r="207" spans="1:35" ht="22.35" customHeight="1" x14ac:dyDescent="0.2">
      <c r="A207" s="130"/>
      <c r="B207" s="128"/>
      <c r="C207" s="129"/>
      <c r="D207" s="129"/>
      <c r="E207" s="129"/>
      <c r="F207" s="129"/>
      <c r="G207" s="129"/>
      <c r="H207" s="129"/>
      <c r="I207" s="129"/>
      <c r="J207" s="129"/>
      <c r="K207" s="129"/>
      <c r="L207" s="129"/>
      <c r="M207" s="129"/>
      <c r="N207" s="129"/>
      <c r="O207" s="129"/>
      <c r="P207" s="129"/>
      <c r="Q207" s="129"/>
      <c r="R207" s="129"/>
      <c r="S207" s="129"/>
      <c r="T207" s="129"/>
      <c r="U207" s="129"/>
      <c r="V207" s="129"/>
      <c r="W207" s="129"/>
      <c r="X207" s="129"/>
      <c r="Y207" s="129"/>
      <c r="Z207" s="129"/>
      <c r="AA207" s="129"/>
      <c r="AB207" s="129"/>
      <c r="AC207" s="129"/>
      <c r="AD207" s="129"/>
      <c r="AE207" s="129"/>
      <c r="AF207" s="129"/>
      <c r="AG207" s="129"/>
      <c r="AH207" s="67"/>
      <c r="AI207" s="67"/>
    </row>
    <row r="208" spans="1:35" ht="22.35" customHeight="1" x14ac:dyDescent="0.2">
      <c r="A208" s="130"/>
      <c r="B208" s="128"/>
      <c r="C208" s="129"/>
      <c r="D208" s="129"/>
      <c r="E208" s="129"/>
      <c r="F208" s="129"/>
      <c r="G208" s="129"/>
      <c r="H208" s="129"/>
      <c r="I208" s="129"/>
      <c r="J208" s="129"/>
      <c r="K208" s="129"/>
      <c r="L208" s="129"/>
      <c r="M208" s="129"/>
      <c r="N208" s="129"/>
      <c r="O208" s="129"/>
      <c r="P208" s="129"/>
      <c r="Q208" s="129"/>
      <c r="R208" s="129"/>
      <c r="S208" s="129"/>
      <c r="T208" s="129"/>
      <c r="U208" s="129"/>
      <c r="V208" s="129"/>
      <c r="W208" s="129"/>
      <c r="X208" s="129"/>
      <c r="Y208" s="129"/>
      <c r="Z208" s="129"/>
      <c r="AA208" s="129"/>
      <c r="AB208" s="129"/>
      <c r="AC208" s="129"/>
      <c r="AD208" s="129"/>
      <c r="AE208" s="129"/>
      <c r="AF208" s="129"/>
      <c r="AG208" s="129"/>
      <c r="AH208" s="67"/>
      <c r="AI208" s="67"/>
    </row>
    <row r="209" spans="1:36" ht="22.35" customHeight="1" thickBot="1" x14ac:dyDescent="0.25">
      <c r="A209" s="98" t="s">
        <v>279</v>
      </c>
      <c r="B209" s="48"/>
      <c r="C209" s="66"/>
      <c r="D209" s="48"/>
      <c r="E209" s="48"/>
      <c r="F209" s="66"/>
      <c r="G209" s="48"/>
      <c r="H209" s="48"/>
      <c r="I209" s="66"/>
      <c r="J209" s="66"/>
      <c r="K209" s="48"/>
      <c r="L209" s="66"/>
      <c r="M209" s="48"/>
      <c r="N209" s="48"/>
      <c r="O209" s="66"/>
      <c r="P209" s="48"/>
      <c r="Q209" s="66"/>
      <c r="R209" s="66"/>
      <c r="S209" s="48"/>
      <c r="T209" s="48"/>
      <c r="U209" s="66"/>
      <c r="V209" s="48"/>
      <c r="W209" s="66"/>
      <c r="X209" s="66"/>
      <c r="Y209" s="48"/>
      <c r="Z209" s="48"/>
      <c r="AA209" s="48"/>
      <c r="AB209" s="48"/>
      <c r="AC209" s="48"/>
      <c r="AD209" s="48"/>
      <c r="AE209" s="66"/>
      <c r="AF209" s="48"/>
      <c r="AG209" s="48"/>
      <c r="AH209" s="67"/>
      <c r="AI209" s="67"/>
    </row>
    <row r="210" spans="1:36" ht="22.35" customHeight="1" x14ac:dyDescent="0.2">
      <c r="A210" s="69"/>
      <c r="B210" s="503" t="s">
        <v>280</v>
      </c>
      <c r="C210" s="525"/>
      <c r="D210" s="226" t="s">
        <v>97</v>
      </c>
      <c r="E210" s="227"/>
      <c r="F210" s="507"/>
      <c r="G210" s="508"/>
      <c r="H210" s="226" t="s">
        <v>98</v>
      </c>
      <c r="I210" s="227"/>
      <c r="J210" s="507"/>
      <c r="K210" s="508"/>
      <c r="L210" s="226" t="s">
        <v>99</v>
      </c>
      <c r="M210" s="227"/>
      <c r="N210" s="507"/>
      <c r="O210" s="508"/>
      <c r="P210" s="226" t="s">
        <v>100</v>
      </c>
      <c r="Q210" s="227"/>
      <c r="R210" s="507"/>
      <c r="S210" s="508"/>
      <c r="T210" s="226" t="s">
        <v>101</v>
      </c>
      <c r="U210" s="227"/>
      <c r="V210" s="507"/>
      <c r="W210" s="508"/>
      <c r="X210" s="226" t="s">
        <v>102</v>
      </c>
      <c r="Y210" s="227"/>
      <c r="Z210" s="507"/>
      <c r="AA210" s="508"/>
      <c r="AB210" s="226" t="s">
        <v>103</v>
      </c>
      <c r="AC210" s="227"/>
      <c r="AD210" s="227"/>
      <c r="AE210" s="509" t="s">
        <v>104</v>
      </c>
      <c r="AF210" s="227"/>
      <c r="AG210" s="227"/>
      <c r="AH210" s="227"/>
      <c r="AI210" s="510"/>
    </row>
    <row r="211" spans="1:36" ht="22.35" customHeight="1" x14ac:dyDescent="0.2">
      <c r="A211" s="69"/>
      <c r="B211" s="1045" t="s">
        <v>281</v>
      </c>
      <c r="C211" s="1046" t="s">
        <v>162</v>
      </c>
      <c r="D211" s="1047" t="s">
        <v>282</v>
      </c>
      <c r="E211" s="1048"/>
      <c r="F211" s="1049"/>
      <c r="G211" s="1050"/>
      <c r="H211" s="1417" t="s">
        <v>282</v>
      </c>
      <c r="I211" s="1418"/>
      <c r="J211" s="1049"/>
      <c r="K211" s="1050"/>
      <c r="L211" s="1417" t="s">
        <v>282</v>
      </c>
      <c r="M211" s="1418"/>
      <c r="N211" s="1049"/>
      <c r="O211" s="1050"/>
      <c r="P211" s="1417" t="s">
        <v>283</v>
      </c>
      <c r="Q211" s="1418"/>
      <c r="R211" s="1049"/>
      <c r="S211" s="1050"/>
      <c r="T211" s="1417" t="s">
        <v>284</v>
      </c>
      <c r="U211" s="1418"/>
      <c r="V211" s="1049"/>
      <c r="W211" s="1051"/>
      <c r="X211" s="1419"/>
      <c r="Y211" s="1419"/>
      <c r="Z211" s="1052"/>
      <c r="AA211" s="1051"/>
      <c r="AB211" s="1419"/>
      <c r="AC211" s="1419"/>
      <c r="AD211" s="1419"/>
      <c r="AE211" s="1051"/>
      <c r="AF211" s="1419"/>
      <c r="AG211" s="1419"/>
      <c r="AH211" s="1420"/>
      <c r="AI211" s="1053"/>
    </row>
    <row r="212" spans="1:36" ht="22.35" customHeight="1" x14ac:dyDescent="0.2">
      <c r="A212" s="69"/>
      <c r="B212" s="1045" t="s">
        <v>281</v>
      </c>
      <c r="C212" s="1046" t="s">
        <v>285</v>
      </c>
      <c r="D212" s="1047" t="s">
        <v>282</v>
      </c>
      <c r="E212" s="1048"/>
      <c r="F212" s="1049"/>
      <c r="G212" s="1050"/>
      <c r="H212" s="1417" t="s">
        <v>282</v>
      </c>
      <c r="I212" s="1418"/>
      <c r="J212" s="1049"/>
      <c r="K212" s="1050"/>
      <c r="L212" s="1417" t="s">
        <v>282</v>
      </c>
      <c r="M212" s="1418"/>
      <c r="N212" s="1049"/>
      <c r="O212" s="1050"/>
      <c r="P212" s="1417" t="s">
        <v>283</v>
      </c>
      <c r="Q212" s="1418"/>
      <c r="R212" s="1049"/>
      <c r="S212" s="1050"/>
      <c r="T212" s="1417" t="s">
        <v>284</v>
      </c>
      <c r="U212" s="1418"/>
      <c r="V212" s="1049"/>
      <c r="W212" s="1051"/>
      <c r="X212" s="1419"/>
      <c r="Y212" s="1419"/>
      <c r="Z212" s="1052"/>
      <c r="AA212" s="1051"/>
      <c r="AB212" s="1419"/>
      <c r="AC212" s="1419"/>
      <c r="AD212" s="1419"/>
      <c r="AE212" s="1051"/>
      <c r="AF212" s="1419"/>
      <c r="AG212" s="1419"/>
      <c r="AH212" s="1420"/>
      <c r="AI212" s="1053"/>
    </row>
    <row r="213" spans="1:36" ht="22.35" customHeight="1" x14ac:dyDescent="0.2">
      <c r="A213" s="69"/>
      <c r="B213" s="1045" t="s">
        <v>286</v>
      </c>
      <c r="C213" s="1046" t="s">
        <v>166</v>
      </c>
      <c r="D213" s="1047" t="s">
        <v>282</v>
      </c>
      <c r="E213" s="1048"/>
      <c r="F213" s="1049"/>
      <c r="G213" s="1050"/>
      <c r="H213" s="1417" t="s">
        <v>282</v>
      </c>
      <c r="I213" s="1418"/>
      <c r="J213" s="1049"/>
      <c r="K213" s="1050"/>
      <c r="L213" s="1417" t="s">
        <v>282</v>
      </c>
      <c r="M213" s="1418"/>
      <c r="N213" s="1049"/>
      <c r="O213" s="1050"/>
      <c r="P213" s="1417" t="s">
        <v>287</v>
      </c>
      <c r="Q213" s="1418"/>
      <c r="R213" s="1049"/>
      <c r="S213" s="1050"/>
      <c r="T213" s="1417" t="s">
        <v>284</v>
      </c>
      <c r="U213" s="1418"/>
      <c r="V213" s="1049"/>
      <c r="W213" s="1051"/>
      <c r="X213" s="1419"/>
      <c r="Y213" s="1419"/>
      <c r="Z213" s="1052"/>
      <c r="AA213" s="1051"/>
      <c r="AB213" s="1419"/>
      <c r="AC213" s="1419"/>
      <c r="AD213" s="1419"/>
      <c r="AE213" s="1051"/>
      <c r="AF213" s="1419"/>
      <c r="AG213" s="1419"/>
      <c r="AH213" s="1420"/>
      <c r="AI213" s="1053"/>
    </row>
    <row r="214" spans="1:36" ht="22.35" customHeight="1" x14ac:dyDescent="0.2">
      <c r="A214" s="69"/>
      <c r="B214" s="1045" t="s">
        <v>288</v>
      </c>
      <c r="C214" s="1046" t="s">
        <v>153</v>
      </c>
      <c r="D214" s="1047" t="s">
        <v>282</v>
      </c>
      <c r="E214" s="1048"/>
      <c r="F214" s="1049"/>
      <c r="G214" s="1050"/>
      <c r="H214" s="1417" t="s">
        <v>282</v>
      </c>
      <c r="I214" s="1418"/>
      <c r="J214" s="1049"/>
      <c r="K214" s="1050"/>
      <c r="L214" s="1417" t="s">
        <v>282</v>
      </c>
      <c r="M214" s="1418"/>
      <c r="N214" s="1049"/>
      <c r="O214" s="1050"/>
      <c r="P214" s="1417" t="s">
        <v>283</v>
      </c>
      <c r="Q214" s="1418"/>
      <c r="R214" s="1049"/>
      <c r="S214" s="1050"/>
      <c r="T214" s="1417" t="s">
        <v>284</v>
      </c>
      <c r="U214" s="1418"/>
      <c r="V214" s="1049"/>
      <c r="W214" s="1051"/>
      <c r="X214" s="1419"/>
      <c r="Y214" s="1419"/>
      <c r="Z214" s="1052"/>
      <c r="AA214" s="1051"/>
      <c r="AB214" s="1419"/>
      <c r="AC214" s="1419"/>
      <c r="AD214" s="1419"/>
      <c r="AE214" s="1051"/>
      <c r="AF214" s="1419"/>
      <c r="AG214" s="1419"/>
      <c r="AH214" s="1420"/>
      <c r="AI214" s="1053"/>
    </row>
    <row r="215" spans="1:36" ht="22.35" customHeight="1" x14ac:dyDescent="0.2">
      <c r="A215" s="69"/>
      <c r="B215" s="1045" t="s">
        <v>295</v>
      </c>
      <c r="C215" s="1046" t="s">
        <v>296</v>
      </c>
      <c r="D215" s="1047" t="s">
        <v>282</v>
      </c>
      <c r="E215" s="1048"/>
      <c r="F215" s="1049"/>
      <c r="G215" s="1050"/>
      <c r="H215" s="1417" t="s">
        <v>282</v>
      </c>
      <c r="I215" s="1418"/>
      <c r="J215" s="1049"/>
      <c r="K215" s="1050"/>
      <c r="L215" s="1417" t="s">
        <v>282</v>
      </c>
      <c r="M215" s="1418"/>
      <c r="N215" s="1049"/>
      <c r="O215" s="1050"/>
      <c r="P215" s="1417" t="s">
        <v>282</v>
      </c>
      <c r="Q215" s="1418"/>
      <c r="R215" s="1049"/>
      <c r="S215" s="1050"/>
      <c r="T215" s="1417" t="s">
        <v>291</v>
      </c>
      <c r="U215" s="1418"/>
      <c r="V215" s="1049"/>
      <c r="W215" s="1051"/>
      <c r="X215" s="1419"/>
      <c r="Y215" s="1419"/>
      <c r="Z215" s="1052"/>
      <c r="AA215" s="1051"/>
      <c r="AB215" s="1419"/>
      <c r="AC215" s="1419"/>
      <c r="AD215" s="1419"/>
      <c r="AE215" s="1051"/>
      <c r="AF215" s="1419"/>
      <c r="AG215" s="1419"/>
      <c r="AH215" s="1420"/>
      <c r="AI215" s="1053"/>
    </row>
    <row r="216" spans="1:36" ht="22.35" customHeight="1" x14ac:dyDescent="0.2">
      <c r="A216" s="69"/>
      <c r="B216" s="1045" t="s">
        <v>297</v>
      </c>
      <c r="C216" s="1046" t="s">
        <v>151</v>
      </c>
      <c r="D216" s="1047" t="s">
        <v>282</v>
      </c>
      <c r="E216" s="1048"/>
      <c r="F216" s="1049"/>
      <c r="G216" s="1050"/>
      <c r="H216" s="1417" t="s">
        <v>282</v>
      </c>
      <c r="I216" s="1418"/>
      <c r="J216" s="1049"/>
      <c r="K216" s="1050"/>
      <c r="L216" s="1417" t="s">
        <v>282</v>
      </c>
      <c r="M216" s="1418"/>
      <c r="N216" s="1049"/>
      <c r="O216" s="1050"/>
      <c r="P216" s="1417" t="s">
        <v>283</v>
      </c>
      <c r="Q216" s="1418"/>
      <c r="R216" s="1049"/>
      <c r="S216" s="1050"/>
      <c r="T216" s="1417" t="s">
        <v>284</v>
      </c>
      <c r="U216" s="1418"/>
      <c r="V216" s="1049"/>
      <c r="W216" s="1051"/>
      <c r="X216" s="1419"/>
      <c r="Y216" s="1419"/>
      <c r="Z216" s="1052"/>
      <c r="AA216" s="1051"/>
      <c r="AB216" s="1419"/>
      <c r="AC216" s="1419"/>
      <c r="AD216" s="1419"/>
      <c r="AE216" s="1051"/>
      <c r="AF216" s="1419"/>
      <c r="AG216" s="1419"/>
      <c r="AH216" s="1420"/>
      <c r="AI216" s="1053"/>
    </row>
    <row r="217" spans="1:36" ht="22.35" customHeight="1" x14ac:dyDescent="0.2">
      <c r="A217" s="69"/>
      <c r="B217" s="1045" t="s">
        <v>297</v>
      </c>
      <c r="C217" s="1046" t="s">
        <v>145</v>
      </c>
      <c r="D217" s="1047" t="s">
        <v>282</v>
      </c>
      <c r="E217" s="1048"/>
      <c r="F217" s="1049"/>
      <c r="G217" s="1050"/>
      <c r="H217" s="1417" t="s">
        <v>282</v>
      </c>
      <c r="I217" s="1418"/>
      <c r="J217" s="1049"/>
      <c r="K217" s="1050"/>
      <c r="L217" s="1417" t="s">
        <v>282</v>
      </c>
      <c r="M217" s="1418"/>
      <c r="N217" s="1049"/>
      <c r="O217" s="1050"/>
      <c r="P217" s="1417" t="s">
        <v>283</v>
      </c>
      <c r="Q217" s="1418"/>
      <c r="R217" s="1049"/>
      <c r="S217" s="1050"/>
      <c r="T217" s="1417" t="s">
        <v>284</v>
      </c>
      <c r="U217" s="1418"/>
      <c r="V217" s="1049"/>
      <c r="W217" s="1051"/>
      <c r="X217" s="1419"/>
      <c r="Y217" s="1419"/>
      <c r="Z217" s="1052"/>
      <c r="AA217" s="1051"/>
      <c r="AB217" s="1419"/>
      <c r="AC217" s="1419"/>
      <c r="AD217" s="1419"/>
      <c r="AE217" s="1051"/>
      <c r="AF217" s="1419"/>
      <c r="AG217" s="1419"/>
      <c r="AH217" s="1420"/>
      <c r="AI217" s="1053"/>
    </row>
    <row r="218" spans="1:36" ht="22.35" customHeight="1" x14ac:dyDescent="0.2">
      <c r="A218" s="69"/>
      <c r="B218" s="314" t="s">
        <v>301</v>
      </c>
      <c r="C218" s="1046" t="s">
        <v>146</v>
      </c>
      <c r="D218" s="1047" t="s">
        <v>282</v>
      </c>
      <c r="E218" s="1048"/>
      <c r="F218" s="1054"/>
      <c r="G218" s="1055"/>
      <c r="H218" s="1417" t="s">
        <v>282</v>
      </c>
      <c r="I218" s="1845"/>
      <c r="J218" s="1054"/>
      <c r="K218" s="1055"/>
      <c r="L218" s="1417" t="s">
        <v>282</v>
      </c>
      <c r="M218" s="1845"/>
      <c r="N218" s="1054"/>
      <c r="O218" s="1055"/>
      <c r="P218" s="1417" t="s">
        <v>283</v>
      </c>
      <c r="Q218" s="1845"/>
      <c r="R218" s="1054"/>
      <c r="S218" s="1055"/>
      <c r="T218" s="1417" t="s">
        <v>284</v>
      </c>
      <c r="U218" s="1845"/>
      <c r="V218" s="1052"/>
      <c r="W218" s="315"/>
      <c r="X218" s="319"/>
      <c r="Y218" s="319"/>
      <c r="Z218" s="316"/>
      <c r="AA218" s="315"/>
      <c r="AB218" s="319"/>
      <c r="AC218" s="319"/>
      <c r="AD218" s="319"/>
      <c r="AE218" s="315"/>
      <c r="AF218" s="319"/>
      <c r="AG218" s="319"/>
      <c r="AH218" s="320"/>
      <c r="AI218" s="317"/>
      <c r="AJ218" s="124"/>
    </row>
    <row r="219" spans="1:36" ht="22.35" customHeight="1" x14ac:dyDescent="0.2">
      <c r="A219" s="69"/>
      <c r="B219" s="1045" t="s">
        <v>302</v>
      </c>
      <c r="C219" s="1046" t="s">
        <v>154</v>
      </c>
      <c r="D219" s="1047" t="s">
        <v>282</v>
      </c>
      <c r="E219" s="1048"/>
      <c r="F219" s="1049"/>
      <c r="G219" s="1050"/>
      <c r="H219" s="1417" t="s">
        <v>282</v>
      </c>
      <c r="I219" s="1418"/>
      <c r="J219" s="1049"/>
      <c r="K219" s="1050"/>
      <c r="L219" s="1417" t="s">
        <v>282</v>
      </c>
      <c r="M219" s="1418"/>
      <c r="N219" s="1049"/>
      <c r="O219" s="1050"/>
      <c r="P219" s="1417" t="s">
        <v>283</v>
      </c>
      <c r="Q219" s="1418"/>
      <c r="R219" s="1049"/>
      <c r="S219" s="1050"/>
      <c r="T219" s="1417" t="s">
        <v>284</v>
      </c>
      <c r="U219" s="1418"/>
      <c r="V219" s="1049"/>
      <c r="W219" s="1051"/>
      <c r="X219" s="1419"/>
      <c r="Y219" s="1419"/>
      <c r="Z219" s="1419"/>
      <c r="AA219" s="1051"/>
      <c r="AB219" s="1419"/>
      <c r="AC219" s="1419"/>
      <c r="AD219" s="1419"/>
      <c r="AE219" s="1051"/>
      <c r="AF219" s="1419"/>
      <c r="AG219" s="1419"/>
      <c r="AH219" s="1420"/>
      <c r="AI219" s="1053"/>
      <c r="AJ219" s="124"/>
    </row>
    <row r="220" spans="1:36" ht="22.35" customHeight="1" x14ac:dyDescent="0.2">
      <c r="A220" s="69"/>
      <c r="B220" s="1045" t="s">
        <v>303</v>
      </c>
      <c r="C220" s="1046" t="s">
        <v>132</v>
      </c>
      <c r="D220" s="1047" t="s">
        <v>304</v>
      </c>
      <c r="E220" s="1048"/>
      <c r="F220" s="1049"/>
      <c r="G220" s="1050"/>
      <c r="H220" s="1417" t="s">
        <v>304</v>
      </c>
      <c r="I220" s="1418"/>
      <c r="J220" s="1049"/>
      <c r="K220" s="1050"/>
      <c r="L220" s="1417" t="s">
        <v>304</v>
      </c>
      <c r="M220" s="1418"/>
      <c r="N220" s="1418"/>
      <c r="O220" s="1050"/>
      <c r="P220" s="1417" t="s">
        <v>304</v>
      </c>
      <c r="Q220" s="1418"/>
      <c r="R220" s="1418"/>
      <c r="S220" s="1050"/>
      <c r="T220" s="1417" t="s">
        <v>294</v>
      </c>
      <c r="U220" s="1418"/>
      <c r="V220" s="1049"/>
      <c r="W220" s="1056"/>
      <c r="X220" s="1419"/>
      <c r="Y220" s="1419"/>
      <c r="Z220" s="1419"/>
      <c r="AA220" s="1051"/>
      <c r="AB220" s="1419"/>
      <c r="AC220" s="1419"/>
      <c r="AD220" s="1419"/>
      <c r="AE220" s="1051"/>
      <c r="AF220" s="1419"/>
      <c r="AG220" s="1419"/>
      <c r="AH220" s="1420"/>
      <c r="AI220" s="1053"/>
      <c r="AJ220" s="124"/>
    </row>
    <row r="221" spans="1:36" ht="22.35" customHeight="1" x14ac:dyDescent="0.2">
      <c r="A221" s="69"/>
      <c r="B221" s="1045" t="s">
        <v>305</v>
      </c>
      <c r="C221" s="1046" t="s">
        <v>136</v>
      </c>
      <c r="D221" s="1047" t="s">
        <v>304</v>
      </c>
      <c r="E221" s="1048"/>
      <c r="F221" s="1049"/>
      <c r="G221" s="1050"/>
      <c r="H221" s="1417" t="s">
        <v>304</v>
      </c>
      <c r="I221" s="1418"/>
      <c r="J221" s="1049"/>
      <c r="K221" s="1050"/>
      <c r="L221" s="1417" t="s">
        <v>304</v>
      </c>
      <c r="M221" s="1418"/>
      <c r="N221" s="1418"/>
      <c r="O221" s="1050"/>
      <c r="P221" s="1417" t="s">
        <v>304</v>
      </c>
      <c r="Q221" s="1418"/>
      <c r="R221" s="1418"/>
      <c r="S221" s="1050"/>
      <c r="T221" s="1417" t="s">
        <v>294</v>
      </c>
      <c r="U221" s="1418"/>
      <c r="V221" s="1049"/>
      <c r="W221" s="1056"/>
      <c r="X221" s="1419"/>
      <c r="Y221" s="1419"/>
      <c r="Z221" s="1052"/>
      <c r="AA221" s="1421"/>
      <c r="AB221" s="1419"/>
      <c r="AC221" s="1419"/>
      <c r="AD221" s="1419"/>
      <c r="AE221" s="1051"/>
      <c r="AF221" s="1419"/>
      <c r="AG221" s="1419"/>
      <c r="AH221" s="1420"/>
      <c r="AI221" s="1053"/>
      <c r="AJ221" s="124"/>
    </row>
    <row r="222" spans="1:36" ht="22.35" customHeight="1" thickBot="1" x14ac:dyDescent="0.25">
      <c r="A222" s="69"/>
      <c r="B222" s="321" t="s">
        <v>306</v>
      </c>
      <c r="C222" s="322" t="s">
        <v>138</v>
      </c>
      <c r="D222" s="1057" t="s">
        <v>307</v>
      </c>
      <c r="E222" s="323"/>
      <c r="F222" s="1058"/>
      <c r="G222" s="324"/>
      <c r="H222" s="1059" t="s">
        <v>307</v>
      </c>
      <c r="I222" s="1060"/>
      <c r="J222" s="1058"/>
      <c r="K222" s="324"/>
      <c r="L222" s="1059" t="s">
        <v>307</v>
      </c>
      <c r="M222" s="1060"/>
      <c r="N222" s="1060"/>
      <c r="O222" s="324"/>
      <c r="P222" s="1059" t="s">
        <v>308</v>
      </c>
      <c r="Q222" s="1060"/>
      <c r="R222" s="1060"/>
      <c r="S222" s="324"/>
      <c r="T222" s="1059" t="s">
        <v>309</v>
      </c>
      <c r="U222" s="1060"/>
      <c r="V222" s="1058"/>
      <c r="W222" s="325"/>
      <c r="X222" s="1061"/>
      <c r="Y222" s="1061"/>
      <c r="Z222" s="1062"/>
      <c r="AA222" s="1063"/>
      <c r="AB222" s="1061"/>
      <c r="AC222" s="1061"/>
      <c r="AD222" s="1061"/>
      <c r="AE222" s="326"/>
      <c r="AF222" s="1061"/>
      <c r="AG222" s="1061"/>
      <c r="AH222" s="1064"/>
      <c r="AI222" s="327"/>
      <c r="AJ222" s="124"/>
    </row>
    <row r="223" spans="1:36" ht="22.35" customHeight="1" x14ac:dyDescent="0.2">
      <c r="A223" s="69"/>
      <c r="B223" s="134"/>
      <c r="C223" s="135"/>
      <c r="D223" s="136"/>
      <c r="E223" s="137"/>
      <c r="F223" s="137"/>
      <c r="G223" s="138"/>
      <c r="H223" s="136"/>
      <c r="I223" s="137"/>
      <c r="J223" s="137"/>
      <c r="K223" s="138"/>
      <c r="L223" s="136"/>
      <c r="M223" s="137"/>
      <c r="N223" s="137"/>
      <c r="O223" s="138"/>
      <c r="P223" s="128"/>
      <c r="Q223" s="137"/>
      <c r="R223" s="137"/>
      <c r="S223" s="138"/>
      <c r="T223" s="128"/>
      <c r="U223" s="137"/>
      <c r="V223" s="137"/>
      <c r="W223" s="137"/>
      <c r="X223" s="137"/>
      <c r="Y223" s="137"/>
      <c r="Z223" s="137"/>
      <c r="AA223" s="138"/>
      <c r="AB223" s="137"/>
      <c r="AC223" s="137"/>
      <c r="AD223" s="137"/>
      <c r="AE223" s="138"/>
      <c r="AF223" s="137"/>
      <c r="AG223" s="137"/>
      <c r="AH223" s="125"/>
      <c r="AI223" s="125"/>
      <c r="AJ223" s="124"/>
    </row>
    <row r="224" spans="1:36" ht="22.35" customHeight="1" thickBot="1" x14ac:dyDescent="0.25">
      <c r="A224" s="97"/>
      <c r="B224" s="486" t="s">
        <v>29</v>
      </c>
      <c r="C224" s="1685">
        <v>1</v>
      </c>
      <c r="D224" s="1685">
        <v>2</v>
      </c>
      <c r="E224" s="1685">
        <v>3</v>
      </c>
      <c r="F224" s="1685">
        <v>4</v>
      </c>
      <c r="G224" s="1716">
        <v>5</v>
      </c>
      <c r="H224" s="1716">
        <v>6</v>
      </c>
      <c r="I224" s="1685">
        <v>7</v>
      </c>
      <c r="J224" s="1685">
        <v>8</v>
      </c>
      <c r="K224" s="1685">
        <v>9</v>
      </c>
      <c r="L224" s="1685">
        <v>10</v>
      </c>
      <c r="M224" s="1685">
        <v>11</v>
      </c>
      <c r="N224" s="1716">
        <v>12</v>
      </c>
      <c r="O224" s="1716">
        <v>13</v>
      </c>
      <c r="P224" s="1685">
        <v>14</v>
      </c>
      <c r="Q224" s="1685">
        <v>15</v>
      </c>
      <c r="R224" s="1685">
        <v>16</v>
      </c>
      <c r="S224" s="1685">
        <v>17</v>
      </c>
      <c r="T224" s="1685">
        <v>18</v>
      </c>
      <c r="U224" s="1716">
        <v>19</v>
      </c>
      <c r="V224" s="1716">
        <v>20</v>
      </c>
      <c r="W224" s="1685">
        <v>21</v>
      </c>
      <c r="X224" s="1685">
        <v>22</v>
      </c>
      <c r="Y224" s="1685">
        <v>23</v>
      </c>
      <c r="Z224" s="1685">
        <v>24</v>
      </c>
      <c r="AA224" s="1685">
        <v>25</v>
      </c>
      <c r="AB224" s="1716">
        <v>26</v>
      </c>
      <c r="AC224" s="1716">
        <v>27</v>
      </c>
      <c r="AD224" s="1685">
        <v>28</v>
      </c>
      <c r="AE224" s="1685">
        <v>29</v>
      </c>
      <c r="AF224" s="1685">
        <v>30</v>
      </c>
      <c r="AG224" s="1685">
        <v>31</v>
      </c>
      <c r="AH224" s="118"/>
      <c r="AI224" s="112"/>
    </row>
    <row r="225" spans="1:35" ht="22.35" customHeight="1" x14ac:dyDescent="0.2">
      <c r="A225" s="69"/>
      <c r="B225" s="396" t="s">
        <v>310</v>
      </c>
      <c r="C225" s="1400" t="s">
        <v>162</v>
      </c>
      <c r="D225" s="1400" t="s">
        <v>162</v>
      </c>
      <c r="E225" s="1400" t="s">
        <v>162</v>
      </c>
      <c r="F225" s="1400" t="s">
        <v>162</v>
      </c>
      <c r="G225" s="1400"/>
      <c r="H225" s="1400"/>
      <c r="I225" s="1400" t="s">
        <v>162</v>
      </c>
      <c r="J225" s="1400" t="s">
        <v>162</v>
      </c>
      <c r="K225" s="1400" t="s">
        <v>162</v>
      </c>
      <c r="L225" s="1400" t="s">
        <v>162</v>
      </c>
      <c r="M225" s="1400" t="s">
        <v>162</v>
      </c>
      <c r="N225" s="1400"/>
      <c r="O225" s="1400"/>
      <c r="P225" s="1400" t="s">
        <v>162</v>
      </c>
      <c r="Q225" s="1400" t="s">
        <v>162</v>
      </c>
      <c r="R225" s="1400" t="s">
        <v>162</v>
      </c>
      <c r="S225" s="1400" t="s">
        <v>162</v>
      </c>
      <c r="T225" s="1400" t="s">
        <v>162</v>
      </c>
      <c r="U225" s="1400"/>
      <c r="V225" s="1400"/>
      <c r="W225" s="1400" t="s">
        <v>162</v>
      </c>
      <c r="X225" s="1400" t="s">
        <v>162</v>
      </c>
      <c r="Y225" s="1400" t="s">
        <v>162</v>
      </c>
      <c r="Z225" s="1400" t="s">
        <v>162</v>
      </c>
      <c r="AA225" s="1400" t="s">
        <v>162</v>
      </c>
      <c r="AB225" s="1400"/>
      <c r="AC225" s="1400"/>
      <c r="AD225" s="1400" t="s">
        <v>162</v>
      </c>
      <c r="AE225" s="1400" t="s">
        <v>162</v>
      </c>
      <c r="AF225" s="1400" t="s">
        <v>162</v>
      </c>
      <c r="AG225" s="485" t="s">
        <v>162</v>
      </c>
      <c r="AH225" s="117"/>
      <c r="AI225" s="117"/>
    </row>
    <row r="226" spans="1:35" ht="22.35" customHeight="1" x14ac:dyDescent="0.2">
      <c r="A226" s="69"/>
      <c r="B226" s="1068" t="s">
        <v>311</v>
      </c>
      <c r="C226" s="793" t="s">
        <v>162</v>
      </c>
      <c r="D226" s="793" t="s">
        <v>162</v>
      </c>
      <c r="E226" s="793" t="s">
        <v>162</v>
      </c>
      <c r="F226" s="793" t="s">
        <v>162</v>
      </c>
      <c r="G226" s="793"/>
      <c r="H226" s="793"/>
      <c r="I226" s="793" t="s">
        <v>162</v>
      </c>
      <c r="J226" s="793" t="s">
        <v>162</v>
      </c>
      <c r="K226" s="793" t="s">
        <v>162</v>
      </c>
      <c r="L226" s="793" t="s">
        <v>162</v>
      </c>
      <c r="M226" s="793" t="s">
        <v>162</v>
      </c>
      <c r="N226" s="793"/>
      <c r="O226" s="793"/>
      <c r="P226" s="781" t="s">
        <v>162</v>
      </c>
      <c r="Q226" s="781" t="s">
        <v>162</v>
      </c>
      <c r="R226" s="781" t="s">
        <v>162</v>
      </c>
      <c r="S226" s="781" t="s">
        <v>162</v>
      </c>
      <c r="T226" s="781" t="s">
        <v>162</v>
      </c>
      <c r="U226" s="781"/>
      <c r="V226" s="781"/>
      <c r="W226" s="781" t="s">
        <v>162</v>
      </c>
      <c r="X226" s="781" t="s">
        <v>162</v>
      </c>
      <c r="Y226" s="781" t="s">
        <v>162</v>
      </c>
      <c r="Z226" s="781" t="s">
        <v>162</v>
      </c>
      <c r="AA226" s="781" t="s">
        <v>162</v>
      </c>
      <c r="AB226" s="781"/>
      <c r="AC226" s="781"/>
      <c r="AD226" s="781" t="s">
        <v>162</v>
      </c>
      <c r="AE226" s="781" t="s">
        <v>162</v>
      </c>
      <c r="AF226" s="781" t="s">
        <v>162</v>
      </c>
      <c r="AG226" s="923" t="s">
        <v>162</v>
      </c>
      <c r="AH226" s="117"/>
      <c r="AI226" s="117"/>
    </row>
    <row r="227" spans="1:35" ht="22.35" customHeight="1" x14ac:dyDescent="0.2">
      <c r="A227" s="69"/>
      <c r="B227" s="1068" t="s">
        <v>312</v>
      </c>
      <c r="C227" s="781" t="s">
        <v>285</v>
      </c>
      <c r="D227" s="781" t="s">
        <v>162</v>
      </c>
      <c r="E227" s="781" t="s">
        <v>285</v>
      </c>
      <c r="F227" s="781" t="s">
        <v>285</v>
      </c>
      <c r="G227" s="781"/>
      <c r="H227" s="781"/>
      <c r="I227" s="781" t="s">
        <v>285</v>
      </c>
      <c r="J227" s="781" t="s">
        <v>285</v>
      </c>
      <c r="K227" s="781" t="s">
        <v>162</v>
      </c>
      <c r="L227" s="781" t="s">
        <v>285</v>
      </c>
      <c r="M227" s="781" t="s">
        <v>285</v>
      </c>
      <c r="N227" s="781"/>
      <c r="O227" s="1862"/>
      <c r="P227" s="793" t="s">
        <v>285</v>
      </c>
      <c r="Q227" s="793" t="s">
        <v>285</v>
      </c>
      <c r="R227" s="793" t="s">
        <v>162</v>
      </c>
      <c r="S227" s="793" t="s">
        <v>285</v>
      </c>
      <c r="T227" s="793" t="s">
        <v>285</v>
      </c>
      <c r="U227" s="793"/>
      <c r="V227" s="793"/>
      <c r="W227" s="793" t="s">
        <v>285</v>
      </c>
      <c r="X227" s="793" t="s">
        <v>285</v>
      </c>
      <c r="Y227" s="793" t="s">
        <v>162</v>
      </c>
      <c r="Z227" s="793" t="s">
        <v>285</v>
      </c>
      <c r="AA227" s="793" t="s">
        <v>285</v>
      </c>
      <c r="AB227" s="793"/>
      <c r="AC227" s="793"/>
      <c r="AD227" s="781" t="s">
        <v>285</v>
      </c>
      <c r="AE227" s="781" t="s">
        <v>285</v>
      </c>
      <c r="AF227" s="781" t="s">
        <v>162</v>
      </c>
      <c r="AG227" s="923" t="s">
        <v>285</v>
      </c>
      <c r="AH227" s="117"/>
      <c r="AI227" s="117"/>
    </row>
    <row r="228" spans="1:35" ht="22.35" customHeight="1" x14ac:dyDescent="0.2">
      <c r="A228" s="69"/>
      <c r="B228" s="1068" t="s">
        <v>314</v>
      </c>
      <c r="C228" s="781" t="s">
        <v>166</v>
      </c>
      <c r="D228" s="781" t="s">
        <v>166</v>
      </c>
      <c r="E228" s="781" t="s">
        <v>166</v>
      </c>
      <c r="F228" s="781" t="s">
        <v>166</v>
      </c>
      <c r="G228" s="781"/>
      <c r="H228" s="781"/>
      <c r="I228" s="781" t="s">
        <v>166</v>
      </c>
      <c r="J228" s="781" t="s">
        <v>166</v>
      </c>
      <c r="K228" s="781" t="s">
        <v>166</v>
      </c>
      <c r="L228" s="781" t="s">
        <v>166</v>
      </c>
      <c r="M228" s="781" t="s">
        <v>166</v>
      </c>
      <c r="N228" s="781"/>
      <c r="O228" s="781"/>
      <c r="P228" s="781" t="s">
        <v>166</v>
      </c>
      <c r="Q228" s="781" t="s">
        <v>166</v>
      </c>
      <c r="R228" s="781" t="s">
        <v>166</v>
      </c>
      <c r="S228" s="781" t="s">
        <v>166</v>
      </c>
      <c r="T228" s="781" t="s">
        <v>166</v>
      </c>
      <c r="U228" s="781"/>
      <c r="V228" s="781"/>
      <c r="W228" s="781" t="s">
        <v>166</v>
      </c>
      <c r="X228" s="781" t="s">
        <v>166</v>
      </c>
      <c r="Y228" s="781" t="s">
        <v>166</v>
      </c>
      <c r="Z228" s="781" t="s">
        <v>166</v>
      </c>
      <c r="AA228" s="781" t="s">
        <v>166</v>
      </c>
      <c r="AB228" s="781"/>
      <c r="AC228" s="781"/>
      <c r="AD228" s="781" t="s">
        <v>166</v>
      </c>
      <c r="AE228" s="781" t="s">
        <v>166</v>
      </c>
      <c r="AF228" s="781" t="s">
        <v>166</v>
      </c>
      <c r="AG228" s="923" t="s">
        <v>166</v>
      </c>
      <c r="AH228" s="117"/>
      <c r="AI228" s="117"/>
    </row>
    <row r="229" spans="1:35" ht="22.35" customHeight="1" x14ac:dyDescent="0.2">
      <c r="A229" s="69"/>
      <c r="B229" s="927" t="s">
        <v>315</v>
      </c>
      <c r="C229" s="781" t="s">
        <v>153</v>
      </c>
      <c r="D229" s="781" t="s">
        <v>153</v>
      </c>
      <c r="E229" s="781" t="s">
        <v>153</v>
      </c>
      <c r="F229" s="781" t="s">
        <v>153</v>
      </c>
      <c r="G229" s="781"/>
      <c r="H229" s="781"/>
      <c r="I229" s="781" t="s">
        <v>153</v>
      </c>
      <c r="J229" s="781" t="s">
        <v>153</v>
      </c>
      <c r="K229" s="781" t="s">
        <v>153</v>
      </c>
      <c r="L229" s="793" t="s">
        <v>153</v>
      </c>
      <c r="M229" s="781" t="s">
        <v>153</v>
      </c>
      <c r="N229" s="781"/>
      <c r="O229" s="781"/>
      <c r="P229" s="781" t="s">
        <v>153</v>
      </c>
      <c r="Q229" s="781" t="s">
        <v>153</v>
      </c>
      <c r="R229" s="781" t="s">
        <v>153</v>
      </c>
      <c r="S229" s="781" t="s">
        <v>153</v>
      </c>
      <c r="T229" s="781" t="s">
        <v>153</v>
      </c>
      <c r="U229" s="781"/>
      <c r="V229" s="781"/>
      <c r="W229" s="781" t="s">
        <v>153</v>
      </c>
      <c r="X229" s="781" t="s">
        <v>153</v>
      </c>
      <c r="Y229" s="781" t="s">
        <v>153</v>
      </c>
      <c r="Z229" s="781" t="s">
        <v>153</v>
      </c>
      <c r="AA229" s="781" t="s">
        <v>153</v>
      </c>
      <c r="AB229" s="781"/>
      <c r="AC229" s="781"/>
      <c r="AD229" s="781" t="s">
        <v>153</v>
      </c>
      <c r="AE229" s="781" t="s">
        <v>153</v>
      </c>
      <c r="AF229" s="781" t="s">
        <v>153</v>
      </c>
      <c r="AG229" s="923" t="s">
        <v>153</v>
      </c>
      <c r="AH229" s="117"/>
      <c r="AI229" s="117"/>
    </row>
    <row r="230" spans="1:35" ht="22.35" customHeight="1" x14ac:dyDescent="0.2">
      <c r="A230" s="69"/>
      <c r="B230" s="1068" t="s">
        <v>316</v>
      </c>
      <c r="C230" s="942" t="s">
        <v>296</v>
      </c>
      <c r="D230" s="942" t="s">
        <v>296</v>
      </c>
      <c r="E230" s="942" t="s">
        <v>296</v>
      </c>
      <c r="F230" s="942" t="s">
        <v>296</v>
      </c>
      <c r="G230" s="942"/>
      <c r="H230" s="942"/>
      <c r="I230" s="942" t="s">
        <v>296</v>
      </c>
      <c r="J230" s="942" t="s">
        <v>296</v>
      </c>
      <c r="K230" s="942" t="s">
        <v>296</v>
      </c>
      <c r="L230" s="942" t="s">
        <v>296</v>
      </c>
      <c r="M230" s="942" t="s">
        <v>296</v>
      </c>
      <c r="N230" s="942"/>
      <c r="O230" s="942"/>
      <c r="P230" s="789" t="s">
        <v>296</v>
      </c>
      <c r="Q230" s="789" t="s">
        <v>296</v>
      </c>
      <c r="R230" s="789" t="s">
        <v>296</v>
      </c>
      <c r="S230" s="789" t="s">
        <v>296</v>
      </c>
      <c r="T230" s="789" t="s">
        <v>296</v>
      </c>
      <c r="U230" s="789"/>
      <c r="V230" s="789"/>
      <c r="W230" s="789" t="s">
        <v>296</v>
      </c>
      <c r="X230" s="789" t="s">
        <v>296</v>
      </c>
      <c r="Y230" s="789" t="s">
        <v>296</v>
      </c>
      <c r="Z230" s="789" t="s">
        <v>296</v>
      </c>
      <c r="AA230" s="789" t="s">
        <v>296</v>
      </c>
      <c r="AB230" s="789"/>
      <c r="AC230" s="789"/>
      <c r="AD230" s="789" t="s">
        <v>296</v>
      </c>
      <c r="AE230" s="789" t="s">
        <v>296</v>
      </c>
      <c r="AF230" s="789" t="s">
        <v>296</v>
      </c>
      <c r="AG230" s="2016" t="s">
        <v>296</v>
      </c>
      <c r="AH230" s="117"/>
      <c r="AI230" s="117"/>
    </row>
    <row r="231" spans="1:35" ht="22.35" customHeight="1" x14ac:dyDescent="0.2">
      <c r="A231" s="69"/>
      <c r="B231" s="1920" t="s">
        <v>0</v>
      </c>
      <c r="C231" s="781" t="s">
        <v>151</v>
      </c>
      <c r="D231" s="781" t="s">
        <v>151</v>
      </c>
      <c r="E231" s="781" t="s">
        <v>151</v>
      </c>
      <c r="F231" s="781" t="s">
        <v>151</v>
      </c>
      <c r="G231" s="781"/>
      <c r="H231" s="781"/>
      <c r="I231" s="781" t="s">
        <v>151</v>
      </c>
      <c r="J231" s="781" t="s">
        <v>151</v>
      </c>
      <c r="K231" s="781" t="s">
        <v>151</v>
      </c>
      <c r="L231" s="781" t="s">
        <v>151</v>
      </c>
      <c r="M231" s="781" t="s">
        <v>151</v>
      </c>
      <c r="N231" s="781"/>
      <c r="O231" s="781"/>
      <c r="P231" s="781" t="s">
        <v>151</v>
      </c>
      <c r="Q231" s="781" t="s">
        <v>151</v>
      </c>
      <c r="R231" s="781" t="s">
        <v>151</v>
      </c>
      <c r="S231" s="781" t="s">
        <v>151</v>
      </c>
      <c r="T231" s="781" t="s">
        <v>151</v>
      </c>
      <c r="U231" s="781"/>
      <c r="V231" s="781"/>
      <c r="W231" s="781" t="s">
        <v>151</v>
      </c>
      <c r="X231" s="781" t="s">
        <v>151</v>
      </c>
      <c r="Y231" s="781" t="s">
        <v>151</v>
      </c>
      <c r="Z231" s="781" t="s">
        <v>151</v>
      </c>
      <c r="AA231" s="781" t="s">
        <v>151</v>
      </c>
      <c r="AB231" s="781"/>
      <c r="AC231" s="781"/>
      <c r="AD231" s="781" t="s">
        <v>151</v>
      </c>
      <c r="AE231" s="781" t="s">
        <v>151</v>
      </c>
      <c r="AF231" s="781" t="s">
        <v>151</v>
      </c>
      <c r="AG231" s="923" t="s">
        <v>151</v>
      </c>
      <c r="AH231" s="117"/>
      <c r="AI231" s="117"/>
    </row>
    <row r="232" spans="1:35" ht="22.35" customHeight="1" x14ac:dyDescent="0.2">
      <c r="A232" s="69"/>
      <c r="B232" s="1068" t="s">
        <v>317</v>
      </c>
      <c r="C232" s="942" t="s">
        <v>145</v>
      </c>
      <c r="D232" s="942" t="s">
        <v>145</v>
      </c>
      <c r="E232" s="942" t="s">
        <v>145</v>
      </c>
      <c r="F232" s="942" t="s">
        <v>145</v>
      </c>
      <c r="G232" s="942"/>
      <c r="H232" s="942"/>
      <c r="I232" s="942" t="s">
        <v>145</v>
      </c>
      <c r="J232" s="942" t="s">
        <v>145</v>
      </c>
      <c r="K232" s="942" t="s">
        <v>145</v>
      </c>
      <c r="L232" s="942" t="s">
        <v>145</v>
      </c>
      <c r="M232" s="942" t="s">
        <v>145</v>
      </c>
      <c r="N232" s="942"/>
      <c r="O232" s="942"/>
      <c r="P232" s="781" t="s">
        <v>145</v>
      </c>
      <c r="Q232" s="781" t="s">
        <v>145</v>
      </c>
      <c r="R232" s="781" t="s">
        <v>145</v>
      </c>
      <c r="S232" s="781" t="s">
        <v>145</v>
      </c>
      <c r="T232" s="781" t="s">
        <v>145</v>
      </c>
      <c r="U232" s="781"/>
      <c r="V232" s="781"/>
      <c r="W232" s="781" t="s">
        <v>145</v>
      </c>
      <c r="X232" s="781" t="s">
        <v>145</v>
      </c>
      <c r="Y232" s="781" t="s">
        <v>145</v>
      </c>
      <c r="Z232" s="781" t="s">
        <v>145</v>
      </c>
      <c r="AA232" s="781" t="s">
        <v>145</v>
      </c>
      <c r="AB232" s="781"/>
      <c r="AC232" s="781"/>
      <c r="AD232" s="781" t="s">
        <v>145</v>
      </c>
      <c r="AE232" s="781" t="s">
        <v>145</v>
      </c>
      <c r="AF232" s="781" t="s">
        <v>145</v>
      </c>
      <c r="AG232" s="923" t="s">
        <v>145</v>
      </c>
      <c r="AH232" s="117"/>
      <c r="AI232" s="117"/>
    </row>
    <row r="233" spans="1:35" ht="22.35" customHeight="1" x14ac:dyDescent="0.2">
      <c r="A233" s="69"/>
      <c r="B233" s="1920" t="s">
        <v>319</v>
      </c>
      <c r="C233" s="781" t="s">
        <v>146</v>
      </c>
      <c r="D233" s="781" t="s">
        <v>146</v>
      </c>
      <c r="E233" s="781" t="s">
        <v>146</v>
      </c>
      <c r="F233" s="781" t="s">
        <v>146</v>
      </c>
      <c r="G233" s="781"/>
      <c r="H233" s="781"/>
      <c r="I233" s="781" t="s">
        <v>146</v>
      </c>
      <c r="J233" s="781" t="s">
        <v>146</v>
      </c>
      <c r="K233" s="781" t="s">
        <v>146</v>
      </c>
      <c r="L233" s="781" t="s">
        <v>146</v>
      </c>
      <c r="M233" s="781" t="s">
        <v>146</v>
      </c>
      <c r="N233" s="781"/>
      <c r="O233" s="781"/>
      <c r="P233" s="781" t="s">
        <v>146</v>
      </c>
      <c r="Q233" s="930" t="s">
        <v>146</v>
      </c>
      <c r="R233" s="930" t="s">
        <v>404</v>
      </c>
      <c r="S233" s="961" t="s">
        <v>146</v>
      </c>
      <c r="T233" s="961" t="s">
        <v>146</v>
      </c>
      <c r="U233" s="781"/>
      <c r="V233" s="781"/>
      <c r="W233" s="781" t="s">
        <v>146</v>
      </c>
      <c r="X233" s="781" t="s">
        <v>146</v>
      </c>
      <c r="Y233" s="781" t="s">
        <v>146</v>
      </c>
      <c r="Z233" s="781" t="s">
        <v>146</v>
      </c>
      <c r="AA233" s="781" t="s">
        <v>146</v>
      </c>
      <c r="AB233" s="781"/>
      <c r="AC233" s="781"/>
      <c r="AD233" s="1071" t="s">
        <v>146</v>
      </c>
      <c r="AE233" s="781" t="s">
        <v>146</v>
      </c>
      <c r="AF233" s="781" t="s">
        <v>146</v>
      </c>
      <c r="AG233" s="923" t="s">
        <v>146</v>
      </c>
      <c r="AH233" s="117"/>
      <c r="AI233" s="117"/>
    </row>
    <row r="234" spans="1:35" ht="22.35" customHeight="1" x14ac:dyDescent="0.2">
      <c r="A234" s="69"/>
      <c r="B234" s="1068" t="s">
        <v>320</v>
      </c>
      <c r="C234" s="781" t="s">
        <v>154</v>
      </c>
      <c r="D234" s="781" t="s">
        <v>154</v>
      </c>
      <c r="E234" s="781" t="s">
        <v>154</v>
      </c>
      <c r="F234" s="781" t="s">
        <v>154</v>
      </c>
      <c r="G234" s="781"/>
      <c r="H234" s="781"/>
      <c r="I234" s="781" t="s">
        <v>154</v>
      </c>
      <c r="J234" s="781" t="s">
        <v>154</v>
      </c>
      <c r="K234" s="781" t="s">
        <v>154</v>
      </c>
      <c r="L234" s="781" t="s">
        <v>154</v>
      </c>
      <c r="M234" s="781" t="s">
        <v>154</v>
      </c>
      <c r="N234" s="781"/>
      <c r="O234" s="781"/>
      <c r="P234" s="942" t="s">
        <v>154</v>
      </c>
      <c r="Q234" s="942" t="s">
        <v>154</v>
      </c>
      <c r="R234" s="942" t="s">
        <v>154</v>
      </c>
      <c r="S234" s="942" t="s">
        <v>154</v>
      </c>
      <c r="T234" s="942" t="s">
        <v>154</v>
      </c>
      <c r="U234" s="942"/>
      <c r="V234" s="942"/>
      <c r="W234" s="942" t="s">
        <v>154</v>
      </c>
      <c r="X234" s="942" t="s">
        <v>154</v>
      </c>
      <c r="Y234" s="942" t="s">
        <v>154</v>
      </c>
      <c r="Z234" s="942" t="s">
        <v>154</v>
      </c>
      <c r="AA234" s="942" t="s">
        <v>154</v>
      </c>
      <c r="AB234" s="942"/>
      <c r="AC234" s="942"/>
      <c r="AD234" s="942" t="s">
        <v>154</v>
      </c>
      <c r="AE234" s="942" t="s">
        <v>154</v>
      </c>
      <c r="AF234" s="942" t="s">
        <v>154</v>
      </c>
      <c r="AG234" s="943" t="s">
        <v>154</v>
      </c>
      <c r="AH234" s="117"/>
      <c r="AI234" s="117"/>
    </row>
    <row r="235" spans="1:35" ht="22.35" customHeight="1" x14ac:dyDescent="0.2">
      <c r="A235" s="69"/>
      <c r="B235" s="1920"/>
      <c r="C235" s="781" t="s">
        <v>132</v>
      </c>
      <c r="D235" s="781" t="s">
        <v>132</v>
      </c>
      <c r="E235" s="781" t="s">
        <v>132</v>
      </c>
      <c r="F235" s="781" t="s">
        <v>132</v>
      </c>
      <c r="G235" s="781"/>
      <c r="H235" s="781"/>
      <c r="I235" s="781" t="s">
        <v>132</v>
      </c>
      <c r="J235" s="781" t="s">
        <v>132</v>
      </c>
      <c r="K235" s="781" t="s">
        <v>132</v>
      </c>
      <c r="L235" s="781" t="s">
        <v>132</v>
      </c>
      <c r="M235" s="781" t="s">
        <v>132</v>
      </c>
      <c r="N235" s="781"/>
      <c r="O235" s="781"/>
      <c r="P235" s="942" t="s">
        <v>132</v>
      </c>
      <c r="Q235" s="942" t="s">
        <v>132</v>
      </c>
      <c r="R235" s="942" t="s">
        <v>132</v>
      </c>
      <c r="S235" s="942" t="s">
        <v>132</v>
      </c>
      <c r="T235" s="942" t="s">
        <v>132</v>
      </c>
      <c r="U235" s="942"/>
      <c r="V235" s="942"/>
      <c r="W235" s="942" t="s">
        <v>132</v>
      </c>
      <c r="X235" s="942" t="s">
        <v>132</v>
      </c>
      <c r="Y235" s="942" t="s">
        <v>132</v>
      </c>
      <c r="Z235" s="942" t="s">
        <v>132</v>
      </c>
      <c r="AA235" s="942" t="s">
        <v>132</v>
      </c>
      <c r="AB235" s="942"/>
      <c r="AC235" s="942"/>
      <c r="AD235" s="781" t="s">
        <v>132</v>
      </c>
      <c r="AE235" s="781" t="s">
        <v>132</v>
      </c>
      <c r="AF235" s="781" t="s">
        <v>132</v>
      </c>
      <c r="AG235" s="923" t="s">
        <v>132</v>
      </c>
      <c r="AH235" s="117"/>
      <c r="AI235" s="117"/>
    </row>
    <row r="236" spans="1:35" ht="22.35" customHeight="1" x14ac:dyDescent="0.2">
      <c r="A236" s="69"/>
      <c r="B236" s="1920" t="s">
        <v>322</v>
      </c>
      <c r="C236" s="942" t="s">
        <v>136</v>
      </c>
      <c r="D236" s="942" t="s">
        <v>136</v>
      </c>
      <c r="E236" s="942" t="s">
        <v>136</v>
      </c>
      <c r="F236" s="942" t="s">
        <v>136</v>
      </c>
      <c r="G236" s="942"/>
      <c r="H236" s="942"/>
      <c r="I236" s="942" t="s">
        <v>136</v>
      </c>
      <c r="J236" s="942" t="s">
        <v>136</v>
      </c>
      <c r="K236" s="942" t="s">
        <v>136</v>
      </c>
      <c r="L236" s="942" t="s">
        <v>136</v>
      </c>
      <c r="M236" s="942" t="s">
        <v>136</v>
      </c>
      <c r="N236" s="942"/>
      <c r="O236" s="942"/>
      <c r="P236" s="781" t="s">
        <v>136</v>
      </c>
      <c r="Q236" s="781" t="s">
        <v>136</v>
      </c>
      <c r="R236" s="781" t="s">
        <v>136</v>
      </c>
      <c r="S236" s="781" t="s">
        <v>136</v>
      </c>
      <c r="T236" s="781" t="s">
        <v>136</v>
      </c>
      <c r="U236" s="781"/>
      <c r="V236" s="781"/>
      <c r="W236" s="781" t="s">
        <v>136</v>
      </c>
      <c r="X236" s="781" t="s">
        <v>136</v>
      </c>
      <c r="Y236" s="781" t="s">
        <v>136</v>
      </c>
      <c r="Z236" s="781" t="s">
        <v>136</v>
      </c>
      <c r="AA236" s="781" t="s">
        <v>136</v>
      </c>
      <c r="AB236" s="781"/>
      <c r="AC236" s="781"/>
      <c r="AD236" s="793" t="s">
        <v>136</v>
      </c>
      <c r="AE236" s="793" t="s">
        <v>136</v>
      </c>
      <c r="AF236" s="793" t="s">
        <v>136</v>
      </c>
      <c r="AG236" s="1846" t="s">
        <v>136</v>
      </c>
      <c r="AH236" s="67"/>
      <c r="AI236" s="67"/>
    </row>
    <row r="237" spans="1:35" ht="21" customHeight="1" thickBot="1" x14ac:dyDescent="0.25">
      <c r="A237" s="97"/>
      <c r="B237" s="328" t="s">
        <v>0</v>
      </c>
      <c r="C237" s="347" t="s">
        <v>138</v>
      </c>
      <c r="D237" s="347" t="s">
        <v>138</v>
      </c>
      <c r="E237" s="347" t="s">
        <v>138</v>
      </c>
      <c r="F237" s="347" t="s">
        <v>138</v>
      </c>
      <c r="G237" s="347"/>
      <c r="H237" s="347"/>
      <c r="I237" s="346" t="s">
        <v>138</v>
      </c>
      <c r="J237" s="346" t="s">
        <v>138</v>
      </c>
      <c r="K237" s="346" t="s">
        <v>138</v>
      </c>
      <c r="L237" s="346" t="s">
        <v>138</v>
      </c>
      <c r="M237" s="346" t="s">
        <v>138</v>
      </c>
      <c r="N237" s="346"/>
      <c r="O237" s="346"/>
      <c r="P237" s="346" t="s">
        <v>138</v>
      </c>
      <c r="Q237" s="346" t="s">
        <v>138</v>
      </c>
      <c r="R237" s="346" t="s">
        <v>138</v>
      </c>
      <c r="S237" s="346" t="s">
        <v>138</v>
      </c>
      <c r="T237" s="346" t="s">
        <v>138</v>
      </c>
      <c r="U237" s="346"/>
      <c r="V237" s="346"/>
      <c r="W237" s="346" t="s">
        <v>138</v>
      </c>
      <c r="X237" s="346" t="s">
        <v>138</v>
      </c>
      <c r="Y237" s="346" t="s">
        <v>138</v>
      </c>
      <c r="Z237" s="346" t="s">
        <v>138</v>
      </c>
      <c r="AA237" s="346" t="s">
        <v>138</v>
      </c>
      <c r="AB237" s="346"/>
      <c r="AC237" s="346"/>
      <c r="AD237" s="346" t="s">
        <v>138</v>
      </c>
      <c r="AE237" s="346" t="s">
        <v>138</v>
      </c>
      <c r="AF237" s="346" t="s">
        <v>138</v>
      </c>
      <c r="AG237" s="330" t="s">
        <v>138</v>
      </c>
      <c r="AH237" s="73"/>
    </row>
    <row r="238" spans="1:35" ht="21" customHeight="1" x14ac:dyDescent="0.2">
      <c r="A238" s="97"/>
      <c r="B238" s="142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  <c r="AH238" s="73"/>
    </row>
    <row r="239" spans="1:35" ht="22.35" customHeight="1" x14ac:dyDescent="0.2"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</row>
    <row r="240" spans="1:35" ht="22.35" customHeight="1" thickBot="1" x14ac:dyDescent="0.25">
      <c r="A240" s="1" t="s">
        <v>323</v>
      </c>
      <c r="B240" s="37"/>
    </row>
    <row r="241" spans="1:35" ht="22.35" customHeight="1" x14ac:dyDescent="0.2">
      <c r="A241" s="1"/>
      <c r="B241" s="1072" t="s">
        <v>324</v>
      </c>
      <c r="C241" s="2022" t="s">
        <v>97</v>
      </c>
      <c r="D241" s="1977"/>
      <c r="E241" s="1977"/>
      <c r="F241" s="1977"/>
      <c r="G241" s="2022" t="s">
        <v>98</v>
      </c>
      <c r="H241" s="1977"/>
      <c r="I241" s="1977"/>
      <c r="J241" s="1977"/>
      <c r="K241" s="2022" t="s">
        <v>99</v>
      </c>
      <c r="L241" s="1977"/>
      <c r="M241" s="1977"/>
      <c r="N241" s="1977"/>
      <c r="O241" s="2022" t="s">
        <v>100</v>
      </c>
      <c r="P241" s="1977"/>
      <c r="Q241" s="1977"/>
      <c r="R241" s="1977"/>
      <c r="S241" s="2022" t="s">
        <v>101</v>
      </c>
      <c r="T241" s="1977"/>
      <c r="U241" s="1977"/>
      <c r="V241" s="1977"/>
      <c r="W241" s="2022" t="s">
        <v>102</v>
      </c>
      <c r="X241" s="1886"/>
      <c r="Y241" s="1977"/>
      <c r="Z241" s="2023"/>
      <c r="AA241" s="2022" t="s">
        <v>103</v>
      </c>
      <c r="AB241" s="1886"/>
      <c r="AC241" s="1977"/>
      <c r="AD241" s="2023"/>
      <c r="AE241" s="2024" t="s">
        <v>104</v>
      </c>
      <c r="AF241" s="1977"/>
      <c r="AG241" s="1977"/>
      <c r="AH241" s="1977"/>
      <c r="AI241" s="1887"/>
    </row>
    <row r="242" spans="1:35" ht="22.35" customHeight="1" x14ac:dyDescent="0.2">
      <c r="A242" s="1"/>
      <c r="B242" s="487">
        <v>3701</v>
      </c>
      <c r="C242" s="70" t="s">
        <v>325</v>
      </c>
      <c r="D242" s="70"/>
      <c r="E242" s="70"/>
      <c r="F242" s="70"/>
      <c r="G242" s="1074" t="s">
        <v>326</v>
      </c>
      <c r="H242" s="70"/>
      <c r="I242" s="70"/>
      <c r="J242" s="70"/>
      <c r="K242" s="1074" t="s">
        <v>326</v>
      </c>
      <c r="L242" s="70"/>
      <c r="M242" s="70"/>
      <c r="N242" s="70"/>
      <c r="O242" s="1074" t="s">
        <v>326</v>
      </c>
      <c r="P242" s="70"/>
      <c r="Q242" s="70"/>
      <c r="R242" s="70"/>
      <c r="S242" s="1074" t="s">
        <v>327</v>
      </c>
      <c r="T242" s="70"/>
      <c r="U242" s="70"/>
      <c r="V242" s="70"/>
      <c r="W242" s="1632"/>
      <c r="X242" s="1432"/>
      <c r="Y242" s="1585"/>
      <c r="Z242" s="1433"/>
      <c r="AA242" s="1632"/>
      <c r="AB242" s="1432"/>
      <c r="AC242" s="1585"/>
      <c r="AD242" s="1433"/>
      <c r="AE242" s="1787"/>
      <c r="AF242" s="1585"/>
      <c r="AG242" s="1585"/>
      <c r="AH242" s="1585"/>
      <c r="AI242" s="1510"/>
    </row>
    <row r="243" spans="1:35" ht="22.35" customHeight="1" x14ac:dyDescent="0.2">
      <c r="B243" s="1072">
        <v>3700</v>
      </c>
      <c r="C243" s="1585" t="s">
        <v>230</v>
      </c>
      <c r="D243" s="1585"/>
      <c r="E243" s="1585"/>
      <c r="F243" s="1585"/>
      <c r="G243" s="1742" t="s">
        <v>230</v>
      </c>
      <c r="H243" s="1585"/>
      <c r="I243" s="1585"/>
      <c r="J243" s="1585"/>
      <c r="K243" s="1742" t="s">
        <v>230</v>
      </c>
      <c r="L243" s="1585"/>
      <c r="M243" s="1585"/>
      <c r="N243" s="1585"/>
      <c r="O243" s="1742" t="s">
        <v>230</v>
      </c>
      <c r="P243" s="1585"/>
      <c r="Q243" s="1585"/>
      <c r="R243" s="1585"/>
      <c r="S243" s="1742" t="s">
        <v>231</v>
      </c>
      <c r="T243" s="1585"/>
      <c r="U243" s="1585"/>
      <c r="V243" s="1585"/>
      <c r="W243" s="1632"/>
      <c r="X243" s="1585"/>
      <c r="Y243" s="1585"/>
      <c r="Z243" s="1789"/>
      <c r="AA243" s="1787"/>
      <c r="AB243" s="1585"/>
      <c r="AC243" s="1585"/>
      <c r="AD243" s="1644"/>
      <c r="AE243" s="1434"/>
      <c r="AF243" s="1585"/>
      <c r="AG243" s="1585"/>
      <c r="AH243" s="1644"/>
      <c r="AI243" s="1510"/>
    </row>
    <row r="244" spans="1:35" ht="22.35" customHeight="1" x14ac:dyDescent="0.2">
      <c r="A244" s="1"/>
      <c r="B244" s="1072">
        <v>8514</v>
      </c>
      <c r="C244" s="1585" t="s">
        <v>326</v>
      </c>
      <c r="D244" s="1585"/>
      <c r="E244" s="1585"/>
      <c r="F244" s="1585"/>
      <c r="G244" s="1742" t="s">
        <v>326</v>
      </c>
      <c r="H244" s="1585"/>
      <c r="I244" s="1585"/>
      <c r="J244" s="1585"/>
      <c r="K244" s="1742" t="s">
        <v>326</v>
      </c>
      <c r="L244" s="1585"/>
      <c r="M244" s="1585"/>
      <c r="N244" s="1585"/>
      <c r="O244" s="1742" t="s">
        <v>326</v>
      </c>
      <c r="P244" s="1585"/>
      <c r="Q244" s="1585"/>
      <c r="R244" s="1585"/>
      <c r="S244" s="1742" t="s">
        <v>328</v>
      </c>
      <c r="T244" s="1585"/>
      <c r="U244" s="1585"/>
      <c r="V244" s="1585"/>
      <c r="W244" s="1632"/>
      <c r="X244" s="1585"/>
      <c r="Y244" s="1585"/>
      <c r="Z244" s="1789"/>
      <c r="AA244" s="1643"/>
      <c r="AB244" s="1585"/>
      <c r="AC244" s="1585"/>
      <c r="AD244" s="1644"/>
      <c r="AE244" s="1643"/>
      <c r="AF244" s="1585"/>
      <c r="AG244" s="1585"/>
      <c r="AH244" s="1644"/>
      <c r="AI244" s="1510"/>
    </row>
    <row r="245" spans="1:35" ht="22.35" customHeight="1" x14ac:dyDescent="0.2">
      <c r="A245" s="1"/>
      <c r="B245" s="1072">
        <v>8500</v>
      </c>
      <c r="C245" s="398" t="s">
        <v>329</v>
      </c>
      <c r="D245" s="398"/>
      <c r="E245" s="398"/>
      <c r="F245" s="398"/>
      <c r="G245" s="714" t="s">
        <v>329</v>
      </c>
      <c r="H245" s="398"/>
      <c r="I245" s="398"/>
      <c r="J245" s="398"/>
      <c r="K245" s="714" t="s">
        <v>329</v>
      </c>
      <c r="L245" s="398"/>
      <c r="M245" s="398"/>
      <c r="N245" s="398"/>
      <c r="O245" s="714" t="s">
        <v>329</v>
      </c>
      <c r="P245" s="398"/>
      <c r="Q245" s="398"/>
      <c r="R245" s="398"/>
      <c r="S245" s="714" t="s">
        <v>330</v>
      </c>
      <c r="T245" s="398"/>
      <c r="U245" s="398"/>
      <c r="V245" s="398"/>
      <c r="W245" s="1632"/>
      <c r="X245" s="398"/>
      <c r="Y245" s="398"/>
      <c r="Z245" s="401"/>
      <c r="AA245" s="402"/>
      <c r="AB245" s="398"/>
      <c r="AC245" s="398"/>
      <c r="AD245" s="401"/>
      <c r="AE245" s="402"/>
      <c r="AF245" s="398"/>
      <c r="AG245" s="398"/>
      <c r="AH245" s="403"/>
      <c r="AI245" s="404"/>
    </row>
    <row r="246" spans="1:35" ht="22.35" customHeight="1" x14ac:dyDescent="0.2">
      <c r="A246" s="1"/>
      <c r="B246" s="1072">
        <v>8514</v>
      </c>
      <c r="C246" s="405" t="s">
        <v>326</v>
      </c>
      <c r="D246" s="405"/>
      <c r="E246" s="405"/>
      <c r="F246" s="405"/>
      <c r="G246" s="715" t="s">
        <v>326</v>
      </c>
      <c r="H246" s="405"/>
      <c r="I246" s="405"/>
      <c r="J246" s="405"/>
      <c r="K246" s="715" t="s">
        <v>326</v>
      </c>
      <c r="L246" s="405"/>
      <c r="M246" s="405"/>
      <c r="N246" s="405"/>
      <c r="O246" s="715" t="s">
        <v>326</v>
      </c>
      <c r="P246" s="405"/>
      <c r="Q246" s="405"/>
      <c r="R246" s="405"/>
      <c r="S246" s="715" t="s">
        <v>328</v>
      </c>
      <c r="T246" s="405"/>
      <c r="U246" s="405"/>
      <c r="V246" s="405"/>
      <c r="W246" s="1435"/>
      <c r="X246" s="406"/>
      <c r="Y246" s="398"/>
      <c r="Z246" s="407"/>
      <c r="AA246" s="408"/>
      <c r="AB246" s="406"/>
      <c r="AC246" s="398"/>
      <c r="AD246" s="398"/>
      <c r="AE246" s="409"/>
      <c r="AF246" s="398"/>
      <c r="AG246" s="398"/>
      <c r="AH246" s="398"/>
      <c r="AI246" s="404"/>
    </row>
    <row r="247" spans="1:35" ht="22.35" customHeight="1" thickBot="1" x14ac:dyDescent="0.25">
      <c r="A247" s="1"/>
      <c r="B247" s="1076" t="s">
        <v>331</v>
      </c>
      <c r="C247" s="1592" t="s">
        <v>332</v>
      </c>
      <c r="D247" s="1592"/>
      <c r="E247" s="1592"/>
      <c r="F247" s="1592"/>
      <c r="G247" s="1436" t="s">
        <v>332</v>
      </c>
      <c r="H247" s="1592"/>
      <c r="I247" s="1592"/>
      <c r="J247" s="1592"/>
      <c r="K247" s="1744" t="s">
        <v>332</v>
      </c>
      <c r="L247" s="1592"/>
      <c r="M247" s="1592"/>
      <c r="N247" s="1592"/>
      <c r="O247" s="1436" t="s">
        <v>332</v>
      </c>
      <c r="P247" s="1592"/>
      <c r="Q247" s="1592"/>
      <c r="R247" s="1592"/>
      <c r="S247" s="1436" t="s">
        <v>333</v>
      </c>
      <c r="T247" s="1592"/>
      <c r="U247" s="1592"/>
      <c r="V247" s="1592"/>
      <c r="W247" s="1744"/>
      <c r="X247" s="1592"/>
      <c r="Y247" s="1592"/>
      <c r="Z247" s="1824"/>
      <c r="AA247" s="1800"/>
      <c r="AB247" s="1592"/>
      <c r="AC247" s="1592"/>
      <c r="AD247" s="1807"/>
      <c r="AE247" s="1437"/>
      <c r="AF247" s="1592"/>
      <c r="AG247" s="1592"/>
      <c r="AH247" s="1807"/>
      <c r="AI247" s="1595"/>
    </row>
    <row r="248" spans="1:35" ht="22.35" customHeight="1" x14ac:dyDescent="0.2">
      <c r="A248" s="1"/>
      <c r="B248" s="5"/>
      <c r="C248" s="42"/>
      <c r="D248" s="70"/>
      <c r="E248" s="70"/>
      <c r="F248" s="46"/>
      <c r="G248" s="42"/>
      <c r="H248" s="70"/>
      <c r="I248" s="70"/>
      <c r="J248" s="46"/>
      <c r="K248" s="42"/>
      <c r="L248" s="70"/>
      <c r="M248" s="70"/>
      <c r="N248" s="46"/>
      <c r="O248" s="42"/>
      <c r="P248" s="70"/>
      <c r="Q248" s="70"/>
      <c r="R248" s="46"/>
      <c r="S248" s="42"/>
      <c r="T248" s="70"/>
      <c r="U248" s="70"/>
      <c r="V248" s="46"/>
      <c r="W248" s="46"/>
      <c r="Z248" s="46"/>
      <c r="AA248" s="46"/>
      <c r="AD248" s="46"/>
      <c r="AE248" s="46"/>
      <c r="AH248" s="46"/>
    </row>
    <row r="249" spans="1:35" ht="22.35" customHeight="1" x14ac:dyDescent="0.2">
      <c r="A249" s="1" t="s">
        <v>334</v>
      </c>
      <c r="B249" s="5"/>
      <c r="C249" s="42"/>
      <c r="D249" s="70"/>
      <c r="E249" s="70"/>
      <c r="F249" s="46"/>
      <c r="G249" s="42"/>
      <c r="H249" s="70"/>
      <c r="I249" s="70"/>
      <c r="J249" s="46"/>
      <c r="K249" s="42"/>
      <c r="L249" s="70"/>
      <c r="M249" s="70"/>
      <c r="N249" s="46"/>
      <c r="O249" s="42"/>
      <c r="P249" s="70"/>
      <c r="Q249" s="70"/>
      <c r="R249" s="46"/>
      <c r="S249" s="42"/>
      <c r="T249" s="70"/>
      <c r="U249" s="70"/>
      <c r="V249" s="46"/>
      <c r="W249" s="46"/>
      <c r="Z249" s="46"/>
      <c r="AA249" s="46"/>
      <c r="AD249" s="46"/>
      <c r="AE249" s="46"/>
      <c r="AH249" s="46"/>
    </row>
    <row r="250" spans="1:35" ht="22.35" customHeight="1" thickBot="1" x14ac:dyDescent="0.25">
      <c r="A250" s="1776"/>
      <c r="B250" s="1597" t="s">
        <v>29</v>
      </c>
      <c r="C250" s="1566">
        <v>1</v>
      </c>
      <c r="D250" s="1566">
        <v>2</v>
      </c>
      <c r="E250" s="1566">
        <v>3</v>
      </c>
      <c r="F250" s="1566">
        <v>4</v>
      </c>
      <c r="G250" s="1598">
        <v>5</v>
      </c>
      <c r="H250" s="1598">
        <v>6</v>
      </c>
      <c r="I250" s="1566">
        <v>7</v>
      </c>
      <c r="J250" s="1566">
        <v>8</v>
      </c>
      <c r="K250" s="1566">
        <v>9</v>
      </c>
      <c r="L250" s="1566">
        <v>10</v>
      </c>
      <c r="M250" s="1566">
        <v>11</v>
      </c>
      <c r="N250" s="1598">
        <v>12</v>
      </c>
      <c r="O250" s="1598">
        <v>13</v>
      </c>
      <c r="P250" s="1566">
        <v>14</v>
      </c>
      <c r="Q250" s="1566">
        <v>15</v>
      </c>
      <c r="R250" s="1566">
        <v>16</v>
      </c>
      <c r="S250" s="1566">
        <v>17</v>
      </c>
      <c r="T250" s="1566">
        <v>18</v>
      </c>
      <c r="U250" s="1598">
        <v>19</v>
      </c>
      <c r="V250" s="1598">
        <v>20</v>
      </c>
      <c r="W250" s="1566">
        <v>21</v>
      </c>
      <c r="X250" s="1566">
        <v>22</v>
      </c>
      <c r="Y250" s="1566">
        <v>23</v>
      </c>
      <c r="Z250" s="1566">
        <v>24</v>
      </c>
      <c r="AA250" s="1566">
        <v>25</v>
      </c>
      <c r="AB250" s="1598">
        <v>26</v>
      </c>
      <c r="AC250" s="1598">
        <v>27</v>
      </c>
      <c r="AD250" s="1566">
        <v>28</v>
      </c>
      <c r="AE250" s="1566">
        <v>29</v>
      </c>
      <c r="AF250" s="1566">
        <v>30</v>
      </c>
      <c r="AG250" s="1566">
        <v>31</v>
      </c>
      <c r="AH250" s="111"/>
      <c r="AI250" s="112"/>
    </row>
    <row r="251" spans="1:35" ht="22.35" customHeight="1" x14ac:dyDescent="0.2">
      <c r="A251" s="392"/>
      <c r="B251" s="393" t="s">
        <v>335</v>
      </c>
      <c r="C251" s="779" t="s">
        <v>32</v>
      </c>
      <c r="D251" s="791" t="s">
        <v>32</v>
      </c>
      <c r="E251" s="779" t="s">
        <v>32</v>
      </c>
      <c r="F251" s="779" t="s">
        <v>32</v>
      </c>
      <c r="G251" s="779"/>
      <c r="H251" s="789"/>
      <c r="I251" s="789" t="s">
        <v>32</v>
      </c>
      <c r="J251" s="779" t="s">
        <v>32</v>
      </c>
      <c r="K251" s="791" t="s">
        <v>32</v>
      </c>
      <c r="L251" s="779" t="s">
        <v>32</v>
      </c>
      <c r="M251" s="779" t="s">
        <v>32</v>
      </c>
      <c r="N251" s="779"/>
      <c r="O251" s="789"/>
      <c r="P251" s="789" t="s">
        <v>32</v>
      </c>
      <c r="Q251" s="779" t="s">
        <v>32</v>
      </c>
      <c r="R251" s="791" t="s">
        <v>32</v>
      </c>
      <c r="S251" s="779" t="s">
        <v>32</v>
      </c>
      <c r="T251" s="779" t="s">
        <v>32</v>
      </c>
      <c r="U251" s="779"/>
      <c r="V251" s="789"/>
      <c r="W251" s="789" t="s">
        <v>32</v>
      </c>
      <c r="X251" s="779" t="s">
        <v>32</v>
      </c>
      <c r="Y251" s="791" t="s">
        <v>32</v>
      </c>
      <c r="Z251" s="779" t="s">
        <v>32</v>
      </c>
      <c r="AA251" s="779" t="s">
        <v>32</v>
      </c>
      <c r="AB251" s="779"/>
      <c r="AC251" s="789"/>
      <c r="AD251" s="789" t="s">
        <v>32</v>
      </c>
      <c r="AE251" s="779" t="s">
        <v>32</v>
      </c>
      <c r="AF251" s="791" t="s">
        <v>32</v>
      </c>
      <c r="AG251" s="779" t="s">
        <v>32</v>
      </c>
      <c r="AH251" s="111"/>
      <c r="AI251" s="112"/>
    </row>
    <row r="252" spans="1:35" ht="22.35" customHeight="1" x14ac:dyDescent="0.2">
      <c r="A252" s="1440"/>
      <c r="B252" s="1441" t="s">
        <v>336</v>
      </c>
      <c r="C252" s="779"/>
      <c r="D252" s="791"/>
      <c r="E252" s="779"/>
      <c r="F252" s="779"/>
      <c r="G252" s="779"/>
      <c r="H252" s="789"/>
      <c r="I252" s="789"/>
      <c r="J252" s="779"/>
      <c r="K252" s="791"/>
      <c r="L252" s="779"/>
      <c r="M252" s="779"/>
      <c r="N252" s="779"/>
      <c r="O252" s="789"/>
      <c r="P252" s="789"/>
      <c r="Q252" s="779"/>
      <c r="R252" s="791"/>
      <c r="S252" s="779"/>
      <c r="T252" s="779"/>
      <c r="U252" s="779"/>
      <c r="V252" s="789"/>
      <c r="W252" s="789"/>
      <c r="X252" s="779"/>
      <c r="Y252" s="791"/>
      <c r="Z252" s="779"/>
      <c r="AA252" s="779"/>
      <c r="AB252" s="779"/>
      <c r="AC252" s="789"/>
      <c r="AD252" s="789"/>
      <c r="AE252" s="779"/>
      <c r="AF252" s="791"/>
      <c r="AG252" s="779"/>
      <c r="AH252" s="111"/>
      <c r="AI252" s="112"/>
    </row>
    <row r="253" spans="1:35" ht="22.35" customHeight="1" x14ac:dyDescent="0.2">
      <c r="A253" s="1442">
        <v>8514</v>
      </c>
      <c r="B253" s="1443" t="s">
        <v>337</v>
      </c>
      <c r="C253" s="779" t="s">
        <v>32</v>
      </c>
      <c r="D253" s="791" t="s">
        <v>32</v>
      </c>
      <c r="E253" s="779" t="s">
        <v>32</v>
      </c>
      <c r="F253" s="779" t="s">
        <v>32</v>
      </c>
      <c r="G253" s="779"/>
      <c r="H253" s="789"/>
      <c r="I253" s="789" t="s">
        <v>32</v>
      </c>
      <c r="J253" s="779" t="s">
        <v>32</v>
      </c>
      <c r="K253" s="791" t="s">
        <v>32</v>
      </c>
      <c r="L253" s="779" t="s">
        <v>32</v>
      </c>
      <c r="M253" s="779" t="s">
        <v>32</v>
      </c>
      <c r="N253" s="779"/>
      <c r="O253" s="789"/>
      <c r="P253" s="789" t="s">
        <v>32</v>
      </c>
      <c r="Q253" s="779" t="s">
        <v>32</v>
      </c>
      <c r="R253" s="791" t="s">
        <v>32</v>
      </c>
      <c r="S253" s="779" t="s">
        <v>32</v>
      </c>
      <c r="T253" s="779" t="s">
        <v>32</v>
      </c>
      <c r="U253" s="779"/>
      <c r="V253" s="789"/>
      <c r="W253" s="789" t="s">
        <v>32</v>
      </c>
      <c r="X253" s="779" t="s">
        <v>32</v>
      </c>
      <c r="Y253" s="791" t="s">
        <v>32</v>
      </c>
      <c r="Z253" s="779" t="s">
        <v>32</v>
      </c>
      <c r="AA253" s="779" t="s">
        <v>32</v>
      </c>
      <c r="AB253" s="779"/>
      <c r="AC253" s="789"/>
      <c r="AD253" s="789" t="s">
        <v>32</v>
      </c>
      <c r="AE253" s="779" t="s">
        <v>32</v>
      </c>
      <c r="AF253" s="791" t="s">
        <v>32</v>
      </c>
      <c r="AG253" s="779" t="s">
        <v>32</v>
      </c>
      <c r="AH253" s="116"/>
      <c r="AI253" s="117"/>
    </row>
    <row r="254" spans="1:35" ht="21" customHeight="1" x14ac:dyDescent="0.2">
      <c r="A254" s="1442">
        <v>3701</v>
      </c>
      <c r="B254" s="1444" t="s">
        <v>338</v>
      </c>
      <c r="C254" s="779"/>
      <c r="D254" s="791"/>
      <c r="E254" s="779"/>
      <c r="F254" s="779"/>
      <c r="G254" s="779"/>
      <c r="H254" s="789"/>
      <c r="I254" s="789"/>
      <c r="J254" s="779"/>
      <c r="K254" s="791"/>
      <c r="L254" s="779"/>
      <c r="M254" s="779"/>
      <c r="N254" s="779"/>
      <c r="O254" s="789"/>
      <c r="P254" s="789"/>
      <c r="Q254" s="779"/>
      <c r="R254" s="791"/>
      <c r="S254" s="779"/>
      <c r="T254" s="779"/>
      <c r="U254" s="779"/>
      <c r="V254" s="789"/>
      <c r="W254" s="789"/>
      <c r="X254" s="779"/>
      <c r="Y254" s="791"/>
      <c r="Z254" s="779"/>
      <c r="AA254" s="779"/>
      <c r="AB254" s="779"/>
      <c r="AC254" s="789"/>
      <c r="AD254" s="789"/>
      <c r="AE254" s="779"/>
      <c r="AF254" s="791"/>
      <c r="AG254" s="779"/>
      <c r="AH254" s="116"/>
      <c r="AI254" s="117"/>
    </row>
    <row r="255" spans="1:35" ht="21" customHeight="1" x14ac:dyDescent="0.2">
      <c r="A255" s="1442">
        <v>3701</v>
      </c>
      <c r="B255" s="927" t="s">
        <v>339</v>
      </c>
      <c r="C255" s="942" t="s">
        <v>32</v>
      </c>
      <c r="D255" s="942" t="s">
        <v>32</v>
      </c>
      <c r="E255" s="942" t="s">
        <v>32</v>
      </c>
      <c r="F255" s="942" t="s">
        <v>32</v>
      </c>
      <c r="G255" s="235"/>
      <c r="H255" s="235"/>
      <c r="I255" s="789" t="s">
        <v>32</v>
      </c>
      <c r="J255" s="779" t="s">
        <v>32</v>
      </c>
      <c r="K255" s="791" t="s">
        <v>32</v>
      </c>
      <c r="L255" s="779" t="s">
        <v>32</v>
      </c>
      <c r="M255" s="779" t="s">
        <v>32</v>
      </c>
      <c r="N255" s="779"/>
      <c r="O255" s="789"/>
      <c r="P255" s="789" t="s">
        <v>32</v>
      </c>
      <c r="Q255" s="779" t="s">
        <v>32</v>
      </c>
      <c r="R255" s="791" t="s">
        <v>32</v>
      </c>
      <c r="S255" s="779" t="s">
        <v>32</v>
      </c>
      <c r="T255" s="779" t="s">
        <v>32</v>
      </c>
      <c r="U255" s="779"/>
      <c r="V255" s="789"/>
      <c r="W255" s="789" t="s">
        <v>32</v>
      </c>
      <c r="X255" s="779" t="s">
        <v>32</v>
      </c>
      <c r="Y255" s="791" t="s">
        <v>32</v>
      </c>
      <c r="Z255" s="779" t="s">
        <v>32</v>
      </c>
      <c r="AA255" s="779" t="s">
        <v>32</v>
      </c>
      <c r="AB255" s="779"/>
      <c r="AC255" s="789"/>
      <c r="AD255" s="789" t="s">
        <v>32</v>
      </c>
      <c r="AE255" s="779" t="s">
        <v>32</v>
      </c>
      <c r="AF255" s="791" t="s">
        <v>32</v>
      </c>
      <c r="AG255" s="779" t="s">
        <v>32</v>
      </c>
      <c r="AH255" s="116"/>
      <c r="AI255" s="117"/>
    </row>
    <row r="256" spans="1:35" ht="21" customHeight="1" x14ac:dyDescent="0.2">
      <c r="A256" s="1442">
        <v>3701</v>
      </c>
      <c r="B256" s="927" t="s">
        <v>439</v>
      </c>
      <c r="C256" s="961"/>
      <c r="D256" s="961"/>
      <c r="E256" s="961"/>
      <c r="F256" s="961"/>
      <c r="G256" s="961"/>
      <c r="H256" s="961"/>
      <c r="I256" s="961" t="s">
        <v>32</v>
      </c>
      <c r="J256" s="961" t="s">
        <v>32</v>
      </c>
      <c r="K256" s="791" t="s">
        <v>32</v>
      </c>
      <c r="L256" s="779" t="s">
        <v>32</v>
      </c>
      <c r="M256" s="779" t="s">
        <v>32</v>
      </c>
      <c r="N256" s="779"/>
      <c r="O256" s="789"/>
      <c r="P256" s="789" t="s">
        <v>32</v>
      </c>
      <c r="Q256" s="779" t="s">
        <v>32</v>
      </c>
      <c r="R256" s="791" t="s">
        <v>32</v>
      </c>
      <c r="S256" s="779" t="s">
        <v>32</v>
      </c>
      <c r="T256" s="779" t="s">
        <v>32</v>
      </c>
      <c r="U256" s="779"/>
      <c r="V256" s="789"/>
      <c r="W256" s="789" t="s">
        <v>32</v>
      </c>
      <c r="X256" s="779" t="s">
        <v>32</v>
      </c>
      <c r="Y256" s="791" t="s">
        <v>32</v>
      </c>
      <c r="Z256" s="779" t="s">
        <v>32</v>
      </c>
      <c r="AA256" s="779" t="s">
        <v>32</v>
      </c>
      <c r="AB256" s="779"/>
      <c r="AC256" s="789"/>
      <c r="AD256" s="789" t="s">
        <v>32</v>
      </c>
      <c r="AE256" s="779" t="s">
        <v>32</v>
      </c>
      <c r="AF256" s="791" t="s">
        <v>32</v>
      </c>
      <c r="AG256" s="779" t="s">
        <v>32</v>
      </c>
      <c r="AH256" s="116"/>
      <c r="AI256" s="117"/>
    </row>
    <row r="257" spans="1:35" ht="21" customHeight="1" x14ac:dyDescent="0.2">
      <c r="A257" s="1442">
        <v>3701</v>
      </c>
      <c r="B257" s="927" t="s">
        <v>340</v>
      </c>
      <c r="C257" s="942" t="s">
        <v>32</v>
      </c>
      <c r="D257" s="942" t="s">
        <v>32</v>
      </c>
      <c r="E257" s="942" t="s">
        <v>32</v>
      </c>
      <c r="F257" s="942" t="s">
        <v>32</v>
      </c>
      <c r="G257" s="942"/>
      <c r="H257" s="942"/>
      <c r="I257" s="942" t="s">
        <v>32</v>
      </c>
      <c r="J257" s="942" t="s">
        <v>32</v>
      </c>
      <c r="K257" s="791" t="s">
        <v>32</v>
      </c>
      <c r="L257" s="779" t="s">
        <v>32</v>
      </c>
      <c r="M257" s="779" t="s">
        <v>32</v>
      </c>
      <c r="N257" s="779"/>
      <c r="O257" s="789"/>
      <c r="P257" s="789" t="s">
        <v>32</v>
      </c>
      <c r="Q257" s="779" t="s">
        <v>32</v>
      </c>
      <c r="R257" s="791" t="s">
        <v>32</v>
      </c>
      <c r="S257" s="779" t="s">
        <v>32</v>
      </c>
      <c r="T257" s="779" t="s">
        <v>32</v>
      </c>
      <c r="U257" s="779"/>
      <c r="V257" s="789"/>
      <c r="W257" s="789" t="s">
        <v>32</v>
      </c>
      <c r="X257" s="779" t="s">
        <v>32</v>
      </c>
      <c r="Y257" s="791" t="s">
        <v>32</v>
      </c>
      <c r="Z257" s="779" t="s">
        <v>32</v>
      </c>
      <c r="AA257" s="779" t="s">
        <v>32</v>
      </c>
      <c r="AB257" s="779"/>
      <c r="AC257" s="789"/>
      <c r="AD257" s="789" t="s">
        <v>32</v>
      </c>
      <c r="AE257" s="779" t="s">
        <v>32</v>
      </c>
      <c r="AF257" s="791" t="s">
        <v>32</v>
      </c>
      <c r="AG257" s="779" t="s">
        <v>32</v>
      </c>
      <c r="AH257" s="116"/>
      <c r="AI257" s="117"/>
    </row>
    <row r="258" spans="1:35" ht="22.35" customHeight="1" x14ac:dyDescent="0.2">
      <c r="A258" s="1442">
        <v>3701</v>
      </c>
      <c r="B258" s="1444" t="s">
        <v>341</v>
      </c>
      <c r="C258" s="779"/>
      <c r="D258" s="791"/>
      <c r="E258" s="779"/>
      <c r="F258" s="779"/>
      <c r="G258" s="779"/>
      <c r="H258" s="789"/>
      <c r="I258" s="789"/>
      <c r="J258" s="779"/>
      <c r="K258" s="791"/>
      <c r="L258" s="779"/>
      <c r="M258" s="779"/>
      <c r="N258" s="779"/>
      <c r="O258" s="789"/>
      <c r="P258" s="789"/>
      <c r="Q258" s="779"/>
      <c r="R258" s="791"/>
      <c r="S258" s="779"/>
      <c r="T258" s="779"/>
      <c r="U258" s="779"/>
      <c r="V258" s="789"/>
      <c r="W258" s="789"/>
      <c r="X258" s="779"/>
      <c r="Y258" s="791"/>
      <c r="Z258" s="779"/>
      <c r="AA258" s="779"/>
      <c r="AB258" s="779"/>
      <c r="AC258" s="789"/>
      <c r="AD258" s="789"/>
      <c r="AE258" s="779"/>
      <c r="AF258" s="791"/>
      <c r="AG258" s="779"/>
      <c r="AH258" s="116"/>
      <c r="AI258" s="117"/>
    </row>
    <row r="259" spans="1:35" ht="22.35" customHeight="1" x14ac:dyDescent="0.2">
      <c r="A259" s="1442">
        <v>3701</v>
      </c>
      <c r="B259" s="927" t="s">
        <v>342</v>
      </c>
      <c r="C259" s="942" t="s">
        <v>32</v>
      </c>
      <c r="D259" s="942" t="s">
        <v>32</v>
      </c>
      <c r="E259" s="942" t="s">
        <v>32</v>
      </c>
      <c r="F259" s="942" t="s">
        <v>32</v>
      </c>
      <c r="G259" s="779"/>
      <c r="H259" s="789"/>
      <c r="I259" s="789" t="s">
        <v>32</v>
      </c>
      <c r="J259" s="779" t="s">
        <v>32</v>
      </c>
      <c r="K259" s="791" t="s">
        <v>32</v>
      </c>
      <c r="L259" s="779" t="s">
        <v>32</v>
      </c>
      <c r="M259" s="779" t="s">
        <v>32</v>
      </c>
      <c r="N259" s="779"/>
      <c r="O259" s="789"/>
      <c r="P259" s="789" t="s">
        <v>32</v>
      </c>
      <c r="Q259" s="779" t="s">
        <v>32</v>
      </c>
      <c r="R259" s="791" t="s">
        <v>32</v>
      </c>
      <c r="S259" s="779" t="s">
        <v>32</v>
      </c>
      <c r="T259" s="779" t="s">
        <v>32</v>
      </c>
      <c r="U259" s="779"/>
      <c r="V259" s="789"/>
      <c r="W259" s="789" t="s">
        <v>32</v>
      </c>
      <c r="X259" s="779" t="s">
        <v>32</v>
      </c>
      <c r="Y259" s="791" t="s">
        <v>32</v>
      </c>
      <c r="Z259" s="779" t="s">
        <v>32</v>
      </c>
      <c r="AA259" s="779" t="s">
        <v>32</v>
      </c>
      <c r="AB259" s="779"/>
      <c r="AC259" s="789"/>
      <c r="AD259" s="789" t="s">
        <v>32</v>
      </c>
      <c r="AE259" s="779" t="s">
        <v>32</v>
      </c>
      <c r="AF259" s="791" t="s">
        <v>32</v>
      </c>
      <c r="AG259" s="779" t="s">
        <v>32</v>
      </c>
      <c r="AH259" s="116"/>
      <c r="AI259" s="117"/>
    </row>
    <row r="260" spans="1:35" ht="22.35" customHeight="1" x14ac:dyDescent="0.2">
      <c r="A260" s="1442">
        <v>3701</v>
      </c>
      <c r="B260" s="927" t="s">
        <v>343</v>
      </c>
      <c r="C260" s="779" t="s">
        <v>32</v>
      </c>
      <c r="D260" s="791" t="s">
        <v>32</v>
      </c>
      <c r="E260" s="779" t="s">
        <v>32</v>
      </c>
      <c r="F260" s="779" t="s">
        <v>32</v>
      </c>
      <c r="G260" s="779"/>
      <c r="H260" s="789"/>
      <c r="I260" s="789" t="s">
        <v>32</v>
      </c>
      <c r="J260" s="779" t="s">
        <v>32</v>
      </c>
      <c r="K260" s="791" t="s">
        <v>32</v>
      </c>
      <c r="L260" s="779" t="s">
        <v>32</v>
      </c>
      <c r="M260" s="779" t="s">
        <v>32</v>
      </c>
      <c r="N260" s="779"/>
      <c r="O260" s="789"/>
      <c r="P260" s="789" t="s">
        <v>32</v>
      </c>
      <c r="Q260" s="779" t="s">
        <v>32</v>
      </c>
      <c r="R260" s="791" t="s">
        <v>32</v>
      </c>
      <c r="S260" s="779" t="s">
        <v>32</v>
      </c>
      <c r="T260" s="779" t="s">
        <v>32</v>
      </c>
      <c r="U260" s="779"/>
      <c r="V260" s="789"/>
      <c r="W260" s="789" t="s">
        <v>32</v>
      </c>
      <c r="X260" s="779" t="s">
        <v>32</v>
      </c>
      <c r="Y260" s="791" t="s">
        <v>32</v>
      </c>
      <c r="Z260" s="779" t="s">
        <v>32</v>
      </c>
      <c r="AA260" s="779" t="s">
        <v>32</v>
      </c>
      <c r="AB260" s="779"/>
      <c r="AC260" s="789"/>
      <c r="AD260" s="789" t="s">
        <v>32</v>
      </c>
      <c r="AE260" s="779" t="s">
        <v>32</v>
      </c>
      <c r="AF260" s="791" t="s">
        <v>32</v>
      </c>
      <c r="AG260" s="779" t="s">
        <v>32</v>
      </c>
      <c r="AH260" s="116"/>
      <c r="AI260" s="117"/>
    </row>
    <row r="261" spans="1:35" ht="22.35" customHeight="1" x14ac:dyDescent="0.2">
      <c r="A261" s="1446">
        <v>3701</v>
      </c>
      <c r="B261" s="927" t="s">
        <v>344</v>
      </c>
      <c r="C261" s="235" t="s">
        <v>32</v>
      </c>
      <c r="D261" s="235" t="s">
        <v>32</v>
      </c>
      <c r="E261" s="235" t="s">
        <v>32</v>
      </c>
      <c r="F261" s="235" t="s">
        <v>32</v>
      </c>
      <c r="G261" s="779"/>
      <c r="H261" s="789"/>
      <c r="I261" s="789" t="s">
        <v>32</v>
      </c>
      <c r="J261" s="792" t="s">
        <v>32</v>
      </c>
      <c r="K261" s="791" t="s">
        <v>32</v>
      </c>
      <c r="L261" s="779" t="s">
        <v>32</v>
      </c>
      <c r="M261" s="779" t="s">
        <v>32</v>
      </c>
      <c r="N261" s="779"/>
      <c r="O261" s="789"/>
      <c r="P261" s="789" t="s">
        <v>32</v>
      </c>
      <c r="Q261" s="792" t="s">
        <v>32</v>
      </c>
      <c r="R261" s="791" t="s">
        <v>32</v>
      </c>
      <c r="S261" s="779" t="s">
        <v>32</v>
      </c>
      <c r="T261" s="779" t="s">
        <v>32</v>
      </c>
      <c r="U261" s="779"/>
      <c r="V261" s="789"/>
      <c r="W261" s="789" t="s">
        <v>32</v>
      </c>
      <c r="X261" s="792" t="s">
        <v>32</v>
      </c>
      <c r="Y261" s="791" t="s">
        <v>32</v>
      </c>
      <c r="Z261" s="794" t="s">
        <v>32</v>
      </c>
      <c r="AA261" s="779" t="s">
        <v>32</v>
      </c>
      <c r="AB261" s="779"/>
      <c r="AC261" s="789"/>
      <c r="AD261" s="800" t="s">
        <v>32</v>
      </c>
      <c r="AE261" s="800" t="s">
        <v>32</v>
      </c>
      <c r="AF261" s="800" t="s">
        <v>32</v>
      </c>
      <c r="AG261" s="779" t="s">
        <v>32</v>
      </c>
      <c r="AH261" s="116"/>
      <c r="AI261" s="117"/>
    </row>
    <row r="262" spans="1:35" ht="22.35" customHeight="1" x14ac:dyDescent="0.2">
      <c r="A262" s="1442">
        <v>3701</v>
      </c>
      <c r="B262" s="927" t="s">
        <v>345</v>
      </c>
      <c r="C262" s="779" t="s">
        <v>32</v>
      </c>
      <c r="D262" s="791" t="s">
        <v>32</v>
      </c>
      <c r="E262" s="779" t="s">
        <v>32</v>
      </c>
      <c r="F262" s="779" t="s">
        <v>32</v>
      </c>
      <c r="G262" s="779"/>
      <c r="H262" s="789"/>
      <c r="I262" s="789" t="s">
        <v>32</v>
      </c>
      <c r="J262" s="779" t="s">
        <v>32</v>
      </c>
      <c r="K262" s="791" t="s">
        <v>32</v>
      </c>
      <c r="L262" s="779" t="s">
        <v>32</v>
      </c>
      <c r="M262" s="779" t="s">
        <v>32</v>
      </c>
      <c r="N262" s="779"/>
      <c r="O262" s="789"/>
      <c r="P262" s="789" t="s">
        <v>32</v>
      </c>
      <c r="Q262" s="779" t="s">
        <v>32</v>
      </c>
      <c r="R262" s="791" t="s">
        <v>32</v>
      </c>
      <c r="S262" s="779" t="s">
        <v>32</v>
      </c>
      <c r="T262" s="779" t="s">
        <v>32</v>
      </c>
      <c r="U262" s="779"/>
      <c r="V262" s="789"/>
      <c r="W262" s="789" t="s">
        <v>32</v>
      </c>
      <c r="X262" s="779" t="s">
        <v>32</v>
      </c>
      <c r="Y262" s="791" t="s">
        <v>32</v>
      </c>
      <c r="Z262" s="779" t="s">
        <v>32</v>
      </c>
      <c r="AA262" s="779" t="s">
        <v>32</v>
      </c>
      <c r="AB262" s="779"/>
      <c r="AC262" s="789"/>
      <c r="AD262" s="789" t="s">
        <v>32</v>
      </c>
      <c r="AE262" s="779" t="s">
        <v>32</v>
      </c>
      <c r="AF262" s="791" t="s">
        <v>32</v>
      </c>
      <c r="AG262" s="779" t="s">
        <v>32</v>
      </c>
      <c r="AH262" s="116"/>
      <c r="AI262" s="117"/>
    </row>
    <row r="263" spans="1:35" ht="22.35" customHeight="1" x14ac:dyDescent="0.2">
      <c r="A263" s="1442">
        <v>3701</v>
      </c>
      <c r="B263" s="927" t="s">
        <v>346</v>
      </c>
      <c r="C263" s="942" t="s">
        <v>32</v>
      </c>
      <c r="D263" s="942" t="s">
        <v>32</v>
      </c>
      <c r="E263" s="942" t="s">
        <v>32</v>
      </c>
      <c r="F263" s="942" t="s">
        <v>32</v>
      </c>
      <c r="G263" s="942"/>
      <c r="H263" s="942"/>
      <c r="I263" s="942" t="s">
        <v>32</v>
      </c>
      <c r="J263" s="942" t="s">
        <v>32</v>
      </c>
      <c r="K263" s="942" t="s">
        <v>32</v>
      </c>
      <c r="L263" s="942" t="s">
        <v>32</v>
      </c>
      <c r="M263" s="942" t="s">
        <v>32</v>
      </c>
      <c r="N263" s="779"/>
      <c r="O263" s="789"/>
      <c r="P263" s="789" t="s">
        <v>32</v>
      </c>
      <c r="Q263" s="779" t="s">
        <v>32</v>
      </c>
      <c r="R263" s="791" t="s">
        <v>32</v>
      </c>
      <c r="S263" s="779" t="s">
        <v>32</v>
      </c>
      <c r="T263" s="779" t="s">
        <v>32</v>
      </c>
      <c r="U263" s="779"/>
      <c r="V263" s="789"/>
      <c r="W263" s="789" t="s">
        <v>32</v>
      </c>
      <c r="X263" s="779" t="s">
        <v>32</v>
      </c>
      <c r="Y263" s="791" t="s">
        <v>32</v>
      </c>
      <c r="Z263" s="779" t="s">
        <v>32</v>
      </c>
      <c r="AA263" s="779" t="s">
        <v>32</v>
      </c>
      <c r="AB263" s="779"/>
      <c r="AC263" s="789"/>
      <c r="AD263" s="789" t="s">
        <v>32</v>
      </c>
      <c r="AE263" s="779" t="s">
        <v>32</v>
      </c>
      <c r="AF263" s="791" t="s">
        <v>32</v>
      </c>
      <c r="AG263" s="779" t="s">
        <v>32</v>
      </c>
      <c r="AH263" s="116"/>
      <c r="AI263" s="117"/>
    </row>
    <row r="264" spans="1:35" ht="22.35" customHeight="1" x14ac:dyDescent="0.2">
      <c r="A264" s="1442"/>
      <c r="B264" s="927" t="s">
        <v>347</v>
      </c>
      <c r="C264" s="942" t="s">
        <v>32</v>
      </c>
      <c r="D264" s="942" t="s">
        <v>32</v>
      </c>
      <c r="E264" s="942" t="s">
        <v>32</v>
      </c>
      <c r="F264" s="942" t="s">
        <v>32</v>
      </c>
      <c r="G264" s="779"/>
      <c r="H264" s="789"/>
      <c r="I264" s="789" t="s">
        <v>32</v>
      </c>
      <c r="J264" s="779" t="s">
        <v>32</v>
      </c>
      <c r="K264" s="791" t="s">
        <v>32</v>
      </c>
      <c r="L264" s="779" t="s">
        <v>32</v>
      </c>
      <c r="M264" s="779" t="s">
        <v>32</v>
      </c>
      <c r="N264" s="779"/>
      <c r="O264" s="789"/>
      <c r="P264" s="789" t="s">
        <v>32</v>
      </c>
      <c r="Q264" s="779" t="s">
        <v>32</v>
      </c>
      <c r="R264" s="791" t="s">
        <v>32</v>
      </c>
      <c r="S264" s="779" t="s">
        <v>32</v>
      </c>
      <c r="T264" s="779" t="s">
        <v>32</v>
      </c>
      <c r="U264" s="779"/>
      <c r="V264" s="789"/>
      <c r="W264" s="789" t="s">
        <v>32</v>
      </c>
      <c r="X264" s="779" t="s">
        <v>32</v>
      </c>
      <c r="Y264" s="791" t="s">
        <v>32</v>
      </c>
      <c r="Z264" s="779" t="s">
        <v>32</v>
      </c>
      <c r="AA264" s="779" t="s">
        <v>32</v>
      </c>
      <c r="AB264" s="779"/>
      <c r="AC264" s="789"/>
      <c r="AD264" s="789" t="s">
        <v>32</v>
      </c>
      <c r="AE264" s="779" t="s">
        <v>32</v>
      </c>
      <c r="AF264" s="791" t="s">
        <v>32</v>
      </c>
      <c r="AG264" s="779" t="s">
        <v>32</v>
      </c>
      <c r="AH264" s="116"/>
      <c r="AI264" s="117"/>
    </row>
    <row r="265" spans="1:35" ht="22.35" customHeight="1" x14ac:dyDescent="0.2">
      <c r="A265" s="1442"/>
      <c r="B265" s="927" t="s">
        <v>348</v>
      </c>
      <c r="C265" s="779" t="s">
        <v>32</v>
      </c>
      <c r="D265" s="791" t="s">
        <v>32</v>
      </c>
      <c r="E265" s="779" t="s">
        <v>32</v>
      </c>
      <c r="F265" s="779" t="s">
        <v>32</v>
      </c>
      <c r="G265" s="779"/>
      <c r="H265" s="789"/>
      <c r="I265" s="789" t="s">
        <v>32</v>
      </c>
      <c r="J265" s="779" t="s">
        <v>32</v>
      </c>
      <c r="K265" s="791" t="s">
        <v>32</v>
      </c>
      <c r="L265" s="779" t="s">
        <v>32</v>
      </c>
      <c r="M265" s="779" t="s">
        <v>32</v>
      </c>
      <c r="N265" s="779"/>
      <c r="O265" s="789"/>
      <c r="P265" s="789" t="s">
        <v>32</v>
      </c>
      <c r="Q265" s="779" t="s">
        <v>32</v>
      </c>
      <c r="R265" s="791" t="s">
        <v>32</v>
      </c>
      <c r="S265" s="779" t="s">
        <v>32</v>
      </c>
      <c r="T265" s="779" t="s">
        <v>32</v>
      </c>
      <c r="U265" s="779"/>
      <c r="V265" s="789"/>
      <c r="W265" s="789" t="s">
        <v>32</v>
      </c>
      <c r="X265" s="779" t="s">
        <v>32</v>
      </c>
      <c r="Y265" s="791" t="s">
        <v>32</v>
      </c>
      <c r="Z265" s="779" t="s">
        <v>32</v>
      </c>
      <c r="AA265" s="779" t="s">
        <v>32</v>
      </c>
      <c r="AB265" s="779"/>
      <c r="AC265" s="789"/>
      <c r="AD265" s="789" t="s">
        <v>32</v>
      </c>
      <c r="AE265" s="779" t="s">
        <v>32</v>
      </c>
      <c r="AF265" s="791" t="s">
        <v>32</v>
      </c>
      <c r="AG265" s="779" t="s">
        <v>32</v>
      </c>
      <c r="AH265" s="116"/>
      <c r="AI265" s="117"/>
    </row>
    <row r="266" spans="1:35" ht="22.35" customHeight="1" x14ac:dyDescent="0.2">
      <c r="A266" s="1442"/>
      <c r="B266" s="1444" t="s">
        <v>349</v>
      </c>
      <c r="C266" s="779"/>
      <c r="D266" s="791"/>
      <c r="E266" s="779"/>
      <c r="F266" s="779"/>
      <c r="G266" s="779"/>
      <c r="H266" s="789"/>
      <c r="I266" s="789"/>
      <c r="J266" s="779"/>
      <c r="K266" s="791"/>
      <c r="L266" s="779"/>
      <c r="M266" s="779"/>
      <c r="N266" s="779"/>
      <c r="O266" s="789"/>
      <c r="P266" s="789"/>
      <c r="Q266" s="779"/>
      <c r="R266" s="791"/>
      <c r="S266" s="779"/>
      <c r="T266" s="779"/>
      <c r="U266" s="779"/>
      <c r="V266" s="789"/>
      <c r="W266" s="789"/>
      <c r="X266" s="779"/>
      <c r="Y266" s="791"/>
      <c r="Z266" s="779"/>
      <c r="AA266" s="779"/>
      <c r="AB266" s="779"/>
      <c r="AC266" s="789"/>
      <c r="AD266" s="789"/>
      <c r="AE266" s="779"/>
      <c r="AF266" s="791"/>
      <c r="AG266" s="779"/>
      <c r="AH266" s="116"/>
      <c r="AI266" s="117"/>
    </row>
    <row r="267" spans="1:35" ht="22.35" customHeight="1" x14ac:dyDescent="0.2">
      <c r="A267" s="1442"/>
      <c r="B267" s="927" t="s">
        <v>350</v>
      </c>
      <c r="C267" s="779" t="s">
        <v>32</v>
      </c>
      <c r="D267" s="791" t="s">
        <v>32</v>
      </c>
      <c r="E267" s="779" t="s">
        <v>32</v>
      </c>
      <c r="F267" s="779" t="s">
        <v>32</v>
      </c>
      <c r="G267" s="779"/>
      <c r="H267" s="789"/>
      <c r="I267" s="789" t="s">
        <v>32</v>
      </c>
      <c r="J267" s="779" t="s">
        <v>32</v>
      </c>
      <c r="K267" s="791" t="s">
        <v>32</v>
      </c>
      <c r="L267" s="2025" t="s">
        <v>32</v>
      </c>
      <c r="M267" s="779" t="s">
        <v>32</v>
      </c>
      <c r="N267" s="779"/>
      <c r="O267" s="789"/>
      <c r="P267" s="789" t="s">
        <v>32</v>
      </c>
      <c r="Q267" s="779" t="s">
        <v>32</v>
      </c>
      <c r="R267" s="791" t="s">
        <v>32</v>
      </c>
      <c r="S267" s="779" t="s">
        <v>32</v>
      </c>
      <c r="T267" s="779" t="s">
        <v>32</v>
      </c>
      <c r="U267" s="779"/>
      <c r="V267" s="789"/>
      <c r="W267" s="789" t="s">
        <v>32</v>
      </c>
      <c r="X267" s="779" t="s">
        <v>32</v>
      </c>
      <c r="Y267" s="791" t="s">
        <v>32</v>
      </c>
      <c r="Z267" s="779" t="s">
        <v>32</v>
      </c>
      <c r="AA267" s="779" t="s">
        <v>32</v>
      </c>
      <c r="AB267" s="779"/>
      <c r="AC267" s="789"/>
      <c r="AD267" s="789" t="s">
        <v>32</v>
      </c>
      <c r="AE267" s="779" t="s">
        <v>32</v>
      </c>
      <c r="AF267" s="791" t="s">
        <v>32</v>
      </c>
      <c r="AG267" s="779" t="s">
        <v>32</v>
      </c>
      <c r="AH267" s="116"/>
      <c r="AI267" s="117"/>
    </row>
    <row r="268" spans="1:35" ht="22.35" customHeight="1" x14ac:dyDescent="0.2">
      <c r="A268" s="1442"/>
      <c r="B268" s="927" t="s">
        <v>351</v>
      </c>
      <c r="C268" s="779" t="s">
        <v>32</v>
      </c>
      <c r="D268" s="791" t="s">
        <v>32</v>
      </c>
      <c r="E268" s="779" t="s">
        <v>32</v>
      </c>
      <c r="F268" s="779" t="s">
        <v>32</v>
      </c>
      <c r="G268" s="779"/>
      <c r="H268" s="789"/>
      <c r="I268" s="789" t="s">
        <v>32</v>
      </c>
      <c r="J268" s="779" t="s">
        <v>32</v>
      </c>
      <c r="K268" s="791" t="s">
        <v>32</v>
      </c>
      <c r="L268" s="779" t="s">
        <v>32</v>
      </c>
      <c r="M268" s="779" t="s">
        <v>32</v>
      </c>
      <c r="N268" s="779"/>
      <c r="O268" s="789"/>
      <c r="P268" s="789" t="s">
        <v>32</v>
      </c>
      <c r="Q268" s="779" t="s">
        <v>32</v>
      </c>
      <c r="R268" s="791" t="s">
        <v>32</v>
      </c>
      <c r="S268" s="779" t="s">
        <v>32</v>
      </c>
      <c r="T268" s="779" t="s">
        <v>32</v>
      </c>
      <c r="U268" s="779"/>
      <c r="V268" s="789"/>
      <c r="W268" s="789" t="s">
        <v>32</v>
      </c>
      <c r="X268" s="779" t="s">
        <v>32</v>
      </c>
      <c r="Y268" s="791" t="s">
        <v>32</v>
      </c>
      <c r="Z268" s="779" t="s">
        <v>32</v>
      </c>
      <c r="AA268" s="779" t="s">
        <v>32</v>
      </c>
      <c r="AB268" s="779"/>
      <c r="AC268" s="789"/>
      <c r="AD268" s="789" t="s">
        <v>32</v>
      </c>
      <c r="AE268" s="779" t="s">
        <v>32</v>
      </c>
      <c r="AF268" s="791" t="s">
        <v>32</v>
      </c>
      <c r="AG268" s="779" t="s">
        <v>32</v>
      </c>
      <c r="AH268" s="116"/>
      <c r="AI268" s="117"/>
    </row>
    <row r="269" spans="1:35" ht="22.35" customHeight="1" x14ac:dyDescent="0.2">
      <c r="A269" s="1442"/>
      <c r="B269" s="927"/>
      <c r="C269" s="779" t="s">
        <v>32</v>
      </c>
      <c r="D269" s="791" t="s">
        <v>32</v>
      </c>
      <c r="E269" s="779" t="s">
        <v>32</v>
      </c>
      <c r="F269" s="779" t="s">
        <v>32</v>
      </c>
      <c r="G269" s="779"/>
      <c r="H269" s="789"/>
      <c r="I269" s="789" t="s">
        <v>32</v>
      </c>
      <c r="J269" s="779" t="s">
        <v>32</v>
      </c>
      <c r="K269" s="791" t="s">
        <v>32</v>
      </c>
      <c r="L269" s="779" t="s">
        <v>32</v>
      </c>
      <c r="M269" s="779" t="s">
        <v>32</v>
      </c>
      <c r="N269" s="779"/>
      <c r="O269" s="789"/>
      <c r="P269" s="789" t="s">
        <v>32</v>
      </c>
      <c r="Q269" s="779" t="s">
        <v>32</v>
      </c>
      <c r="R269" s="791" t="s">
        <v>32</v>
      </c>
      <c r="S269" s="779" t="s">
        <v>32</v>
      </c>
      <c r="T269" s="779" t="s">
        <v>32</v>
      </c>
      <c r="U269" s="779"/>
      <c r="V269" s="789"/>
      <c r="W269" s="789" t="s">
        <v>32</v>
      </c>
      <c r="X269" s="779" t="s">
        <v>32</v>
      </c>
      <c r="Y269" s="791" t="s">
        <v>32</v>
      </c>
      <c r="Z269" s="779" t="s">
        <v>32</v>
      </c>
      <c r="AA269" s="779" t="s">
        <v>32</v>
      </c>
      <c r="AB269" s="779"/>
      <c r="AC269" s="789"/>
      <c r="AD269" s="789" t="s">
        <v>32</v>
      </c>
      <c r="AE269" s="779" t="s">
        <v>32</v>
      </c>
      <c r="AF269" s="791" t="s">
        <v>32</v>
      </c>
      <c r="AG269" s="779" t="s">
        <v>32</v>
      </c>
      <c r="AH269" s="113"/>
      <c r="AI269" s="67"/>
    </row>
    <row r="270" spans="1:35" ht="22.35" customHeight="1" x14ac:dyDescent="0.2">
      <c r="A270" s="1442"/>
      <c r="B270" s="927" t="s">
        <v>353</v>
      </c>
      <c r="C270" s="961" t="s">
        <v>32</v>
      </c>
      <c r="D270" s="942" t="s">
        <v>32</v>
      </c>
      <c r="E270" s="942" t="s">
        <v>32</v>
      </c>
      <c r="F270" s="942" t="s">
        <v>32</v>
      </c>
      <c r="G270" s="779"/>
      <c r="H270" s="789"/>
      <c r="I270" s="789" t="s">
        <v>32</v>
      </c>
      <c r="J270" s="779" t="s">
        <v>32</v>
      </c>
      <c r="K270" s="791" t="s">
        <v>32</v>
      </c>
      <c r="L270" s="779" t="s">
        <v>32</v>
      </c>
      <c r="M270" s="779" t="s">
        <v>32</v>
      </c>
      <c r="N270" s="779"/>
      <c r="O270" s="789"/>
      <c r="P270" s="789" t="s">
        <v>32</v>
      </c>
      <c r="Q270" s="779" t="s">
        <v>32</v>
      </c>
      <c r="R270" s="791" t="s">
        <v>32</v>
      </c>
      <c r="S270" s="779" t="s">
        <v>32</v>
      </c>
      <c r="T270" s="779" t="s">
        <v>32</v>
      </c>
      <c r="U270" s="779"/>
      <c r="V270" s="789"/>
      <c r="W270" s="789" t="s">
        <v>32</v>
      </c>
      <c r="X270" s="779" t="s">
        <v>32</v>
      </c>
      <c r="Y270" s="791" t="s">
        <v>32</v>
      </c>
      <c r="Z270" s="779" t="s">
        <v>32</v>
      </c>
      <c r="AA270" s="779" t="s">
        <v>32</v>
      </c>
      <c r="AB270" s="779"/>
      <c r="AC270" s="789"/>
      <c r="AD270" s="789" t="s">
        <v>32</v>
      </c>
      <c r="AE270" s="779" t="s">
        <v>32</v>
      </c>
      <c r="AF270" s="791" t="s">
        <v>32</v>
      </c>
      <c r="AG270" s="779" t="s">
        <v>32</v>
      </c>
      <c r="AH270" s="113"/>
      <c r="AI270" s="67"/>
    </row>
    <row r="271" spans="1:35" ht="22.35" customHeight="1" x14ac:dyDescent="0.2">
      <c r="A271" s="780"/>
      <c r="B271" s="1448"/>
      <c r="C271" s="789"/>
      <c r="D271" s="789"/>
      <c r="E271" s="789"/>
      <c r="F271" s="789"/>
      <c r="G271" s="789"/>
      <c r="H271" s="789"/>
      <c r="I271" s="789"/>
      <c r="J271" s="789"/>
      <c r="K271" s="789"/>
      <c r="L271" s="789"/>
      <c r="M271" s="789"/>
      <c r="N271" s="789"/>
      <c r="O271" s="789"/>
      <c r="P271" s="789"/>
      <c r="Q271" s="789"/>
      <c r="R271" s="789"/>
      <c r="S271" s="789"/>
      <c r="T271" s="789"/>
      <c r="U271" s="789"/>
      <c r="V271" s="789"/>
      <c r="W271" s="789"/>
      <c r="X271" s="789"/>
      <c r="Y271" s="789"/>
      <c r="Z271" s="789"/>
      <c r="AA271" s="789"/>
      <c r="AB271" s="789"/>
      <c r="AC271" s="789"/>
      <c r="AD271" s="789"/>
      <c r="AE271" s="789"/>
      <c r="AF271" s="789"/>
      <c r="AG271" s="471"/>
      <c r="AH271" s="113"/>
      <c r="AI271" s="67"/>
    </row>
    <row r="272" spans="1:35" ht="22.35" customHeight="1" x14ac:dyDescent="0.2">
      <c r="A272" s="780"/>
      <c r="B272" s="927"/>
      <c r="C272" s="789"/>
      <c r="D272" s="789"/>
      <c r="E272" s="789"/>
      <c r="F272" s="789"/>
      <c r="G272" s="789"/>
      <c r="H272" s="789"/>
      <c r="I272" s="789"/>
      <c r="J272" s="789"/>
      <c r="K272" s="789"/>
      <c r="L272" s="789"/>
      <c r="M272" s="789"/>
      <c r="N272" s="798"/>
      <c r="O272" s="798"/>
      <c r="P272" s="798"/>
      <c r="Q272" s="792"/>
      <c r="R272" s="798"/>
      <c r="S272" s="789"/>
      <c r="T272" s="789"/>
      <c r="U272" s="798"/>
      <c r="V272" s="798"/>
      <c r="W272" s="798"/>
      <c r="X272" s="789"/>
      <c r="Y272" s="798"/>
      <c r="Z272" s="789"/>
      <c r="AA272" s="789"/>
      <c r="AB272" s="789"/>
      <c r="AC272" s="789"/>
      <c r="AD272" s="789"/>
      <c r="AE272" s="789"/>
      <c r="AF272" s="798"/>
      <c r="AG272" s="472"/>
      <c r="AH272" s="113"/>
      <c r="AI272" s="67"/>
    </row>
    <row r="273" spans="1:35" ht="22.35" customHeight="1" x14ac:dyDescent="0.2">
      <c r="A273" s="780"/>
      <c r="B273" s="780"/>
      <c r="C273" s="789"/>
      <c r="D273" s="789"/>
      <c r="E273" s="789"/>
      <c r="F273" s="789"/>
      <c r="G273" s="789"/>
      <c r="H273" s="789"/>
      <c r="I273" s="789"/>
      <c r="J273" s="789"/>
      <c r="K273" s="789"/>
      <c r="L273" s="789"/>
      <c r="M273" s="789"/>
      <c r="N273" s="789"/>
      <c r="O273" s="789"/>
      <c r="P273" s="789"/>
      <c r="Q273" s="789"/>
      <c r="R273" s="789"/>
      <c r="S273" s="789"/>
      <c r="T273" s="789"/>
      <c r="U273" s="789"/>
      <c r="V273" s="789"/>
      <c r="W273" s="789"/>
      <c r="X273" s="789"/>
      <c r="Y273" s="789"/>
      <c r="Z273" s="789"/>
      <c r="AA273" s="789"/>
      <c r="AB273" s="789"/>
      <c r="AC273" s="789"/>
      <c r="AD273" s="789"/>
      <c r="AE273" s="789"/>
      <c r="AF273" s="789"/>
      <c r="AG273" s="471"/>
      <c r="AH273" s="113"/>
      <c r="AI273" s="67"/>
    </row>
    <row r="274" spans="1:35" ht="22.35" customHeight="1" x14ac:dyDescent="0.2">
      <c r="A274" s="780"/>
      <c r="B274" s="780"/>
      <c r="C274" s="789"/>
      <c r="D274" s="789"/>
      <c r="E274" s="789"/>
      <c r="F274" s="789"/>
      <c r="G274" s="789"/>
      <c r="H274" s="1091"/>
      <c r="I274" s="789"/>
      <c r="J274" s="789"/>
      <c r="K274" s="789"/>
      <c r="L274" s="789"/>
      <c r="M274" s="789"/>
      <c r="N274" s="789"/>
      <c r="O274" s="789"/>
      <c r="P274" s="789"/>
      <c r="Q274" s="789"/>
      <c r="R274" s="789"/>
      <c r="S274" s="789"/>
      <c r="T274" s="789"/>
      <c r="U274" s="789"/>
      <c r="V274" s="789"/>
      <c r="W274" s="789"/>
      <c r="X274" s="789"/>
      <c r="Y274" s="789"/>
      <c r="Z274" s="789"/>
      <c r="AA274" s="789"/>
      <c r="AB274" s="789"/>
      <c r="AC274" s="789"/>
      <c r="AD274" s="789"/>
      <c r="AE274" s="789"/>
      <c r="AF274" s="789"/>
      <c r="AG274" s="473"/>
      <c r="AH274" s="113"/>
      <c r="AI274" s="67"/>
    </row>
    <row r="275" spans="1:35" ht="22.35" customHeight="1" x14ac:dyDescent="0.2">
      <c r="A275" s="1442"/>
      <c r="B275" s="1092"/>
      <c r="C275" s="789"/>
      <c r="D275" s="789"/>
      <c r="E275" s="789"/>
      <c r="F275" s="789"/>
      <c r="G275" s="789"/>
      <c r="H275" s="789"/>
      <c r="I275" s="789"/>
      <c r="J275" s="789"/>
      <c r="K275" s="789"/>
      <c r="L275" s="789"/>
      <c r="M275" s="789"/>
      <c r="N275" s="789"/>
      <c r="O275" s="789"/>
      <c r="P275" s="789"/>
      <c r="Q275" s="789"/>
      <c r="R275" s="789"/>
      <c r="S275" s="789"/>
      <c r="T275" s="789"/>
      <c r="U275" s="789"/>
      <c r="V275" s="789"/>
      <c r="W275" s="789"/>
      <c r="X275" s="789"/>
      <c r="Y275" s="789"/>
      <c r="Z275" s="789"/>
      <c r="AA275" s="789"/>
      <c r="AB275" s="789"/>
      <c r="AC275" s="789"/>
      <c r="AD275" s="789"/>
      <c r="AE275" s="789"/>
      <c r="AF275" s="789"/>
      <c r="AG275" s="473"/>
      <c r="AH275" s="113"/>
      <c r="AI275" s="67"/>
    </row>
    <row r="276" spans="1:35" ht="22.35" customHeight="1" x14ac:dyDescent="0.2">
      <c r="A276" s="1442"/>
      <c r="B276" s="1093"/>
      <c r="C276" s="789"/>
      <c r="D276" s="789"/>
      <c r="E276" s="789"/>
      <c r="F276" s="789"/>
      <c r="G276" s="789"/>
      <c r="H276" s="789"/>
      <c r="I276" s="789"/>
      <c r="J276" s="789"/>
      <c r="K276" s="789"/>
      <c r="L276" s="789"/>
      <c r="M276" s="789"/>
      <c r="N276" s="789"/>
      <c r="O276" s="789"/>
      <c r="P276" s="789"/>
      <c r="Q276" s="789"/>
      <c r="R276" s="789"/>
      <c r="S276" s="789"/>
      <c r="T276" s="789"/>
      <c r="U276" s="789"/>
      <c r="V276" s="789"/>
      <c r="W276" s="789"/>
      <c r="X276" s="789"/>
      <c r="Y276" s="789"/>
      <c r="Z276" s="789"/>
      <c r="AA276" s="789"/>
      <c r="AB276" s="789"/>
      <c r="AC276" s="789"/>
      <c r="AD276" s="789"/>
      <c r="AE276" s="789"/>
      <c r="AF276" s="789"/>
      <c r="AG276" s="473"/>
      <c r="AH276" s="113"/>
      <c r="AI276" s="67"/>
    </row>
    <row r="277" spans="1:35" ht="22.35" customHeight="1" x14ac:dyDescent="0.2">
      <c r="A277" s="68"/>
      <c r="B277" s="74"/>
      <c r="C277" s="66"/>
      <c r="D277" s="66"/>
      <c r="E277" s="66"/>
      <c r="F277" s="66"/>
      <c r="G277" s="66"/>
      <c r="H277" s="66"/>
      <c r="I277" s="66"/>
      <c r="J277" s="66"/>
      <c r="L277" s="66"/>
      <c r="M277" s="66"/>
      <c r="N277" s="66"/>
      <c r="O277" s="66"/>
      <c r="P277" s="48"/>
      <c r="Q277" s="48"/>
      <c r="R277" s="48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7"/>
      <c r="AI277" s="67"/>
    </row>
    <row r="281" spans="1:35" ht="21" customHeight="1" thickBot="1" x14ac:dyDescent="0.25">
      <c r="A281" s="104" t="s">
        <v>354</v>
      </c>
    </row>
    <row r="282" spans="1:35" ht="21" customHeight="1" x14ac:dyDescent="0.2">
      <c r="B282" s="2026" t="s">
        <v>324</v>
      </c>
      <c r="C282" s="1981"/>
      <c r="D282" s="2001" t="s">
        <v>97</v>
      </c>
      <c r="E282" s="1886"/>
      <c r="F282" s="1976"/>
      <c r="G282" s="1981"/>
      <c r="H282" s="2001" t="s">
        <v>98</v>
      </c>
      <c r="I282" s="1886"/>
      <c r="J282" s="1976"/>
      <c r="K282" s="1981"/>
      <c r="L282" s="2001" t="s">
        <v>99</v>
      </c>
      <c r="M282" s="1886"/>
      <c r="N282" s="1976"/>
      <c r="O282" s="1981"/>
      <c r="P282" s="2001" t="s">
        <v>100</v>
      </c>
      <c r="Q282" s="1886"/>
      <c r="R282" s="1976"/>
      <c r="S282" s="1981"/>
      <c r="T282" s="2001" t="s">
        <v>101</v>
      </c>
      <c r="U282" s="1886"/>
      <c r="V282" s="1976"/>
      <c r="W282" s="1981"/>
      <c r="X282" s="2001" t="s">
        <v>102</v>
      </c>
      <c r="Y282" s="1886"/>
      <c r="Z282" s="1976"/>
      <c r="AA282" s="1981"/>
      <c r="AB282" s="2001" t="s">
        <v>103</v>
      </c>
      <c r="AC282" s="1886"/>
      <c r="AD282" s="1886"/>
      <c r="AE282" s="2004" t="s">
        <v>104</v>
      </c>
      <c r="AF282" s="1886"/>
      <c r="AG282" s="1886"/>
      <c r="AH282" s="1886"/>
      <c r="AI282" s="1887"/>
    </row>
    <row r="283" spans="1:35" ht="21" customHeight="1" x14ac:dyDescent="0.2">
      <c r="B283" s="716"/>
      <c r="C283" s="410" t="s">
        <v>355</v>
      </c>
      <c r="D283" s="406"/>
      <c r="E283" s="411"/>
      <c r="F283" s="412"/>
      <c r="G283" s="410" t="s">
        <v>355</v>
      </c>
      <c r="H283" s="406"/>
      <c r="I283" s="411"/>
      <c r="J283" s="412"/>
      <c r="K283" s="410" t="s">
        <v>355</v>
      </c>
      <c r="L283" s="406"/>
      <c r="M283" s="411"/>
      <c r="N283" s="412"/>
      <c r="O283" s="410" t="s">
        <v>355</v>
      </c>
      <c r="P283" s="413"/>
      <c r="Q283" s="411"/>
      <c r="R283" s="412"/>
      <c r="S283" s="414" t="s">
        <v>356</v>
      </c>
      <c r="T283" s="406"/>
      <c r="U283" s="411"/>
      <c r="V283" s="412"/>
      <c r="W283" s="408"/>
      <c r="X283" s="406"/>
      <c r="Y283" s="398"/>
      <c r="Z283" s="407"/>
      <c r="AA283" s="408"/>
      <c r="AB283" s="406"/>
      <c r="AC283" s="398"/>
      <c r="AD283" s="398"/>
      <c r="AE283" s="409"/>
      <c r="AF283" s="398"/>
      <c r="AG283" s="421"/>
      <c r="AH283" s="421"/>
      <c r="AI283" s="404"/>
    </row>
    <row r="284" spans="1:35" ht="21" customHeight="1" x14ac:dyDescent="0.2">
      <c r="A284" s="70"/>
      <c r="B284" s="1450"/>
      <c r="C284" s="1838" t="s">
        <v>238</v>
      </c>
      <c r="D284" s="1451"/>
      <c r="E284" s="411"/>
      <c r="F284" s="412"/>
      <c r="G284" s="1838" t="s">
        <v>238</v>
      </c>
      <c r="H284" s="406"/>
      <c r="I284" s="411"/>
      <c r="J284" s="412"/>
      <c r="K284" s="1838" t="s">
        <v>238</v>
      </c>
      <c r="L284" s="406"/>
      <c r="M284" s="411"/>
      <c r="N284" s="412"/>
      <c r="O284" s="1838" t="s">
        <v>238</v>
      </c>
      <c r="P284" s="406"/>
      <c r="Q284" s="411"/>
      <c r="R284" s="412"/>
      <c r="S284" s="410" t="s">
        <v>357</v>
      </c>
      <c r="T284" s="406"/>
      <c r="U284" s="411"/>
      <c r="V284" s="412"/>
      <c r="W284" s="408"/>
      <c r="X284" s="406"/>
      <c r="Y284" s="398"/>
      <c r="Z284" s="407"/>
      <c r="AA284" s="408"/>
      <c r="AB284" s="406"/>
      <c r="AC284" s="398"/>
      <c r="AD284" s="398"/>
      <c r="AE284" s="409"/>
      <c r="AF284" s="398"/>
      <c r="AG284" s="421"/>
      <c r="AH284" s="421"/>
      <c r="AI284" s="404"/>
    </row>
    <row r="285" spans="1:35" ht="21" customHeight="1" x14ac:dyDescent="0.2">
      <c r="B285" s="1450"/>
      <c r="C285" s="1838" t="s">
        <v>241</v>
      </c>
      <c r="D285" s="1451"/>
      <c r="E285" s="411"/>
      <c r="F285" s="412"/>
      <c r="G285" s="1838" t="s">
        <v>241</v>
      </c>
      <c r="H285" s="406"/>
      <c r="I285" s="411"/>
      <c r="J285" s="412"/>
      <c r="K285" s="1838" t="s">
        <v>241</v>
      </c>
      <c r="L285" s="406"/>
      <c r="M285" s="411"/>
      <c r="N285" s="412"/>
      <c r="O285" s="1838" t="s">
        <v>241</v>
      </c>
      <c r="P285" s="406"/>
      <c r="Q285" s="411"/>
      <c r="R285" s="412"/>
      <c r="S285" s="1838" t="s">
        <v>236</v>
      </c>
      <c r="T285" s="406"/>
      <c r="U285" s="411"/>
      <c r="V285" s="412"/>
      <c r="W285" s="408"/>
      <c r="X285" s="406"/>
      <c r="Y285" s="398"/>
      <c r="Z285" s="407"/>
      <c r="AA285" s="408"/>
      <c r="AB285" s="406"/>
      <c r="AC285" s="398"/>
      <c r="AD285" s="398"/>
      <c r="AE285" s="409"/>
      <c r="AF285" s="398"/>
      <c r="AG285" s="421"/>
      <c r="AH285" s="421"/>
      <c r="AI285" s="404"/>
    </row>
    <row r="286" spans="1:35" ht="21" customHeight="1" x14ac:dyDescent="0.2">
      <c r="B286" s="1450"/>
      <c r="C286" s="1643"/>
      <c r="D286" s="1644"/>
      <c r="E286" s="398"/>
      <c r="F286" s="407"/>
      <c r="G286" s="1643"/>
      <c r="H286" s="1644"/>
      <c r="I286" s="398"/>
      <c r="J286" s="407"/>
      <c r="K286" s="1643"/>
      <c r="L286" s="1644"/>
      <c r="M286" s="398"/>
      <c r="N286" s="407"/>
      <c r="O286" s="1643"/>
      <c r="P286" s="1644"/>
      <c r="Q286" s="398"/>
      <c r="R286" s="407"/>
      <c r="S286" s="1643"/>
      <c r="T286" s="1644"/>
      <c r="U286" s="398"/>
      <c r="V286" s="407"/>
      <c r="W286" s="408"/>
      <c r="X286" s="406"/>
      <c r="Y286" s="398"/>
      <c r="Z286" s="407"/>
      <c r="AA286" s="408"/>
      <c r="AB286" s="406"/>
      <c r="AC286" s="398"/>
      <c r="AD286" s="398"/>
      <c r="AE286" s="409"/>
      <c r="AF286" s="398"/>
      <c r="AG286" s="421"/>
      <c r="AH286" s="421"/>
      <c r="AI286" s="404"/>
    </row>
    <row r="287" spans="1:35" ht="21" customHeight="1" x14ac:dyDescent="0.2">
      <c r="B287" s="1450"/>
      <c r="C287" s="1787"/>
      <c r="D287" s="1644"/>
      <c r="E287" s="398"/>
      <c r="F287" s="407"/>
      <c r="G287" s="406"/>
      <c r="H287" s="406"/>
      <c r="I287" s="398"/>
      <c r="J287" s="407"/>
      <c r="K287" s="406"/>
      <c r="L287" s="406"/>
      <c r="M287" s="398"/>
      <c r="N287" s="407"/>
      <c r="O287" s="406"/>
      <c r="P287" s="406"/>
      <c r="Q287" s="398"/>
      <c r="R287" s="407"/>
      <c r="S287" s="406"/>
      <c r="T287" s="406"/>
      <c r="U287" s="398"/>
      <c r="V287" s="407"/>
      <c r="W287" s="408"/>
      <c r="X287" s="406"/>
      <c r="Y287" s="398"/>
      <c r="Z287" s="407"/>
      <c r="AA287" s="408"/>
      <c r="AB287" s="406"/>
      <c r="AC287" s="398"/>
      <c r="AD287" s="398"/>
      <c r="AE287" s="409"/>
      <c r="AF287" s="398"/>
      <c r="AG287" s="421"/>
      <c r="AH287" s="421"/>
      <c r="AI287" s="404"/>
    </row>
    <row r="288" spans="1:35" ht="21" customHeight="1" x14ac:dyDescent="0.2">
      <c r="B288" s="1450" t="s">
        <v>210</v>
      </c>
      <c r="C288" s="1787" t="s">
        <v>358</v>
      </c>
      <c r="D288" s="1451"/>
      <c r="E288" s="411"/>
      <c r="F288" s="412"/>
      <c r="G288" s="1787" t="s">
        <v>358</v>
      </c>
      <c r="H288" s="1451"/>
      <c r="I288" s="411"/>
      <c r="J288" s="412"/>
      <c r="K288" s="1787" t="s">
        <v>358</v>
      </c>
      <c r="L288" s="1451"/>
      <c r="M288" s="411"/>
      <c r="N288" s="412"/>
      <c r="O288" s="1787" t="s">
        <v>358</v>
      </c>
      <c r="P288" s="1451"/>
      <c r="Q288" s="411"/>
      <c r="R288" s="412"/>
      <c r="S288" s="406" t="s">
        <v>359</v>
      </c>
      <c r="T288" s="406"/>
      <c r="U288" s="411"/>
      <c r="V288" s="412"/>
      <c r="W288" s="408"/>
      <c r="X288" s="406"/>
      <c r="Y288" s="398"/>
      <c r="Z288" s="407"/>
      <c r="AA288" s="408"/>
      <c r="AB288" s="406"/>
      <c r="AC288" s="398"/>
      <c r="AD288" s="398"/>
      <c r="AE288" s="409"/>
      <c r="AF288" s="398"/>
      <c r="AG288" s="421"/>
      <c r="AH288" s="421"/>
      <c r="AI288" s="404"/>
    </row>
    <row r="289" spans="1:35" ht="21" customHeight="1" x14ac:dyDescent="0.2">
      <c r="B289" s="1450" t="s">
        <v>214</v>
      </c>
      <c r="C289" s="1787" t="s">
        <v>360</v>
      </c>
      <c r="D289" s="1451"/>
      <c r="E289" s="411"/>
      <c r="F289" s="412"/>
      <c r="G289" s="1787" t="s">
        <v>360</v>
      </c>
      <c r="H289" s="1451"/>
      <c r="I289" s="411"/>
      <c r="J289" s="412"/>
      <c r="K289" s="1787" t="s">
        <v>360</v>
      </c>
      <c r="L289" s="1451"/>
      <c r="M289" s="411"/>
      <c r="N289" s="412"/>
      <c r="O289" s="1787" t="s">
        <v>360</v>
      </c>
      <c r="P289" s="1451"/>
      <c r="Q289" s="411"/>
      <c r="R289" s="412"/>
      <c r="S289" s="406" t="s">
        <v>361</v>
      </c>
      <c r="T289" s="406"/>
      <c r="U289" s="411"/>
      <c r="V289" s="412"/>
      <c r="W289" s="408"/>
      <c r="X289" s="406"/>
      <c r="Y289" s="398"/>
      <c r="Z289" s="407"/>
      <c r="AA289" s="408"/>
      <c r="AB289" s="406"/>
      <c r="AC289" s="398"/>
      <c r="AD289" s="398"/>
      <c r="AE289" s="409"/>
      <c r="AF289" s="398"/>
      <c r="AG289" s="421"/>
      <c r="AH289" s="421"/>
      <c r="AI289" s="404"/>
    </row>
    <row r="290" spans="1:35" ht="21" customHeight="1" thickBot="1" x14ac:dyDescent="0.25">
      <c r="B290" s="1452" t="s">
        <v>221</v>
      </c>
      <c r="C290" s="1800" t="s">
        <v>362</v>
      </c>
      <c r="D290" s="1453"/>
      <c r="E290" s="206"/>
      <c r="F290" s="207"/>
      <c r="G290" s="1800" t="s">
        <v>362</v>
      </c>
      <c r="H290" s="1453"/>
      <c r="I290" s="206"/>
      <c r="J290" s="207"/>
      <c r="K290" s="1800" t="s">
        <v>362</v>
      </c>
      <c r="L290" s="1453"/>
      <c r="M290" s="206"/>
      <c r="N290" s="207"/>
      <c r="O290" s="1800" t="s">
        <v>362</v>
      </c>
      <c r="P290" s="1453"/>
      <c r="Q290" s="206"/>
      <c r="R290" s="207"/>
      <c r="S290" s="150" t="s">
        <v>363</v>
      </c>
      <c r="T290" s="150"/>
      <c r="U290" s="206"/>
      <c r="V290" s="207"/>
      <c r="W290" s="201"/>
      <c r="X290" s="150"/>
      <c r="Y290" s="202"/>
      <c r="Z290" s="203"/>
      <c r="AA290" s="204"/>
      <c r="AB290" s="150"/>
      <c r="AC290" s="202"/>
      <c r="AD290" s="202"/>
      <c r="AE290" s="205"/>
      <c r="AF290" s="202"/>
      <c r="AG290" s="200"/>
      <c r="AH290" s="200"/>
      <c r="AI290" s="147"/>
    </row>
    <row r="291" spans="1:35" ht="21" customHeight="1" x14ac:dyDescent="0.2">
      <c r="B291" s="37"/>
      <c r="C291" s="42"/>
      <c r="D291" s="5"/>
      <c r="G291" s="42"/>
      <c r="H291" s="5"/>
      <c r="K291" s="42"/>
      <c r="L291" s="5"/>
      <c r="O291" s="42"/>
      <c r="P291" s="5"/>
      <c r="S291" s="42"/>
      <c r="T291" s="42"/>
      <c r="X291" s="42"/>
      <c r="AB291" s="42"/>
      <c r="AE291" s="42"/>
    </row>
    <row r="292" spans="1:35" ht="21" customHeight="1" x14ac:dyDescent="0.2">
      <c r="A292" s="717" t="s">
        <v>364</v>
      </c>
    </row>
    <row r="293" spans="1:35" ht="21" customHeight="1" thickBot="1" x14ac:dyDescent="0.25">
      <c r="A293" s="1776"/>
      <c r="B293" s="1597" t="s">
        <v>29</v>
      </c>
      <c r="C293" s="1685">
        <v>1</v>
      </c>
      <c r="D293" s="1685">
        <v>2</v>
      </c>
      <c r="E293" s="1685">
        <v>3</v>
      </c>
      <c r="F293" s="1685">
        <v>4</v>
      </c>
      <c r="G293" s="1716">
        <v>5</v>
      </c>
      <c r="H293" s="1716">
        <v>6</v>
      </c>
      <c r="I293" s="1685">
        <v>7</v>
      </c>
      <c r="J293" s="1685">
        <v>8</v>
      </c>
      <c r="K293" s="1685">
        <v>9</v>
      </c>
      <c r="L293" s="1685">
        <v>10</v>
      </c>
      <c r="M293" s="1685">
        <v>11</v>
      </c>
      <c r="N293" s="1716">
        <v>12</v>
      </c>
      <c r="O293" s="1716">
        <v>13</v>
      </c>
      <c r="P293" s="1685">
        <v>14</v>
      </c>
      <c r="Q293" s="1685">
        <v>15</v>
      </c>
      <c r="R293" s="1685">
        <v>16</v>
      </c>
      <c r="S293" s="1685">
        <v>17</v>
      </c>
      <c r="T293" s="1685">
        <v>18</v>
      </c>
      <c r="U293" s="1716">
        <v>19</v>
      </c>
      <c r="V293" s="1716">
        <v>20</v>
      </c>
      <c r="W293" s="1685">
        <v>21</v>
      </c>
      <c r="X293" s="1685">
        <v>22</v>
      </c>
      <c r="Y293" s="1685">
        <v>23</v>
      </c>
      <c r="Z293" s="1685">
        <v>24</v>
      </c>
      <c r="AA293" s="1685">
        <v>25</v>
      </c>
      <c r="AB293" s="1716">
        <v>26</v>
      </c>
      <c r="AC293" s="1716">
        <v>27</v>
      </c>
      <c r="AD293" s="1685">
        <v>28</v>
      </c>
      <c r="AE293" s="1685">
        <v>29</v>
      </c>
      <c r="AF293" s="1685">
        <v>30</v>
      </c>
      <c r="AG293" s="1685">
        <v>31</v>
      </c>
      <c r="AH293" s="111"/>
      <c r="AI293" s="112"/>
    </row>
    <row r="294" spans="1:35" ht="21" customHeight="1" x14ac:dyDescent="0.2">
      <c r="A294" s="2027">
        <v>3702</v>
      </c>
      <c r="B294" s="1983" t="s">
        <v>365</v>
      </c>
      <c r="C294" s="1861" t="s">
        <v>32</v>
      </c>
      <c r="D294" s="1861" t="s">
        <v>32</v>
      </c>
      <c r="E294" s="1861" t="s">
        <v>32</v>
      </c>
      <c r="F294" s="1861" t="s">
        <v>32</v>
      </c>
      <c r="G294" s="1861"/>
      <c r="H294" s="1861"/>
      <c r="I294" s="1861" t="s">
        <v>32</v>
      </c>
      <c r="J294" s="1861" t="s">
        <v>32</v>
      </c>
      <c r="K294" s="1861" t="s">
        <v>32</v>
      </c>
      <c r="L294" s="1861" t="s">
        <v>32</v>
      </c>
      <c r="M294" s="1861" t="s">
        <v>32</v>
      </c>
      <c r="N294" s="1861"/>
      <c r="O294" s="1861"/>
      <c r="P294" s="1861" t="s">
        <v>32</v>
      </c>
      <c r="Q294" s="1861" t="s">
        <v>32</v>
      </c>
      <c r="R294" s="1861" t="s">
        <v>32</v>
      </c>
      <c r="S294" s="1861" t="s">
        <v>32</v>
      </c>
      <c r="T294" s="1861" t="s">
        <v>32</v>
      </c>
      <c r="U294" s="1861"/>
      <c r="V294" s="1861"/>
      <c r="W294" s="1899" t="s">
        <v>32</v>
      </c>
      <c r="X294" s="1899" t="s">
        <v>32</v>
      </c>
      <c r="Y294" s="1899" t="s">
        <v>32</v>
      </c>
      <c r="Z294" s="1899" t="s">
        <v>32</v>
      </c>
      <c r="AA294" s="1899" t="s">
        <v>32</v>
      </c>
      <c r="AB294" s="1899"/>
      <c r="AC294" s="1899"/>
      <c r="AD294" s="1899" t="s">
        <v>32</v>
      </c>
      <c r="AE294" s="1899" t="s">
        <v>32</v>
      </c>
      <c r="AF294" s="1899" t="s">
        <v>32</v>
      </c>
      <c r="AG294" s="1908" t="s">
        <v>32</v>
      </c>
      <c r="AH294" s="116"/>
      <c r="AI294" s="117"/>
    </row>
    <row r="295" spans="1:35" ht="21" customHeight="1" x14ac:dyDescent="0.2">
      <c r="A295" s="1531"/>
      <c r="B295" s="1605"/>
      <c r="C295" s="1535" t="s">
        <v>32</v>
      </c>
      <c r="D295" s="1535" t="s">
        <v>32</v>
      </c>
      <c r="E295" s="1535" t="s">
        <v>32</v>
      </c>
      <c r="F295" s="1535" t="s">
        <v>32</v>
      </c>
      <c r="G295" s="1535"/>
      <c r="H295" s="1535"/>
      <c r="I295" s="1535" t="s">
        <v>32</v>
      </c>
      <c r="J295" s="1535" t="s">
        <v>32</v>
      </c>
      <c r="K295" s="1535" t="s">
        <v>32</v>
      </c>
      <c r="L295" s="1535" t="s">
        <v>32</v>
      </c>
      <c r="M295" s="1535" t="s">
        <v>32</v>
      </c>
      <c r="N295" s="1535"/>
      <c r="O295" s="1535"/>
      <c r="P295" s="1535" t="s">
        <v>32</v>
      </c>
      <c r="Q295" s="1535" t="s">
        <v>32</v>
      </c>
      <c r="R295" s="1535" t="s">
        <v>32</v>
      </c>
      <c r="S295" s="1535" t="s">
        <v>32</v>
      </c>
      <c r="T295" s="1535" t="s">
        <v>32</v>
      </c>
      <c r="U295" s="1535"/>
      <c r="V295" s="1535"/>
      <c r="W295" s="1535" t="s">
        <v>32</v>
      </c>
      <c r="X295" s="1535" t="s">
        <v>32</v>
      </c>
      <c r="Y295" s="1535" t="s">
        <v>32</v>
      </c>
      <c r="Z295" s="1535" t="s">
        <v>32</v>
      </c>
      <c r="AA295" s="1535" t="s">
        <v>32</v>
      </c>
      <c r="AB295" s="1535"/>
      <c r="AC295" s="1535"/>
      <c r="AD295" s="1535" t="s">
        <v>32</v>
      </c>
      <c r="AE295" s="1535" t="s">
        <v>32</v>
      </c>
      <c r="AF295" s="1535" t="s">
        <v>32</v>
      </c>
      <c r="AG295" s="1606" t="s">
        <v>32</v>
      </c>
      <c r="AH295" s="116"/>
      <c r="AI295" s="117"/>
    </row>
    <row r="296" spans="1:35" ht="21" customHeight="1" x14ac:dyDescent="0.2">
      <c r="A296" s="1455"/>
      <c r="B296" s="1752"/>
      <c r="C296" s="1535" t="s">
        <v>32</v>
      </c>
      <c r="D296" s="1535" t="s">
        <v>32</v>
      </c>
      <c r="E296" s="1535" t="s">
        <v>32</v>
      </c>
      <c r="F296" s="1535" t="s">
        <v>32</v>
      </c>
      <c r="G296" s="1535"/>
      <c r="H296" s="1535"/>
      <c r="I296" s="1535" t="s">
        <v>32</v>
      </c>
      <c r="J296" s="1535" t="s">
        <v>32</v>
      </c>
      <c r="K296" s="1535" t="s">
        <v>32</v>
      </c>
      <c r="L296" s="1535" t="s">
        <v>32</v>
      </c>
      <c r="M296" s="1535" t="s">
        <v>32</v>
      </c>
      <c r="N296" s="1535"/>
      <c r="O296" s="1535"/>
      <c r="P296" s="1535" t="s">
        <v>32</v>
      </c>
      <c r="Q296" s="1535" t="s">
        <v>32</v>
      </c>
      <c r="R296" s="1535" t="s">
        <v>32</v>
      </c>
      <c r="S296" s="1535" t="s">
        <v>32</v>
      </c>
      <c r="T296" s="1535" t="s">
        <v>32</v>
      </c>
      <c r="U296" s="1535"/>
      <c r="V296" s="1535"/>
      <c r="W296" s="1535" t="s">
        <v>32</v>
      </c>
      <c r="X296" s="1535" t="s">
        <v>32</v>
      </c>
      <c r="Y296" s="1535" t="s">
        <v>32</v>
      </c>
      <c r="Z296" s="1535" t="s">
        <v>32</v>
      </c>
      <c r="AA296" s="1535" t="s">
        <v>32</v>
      </c>
      <c r="AB296" s="1535"/>
      <c r="AC296" s="1535"/>
      <c r="AD296" s="1535" t="s">
        <v>32</v>
      </c>
      <c r="AE296" s="1535" t="s">
        <v>32</v>
      </c>
      <c r="AF296" s="1535" t="s">
        <v>32</v>
      </c>
      <c r="AG296" s="1606" t="s">
        <v>32</v>
      </c>
      <c r="AH296" s="116"/>
      <c r="AI296" s="117"/>
    </row>
    <row r="297" spans="1:35" ht="21" customHeight="1" x14ac:dyDescent="0.2">
      <c r="A297" s="1456"/>
      <c r="B297" s="1457"/>
      <c r="C297" s="1535"/>
      <c r="D297" s="1535"/>
      <c r="E297" s="1535"/>
      <c r="F297" s="1535"/>
      <c r="G297" s="1535"/>
      <c r="H297" s="1535"/>
      <c r="I297" s="1535"/>
      <c r="J297" s="1535"/>
      <c r="K297" s="1535"/>
      <c r="L297" s="1535"/>
      <c r="M297" s="1535"/>
      <c r="N297" s="1535"/>
      <c r="O297" s="1535"/>
      <c r="P297" s="1535"/>
      <c r="Q297" s="1535"/>
      <c r="R297" s="1535"/>
      <c r="S297" s="1535"/>
      <c r="T297" s="1535"/>
      <c r="U297" s="1535"/>
      <c r="V297" s="1535"/>
      <c r="W297" s="1535"/>
      <c r="X297" s="1535"/>
      <c r="Y297" s="1535"/>
      <c r="Z297" s="1535"/>
      <c r="AA297" s="1535"/>
      <c r="AB297" s="1535"/>
      <c r="AC297" s="1535"/>
      <c r="AD297" s="1535"/>
      <c r="AE297" s="1535"/>
      <c r="AF297" s="1535"/>
      <c r="AG297" s="1606"/>
      <c r="AH297" s="116"/>
      <c r="AI297" s="117"/>
    </row>
    <row r="298" spans="1:35" ht="21" customHeight="1" x14ac:dyDescent="0.2">
      <c r="A298" s="1458"/>
      <c r="B298" s="1459" t="s">
        <v>366</v>
      </c>
      <c r="C298" s="1529"/>
      <c r="D298" s="1529"/>
      <c r="E298" s="1529"/>
      <c r="F298" s="1529"/>
      <c r="G298" s="1529"/>
      <c r="H298" s="1529"/>
      <c r="I298" s="1529"/>
      <c r="J298" s="1529"/>
      <c r="K298" s="1529"/>
      <c r="L298" s="1529"/>
      <c r="M298" s="1529"/>
      <c r="N298" s="1529"/>
      <c r="O298" s="1529"/>
      <c r="P298" s="1529"/>
      <c r="Q298" s="1529"/>
      <c r="R298" s="1529"/>
      <c r="S298" s="1529"/>
      <c r="T298" s="1529"/>
      <c r="U298" s="1529"/>
      <c r="V298" s="1529"/>
      <c r="W298" s="1529"/>
      <c r="X298" s="1529"/>
      <c r="Y298" s="1529"/>
      <c r="Z298" s="1529"/>
      <c r="AA298" s="1529"/>
      <c r="AB298" s="1529"/>
      <c r="AC298" s="1529"/>
      <c r="AD298" s="1529"/>
      <c r="AE298" s="1529"/>
      <c r="AF298" s="1529"/>
      <c r="AG298" s="1530"/>
      <c r="AH298" s="114"/>
      <c r="AI298" s="115"/>
    </row>
    <row r="299" spans="1:35" ht="21" customHeight="1" x14ac:dyDescent="0.2">
      <c r="A299" s="1455">
        <v>3702</v>
      </c>
      <c r="B299" s="1532" t="s">
        <v>367</v>
      </c>
      <c r="C299" s="1567" t="s">
        <v>368</v>
      </c>
      <c r="D299" s="1567" t="s">
        <v>368</v>
      </c>
      <c r="E299" s="1567" t="s">
        <v>368</v>
      </c>
      <c r="F299" s="1567" t="s">
        <v>368</v>
      </c>
      <c r="G299" s="1567"/>
      <c r="H299" s="1550"/>
      <c r="I299" s="1550" t="s">
        <v>368</v>
      </c>
      <c r="J299" s="1567" t="s">
        <v>368</v>
      </c>
      <c r="K299" s="1567" t="s">
        <v>368</v>
      </c>
      <c r="L299" s="1567" t="s">
        <v>368</v>
      </c>
      <c r="M299" s="1567" t="s">
        <v>368</v>
      </c>
      <c r="N299" s="1567"/>
      <c r="O299" s="1550"/>
      <c r="P299" s="1550" t="s">
        <v>368</v>
      </c>
      <c r="Q299" s="1567" t="s">
        <v>368</v>
      </c>
      <c r="R299" s="1567" t="s">
        <v>368</v>
      </c>
      <c r="S299" s="1567" t="s">
        <v>368</v>
      </c>
      <c r="T299" s="1567" t="s">
        <v>368</v>
      </c>
      <c r="U299" s="1567"/>
      <c r="V299" s="1550"/>
      <c r="W299" s="1550" t="s">
        <v>368</v>
      </c>
      <c r="X299" s="1567" t="s">
        <v>368</v>
      </c>
      <c r="Y299" s="1567" t="s">
        <v>368</v>
      </c>
      <c r="Z299" s="1567" t="s">
        <v>368</v>
      </c>
      <c r="AA299" s="1567" t="s">
        <v>368</v>
      </c>
      <c r="AB299" s="1567"/>
      <c r="AC299" s="1550"/>
      <c r="AD299" s="1550" t="s">
        <v>368</v>
      </c>
      <c r="AE299" s="1567" t="s">
        <v>368</v>
      </c>
      <c r="AF299" s="1567" t="s">
        <v>368</v>
      </c>
      <c r="AG299" s="1613" t="s">
        <v>368</v>
      </c>
      <c r="AH299" s="116"/>
      <c r="AI299" s="117"/>
    </row>
    <row r="300" spans="1:35" ht="21" customHeight="1" x14ac:dyDescent="0.2">
      <c r="A300" s="1455"/>
      <c r="B300" s="1532" t="s">
        <v>369</v>
      </c>
      <c r="C300" s="1844" t="s">
        <v>370</v>
      </c>
      <c r="D300" s="1844" t="s">
        <v>370</v>
      </c>
      <c r="E300" s="1844" t="s">
        <v>370</v>
      </c>
      <c r="F300" s="1844" t="s">
        <v>370</v>
      </c>
      <c r="G300" s="1844"/>
      <c r="H300" s="1844"/>
      <c r="I300" s="1539" t="s">
        <v>370</v>
      </c>
      <c r="J300" s="1539" t="s">
        <v>370</v>
      </c>
      <c r="K300" s="1539" t="s">
        <v>370</v>
      </c>
      <c r="L300" s="1539" t="s">
        <v>370</v>
      </c>
      <c r="M300" s="1539" t="s">
        <v>370</v>
      </c>
      <c r="N300" s="1539"/>
      <c r="O300" s="1539"/>
      <c r="P300" s="1539" t="s">
        <v>370</v>
      </c>
      <c r="Q300" s="1539" t="s">
        <v>370</v>
      </c>
      <c r="R300" s="1539" t="s">
        <v>370</v>
      </c>
      <c r="S300" s="1539" t="s">
        <v>370</v>
      </c>
      <c r="T300" s="1539" t="s">
        <v>370</v>
      </c>
      <c r="U300" s="1567"/>
      <c r="V300" s="1567"/>
      <c r="W300" s="1567" t="s">
        <v>370</v>
      </c>
      <c r="X300" s="1567" t="s">
        <v>370</v>
      </c>
      <c r="Y300" s="1567" t="s">
        <v>370</v>
      </c>
      <c r="Z300" s="1567" t="s">
        <v>370</v>
      </c>
      <c r="AA300" s="1567" t="s">
        <v>370</v>
      </c>
      <c r="AB300" s="1567"/>
      <c r="AC300" s="1567"/>
      <c r="AD300" s="1567" t="s">
        <v>370</v>
      </c>
      <c r="AE300" s="1567" t="s">
        <v>370</v>
      </c>
      <c r="AF300" s="1567" t="s">
        <v>370</v>
      </c>
      <c r="AG300" s="1613" t="s">
        <v>370</v>
      </c>
      <c r="AH300" s="116"/>
      <c r="AI300" s="117"/>
    </row>
    <row r="301" spans="1:35" ht="21" customHeight="1" thickBot="1" x14ac:dyDescent="0.25">
      <c r="A301" s="1461"/>
      <c r="B301" s="1608" t="s">
        <v>371</v>
      </c>
      <c r="C301" s="1609" t="s">
        <v>372</v>
      </c>
      <c r="D301" s="1609" t="s">
        <v>372</v>
      </c>
      <c r="E301" s="1609" t="s">
        <v>372</v>
      </c>
      <c r="F301" s="1609" t="s">
        <v>372</v>
      </c>
      <c r="G301" s="1609"/>
      <c r="H301" s="1616"/>
      <c r="I301" s="1616" t="s">
        <v>372</v>
      </c>
      <c r="J301" s="1609" t="s">
        <v>372</v>
      </c>
      <c r="K301" s="1609" t="s">
        <v>372</v>
      </c>
      <c r="L301" s="1609" t="s">
        <v>372</v>
      </c>
      <c r="M301" s="1609" t="s">
        <v>372</v>
      </c>
      <c r="N301" s="1609"/>
      <c r="O301" s="1616"/>
      <c r="P301" s="1616" t="s">
        <v>372</v>
      </c>
      <c r="Q301" s="1609" t="s">
        <v>372</v>
      </c>
      <c r="R301" s="1609" t="s">
        <v>372</v>
      </c>
      <c r="S301" s="1609" t="s">
        <v>372</v>
      </c>
      <c r="T301" s="1609" t="s">
        <v>372</v>
      </c>
      <c r="U301" s="1609"/>
      <c r="V301" s="1616"/>
      <c r="W301" s="1616" t="s">
        <v>372</v>
      </c>
      <c r="X301" s="1609" t="s">
        <v>372</v>
      </c>
      <c r="Y301" s="1609" t="s">
        <v>372</v>
      </c>
      <c r="Z301" s="1609" t="s">
        <v>372</v>
      </c>
      <c r="AA301" s="1609" t="s">
        <v>372</v>
      </c>
      <c r="AB301" s="1609"/>
      <c r="AC301" s="1616"/>
      <c r="AD301" s="1616" t="s">
        <v>372</v>
      </c>
      <c r="AE301" s="1609" t="s">
        <v>372</v>
      </c>
      <c r="AF301" s="1609" t="s">
        <v>372</v>
      </c>
      <c r="AG301" s="1611" t="s">
        <v>372</v>
      </c>
      <c r="AH301" s="116"/>
      <c r="AI301" s="117"/>
    </row>
    <row r="302" spans="1:35" ht="21" customHeight="1" x14ac:dyDescent="0.2"/>
    <row r="303" spans="1:35" ht="24" customHeight="1" x14ac:dyDescent="0.2"/>
    <row r="304" spans="1:35" ht="25.5" customHeight="1" thickBot="1" x14ac:dyDescent="0.25">
      <c r="A304" s="104" t="s">
        <v>373</v>
      </c>
    </row>
    <row r="305" spans="1:36" ht="21" customHeight="1" x14ac:dyDescent="0.2">
      <c r="A305" s="1"/>
      <c r="B305" s="2026" t="s">
        <v>324</v>
      </c>
      <c r="C305" s="1981"/>
      <c r="D305" s="2001" t="s">
        <v>97</v>
      </c>
      <c r="E305" s="1886"/>
      <c r="F305" s="1976"/>
      <c r="G305" s="1981"/>
      <c r="H305" s="2001" t="s">
        <v>98</v>
      </c>
      <c r="I305" s="1886"/>
      <c r="J305" s="1976"/>
      <c r="K305" s="1981"/>
      <c r="L305" s="2001" t="s">
        <v>99</v>
      </c>
      <c r="M305" s="1886"/>
      <c r="N305" s="1976"/>
      <c r="O305" s="1981"/>
      <c r="P305" s="2001" t="s">
        <v>100</v>
      </c>
      <c r="Q305" s="1886"/>
      <c r="R305" s="1976"/>
      <c r="S305" s="1981"/>
      <c r="T305" s="2001" t="s">
        <v>101</v>
      </c>
      <c r="U305" s="1886"/>
      <c r="V305" s="1976"/>
      <c r="W305" s="1981"/>
      <c r="X305" s="2001" t="s">
        <v>102</v>
      </c>
      <c r="Y305" s="1886"/>
      <c r="Z305" s="1976"/>
      <c r="AA305" s="1981"/>
      <c r="AB305" s="2001" t="s">
        <v>103</v>
      </c>
      <c r="AC305" s="1886"/>
      <c r="AD305" s="1886"/>
      <c r="AE305" s="2004" t="s">
        <v>104</v>
      </c>
      <c r="AF305" s="1886"/>
      <c r="AG305" s="1886"/>
      <c r="AH305" s="1886"/>
      <c r="AI305" s="1887"/>
    </row>
    <row r="306" spans="1:36" ht="21" customHeight="1" x14ac:dyDescent="0.2">
      <c r="A306" s="1"/>
      <c r="B306" s="716"/>
      <c r="C306" s="397"/>
      <c r="D306" s="406"/>
      <c r="E306" s="421"/>
      <c r="F306" s="415"/>
      <c r="G306" s="397"/>
      <c r="H306" s="406"/>
      <c r="I306" s="421"/>
      <c r="J306" s="415"/>
      <c r="K306" s="397"/>
      <c r="L306" s="406"/>
      <c r="M306" s="421"/>
      <c r="N306" s="415"/>
      <c r="O306" s="397"/>
      <c r="P306" s="406"/>
      <c r="Q306" s="421"/>
      <c r="R306" s="415"/>
      <c r="S306" s="397"/>
      <c r="T306" s="406"/>
      <c r="U306" s="421"/>
      <c r="V306" s="415"/>
      <c r="W306" s="397"/>
      <c r="X306" s="406"/>
      <c r="Y306" s="421"/>
      <c r="Z306" s="415"/>
      <c r="AA306" s="397"/>
      <c r="AB306" s="406"/>
      <c r="AC306" s="421"/>
      <c r="AD306" s="421"/>
      <c r="AE306" s="409"/>
      <c r="AF306" s="421"/>
      <c r="AG306" s="421"/>
      <c r="AH306" s="421"/>
      <c r="AI306" s="404"/>
    </row>
    <row r="307" spans="1:36" ht="21" customHeight="1" x14ac:dyDescent="0.2">
      <c r="A307" s="70"/>
      <c r="B307" s="1450"/>
      <c r="C307" s="1643"/>
      <c r="D307" s="1501"/>
      <c r="E307" s="1501"/>
      <c r="F307" s="1789"/>
      <c r="G307" s="1643"/>
      <c r="H307" s="1501"/>
      <c r="I307" s="1501"/>
      <c r="J307" s="1789"/>
      <c r="K307" s="1643"/>
      <c r="L307" s="1501"/>
      <c r="M307" s="1501"/>
      <c r="N307" s="1789"/>
      <c r="O307" s="1643"/>
      <c r="P307" s="1501"/>
      <c r="Q307" s="1501"/>
      <c r="R307" s="1789"/>
      <c r="S307" s="1643"/>
      <c r="T307" s="1501"/>
      <c r="U307" s="1501"/>
      <c r="V307" s="1789"/>
      <c r="W307" s="1643"/>
      <c r="X307" s="1501"/>
      <c r="Y307" s="1501"/>
      <c r="Z307" s="1789"/>
      <c r="AA307" s="1787"/>
      <c r="AB307" s="1501"/>
      <c r="AC307" s="1501"/>
      <c r="AD307" s="1644"/>
      <c r="AE307" s="1463"/>
      <c r="AF307" s="1501"/>
      <c r="AG307" s="1501"/>
      <c r="AH307" s="1644"/>
      <c r="AI307" s="1510"/>
    </row>
    <row r="308" spans="1:36" ht="21" customHeight="1" thickBot="1" x14ac:dyDescent="0.25">
      <c r="A308" s="1"/>
      <c r="B308" s="1799"/>
      <c r="C308" s="1800"/>
      <c r="D308" s="1588"/>
      <c r="E308" s="1588"/>
      <c r="F308" s="1824"/>
      <c r="G308" s="1800"/>
      <c r="H308" s="1588"/>
      <c r="I308" s="1588"/>
      <c r="J308" s="1824"/>
      <c r="K308" s="1800"/>
      <c r="L308" s="1588"/>
      <c r="M308" s="1588"/>
      <c r="N308" s="1824"/>
      <c r="O308" s="1800"/>
      <c r="P308" s="1588"/>
      <c r="Q308" s="1588"/>
      <c r="R308" s="1824"/>
      <c r="S308" s="1800"/>
      <c r="T308" s="1588"/>
      <c r="U308" s="1588"/>
      <c r="V308" s="1824"/>
      <c r="W308" s="1822"/>
      <c r="X308" s="1588"/>
      <c r="Y308" s="1588"/>
      <c r="Z308" s="1824"/>
      <c r="AA308" s="1822"/>
      <c r="AB308" s="1588"/>
      <c r="AC308" s="1588"/>
      <c r="AD308" s="1807"/>
      <c r="AE308" s="1822"/>
      <c r="AF308" s="1588"/>
      <c r="AG308" s="1588"/>
      <c r="AH308" s="1807"/>
      <c r="AI308" s="1595"/>
    </row>
    <row r="309" spans="1:36" ht="21" customHeight="1" x14ac:dyDescent="0.2">
      <c r="A309" s="1"/>
      <c r="B309" s="5"/>
      <c r="C309" s="42"/>
      <c r="F309" s="46"/>
      <c r="G309" s="42"/>
      <c r="J309" s="46"/>
      <c r="K309" s="42"/>
      <c r="N309" s="46"/>
      <c r="O309" s="42"/>
      <c r="R309" s="46"/>
      <c r="S309" s="42"/>
      <c r="V309" s="46"/>
      <c r="W309" s="46"/>
      <c r="Z309" s="46"/>
      <c r="AA309" s="46"/>
      <c r="AD309" s="46"/>
      <c r="AE309" s="46"/>
      <c r="AH309" s="46"/>
    </row>
    <row r="310" spans="1:36" ht="33" customHeight="1" x14ac:dyDescent="0.2">
      <c r="A310" s="104" t="s">
        <v>374</v>
      </c>
      <c r="B310" s="5"/>
      <c r="C310" s="42"/>
      <c r="F310" s="46"/>
      <c r="G310" s="42"/>
      <c r="J310" s="46"/>
      <c r="K310" s="42"/>
      <c r="N310" s="46"/>
      <c r="O310" s="42"/>
      <c r="R310" s="46"/>
      <c r="S310" s="42"/>
      <c r="V310" s="46"/>
      <c r="W310" s="46"/>
      <c r="Z310" s="46"/>
      <c r="AA310" s="46"/>
      <c r="AD310" s="46"/>
      <c r="AE310" s="46"/>
      <c r="AH310" s="210"/>
      <c r="AI310" s="124"/>
      <c r="AJ310" s="124"/>
    </row>
    <row r="311" spans="1:36" ht="21" customHeight="1" thickBot="1" x14ac:dyDescent="0.25">
      <c r="A311" s="1776" t="s">
        <v>28</v>
      </c>
      <c r="B311" s="1597" t="s">
        <v>29</v>
      </c>
      <c r="C311" s="1685">
        <v>1</v>
      </c>
      <c r="D311" s="1685">
        <v>2</v>
      </c>
      <c r="E311" s="1685">
        <v>3</v>
      </c>
      <c r="F311" s="1685">
        <v>4</v>
      </c>
      <c r="G311" s="1716">
        <v>5</v>
      </c>
      <c r="H311" s="1716">
        <v>6</v>
      </c>
      <c r="I311" s="1685">
        <v>7</v>
      </c>
      <c r="J311" s="1685">
        <v>8</v>
      </c>
      <c r="K311" s="1685">
        <v>9</v>
      </c>
      <c r="L311" s="1685">
        <v>10</v>
      </c>
      <c r="M311" s="1685">
        <v>11</v>
      </c>
      <c r="N311" s="1716">
        <v>12</v>
      </c>
      <c r="O311" s="1716">
        <v>13</v>
      </c>
      <c r="P311" s="1685">
        <v>14</v>
      </c>
      <c r="Q311" s="1685">
        <v>15</v>
      </c>
      <c r="R311" s="1685">
        <v>16</v>
      </c>
      <c r="S311" s="1685">
        <v>17</v>
      </c>
      <c r="T311" s="1685">
        <v>18</v>
      </c>
      <c r="U311" s="1716">
        <v>19</v>
      </c>
      <c r="V311" s="1716">
        <v>20</v>
      </c>
      <c r="W311" s="1685">
        <v>21</v>
      </c>
      <c r="X311" s="1685">
        <v>22</v>
      </c>
      <c r="Y311" s="1685">
        <v>23</v>
      </c>
      <c r="Z311" s="1685">
        <v>24</v>
      </c>
      <c r="AA311" s="1685">
        <v>25</v>
      </c>
      <c r="AB311" s="1716">
        <v>26</v>
      </c>
      <c r="AC311" s="1716">
        <v>27</v>
      </c>
      <c r="AD311" s="1685">
        <v>28</v>
      </c>
      <c r="AE311" s="1685">
        <v>29</v>
      </c>
      <c r="AF311" s="1685">
        <v>30</v>
      </c>
      <c r="AG311" s="1685">
        <v>31</v>
      </c>
      <c r="AH311" s="211"/>
      <c r="AI311" s="212"/>
      <c r="AJ311" s="124"/>
    </row>
    <row r="312" spans="1:36" ht="21" customHeight="1" x14ac:dyDescent="0.2">
      <c r="A312" s="394"/>
      <c r="B312" s="395" t="s">
        <v>375</v>
      </c>
      <c r="C312" s="1826" t="s">
        <v>32</v>
      </c>
      <c r="D312" s="1826" t="s">
        <v>32</v>
      </c>
      <c r="E312" s="1826" t="s">
        <v>32</v>
      </c>
      <c r="F312" s="1826" t="s">
        <v>32</v>
      </c>
      <c r="G312" s="1826"/>
      <c r="H312" s="1826"/>
      <c r="I312" s="1826" t="s">
        <v>32</v>
      </c>
      <c r="J312" s="1826" t="s">
        <v>32</v>
      </c>
      <c r="K312" s="1826" t="s">
        <v>32</v>
      </c>
      <c r="L312" s="1826" t="s">
        <v>32</v>
      </c>
      <c r="M312" s="1826" t="s">
        <v>32</v>
      </c>
      <c r="N312" s="1826"/>
      <c r="O312" s="1826"/>
      <c r="P312" s="1826" t="s">
        <v>32</v>
      </c>
      <c r="Q312" s="1826" t="s">
        <v>32</v>
      </c>
      <c r="R312" s="1826" t="s">
        <v>32</v>
      </c>
      <c r="S312" s="1826" t="s">
        <v>32</v>
      </c>
      <c r="T312" s="1826" t="s">
        <v>32</v>
      </c>
      <c r="U312" s="1826"/>
      <c r="V312" s="1826"/>
      <c r="W312" s="1826" t="s">
        <v>32</v>
      </c>
      <c r="X312" s="1826" t="s">
        <v>32</v>
      </c>
      <c r="Y312" s="1826" t="s">
        <v>32</v>
      </c>
      <c r="Z312" s="1826" t="s">
        <v>32</v>
      </c>
      <c r="AA312" s="1826" t="s">
        <v>32</v>
      </c>
      <c r="AB312" s="1826"/>
      <c r="AC312" s="1826"/>
      <c r="AD312" s="1826" t="s">
        <v>32</v>
      </c>
      <c r="AE312" s="1826" t="s">
        <v>32</v>
      </c>
      <c r="AF312" s="1826" t="s">
        <v>32</v>
      </c>
      <c r="AG312" s="1401" t="s">
        <v>32</v>
      </c>
      <c r="AH312" s="213"/>
      <c r="AI312" s="214"/>
      <c r="AJ312" s="124"/>
    </row>
    <row r="313" spans="1:36" ht="21" customHeight="1" x14ac:dyDescent="0.2">
      <c r="A313" s="1107"/>
      <c r="B313" s="870" t="s">
        <v>376</v>
      </c>
      <c r="C313" s="789" t="s">
        <v>32</v>
      </c>
      <c r="D313" s="789" t="s">
        <v>32</v>
      </c>
      <c r="E313" s="789" t="s">
        <v>32</v>
      </c>
      <c r="F313" s="789" t="s">
        <v>32</v>
      </c>
      <c r="G313" s="789"/>
      <c r="H313" s="789"/>
      <c r="I313" s="789" t="s">
        <v>32</v>
      </c>
      <c r="J313" s="789" t="s">
        <v>32</v>
      </c>
      <c r="K313" s="789" t="s">
        <v>32</v>
      </c>
      <c r="L313" s="789" t="s">
        <v>32</v>
      </c>
      <c r="M313" s="789" t="s">
        <v>32</v>
      </c>
      <c r="N313" s="789"/>
      <c r="O313" s="789"/>
      <c r="P313" s="789" t="s">
        <v>32</v>
      </c>
      <c r="Q313" s="789" t="s">
        <v>32</v>
      </c>
      <c r="R313" s="789" t="s">
        <v>32</v>
      </c>
      <c r="S313" s="942" t="s">
        <v>32</v>
      </c>
      <c r="T313" s="789" t="s">
        <v>32</v>
      </c>
      <c r="U313" s="789"/>
      <c r="V313" s="789"/>
      <c r="W313" s="789" t="s">
        <v>32</v>
      </c>
      <c r="X313" s="789" t="s">
        <v>32</v>
      </c>
      <c r="Y313" s="789" t="s">
        <v>32</v>
      </c>
      <c r="Z313" s="789" t="s">
        <v>32</v>
      </c>
      <c r="AA313" s="789" t="s">
        <v>32</v>
      </c>
      <c r="AB313" s="789"/>
      <c r="AC313" s="789"/>
      <c r="AD313" s="789" t="s">
        <v>32</v>
      </c>
      <c r="AE313" s="789" t="s">
        <v>32</v>
      </c>
      <c r="AF313" s="789" t="s">
        <v>32</v>
      </c>
      <c r="AG313" s="2016" t="s">
        <v>32</v>
      </c>
      <c r="AH313" s="213"/>
      <c r="AI313" s="214"/>
      <c r="AJ313" s="124"/>
    </row>
    <row r="314" spans="1:36" ht="21" customHeight="1" x14ac:dyDescent="0.2">
      <c r="A314" s="1442"/>
      <c r="B314" s="870" t="s">
        <v>377</v>
      </c>
      <c r="C314" s="789" t="s">
        <v>32</v>
      </c>
      <c r="D314" s="789" t="s">
        <v>32</v>
      </c>
      <c r="E314" s="789" t="s">
        <v>32</v>
      </c>
      <c r="F314" s="789" t="s">
        <v>32</v>
      </c>
      <c r="G314" s="789"/>
      <c r="H314" s="789"/>
      <c r="I314" s="789" t="s">
        <v>32</v>
      </c>
      <c r="J314" s="789" t="s">
        <v>32</v>
      </c>
      <c r="K314" s="789" t="s">
        <v>32</v>
      </c>
      <c r="L314" s="789" t="s">
        <v>32</v>
      </c>
      <c r="M314" s="789" t="s">
        <v>32</v>
      </c>
      <c r="N314" s="789"/>
      <c r="O314" s="789"/>
      <c r="P314" s="789" t="s">
        <v>32</v>
      </c>
      <c r="Q314" s="789" t="s">
        <v>32</v>
      </c>
      <c r="R314" s="789" t="s">
        <v>32</v>
      </c>
      <c r="S314" s="789" t="s">
        <v>32</v>
      </c>
      <c r="T314" s="789" t="s">
        <v>32</v>
      </c>
      <c r="U314" s="789"/>
      <c r="V314" s="789"/>
      <c r="W314" s="789" t="s">
        <v>32</v>
      </c>
      <c r="X314" s="789" t="s">
        <v>32</v>
      </c>
      <c r="Y314" s="789" t="s">
        <v>32</v>
      </c>
      <c r="Z314" s="789" t="s">
        <v>32</v>
      </c>
      <c r="AA314" s="789" t="s">
        <v>32</v>
      </c>
      <c r="AB314" s="789"/>
      <c r="AC314" s="789"/>
      <c r="AD314" s="789" t="s">
        <v>32</v>
      </c>
      <c r="AE314" s="789" t="s">
        <v>32</v>
      </c>
      <c r="AF314" s="789" t="s">
        <v>32</v>
      </c>
      <c r="AG314" s="2016" t="s">
        <v>32</v>
      </c>
      <c r="AH314" s="213"/>
      <c r="AI314" s="214"/>
      <c r="AJ314" s="124"/>
    </row>
    <row r="315" spans="1:36" ht="21" customHeight="1" x14ac:dyDescent="0.2">
      <c r="A315" s="1442"/>
      <c r="B315" s="870" t="s">
        <v>378</v>
      </c>
      <c r="C315" s="789" t="s">
        <v>32</v>
      </c>
      <c r="D315" s="789" t="s">
        <v>32</v>
      </c>
      <c r="E315" s="789" t="s">
        <v>32</v>
      </c>
      <c r="F315" s="789" t="s">
        <v>32</v>
      </c>
      <c r="G315" s="789"/>
      <c r="H315" s="789"/>
      <c r="I315" s="798" t="s">
        <v>32</v>
      </c>
      <c r="J315" s="789" t="s">
        <v>32</v>
      </c>
      <c r="K315" s="789" t="s">
        <v>32</v>
      </c>
      <c r="L315" s="789" t="s">
        <v>32</v>
      </c>
      <c r="M315" s="789" t="s">
        <v>32</v>
      </c>
      <c r="N315" s="789"/>
      <c r="O315" s="789"/>
      <c r="P315" s="942" t="s">
        <v>32</v>
      </c>
      <c r="Q315" s="942" t="s">
        <v>32</v>
      </c>
      <c r="R315" s="942" t="s">
        <v>32</v>
      </c>
      <c r="S315" s="942" t="s">
        <v>32</v>
      </c>
      <c r="T315" s="942" t="s">
        <v>32</v>
      </c>
      <c r="U315" s="942"/>
      <c r="V315" s="942"/>
      <c r="W315" s="942" t="s">
        <v>32</v>
      </c>
      <c r="X315" s="942" t="s">
        <v>32</v>
      </c>
      <c r="Y315" s="942" t="s">
        <v>32</v>
      </c>
      <c r="Z315" s="942" t="s">
        <v>32</v>
      </c>
      <c r="AA315" s="942" t="s">
        <v>32</v>
      </c>
      <c r="AB315" s="942"/>
      <c r="AC315" s="942"/>
      <c r="AD315" s="942" t="s">
        <v>32</v>
      </c>
      <c r="AE315" s="942" t="s">
        <v>32</v>
      </c>
      <c r="AF315" s="942" t="s">
        <v>32</v>
      </c>
      <c r="AG315" s="943" t="s">
        <v>32</v>
      </c>
      <c r="AH315" s="213"/>
      <c r="AI315" s="214"/>
      <c r="AJ315" s="124"/>
    </row>
    <row r="316" spans="1:36" ht="21" customHeight="1" x14ac:dyDescent="0.2">
      <c r="A316" s="1442"/>
      <c r="B316" s="870" t="s">
        <v>379</v>
      </c>
      <c r="C316" s="789" t="s">
        <v>32</v>
      </c>
      <c r="D316" s="789" t="s">
        <v>32</v>
      </c>
      <c r="E316" s="789" t="s">
        <v>32</v>
      </c>
      <c r="F316" s="789" t="s">
        <v>32</v>
      </c>
      <c r="G316" s="789"/>
      <c r="H316" s="789"/>
      <c r="I316" s="789" t="s">
        <v>32</v>
      </c>
      <c r="J316" s="789" t="s">
        <v>32</v>
      </c>
      <c r="K316" s="789" t="s">
        <v>32</v>
      </c>
      <c r="L316" s="789" t="s">
        <v>32</v>
      </c>
      <c r="M316" s="789" t="s">
        <v>32</v>
      </c>
      <c r="N316" s="789"/>
      <c r="O316" s="789"/>
      <c r="P316" s="789" t="s">
        <v>32</v>
      </c>
      <c r="Q316" s="789" t="s">
        <v>32</v>
      </c>
      <c r="R316" s="789" t="s">
        <v>32</v>
      </c>
      <c r="S316" s="789" t="s">
        <v>32</v>
      </c>
      <c r="T316" s="789" t="s">
        <v>32</v>
      </c>
      <c r="U316" s="789"/>
      <c r="V316" s="789"/>
      <c r="W316" s="789" t="s">
        <v>32</v>
      </c>
      <c r="X316" s="789" t="s">
        <v>32</v>
      </c>
      <c r="Y316" s="789" t="s">
        <v>32</v>
      </c>
      <c r="Z316" s="789" t="s">
        <v>32</v>
      </c>
      <c r="AA316" s="789" t="s">
        <v>32</v>
      </c>
      <c r="AB316" s="789"/>
      <c r="AC316" s="789"/>
      <c r="AD316" s="789" t="s">
        <v>32</v>
      </c>
      <c r="AE316" s="789" t="s">
        <v>32</v>
      </c>
      <c r="AF316" s="789" t="s">
        <v>32</v>
      </c>
      <c r="AG316" s="2016" t="s">
        <v>32</v>
      </c>
      <c r="AH316" s="213"/>
      <c r="AI316" s="214"/>
      <c r="AJ316" s="124"/>
    </row>
    <row r="317" spans="1:36" ht="21" customHeight="1" x14ac:dyDescent="0.2">
      <c r="A317" s="1442"/>
      <c r="B317" s="870" t="s">
        <v>380</v>
      </c>
      <c r="C317" s="942" t="s">
        <v>32</v>
      </c>
      <c r="D317" s="942" t="s">
        <v>32</v>
      </c>
      <c r="E317" s="942" t="s">
        <v>32</v>
      </c>
      <c r="F317" s="942" t="s">
        <v>32</v>
      </c>
      <c r="G317" s="942"/>
      <c r="H317" s="942"/>
      <c r="I317" s="942" t="s">
        <v>32</v>
      </c>
      <c r="J317" s="942" t="s">
        <v>32</v>
      </c>
      <c r="K317" s="942" t="s">
        <v>32</v>
      </c>
      <c r="L317" s="942" t="s">
        <v>32</v>
      </c>
      <c r="M317" s="942" t="s">
        <v>32</v>
      </c>
      <c r="N317" s="942"/>
      <c r="O317" s="942"/>
      <c r="P317" s="942" t="s">
        <v>32</v>
      </c>
      <c r="Q317" s="942" t="s">
        <v>32</v>
      </c>
      <c r="R317" s="942" t="s">
        <v>32</v>
      </c>
      <c r="S317" s="942" t="s">
        <v>32</v>
      </c>
      <c r="T317" s="942" t="s">
        <v>32</v>
      </c>
      <c r="U317" s="942"/>
      <c r="V317" s="942"/>
      <c r="W317" s="789" t="s">
        <v>32</v>
      </c>
      <c r="X317" s="789" t="s">
        <v>32</v>
      </c>
      <c r="Y317" s="789" t="s">
        <v>32</v>
      </c>
      <c r="Z317" s="789" t="s">
        <v>32</v>
      </c>
      <c r="AA317" s="789" t="s">
        <v>32</v>
      </c>
      <c r="AB317" s="789"/>
      <c r="AC317" s="789"/>
      <c r="AD317" s="789" t="s">
        <v>32</v>
      </c>
      <c r="AE317" s="789" t="s">
        <v>32</v>
      </c>
      <c r="AF317" s="789" t="s">
        <v>32</v>
      </c>
      <c r="AG317" s="2016" t="s">
        <v>32</v>
      </c>
      <c r="AH317" s="213"/>
      <c r="AI317" s="214"/>
      <c r="AJ317" s="124"/>
    </row>
    <row r="318" spans="1:36" ht="21" customHeight="1" x14ac:dyDescent="0.2">
      <c r="A318" s="1442"/>
      <c r="B318" s="870" t="s">
        <v>381</v>
      </c>
      <c r="C318" s="942" t="s">
        <v>32</v>
      </c>
      <c r="D318" s="942" t="s">
        <v>32</v>
      </c>
      <c r="E318" s="942" t="s">
        <v>32</v>
      </c>
      <c r="F318" s="942" t="s">
        <v>32</v>
      </c>
      <c r="G318" s="942"/>
      <c r="H318" s="942"/>
      <c r="I318" s="789" t="s">
        <v>32</v>
      </c>
      <c r="J318" s="789" t="s">
        <v>32</v>
      </c>
      <c r="K318" s="789" t="s">
        <v>32</v>
      </c>
      <c r="L318" s="789" t="s">
        <v>32</v>
      </c>
      <c r="M318" s="789" t="s">
        <v>32</v>
      </c>
      <c r="N318" s="789"/>
      <c r="O318" s="789"/>
      <c r="P318" s="789" t="s">
        <v>32</v>
      </c>
      <c r="Q318" s="789" t="s">
        <v>32</v>
      </c>
      <c r="R318" s="789" t="s">
        <v>32</v>
      </c>
      <c r="S318" s="789" t="s">
        <v>32</v>
      </c>
      <c r="T318" s="789" t="s">
        <v>32</v>
      </c>
      <c r="U318" s="789"/>
      <c r="V318" s="789"/>
      <c r="W318" s="789" t="s">
        <v>32</v>
      </c>
      <c r="X318" s="789" t="s">
        <v>32</v>
      </c>
      <c r="Y318" s="789" t="s">
        <v>32</v>
      </c>
      <c r="Z318" s="789" t="s">
        <v>32</v>
      </c>
      <c r="AA318" s="789" t="s">
        <v>32</v>
      </c>
      <c r="AB318" s="789"/>
      <c r="AC318" s="789"/>
      <c r="AD318" s="789" t="s">
        <v>32</v>
      </c>
      <c r="AE318" s="789" t="s">
        <v>32</v>
      </c>
      <c r="AF318" s="789" t="s">
        <v>32</v>
      </c>
      <c r="AG318" s="2016" t="s">
        <v>32</v>
      </c>
      <c r="AH318" s="213"/>
      <c r="AI318" s="214"/>
      <c r="AJ318" s="124"/>
    </row>
    <row r="319" spans="1:36" ht="21" customHeight="1" x14ac:dyDescent="0.2">
      <c r="A319" s="1442"/>
      <c r="B319" s="870"/>
      <c r="C319" s="789" t="s">
        <v>32</v>
      </c>
      <c r="D319" s="789" t="s">
        <v>32</v>
      </c>
      <c r="E319" s="789" t="s">
        <v>32</v>
      </c>
      <c r="F319" s="789" t="s">
        <v>32</v>
      </c>
      <c r="G319" s="789"/>
      <c r="H319" s="789"/>
      <c r="I319" s="789" t="s">
        <v>32</v>
      </c>
      <c r="J319" s="789" t="s">
        <v>32</v>
      </c>
      <c r="K319" s="789" t="s">
        <v>32</v>
      </c>
      <c r="L319" s="789" t="s">
        <v>32</v>
      </c>
      <c r="M319" s="789" t="s">
        <v>32</v>
      </c>
      <c r="N319" s="789"/>
      <c r="O319" s="789"/>
      <c r="P319" s="789" t="s">
        <v>32</v>
      </c>
      <c r="Q319" s="789" t="s">
        <v>32</v>
      </c>
      <c r="R319" s="789" t="s">
        <v>32</v>
      </c>
      <c r="S319" s="789" t="s">
        <v>32</v>
      </c>
      <c r="T319" s="789" t="s">
        <v>32</v>
      </c>
      <c r="U319" s="789"/>
      <c r="V319" s="789"/>
      <c r="W319" s="789" t="s">
        <v>32</v>
      </c>
      <c r="X319" s="789" t="s">
        <v>32</v>
      </c>
      <c r="Y319" s="789" t="s">
        <v>32</v>
      </c>
      <c r="Z319" s="789" t="s">
        <v>32</v>
      </c>
      <c r="AA319" s="789" t="s">
        <v>32</v>
      </c>
      <c r="AB319" s="789"/>
      <c r="AC319" s="789"/>
      <c r="AD319" s="789" t="s">
        <v>32</v>
      </c>
      <c r="AE319" s="789" t="s">
        <v>32</v>
      </c>
      <c r="AF319" s="789" t="s">
        <v>32</v>
      </c>
      <c r="AG319" s="2016" t="s">
        <v>32</v>
      </c>
      <c r="AH319" s="213"/>
      <c r="AI319" s="214"/>
      <c r="AJ319" s="124"/>
    </row>
    <row r="320" spans="1:36" ht="21" customHeight="1" x14ac:dyDescent="0.2">
      <c r="A320" s="1442"/>
      <c r="B320" s="870" t="s">
        <v>383</v>
      </c>
      <c r="C320" s="789" t="s">
        <v>32</v>
      </c>
      <c r="D320" s="789" t="s">
        <v>32</v>
      </c>
      <c r="E320" s="789" t="s">
        <v>32</v>
      </c>
      <c r="F320" s="789" t="s">
        <v>32</v>
      </c>
      <c r="G320" s="789"/>
      <c r="H320" s="789"/>
      <c r="I320" s="789" t="s">
        <v>32</v>
      </c>
      <c r="J320" s="789" t="s">
        <v>32</v>
      </c>
      <c r="K320" s="789" t="s">
        <v>32</v>
      </c>
      <c r="L320" s="789" t="s">
        <v>32</v>
      </c>
      <c r="M320" s="789" t="s">
        <v>32</v>
      </c>
      <c r="N320" s="789"/>
      <c r="O320" s="789"/>
      <c r="P320" s="789" t="s">
        <v>32</v>
      </c>
      <c r="Q320" s="789" t="s">
        <v>32</v>
      </c>
      <c r="R320" s="789" t="s">
        <v>32</v>
      </c>
      <c r="S320" s="789" t="s">
        <v>32</v>
      </c>
      <c r="T320" s="789" t="s">
        <v>32</v>
      </c>
      <c r="U320" s="789"/>
      <c r="V320" s="789"/>
      <c r="W320" s="789" t="s">
        <v>32</v>
      </c>
      <c r="X320" s="789" t="s">
        <v>32</v>
      </c>
      <c r="Y320" s="789" t="s">
        <v>32</v>
      </c>
      <c r="Z320" s="789" t="s">
        <v>32</v>
      </c>
      <c r="AA320" s="789" t="s">
        <v>32</v>
      </c>
      <c r="AB320" s="789"/>
      <c r="AC320" s="789"/>
      <c r="AD320" s="789" t="s">
        <v>32</v>
      </c>
      <c r="AE320" s="789" t="s">
        <v>32</v>
      </c>
      <c r="AF320" s="789" t="s">
        <v>32</v>
      </c>
      <c r="AG320" s="2016" t="s">
        <v>32</v>
      </c>
      <c r="AH320" s="213"/>
      <c r="AI320" s="214"/>
      <c r="AJ320" s="124"/>
    </row>
    <row r="321" spans="1:36" ht="21" customHeight="1" x14ac:dyDescent="0.2">
      <c r="A321" s="1442"/>
      <c r="B321" s="870" t="s">
        <v>384</v>
      </c>
      <c r="C321" s="942" t="s">
        <v>32</v>
      </c>
      <c r="D321" s="942" t="s">
        <v>32</v>
      </c>
      <c r="E321" s="942" t="s">
        <v>32</v>
      </c>
      <c r="F321" s="942" t="s">
        <v>32</v>
      </c>
      <c r="G321" s="942"/>
      <c r="H321" s="942"/>
      <c r="I321" s="942" t="s">
        <v>32</v>
      </c>
      <c r="J321" s="942" t="s">
        <v>32</v>
      </c>
      <c r="K321" s="942" t="s">
        <v>32</v>
      </c>
      <c r="L321" s="942" t="s">
        <v>32</v>
      </c>
      <c r="M321" s="942" t="s">
        <v>32</v>
      </c>
      <c r="N321" s="942"/>
      <c r="O321" s="942"/>
      <c r="P321" s="961" t="s">
        <v>32</v>
      </c>
      <c r="Q321" s="961" t="s">
        <v>32</v>
      </c>
      <c r="R321" s="961" t="s">
        <v>32</v>
      </c>
      <c r="S321" s="961" t="s">
        <v>32</v>
      </c>
      <c r="T321" s="961" t="s">
        <v>32</v>
      </c>
      <c r="U321" s="789"/>
      <c r="V321" s="789"/>
      <c r="W321" s="789" t="s">
        <v>32</v>
      </c>
      <c r="X321" s="789" t="s">
        <v>32</v>
      </c>
      <c r="Y321" s="1447" t="s">
        <v>32</v>
      </c>
      <c r="Z321" s="789" t="s">
        <v>32</v>
      </c>
      <c r="AA321" s="789" t="s">
        <v>32</v>
      </c>
      <c r="AB321" s="789"/>
      <c r="AC321" s="789"/>
      <c r="AD321" s="789" t="s">
        <v>32</v>
      </c>
      <c r="AE321" s="789" t="s">
        <v>32</v>
      </c>
      <c r="AF321" s="1447" t="s">
        <v>32</v>
      </c>
      <c r="AG321" s="2016" t="s">
        <v>32</v>
      </c>
      <c r="AH321" s="213"/>
      <c r="AI321" s="214"/>
      <c r="AJ321" s="124"/>
    </row>
    <row r="322" spans="1:36" ht="21" customHeight="1" x14ac:dyDescent="0.2">
      <c r="A322" s="474"/>
      <c r="B322" s="475" t="s">
        <v>385</v>
      </c>
      <c r="C322" s="483" t="s">
        <v>32</v>
      </c>
      <c r="D322" s="483" t="s">
        <v>32</v>
      </c>
      <c r="E322" s="483" t="s">
        <v>32</v>
      </c>
      <c r="F322" s="483" t="s">
        <v>32</v>
      </c>
      <c r="G322" s="483"/>
      <c r="H322" s="483"/>
      <c r="I322" s="483" t="s">
        <v>32</v>
      </c>
      <c r="J322" s="483" t="s">
        <v>32</v>
      </c>
      <c r="K322" s="483" t="s">
        <v>32</v>
      </c>
      <c r="L322" s="483" t="s">
        <v>32</v>
      </c>
      <c r="M322" s="483" t="s">
        <v>32</v>
      </c>
      <c r="N322" s="483"/>
      <c r="O322" s="483"/>
      <c r="P322" s="483" t="s">
        <v>32</v>
      </c>
      <c r="Q322" s="483" t="s">
        <v>32</v>
      </c>
      <c r="R322" s="483" t="s">
        <v>32</v>
      </c>
      <c r="S322" s="483" t="s">
        <v>32</v>
      </c>
      <c r="T322" s="483" t="s">
        <v>32</v>
      </c>
      <c r="U322" s="483"/>
      <c r="V322" s="483"/>
      <c r="W322" s="483" t="s">
        <v>32</v>
      </c>
      <c r="X322" s="483" t="s">
        <v>32</v>
      </c>
      <c r="Y322" s="483" t="s">
        <v>32</v>
      </c>
      <c r="Z322" s="483" t="s">
        <v>32</v>
      </c>
      <c r="AA322" s="483" t="s">
        <v>32</v>
      </c>
      <c r="AB322" s="483"/>
      <c r="AC322" s="483"/>
      <c r="AD322" s="483" t="s">
        <v>32</v>
      </c>
      <c r="AE322" s="483" t="s">
        <v>32</v>
      </c>
      <c r="AF322" s="483" t="s">
        <v>32</v>
      </c>
      <c r="AG322" s="1854" t="s">
        <v>32</v>
      </c>
      <c r="AH322" s="213"/>
      <c r="AI322" s="214"/>
      <c r="AJ322" s="124"/>
    </row>
    <row r="323" spans="1:36" ht="21" customHeight="1" x14ac:dyDescent="0.2">
      <c r="A323" s="1442"/>
      <c r="B323" s="870"/>
      <c r="C323" s="789"/>
      <c r="D323" s="1325"/>
      <c r="E323" s="789"/>
      <c r="F323" s="789"/>
      <c r="G323" s="789"/>
      <c r="H323" s="789"/>
      <c r="I323" s="789"/>
      <c r="J323" s="789"/>
      <c r="K323" s="789"/>
      <c r="L323" s="789"/>
      <c r="M323" s="789"/>
      <c r="N323" s="789"/>
      <c r="O323" s="789"/>
      <c r="P323" s="789"/>
      <c r="Q323" s="789"/>
      <c r="R323" s="789"/>
      <c r="S323" s="789"/>
      <c r="T323" s="789"/>
      <c r="U323" s="789"/>
      <c r="V323" s="789"/>
      <c r="W323" s="789"/>
      <c r="X323" s="789"/>
      <c r="Y323" s="789"/>
      <c r="Z323" s="789"/>
      <c r="AA323" s="789"/>
      <c r="AB323" s="789"/>
      <c r="AC323" s="789"/>
      <c r="AD323" s="789"/>
      <c r="AE323" s="789"/>
      <c r="AF323" s="789"/>
      <c r="AG323" s="923"/>
      <c r="AH323" s="213"/>
      <c r="AI323" s="214"/>
      <c r="AJ323" s="124"/>
    </row>
    <row r="324" spans="1:36" ht="21" customHeight="1" x14ac:dyDescent="0.2">
      <c r="A324" s="745"/>
      <c r="B324" s="286"/>
      <c r="C324" s="720"/>
      <c r="D324" s="720"/>
      <c r="E324" s="720"/>
      <c r="F324" s="720"/>
      <c r="G324" s="720"/>
      <c r="H324" s="720"/>
      <c r="I324" s="720"/>
      <c r="J324" s="720"/>
      <c r="K324" s="720"/>
      <c r="L324" s="720"/>
      <c r="M324" s="720"/>
      <c r="N324" s="724"/>
      <c r="O324" s="724"/>
      <c r="P324" s="720"/>
      <c r="Q324" s="720"/>
      <c r="R324" s="720"/>
      <c r="S324" s="720"/>
      <c r="T324" s="720"/>
      <c r="U324" s="720"/>
      <c r="V324" s="720"/>
      <c r="W324" s="720"/>
      <c r="X324" s="720"/>
      <c r="Y324" s="720"/>
      <c r="Z324" s="720"/>
      <c r="AA324" s="720"/>
      <c r="AB324" s="724"/>
      <c r="AC324" s="724"/>
      <c r="AD324" s="720"/>
      <c r="AE324" s="720"/>
      <c r="AF324" s="720"/>
      <c r="AG324" s="721"/>
      <c r="AH324" s="213"/>
      <c r="AI324" s="215"/>
      <c r="AJ324" s="124"/>
    </row>
    <row r="325" spans="1:36" ht="21" customHeight="1" thickBot="1" x14ac:dyDescent="0.25">
      <c r="A325" s="331"/>
      <c r="B325" s="333"/>
      <c r="C325" s="1467"/>
      <c r="D325" s="1468"/>
      <c r="E325" s="1468"/>
      <c r="F325" s="1468"/>
      <c r="G325" s="1468"/>
      <c r="H325" s="1468"/>
      <c r="I325" s="1468"/>
      <c r="J325" s="1468"/>
      <c r="K325" s="1468"/>
      <c r="L325" s="1468"/>
      <c r="M325" s="1468"/>
      <c r="N325" s="1469"/>
      <c r="O325" s="1469"/>
      <c r="P325" s="1468"/>
      <c r="Q325" s="1468"/>
      <c r="R325" s="1468"/>
      <c r="S325" s="1468"/>
      <c r="T325" s="1468"/>
      <c r="U325" s="1468"/>
      <c r="V325" s="1468"/>
      <c r="W325" s="1468"/>
      <c r="X325" s="1468"/>
      <c r="Y325" s="1468"/>
      <c r="Z325" s="1468"/>
      <c r="AA325" s="1468"/>
      <c r="AB325" s="1469"/>
      <c r="AC325" s="1469"/>
      <c r="AD325" s="1468"/>
      <c r="AE325" s="1468"/>
      <c r="AF325" s="1468"/>
      <c r="AG325" s="1470"/>
      <c r="AH325" s="213"/>
      <c r="AI325" s="215"/>
      <c r="AJ325" s="124"/>
    </row>
    <row r="326" spans="1:36" x14ac:dyDescent="0.2">
      <c r="AH326" s="124"/>
      <c r="AI326" s="124"/>
      <c r="AJ326" s="124"/>
    </row>
    <row r="327" spans="1:36" x14ac:dyDescent="0.2">
      <c r="AH327" s="124"/>
      <c r="AI327" s="124"/>
      <c r="AJ327" s="124"/>
    </row>
    <row r="328" spans="1:36" x14ac:dyDescent="0.2">
      <c r="AH328" s="124"/>
      <c r="AI328" s="124"/>
      <c r="AJ328" s="124"/>
    </row>
    <row r="329" spans="1:36" x14ac:dyDescent="0.2">
      <c r="AH329" s="124"/>
      <c r="AI329" s="124"/>
      <c r="AJ329" s="124"/>
    </row>
  </sheetData>
  <protectedRanges>
    <protectedRange sqref="B167:B168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69 B172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71" name="Område1_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9" type="noConversion"/>
  <pageMargins left="0.19652777777777777" right="0" top="0.19652777777777777" bottom="0" header="0.19652777777777777" footer="0.51180555555555551"/>
  <pageSetup paperSize="9" scale="95" firstPageNumber="0" orientation="portrait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900FE-BE8D-4958-B4BE-EC2F178AD0D8}">
  <sheetPr codeName="Ark77"/>
  <dimension ref="A1:AN360"/>
  <sheetViews>
    <sheetView topLeftCell="A187" workbookViewId="0">
      <selection activeCell="P26" sqref="P26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1471" t="s">
        <v>2</v>
      </c>
      <c r="C2" s="1472" t="s">
        <v>3</v>
      </c>
      <c r="D2" s="1473"/>
      <c r="E2" s="1474" t="s">
        <v>4</v>
      </c>
      <c r="F2" s="1475"/>
      <c r="G2" s="1476"/>
      <c r="H2" s="1476"/>
      <c r="I2" s="1476"/>
      <c r="J2" s="1476"/>
      <c r="K2" s="1477"/>
      <c r="L2" s="1478" t="s">
        <v>5</v>
      </c>
      <c r="M2" s="1479"/>
      <c r="N2" s="1480"/>
      <c r="O2" s="1481" t="s">
        <v>6</v>
      </c>
      <c r="P2" s="1482"/>
      <c r="Q2" s="1483"/>
      <c r="R2" s="1484"/>
      <c r="S2" s="1485" t="s">
        <v>7</v>
      </c>
      <c r="T2" s="1486"/>
      <c r="U2" s="1487"/>
      <c r="V2" s="1486"/>
      <c r="W2" s="1488" t="s">
        <v>8</v>
      </c>
      <c r="X2" s="1489"/>
      <c r="Y2" s="1490"/>
      <c r="Z2" s="106" t="s">
        <v>9</v>
      </c>
      <c r="AA2" s="1491"/>
      <c r="AB2" s="1492"/>
      <c r="AC2" s="1493"/>
      <c r="AD2" s="1494" t="s">
        <v>10</v>
      </c>
      <c r="AE2" s="1495"/>
      <c r="AF2" s="1495"/>
      <c r="AG2" s="1496"/>
      <c r="AJ2" s="121"/>
    </row>
    <row r="3" spans="1:38" ht="13.35" customHeight="1" x14ac:dyDescent="0.2">
      <c r="A3" s="1"/>
      <c r="B3" s="1497" t="s">
        <v>11</v>
      </c>
      <c r="C3" s="1498" t="s">
        <v>12</v>
      </c>
      <c r="D3" s="1499"/>
      <c r="E3" s="416"/>
      <c r="F3" s="417"/>
      <c r="G3" s="417"/>
      <c r="H3" s="418" t="s">
        <v>13</v>
      </c>
      <c r="I3" s="419"/>
      <c r="J3" s="419"/>
      <c r="K3" s="420"/>
      <c r="L3" s="1500" t="s">
        <v>14</v>
      </c>
      <c r="M3" s="1501"/>
      <c r="N3" s="1502"/>
      <c r="O3" s="419"/>
      <c r="P3" s="419"/>
      <c r="Q3" s="419"/>
      <c r="R3" s="419"/>
      <c r="S3" s="421"/>
      <c r="T3" s="722" t="s">
        <v>15</v>
      </c>
      <c r="U3" s="422"/>
      <c r="V3" s="423"/>
      <c r="W3" s="424"/>
      <c r="X3" s="425"/>
      <c r="Y3" s="418" t="s">
        <v>16</v>
      </c>
      <c r="Z3" s="1501"/>
      <c r="AA3" s="1501"/>
      <c r="AB3" s="1503"/>
      <c r="AC3" s="1504"/>
      <c r="AD3" s="1505" t="s">
        <v>17</v>
      </c>
      <c r="AE3" s="1506"/>
      <c r="AF3" s="1506"/>
      <c r="AG3" s="1507"/>
    </row>
    <row r="4" spans="1:38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22.35" customHeight="1" x14ac:dyDescent="0.2">
      <c r="A5" s="104" t="s">
        <v>19</v>
      </c>
      <c r="B5" s="1"/>
    </row>
    <row r="6" spans="1:38" ht="22.35" customHeight="1" x14ac:dyDescent="0.2">
      <c r="A6" s="1508" t="s">
        <v>20</v>
      </c>
      <c r="B6" s="1501"/>
      <c r="C6" s="1509"/>
      <c r="D6" s="1508" t="s">
        <v>21</v>
      </c>
      <c r="E6" s="1501"/>
      <c r="F6" s="1501"/>
      <c r="G6" s="1501"/>
      <c r="H6" s="1510"/>
      <c r="I6" s="1501"/>
      <c r="J6" s="1501"/>
      <c r="K6" s="1501"/>
      <c r="L6" s="1511" t="s">
        <v>22</v>
      </c>
      <c r="M6" s="1501"/>
      <c r="N6" s="1501"/>
      <c r="O6" s="1501"/>
      <c r="P6" s="1501"/>
      <c r="Q6" s="1501"/>
      <c r="R6" s="1501"/>
      <c r="S6" s="1509"/>
      <c r="T6" s="1512"/>
      <c r="U6" s="1501"/>
      <c r="V6" s="1501"/>
      <c r="W6" s="1501"/>
      <c r="X6" s="1501"/>
      <c r="Y6" s="1501"/>
      <c r="Z6" s="1501"/>
      <c r="AA6" s="1509"/>
      <c r="AB6" s="1513"/>
      <c r="AC6" s="1514"/>
      <c r="AD6" s="1514"/>
      <c r="AE6" s="1514"/>
      <c r="AF6" s="1514"/>
      <c r="AG6" s="1515"/>
    </row>
    <row r="7" spans="1:38" ht="22.35" customHeight="1" x14ac:dyDescent="0.2">
      <c r="A7" s="1508" t="s">
        <v>23</v>
      </c>
      <c r="B7" s="1501"/>
      <c r="C7" s="1501"/>
      <c r="D7" s="1501"/>
      <c r="E7" s="1501"/>
      <c r="F7" s="1501"/>
      <c r="G7" s="1501"/>
      <c r="H7" s="1501"/>
      <c r="I7" s="1501"/>
      <c r="J7" s="1501"/>
      <c r="K7" s="1509"/>
      <c r="L7" s="428" t="s">
        <v>24</v>
      </c>
      <c r="M7" s="421"/>
      <c r="N7" s="421"/>
      <c r="O7" s="421"/>
      <c r="P7" s="421"/>
      <c r="Q7" s="421"/>
      <c r="R7" s="421"/>
      <c r="S7" s="421"/>
      <c r="T7" s="421"/>
      <c r="U7" s="1501"/>
      <c r="V7" s="1501"/>
      <c r="W7" s="1501"/>
      <c r="X7" s="1501"/>
      <c r="Y7" s="1501"/>
      <c r="Z7" s="1501"/>
      <c r="AA7" s="1501"/>
      <c r="AB7" s="1516"/>
      <c r="AC7" s="1501"/>
      <c r="AD7" s="1501"/>
      <c r="AE7" s="1501"/>
      <c r="AF7" s="1501"/>
      <c r="AG7" s="1509"/>
    </row>
    <row r="8" spans="1:38" ht="22.35" customHeight="1" x14ac:dyDescent="0.2">
      <c r="A8" s="104" t="s">
        <v>25</v>
      </c>
      <c r="L8" s="60"/>
      <c r="AB8" s="1"/>
    </row>
    <row r="9" spans="1:38" ht="22.35" customHeight="1" x14ac:dyDescent="0.2">
      <c r="A9" s="104" t="s">
        <v>26</v>
      </c>
      <c r="L9" s="60"/>
      <c r="AB9" s="1"/>
    </row>
    <row r="10" spans="1:38" ht="22.35" customHeight="1" thickBot="1" x14ac:dyDescent="0.25">
      <c r="B10" s="61" t="s">
        <v>27</v>
      </c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</row>
    <row r="11" spans="1:38" ht="22.35" customHeight="1" thickBot="1" x14ac:dyDescent="0.25">
      <c r="A11" s="429" t="s">
        <v>28</v>
      </c>
      <c r="B11" s="430" t="s">
        <v>29</v>
      </c>
      <c r="C11" s="432">
        <v>1</v>
      </c>
      <c r="D11" s="431">
        <v>2</v>
      </c>
      <c r="E11" s="431">
        <v>3</v>
      </c>
      <c r="F11" s="432">
        <v>4</v>
      </c>
      <c r="G11" s="432">
        <v>5</v>
      </c>
      <c r="H11" s="432">
        <v>6</v>
      </c>
      <c r="I11" s="432">
        <v>7</v>
      </c>
      <c r="J11" s="432">
        <v>8</v>
      </c>
      <c r="K11" s="431">
        <v>9</v>
      </c>
      <c r="L11" s="431">
        <v>10</v>
      </c>
      <c r="M11" s="432">
        <v>11</v>
      </c>
      <c r="N11" s="432">
        <v>12</v>
      </c>
      <c r="O11" s="432">
        <v>13</v>
      </c>
      <c r="P11" s="432">
        <v>14</v>
      </c>
      <c r="Q11" s="432">
        <v>15</v>
      </c>
      <c r="R11" s="431">
        <v>16</v>
      </c>
      <c r="S11" s="431">
        <v>17</v>
      </c>
      <c r="T11" s="432">
        <v>18</v>
      </c>
      <c r="U11" s="432">
        <v>19</v>
      </c>
      <c r="V11" s="432">
        <v>20</v>
      </c>
      <c r="W11" s="432">
        <v>21</v>
      </c>
      <c r="X11" s="432">
        <v>22</v>
      </c>
      <c r="Y11" s="431">
        <v>23</v>
      </c>
      <c r="Z11" s="431">
        <v>24</v>
      </c>
      <c r="AA11" s="432">
        <v>25</v>
      </c>
      <c r="AB11" s="432">
        <v>26</v>
      </c>
      <c r="AC11" s="432">
        <v>27</v>
      </c>
      <c r="AD11" s="432">
        <v>28</v>
      </c>
      <c r="AE11" s="432">
        <v>29</v>
      </c>
      <c r="AF11" s="431">
        <v>30</v>
      </c>
      <c r="AG11" s="433"/>
      <c r="AH11" s="111"/>
      <c r="AI11" s="112"/>
      <c r="AJ11" s="1161" t="s">
        <v>30</v>
      </c>
    </row>
    <row r="12" spans="1:38" ht="22.35" customHeight="1" x14ac:dyDescent="0.2">
      <c r="A12" s="434">
        <v>8500</v>
      </c>
      <c r="B12" s="435" t="s">
        <v>31</v>
      </c>
      <c r="C12" s="2028" t="s">
        <v>32</v>
      </c>
      <c r="D12" s="2028"/>
      <c r="E12" s="463"/>
      <c r="F12" s="463" t="s">
        <v>32</v>
      </c>
      <c r="G12" s="2028" t="s">
        <v>32</v>
      </c>
      <c r="H12" s="2029" t="s">
        <v>32</v>
      </c>
      <c r="I12" s="2028" t="s">
        <v>32</v>
      </c>
      <c r="J12" s="2028" t="s">
        <v>32</v>
      </c>
      <c r="K12" s="2028"/>
      <c r="L12" s="463"/>
      <c r="M12" s="463" t="s">
        <v>32</v>
      </c>
      <c r="N12" s="2028" t="s">
        <v>32</v>
      </c>
      <c r="O12" s="2029" t="s">
        <v>32</v>
      </c>
      <c r="P12" s="2028" t="s">
        <v>32</v>
      </c>
      <c r="Q12" s="2028" t="s">
        <v>32</v>
      </c>
      <c r="R12" s="436"/>
      <c r="S12" s="437"/>
      <c r="T12" s="437" t="s">
        <v>32</v>
      </c>
      <c r="U12" s="436" t="s">
        <v>32</v>
      </c>
      <c r="V12" s="438" t="s">
        <v>32</v>
      </c>
      <c r="W12" s="436" t="s">
        <v>32</v>
      </c>
      <c r="X12" s="436" t="s">
        <v>32</v>
      </c>
      <c r="Y12" s="436"/>
      <c r="Z12" s="437"/>
      <c r="AA12" s="437" t="s">
        <v>32</v>
      </c>
      <c r="AB12" s="436" t="s">
        <v>32</v>
      </c>
      <c r="AC12" s="438" t="s">
        <v>32</v>
      </c>
      <c r="AD12" s="436" t="s">
        <v>32</v>
      </c>
      <c r="AE12" s="436" t="s">
        <v>32</v>
      </c>
      <c r="AF12" s="436"/>
      <c r="AG12" s="460"/>
      <c r="AH12" s="117"/>
      <c r="AI12" s="117"/>
      <c r="AJ12" s="1161">
        <v>160.33000000000001</v>
      </c>
    </row>
    <row r="13" spans="1:38" ht="22.35" customHeight="1" x14ac:dyDescent="0.2">
      <c r="A13" s="1528" t="s">
        <v>33</v>
      </c>
      <c r="B13" s="1529"/>
      <c r="C13" s="1529"/>
      <c r="D13" s="1529"/>
      <c r="E13" s="1529"/>
      <c r="F13" s="1529"/>
      <c r="G13" s="1529"/>
      <c r="H13" s="1529"/>
      <c r="I13" s="1529"/>
      <c r="J13" s="1529"/>
      <c r="K13" s="1529"/>
      <c r="L13" s="1529"/>
      <c r="M13" s="1529"/>
      <c r="N13" s="1529"/>
      <c r="O13" s="1529"/>
      <c r="P13" s="1529"/>
      <c r="Q13" s="1529"/>
      <c r="R13" s="1529"/>
      <c r="S13" s="1529"/>
      <c r="T13" s="1529"/>
      <c r="U13" s="1529"/>
      <c r="V13" s="1529"/>
      <c r="W13" s="1529"/>
      <c r="X13" s="1529"/>
      <c r="Y13" s="1529"/>
      <c r="Z13" s="1529"/>
      <c r="AA13" s="1529"/>
      <c r="AB13" s="1529"/>
      <c r="AC13" s="1529"/>
      <c r="AD13" s="1529"/>
      <c r="AE13" s="1529"/>
      <c r="AF13" s="1529"/>
      <c r="AG13" s="1530"/>
      <c r="AH13" s="115"/>
      <c r="AI13" s="115"/>
    </row>
    <row r="14" spans="1:38" ht="22.35" customHeight="1" x14ac:dyDescent="0.2">
      <c r="A14" s="1531">
        <v>8546</v>
      </c>
      <c r="B14" s="1532" t="s">
        <v>34</v>
      </c>
      <c r="C14" s="1539">
        <v>4</v>
      </c>
      <c r="D14" s="1539" t="s">
        <v>37</v>
      </c>
      <c r="E14" s="1539" t="s">
        <v>37</v>
      </c>
      <c r="F14" s="1526" t="s">
        <v>36</v>
      </c>
      <c r="G14" s="1526" t="s">
        <v>36</v>
      </c>
      <c r="H14" s="1533" t="s">
        <v>36</v>
      </c>
      <c r="I14" s="1533" t="s">
        <v>36</v>
      </c>
      <c r="J14" s="1533" t="s">
        <v>36</v>
      </c>
      <c r="K14" s="1534"/>
      <c r="L14" s="1533"/>
      <c r="M14" s="1535">
        <v>1</v>
      </c>
      <c r="N14" s="1526">
        <v>1</v>
      </c>
      <c r="O14" s="1526">
        <v>1</v>
      </c>
      <c r="P14" s="1536">
        <v>1</v>
      </c>
      <c r="Q14" s="1536">
        <v>1</v>
      </c>
      <c r="R14" s="1533"/>
      <c r="S14" s="1537"/>
      <c r="T14" s="1536">
        <v>2</v>
      </c>
      <c r="U14" s="1536">
        <v>2</v>
      </c>
      <c r="V14" s="1533">
        <v>2</v>
      </c>
      <c r="W14" s="1533">
        <v>2</v>
      </c>
      <c r="X14" s="1533">
        <v>2</v>
      </c>
      <c r="Y14" s="1533" t="s">
        <v>35</v>
      </c>
      <c r="Z14" s="1533" t="s">
        <v>35</v>
      </c>
      <c r="AA14" s="1533" t="s">
        <v>36</v>
      </c>
      <c r="AB14" s="1533" t="s">
        <v>36</v>
      </c>
      <c r="AC14" s="1533" t="s">
        <v>36</v>
      </c>
      <c r="AD14" s="1536" t="s">
        <v>36</v>
      </c>
      <c r="AE14" s="1533" t="s">
        <v>36</v>
      </c>
      <c r="AF14" s="1533"/>
      <c r="AG14" s="1538"/>
      <c r="AH14" s="117"/>
      <c r="AI14" s="117"/>
    </row>
    <row r="15" spans="1:38" ht="22.35" customHeight="1" x14ac:dyDescent="0.2">
      <c r="A15" s="1531">
        <v>8546</v>
      </c>
      <c r="B15" s="1532" t="s">
        <v>38</v>
      </c>
      <c r="C15" s="1534" t="s">
        <v>36</v>
      </c>
      <c r="D15" s="1533"/>
      <c r="E15" s="1533"/>
      <c r="F15" s="1536">
        <v>4</v>
      </c>
      <c r="G15" s="1536">
        <v>4</v>
      </c>
      <c r="H15" s="1536">
        <v>4</v>
      </c>
      <c r="I15" s="1533">
        <v>4</v>
      </c>
      <c r="J15" s="1534">
        <v>4</v>
      </c>
      <c r="K15" s="1536" t="s">
        <v>37</v>
      </c>
      <c r="L15" s="1533" t="s">
        <v>37</v>
      </c>
      <c r="M15" s="1533" t="s">
        <v>36</v>
      </c>
      <c r="N15" s="1533" t="s">
        <v>36</v>
      </c>
      <c r="O15" s="1533" t="s">
        <v>36</v>
      </c>
      <c r="P15" s="1533" t="s">
        <v>36</v>
      </c>
      <c r="Q15" s="1533" t="s">
        <v>36</v>
      </c>
      <c r="R15" s="1533"/>
      <c r="S15" s="1533"/>
      <c r="T15" s="1533">
        <v>1</v>
      </c>
      <c r="U15" s="1533">
        <v>1</v>
      </c>
      <c r="V15" s="1533">
        <v>1</v>
      </c>
      <c r="W15" s="1533">
        <v>1</v>
      </c>
      <c r="X15" s="1533">
        <v>1</v>
      </c>
      <c r="Y15" s="1533"/>
      <c r="Z15" s="1533"/>
      <c r="AA15" s="1533">
        <v>2</v>
      </c>
      <c r="AB15" s="1533">
        <v>2</v>
      </c>
      <c r="AC15" s="1533">
        <v>2</v>
      </c>
      <c r="AD15" s="1533">
        <v>2</v>
      </c>
      <c r="AE15" s="1533">
        <v>2</v>
      </c>
      <c r="AF15" s="1533" t="s">
        <v>35</v>
      </c>
      <c r="AG15" s="1538"/>
      <c r="AH15" s="117"/>
      <c r="AI15" s="117"/>
      <c r="AL15" t="s">
        <v>0</v>
      </c>
    </row>
    <row r="16" spans="1:38" ht="22.35" customHeight="1" x14ac:dyDescent="0.2">
      <c r="A16" s="1531">
        <v>8546</v>
      </c>
      <c r="B16" s="1549" t="s">
        <v>40</v>
      </c>
      <c r="C16" s="1541">
        <v>1</v>
      </c>
      <c r="D16" s="1542"/>
      <c r="E16" s="1542"/>
      <c r="F16" s="1542">
        <v>2</v>
      </c>
      <c r="G16" s="1542">
        <v>2</v>
      </c>
      <c r="H16" s="1542">
        <v>2</v>
      </c>
      <c r="I16" s="1543">
        <v>2</v>
      </c>
      <c r="J16" s="1542">
        <v>2</v>
      </c>
      <c r="K16" s="1542" t="s">
        <v>35</v>
      </c>
      <c r="L16" s="1542" t="s">
        <v>35</v>
      </c>
      <c r="M16" s="1542" t="s">
        <v>36</v>
      </c>
      <c r="N16" s="1541" t="s">
        <v>36</v>
      </c>
      <c r="O16" s="1541" t="s">
        <v>36</v>
      </c>
      <c r="P16" s="1541" t="s">
        <v>36</v>
      </c>
      <c r="Q16" s="1541" t="s">
        <v>36</v>
      </c>
      <c r="R16" s="1541"/>
      <c r="S16" s="1542"/>
      <c r="T16" s="1542">
        <v>4</v>
      </c>
      <c r="U16" s="1542">
        <v>4</v>
      </c>
      <c r="V16" s="1542">
        <v>4</v>
      </c>
      <c r="W16" s="1544">
        <v>4</v>
      </c>
      <c r="X16" s="1542">
        <v>4</v>
      </c>
      <c r="Y16" s="1541" t="s">
        <v>37</v>
      </c>
      <c r="Z16" s="1541" t="s">
        <v>37</v>
      </c>
      <c r="AA16" s="1541" t="s">
        <v>36</v>
      </c>
      <c r="AB16" s="1541" t="s">
        <v>36</v>
      </c>
      <c r="AC16" s="1541" t="s">
        <v>36</v>
      </c>
      <c r="AD16" s="1542" t="s">
        <v>36</v>
      </c>
      <c r="AE16" s="1542" t="s">
        <v>36</v>
      </c>
      <c r="AF16" s="1542"/>
      <c r="AG16" s="1545"/>
      <c r="AH16" s="117"/>
      <c r="AI16" s="117"/>
    </row>
    <row r="17" spans="1:40" ht="22.35" customHeight="1" x14ac:dyDescent="0.2">
      <c r="A17" s="1531">
        <v>8546</v>
      </c>
      <c r="B17" s="1532" t="s">
        <v>41</v>
      </c>
      <c r="C17" s="1533" t="s">
        <v>36</v>
      </c>
      <c r="D17" s="1534"/>
      <c r="E17" s="1533"/>
      <c r="F17" s="1536">
        <v>1</v>
      </c>
      <c r="G17" s="1533">
        <v>1</v>
      </c>
      <c r="H17" s="1533">
        <v>1</v>
      </c>
      <c r="I17" s="1534">
        <v>1</v>
      </c>
      <c r="J17" s="1533">
        <v>1</v>
      </c>
      <c r="K17" s="1533"/>
      <c r="L17" s="1533"/>
      <c r="M17" s="1526">
        <v>2</v>
      </c>
      <c r="N17" s="1526">
        <v>2</v>
      </c>
      <c r="O17" s="1526">
        <v>2</v>
      </c>
      <c r="P17" s="1526">
        <v>2</v>
      </c>
      <c r="Q17" s="1526">
        <v>2</v>
      </c>
      <c r="R17" s="1526" t="s">
        <v>35</v>
      </c>
      <c r="S17" s="1526" t="s">
        <v>35</v>
      </c>
      <c r="T17" s="1533" t="s">
        <v>36</v>
      </c>
      <c r="U17" s="1533" t="s">
        <v>36</v>
      </c>
      <c r="V17" s="1533" t="s">
        <v>36</v>
      </c>
      <c r="W17" s="1533" t="s">
        <v>36</v>
      </c>
      <c r="X17" s="1534" t="s">
        <v>36</v>
      </c>
      <c r="Y17" s="1533"/>
      <c r="Z17" s="1533"/>
      <c r="AA17" s="1868">
        <v>4</v>
      </c>
      <c r="AB17" s="1868">
        <v>4</v>
      </c>
      <c r="AC17" s="1868">
        <v>4</v>
      </c>
      <c r="AD17" s="1868">
        <v>4</v>
      </c>
      <c r="AE17" s="1868">
        <v>4</v>
      </c>
      <c r="AF17" s="1868" t="s">
        <v>37</v>
      </c>
      <c r="AG17" s="1538"/>
      <c r="AH17" s="117"/>
      <c r="AI17" s="117"/>
    </row>
    <row r="18" spans="1:40" ht="22.35" customHeight="1" x14ac:dyDescent="0.2">
      <c r="A18" s="1531">
        <v>8546</v>
      </c>
      <c r="B18" s="1549" t="s">
        <v>42</v>
      </c>
      <c r="C18" s="1534">
        <v>2</v>
      </c>
      <c r="D18" s="1550" t="s">
        <v>35</v>
      </c>
      <c r="E18" s="1550" t="s">
        <v>35</v>
      </c>
      <c r="F18" s="1533" t="s">
        <v>36</v>
      </c>
      <c r="G18" s="1533" t="s">
        <v>36</v>
      </c>
      <c r="H18" s="1533" t="s">
        <v>36</v>
      </c>
      <c r="I18" s="1533" t="s">
        <v>36</v>
      </c>
      <c r="J18" s="1536" t="s">
        <v>36</v>
      </c>
      <c r="K18" s="1536"/>
      <c r="L18" s="1533"/>
      <c r="M18" s="1536">
        <v>4</v>
      </c>
      <c r="N18" s="1536">
        <v>4</v>
      </c>
      <c r="O18" s="1533">
        <v>4</v>
      </c>
      <c r="P18" s="1536">
        <v>4</v>
      </c>
      <c r="Q18" s="1536">
        <v>4</v>
      </c>
      <c r="R18" s="1536" t="s">
        <v>37</v>
      </c>
      <c r="S18" s="1536" t="s">
        <v>37</v>
      </c>
      <c r="T18" s="1536" t="s">
        <v>36</v>
      </c>
      <c r="U18" s="1535" t="s">
        <v>36</v>
      </c>
      <c r="V18" s="1535" t="s">
        <v>36</v>
      </c>
      <c r="W18" s="1533" t="s">
        <v>36</v>
      </c>
      <c r="X18" s="1533" t="s">
        <v>36</v>
      </c>
      <c r="Y18" s="1533"/>
      <c r="Z18" s="1533"/>
      <c r="AA18" s="1533">
        <v>1</v>
      </c>
      <c r="AB18" s="1533">
        <v>1</v>
      </c>
      <c r="AC18" s="1551">
        <v>1</v>
      </c>
      <c r="AD18" s="1533">
        <v>1</v>
      </c>
      <c r="AE18" s="1533">
        <v>1</v>
      </c>
      <c r="AF18" s="1533"/>
      <c r="AG18" s="1538"/>
      <c r="AH18" s="117"/>
      <c r="AI18" s="117"/>
    </row>
    <row r="19" spans="1:40" ht="22.35" customHeight="1" thickBot="1" x14ac:dyDescent="0.25">
      <c r="A19" s="1552" t="s">
        <v>43</v>
      </c>
      <c r="B19" s="1553"/>
      <c r="C19" s="1554"/>
      <c r="D19" s="1554"/>
      <c r="E19" s="1554"/>
      <c r="F19" s="1554"/>
      <c r="G19" s="1554"/>
      <c r="H19" s="1554"/>
      <c r="I19" s="1554"/>
      <c r="J19" s="1554"/>
      <c r="K19" s="1554"/>
      <c r="L19" s="1554"/>
      <c r="M19" s="1554"/>
      <c r="N19" s="1554"/>
      <c r="O19" s="1554"/>
      <c r="P19" s="1554"/>
      <c r="Q19" s="1554"/>
      <c r="R19" s="1554"/>
      <c r="S19" s="1554"/>
      <c r="T19" s="1554"/>
      <c r="U19" s="1554"/>
      <c r="V19" s="1554"/>
      <c r="W19" s="1554"/>
      <c r="X19" s="1554"/>
      <c r="Y19" s="1554"/>
      <c r="Z19" s="1554"/>
      <c r="AA19" s="1554"/>
      <c r="AB19" s="1554"/>
      <c r="AC19" s="1554"/>
      <c r="AD19" s="1554"/>
      <c r="AE19" s="1554"/>
      <c r="AF19" s="1554"/>
      <c r="AG19" s="1555"/>
      <c r="AH19" s="115"/>
      <c r="AI19" s="115"/>
      <c r="AJ19" s="1161" t="s">
        <v>30</v>
      </c>
      <c r="AK19" s="1161" t="s">
        <v>44</v>
      </c>
      <c r="AL19" s="1161" t="s">
        <v>45</v>
      </c>
      <c r="AM19" s="1161" t="s">
        <v>46</v>
      </c>
      <c r="AN19" s="1161" t="s">
        <v>47</v>
      </c>
    </row>
    <row r="20" spans="1:40" ht="22.35" customHeight="1" x14ac:dyDescent="0.2">
      <c r="A20" s="439">
        <v>8500</v>
      </c>
      <c r="B20" s="440" t="s">
        <v>49</v>
      </c>
      <c r="C20" s="2030" t="s">
        <v>32</v>
      </c>
      <c r="D20" s="2030"/>
      <c r="E20" s="2031"/>
      <c r="F20" s="2031" t="s">
        <v>32</v>
      </c>
      <c r="G20" s="442" t="s">
        <v>32</v>
      </c>
      <c r="H20" s="445" t="s">
        <v>32</v>
      </c>
      <c r="I20" s="442" t="s">
        <v>32</v>
      </c>
      <c r="J20" s="442" t="s">
        <v>32</v>
      </c>
      <c r="K20" s="442"/>
      <c r="L20" s="441"/>
      <c r="M20" s="441" t="s">
        <v>32</v>
      </c>
      <c r="N20" s="442" t="s">
        <v>32</v>
      </c>
      <c r="O20" s="445" t="s">
        <v>32</v>
      </c>
      <c r="P20" s="442" t="s">
        <v>32</v>
      </c>
      <c r="Q20" s="442" t="s">
        <v>32</v>
      </c>
      <c r="R20" s="442"/>
      <c r="S20" s="441"/>
      <c r="T20" s="441" t="s">
        <v>32</v>
      </c>
      <c r="U20" s="442" t="s">
        <v>32</v>
      </c>
      <c r="V20" s="445" t="s">
        <v>32</v>
      </c>
      <c r="W20" s="442" t="s">
        <v>32</v>
      </c>
      <c r="X20" s="442" t="s">
        <v>32</v>
      </c>
      <c r="Y20" s="442"/>
      <c r="Z20" s="441"/>
      <c r="AA20" s="441" t="s">
        <v>32</v>
      </c>
      <c r="AB20" s="442" t="s">
        <v>32</v>
      </c>
      <c r="AC20" s="445" t="s">
        <v>32</v>
      </c>
      <c r="AD20" s="442" t="s">
        <v>32</v>
      </c>
      <c r="AE20" s="442" t="s">
        <v>32</v>
      </c>
      <c r="AF20" s="442"/>
      <c r="AG20" s="2032"/>
      <c r="AH20" s="117"/>
      <c r="AI20" s="117"/>
      <c r="AJ20" s="780">
        <f>$AJ$12</f>
        <v>160.33000000000001</v>
      </c>
      <c r="AK20" s="780"/>
      <c r="AL20" s="780">
        <f>IF(AJ20="","",SUM(AJ20:AK20))</f>
        <v>160.33000000000001</v>
      </c>
      <c r="AM20" s="866">
        <f>IF(AJ20="","",AL20-AJ20)</f>
        <v>0</v>
      </c>
      <c r="AN20" s="866" t="e">
        <f>IF(AM20="","",AM20+'August 2023'!AN20)</f>
        <v>#VALUE!</v>
      </c>
    </row>
    <row r="21" spans="1:40" ht="22.35" customHeight="1" x14ac:dyDescent="0.2">
      <c r="A21" s="867">
        <v>8500</v>
      </c>
      <c r="B21" s="868" t="s">
        <v>51</v>
      </c>
      <c r="C21" s="779" t="s">
        <v>32</v>
      </c>
      <c r="D21" s="779"/>
      <c r="E21" s="789"/>
      <c r="F21" s="789" t="s">
        <v>32</v>
      </c>
      <c r="G21" s="779" t="s">
        <v>32</v>
      </c>
      <c r="H21" s="791" t="s">
        <v>32</v>
      </c>
      <c r="I21" s="779" t="s">
        <v>32</v>
      </c>
      <c r="J21" s="779" t="s">
        <v>32</v>
      </c>
      <c r="K21" s="779"/>
      <c r="L21" s="789"/>
      <c r="M21" s="789" t="s">
        <v>32</v>
      </c>
      <c r="N21" s="779" t="s">
        <v>32</v>
      </c>
      <c r="O21" s="791" t="s">
        <v>32</v>
      </c>
      <c r="P21" s="779" t="s">
        <v>32</v>
      </c>
      <c r="Q21" s="779" t="s">
        <v>32</v>
      </c>
      <c r="R21" s="779"/>
      <c r="S21" s="789"/>
      <c r="T21" s="789" t="s">
        <v>32</v>
      </c>
      <c r="U21" s="779" t="s">
        <v>32</v>
      </c>
      <c r="V21" s="791" t="s">
        <v>32</v>
      </c>
      <c r="W21" s="1866" t="s">
        <v>32</v>
      </c>
      <c r="X21" s="1866" t="s">
        <v>32</v>
      </c>
      <c r="Y21" s="779"/>
      <c r="Z21" s="789"/>
      <c r="AA21" s="1866" t="s">
        <v>32</v>
      </c>
      <c r="AB21" s="779" t="s">
        <v>32</v>
      </c>
      <c r="AC21" s="791" t="s">
        <v>32</v>
      </c>
      <c r="AD21" s="779" t="s">
        <v>32</v>
      </c>
      <c r="AE21" s="779" t="s">
        <v>32</v>
      </c>
      <c r="AF21" s="779"/>
      <c r="AG21" s="975"/>
      <c r="AH21" s="117"/>
      <c r="AI21" s="117"/>
      <c r="AJ21" s="780">
        <f t="shared" ref="AJ21:AJ23" si="0">$AJ$12</f>
        <v>160.33000000000001</v>
      </c>
      <c r="AK21" s="780"/>
      <c r="AL21" s="780">
        <f t="shared" ref="AL21:AL23" si="1">IF(AJ21="","",SUM(AJ21:AK21))</f>
        <v>160.33000000000001</v>
      </c>
      <c r="AM21" s="866">
        <f t="shared" ref="AM21:AM23" si="2">IF(AJ21="","",AL21-AJ21)</f>
        <v>0</v>
      </c>
      <c r="AN21" s="866">
        <f>IF(AM21="","",AM21+'August 2023'!AN21)</f>
        <v>36.569999999999972</v>
      </c>
    </row>
    <row r="22" spans="1:40" ht="22.35" customHeight="1" x14ac:dyDescent="0.2">
      <c r="A22" s="867">
        <v>8500</v>
      </c>
      <c r="B22" s="870" t="s">
        <v>52</v>
      </c>
      <c r="C22" s="779">
        <v>1</v>
      </c>
      <c r="D22" s="779"/>
      <c r="E22" s="789"/>
      <c r="F22" s="789" t="s">
        <v>32</v>
      </c>
      <c r="G22" s="779" t="s">
        <v>32</v>
      </c>
      <c r="H22" s="791" t="s">
        <v>32</v>
      </c>
      <c r="I22" s="779" t="s">
        <v>32</v>
      </c>
      <c r="J22" s="779" t="s">
        <v>32</v>
      </c>
      <c r="K22" s="779"/>
      <c r="L22" s="789"/>
      <c r="M22" s="789" t="s">
        <v>32</v>
      </c>
      <c r="N22" s="779" t="s">
        <v>32</v>
      </c>
      <c r="O22" s="791" t="s">
        <v>32</v>
      </c>
      <c r="P22" s="779" t="s">
        <v>32</v>
      </c>
      <c r="Q22" s="779" t="s">
        <v>32</v>
      </c>
      <c r="R22" s="779"/>
      <c r="S22" s="789"/>
      <c r="T22" s="789" t="s">
        <v>32</v>
      </c>
      <c r="U22" s="779" t="s">
        <v>32</v>
      </c>
      <c r="V22" s="791" t="s">
        <v>32</v>
      </c>
      <c r="W22" s="1866" t="s">
        <v>32</v>
      </c>
      <c r="X22" s="1866" t="s">
        <v>32</v>
      </c>
      <c r="Y22" s="779"/>
      <c r="Z22" s="789"/>
      <c r="AA22" s="1866" t="s">
        <v>32</v>
      </c>
      <c r="AB22" s="779" t="s">
        <v>32</v>
      </c>
      <c r="AC22" s="791" t="s">
        <v>32</v>
      </c>
      <c r="AD22" s="779" t="s">
        <v>32</v>
      </c>
      <c r="AE22" s="779" t="s">
        <v>32</v>
      </c>
      <c r="AF22" s="779"/>
      <c r="AG22" s="2033"/>
      <c r="AH22" s="117"/>
      <c r="AI22" s="117"/>
      <c r="AJ22" s="780">
        <f t="shared" si="0"/>
        <v>160.33000000000001</v>
      </c>
      <c r="AK22" s="780"/>
      <c r="AL22" s="780">
        <f t="shared" si="1"/>
        <v>160.33000000000001</v>
      </c>
      <c r="AM22" s="866">
        <f t="shared" si="2"/>
        <v>0</v>
      </c>
      <c r="AN22" s="866">
        <f>IF(AM22="","",AM22+'August 2023'!AN22)</f>
        <v>-23.760000000000026</v>
      </c>
    </row>
    <row r="23" spans="1:40" ht="22.35" customHeight="1" x14ac:dyDescent="0.2">
      <c r="A23" s="867"/>
      <c r="B23" s="868"/>
      <c r="C23" s="779"/>
      <c r="D23" s="779"/>
      <c r="E23" s="789"/>
      <c r="F23" s="789"/>
      <c r="G23" s="779"/>
      <c r="H23" s="791"/>
      <c r="I23" s="779"/>
      <c r="J23" s="779"/>
      <c r="K23" s="779"/>
      <c r="L23" s="789"/>
      <c r="M23" s="789"/>
      <c r="N23" s="779"/>
      <c r="O23" s="791"/>
      <c r="P23" s="779"/>
      <c r="Q23" s="779"/>
      <c r="R23" s="779"/>
      <c r="S23" s="789"/>
      <c r="T23" s="789"/>
      <c r="U23" s="779"/>
      <c r="V23" s="791"/>
      <c r="W23" s="779"/>
      <c r="X23" s="779"/>
      <c r="Y23" s="779"/>
      <c r="Z23" s="789"/>
      <c r="AA23" s="789"/>
      <c r="AB23" s="779"/>
      <c r="AC23" s="791"/>
      <c r="AD23" s="779"/>
      <c r="AE23" s="779"/>
      <c r="AF23" s="779"/>
      <c r="AG23" s="2033"/>
      <c r="AJ23" s="780">
        <f t="shared" si="0"/>
        <v>160.33000000000001</v>
      </c>
      <c r="AK23" s="780"/>
      <c r="AL23" s="780">
        <f t="shared" si="1"/>
        <v>160.33000000000001</v>
      </c>
      <c r="AM23" s="866">
        <f t="shared" si="2"/>
        <v>0</v>
      </c>
      <c r="AN23" s="866">
        <f>IF(AM23="","",AM23+'August 2023'!AN23)</f>
        <v>0</v>
      </c>
    </row>
    <row r="24" spans="1:40" ht="22.35" customHeight="1" thickBot="1" x14ac:dyDescent="0.25">
      <c r="A24" s="332"/>
      <c r="B24" s="333" t="s">
        <v>53</v>
      </c>
      <c r="C24" s="334" t="s">
        <v>32</v>
      </c>
      <c r="D24" s="334"/>
      <c r="E24" s="335"/>
      <c r="F24" s="335" t="s">
        <v>32</v>
      </c>
      <c r="G24" s="334" t="s">
        <v>32</v>
      </c>
      <c r="H24" s="336" t="s">
        <v>32</v>
      </c>
      <c r="I24" s="334" t="s">
        <v>32</v>
      </c>
      <c r="J24" s="334" t="s">
        <v>32</v>
      </c>
      <c r="K24" s="334"/>
      <c r="L24" s="335"/>
      <c r="M24" s="335" t="s">
        <v>32</v>
      </c>
      <c r="N24" s="334" t="s">
        <v>32</v>
      </c>
      <c r="O24" s="336" t="s">
        <v>32</v>
      </c>
      <c r="P24" s="334" t="s">
        <v>32</v>
      </c>
      <c r="Q24" s="334" t="s">
        <v>32</v>
      </c>
      <c r="R24" s="334"/>
      <c r="S24" s="335"/>
      <c r="T24" s="335" t="s">
        <v>32</v>
      </c>
      <c r="U24" s="334" t="s">
        <v>32</v>
      </c>
      <c r="V24" s="336" t="s">
        <v>32</v>
      </c>
      <c r="W24" s="334" t="s">
        <v>32</v>
      </c>
      <c r="X24" s="334" t="s">
        <v>32</v>
      </c>
      <c r="Y24" s="334"/>
      <c r="Z24" s="335"/>
      <c r="AA24" s="335" t="s">
        <v>32</v>
      </c>
      <c r="AB24" s="334" t="s">
        <v>32</v>
      </c>
      <c r="AC24" s="336" t="s">
        <v>32</v>
      </c>
      <c r="AD24" s="334" t="s">
        <v>32</v>
      </c>
      <c r="AE24" s="334" t="s">
        <v>32</v>
      </c>
      <c r="AF24" s="334"/>
      <c r="AG24" s="340"/>
    </row>
    <row r="25" spans="1:40" ht="22.35" customHeight="1" x14ac:dyDescent="0.2">
      <c r="A25" s="209"/>
      <c r="B25" s="129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  <c r="AE25" s="129"/>
      <c r="AF25" s="129"/>
      <c r="AG25" s="129"/>
      <c r="AH25" s="124"/>
    </row>
    <row r="26" spans="1:40" ht="22.35" customHeight="1" x14ac:dyDescent="0.2">
      <c r="A26" s="104" t="s">
        <v>440</v>
      </c>
      <c r="B26" s="1"/>
    </row>
    <row r="27" spans="1:40" ht="22.35" customHeight="1" x14ac:dyDescent="0.2">
      <c r="A27" s="104" t="s">
        <v>441</v>
      </c>
      <c r="B27" s="4" t="s">
        <v>442</v>
      </c>
      <c r="C27" s="1508" t="s">
        <v>443</v>
      </c>
      <c r="D27" s="1501"/>
      <c r="E27" s="1501"/>
      <c r="F27" s="1501"/>
      <c r="G27" s="1510"/>
      <c r="H27" s="2034" t="s">
        <v>444</v>
      </c>
      <c r="I27" s="1501"/>
      <c r="J27" s="1501"/>
      <c r="K27" s="1511" t="s">
        <v>445</v>
      </c>
      <c r="L27" s="2034"/>
      <c r="M27" s="2034"/>
      <c r="N27" s="4" t="s">
        <v>446</v>
      </c>
      <c r="O27" s="2034"/>
      <c r="P27" s="2034"/>
      <c r="Q27" s="1501"/>
      <c r="R27" s="1509"/>
      <c r="AB27" s="1"/>
    </row>
    <row r="28" spans="1:40" ht="22.35" customHeight="1" x14ac:dyDescent="0.2">
      <c r="A28" s="104" t="s">
        <v>447</v>
      </c>
      <c r="B28" s="4" t="s">
        <v>448</v>
      </c>
      <c r="L28" s="60"/>
    </row>
    <row r="29" spans="1:40" ht="22.35" customHeight="1" x14ac:dyDescent="0.2">
      <c r="A29" s="1508" t="s">
        <v>449</v>
      </c>
      <c r="B29" s="1501"/>
      <c r="C29" s="1509"/>
      <c r="D29" s="1508" t="s">
        <v>450</v>
      </c>
      <c r="E29" s="1501"/>
      <c r="F29" s="1501"/>
      <c r="G29" s="1501"/>
      <c r="H29" s="1510"/>
      <c r="I29" s="1501"/>
      <c r="J29" s="1501"/>
      <c r="K29" s="1501"/>
      <c r="L29" s="1511" t="s">
        <v>451</v>
      </c>
      <c r="M29" s="1501"/>
      <c r="N29" s="1501"/>
      <c r="O29" s="1501"/>
      <c r="P29" s="1501"/>
      <c r="Q29" s="1501"/>
      <c r="R29" s="1501"/>
    </row>
    <row r="30" spans="1:40" ht="22.35" customHeight="1" x14ac:dyDescent="0.2">
      <c r="A30" s="1508" t="s">
        <v>452</v>
      </c>
      <c r="B30" s="1501"/>
      <c r="C30" s="1509"/>
      <c r="D30" s="1508" t="s">
        <v>453</v>
      </c>
      <c r="E30" s="1501"/>
      <c r="F30" s="1501"/>
      <c r="G30" s="1501"/>
      <c r="H30" s="1510"/>
      <c r="I30" s="1501"/>
      <c r="J30" s="1501"/>
      <c r="K30" s="1501"/>
      <c r="L30" s="1511" t="s">
        <v>0</v>
      </c>
      <c r="M30" s="1501"/>
      <c r="N30" s="1501"/>
      <c r="O30" s="1501"/>
      <c r="P30" s="1501"/>
      <c r="Q30" s="1501"/>
      <c r="R30" s="1501"/>
    </row>
    <row r="31" spans="1:40" ht="22.35" customHeight="1" x14ac:dyDescent="0.2">
      <c r="A31" s="1508" t="s">
        <v>454</v>
      </c>
      <c r="B31" s="1501"/>
      <c r="C31" s="1508" t="s">
        <v>455</v>
      </c>
      <c r="D31" s="1501"/>
      <c r="E31" s="1501"/>
      <c r="F31" s="1501"/>
      <c r="G31" s="1510"/>
      <c r="H31" s="1501"/>
      <c r="I31" s="1501"/>
      <c r="J31" s="1501"/>
      <c r="K31" s="1511" t="s">
        <v>0</v>
      </c>
      <c r="L31" s="1501"/>
      <c r="M31" s="1501"/>
      <c r="N31" s="1501"/>
      <c r="O31" s="1501"/>
      <c r="P31" s="1501"/>
      <c r="Q31" s="1501"/>
      <c r="R31" s="1509"/>
    </row>
    <row r="32" spans="1:40" ht="22.35" customHeight="1" x14ac:dyDescent="0.2">
      <c r="A32" s="1511" t="s">
        <v>456</v>
      </c>
      <c r="B32" s="1501"/>
      <c r="C32" s="2034"/>
      <c r="D32" s="2034" t="s">
        <v>457</v>
      </c>
      <c r="E32" s="1501"/>
      <c r="F32" s="1501"/>
      <c r="G32" s="2034" t="s">
        <v>458</v>
      </c>
      <c r="H32" s="1509"/>
      <c r="I32" s="1501"/>
      <c r="J32" s="1501"/>
      <c r="K32" s="1511" t="s">
        <v>0</v>
      </c>
      <c r="L32" s="1501"/>
      <c r="M32" s="1501"/>
      <c r="N32" s="1501"/>
      <c r="O32" s="1501"/>
      <c r="P32" s="1501"/>
      <c r="Q32" s="1501"/>
      <c r="R32" s="1509"/>
    </row>
    <row r="33" spans="1:40" ht="22.35" customHeight="1" thickBot="1" x14ac:dyDescent="0.25">
      <c r="A33" s="104" t="s">
        <v>459</v>
      </c>
      <c r="B33" s="4"/>
      <c r="C33" s="4"/>
      <c r="D33" s="4"/>
      <c r="E33" s="4"/>
      <c r="F33" s="4"/>
      <c r="L33" s="60"/>
      <c r="AB33" s="1"/>
    </row>
    <row r="34" spans="1:40" ht="22.35" customHeight="1" thickBot="1" x14ac:dyDescent="0.25">
      <c r="A34" s="429" t="s">
        <v>28</v>
      </c>
      <c r="B34" s="430" t="s">
        <v>29</v>
      </c>
      <c r="C34" s="432">
        <v>1</v>
      </c>
      <c r="D34" s="431">
        <v>2</v>
      </c>
      <c r="E34" s="431">
        <v>3</v>
      </c>
      <c r="F34" s="432">
        <v>4</v>
      </c>
      <c r="G34" s="432">
        <v>5</v>
      </c>
      <c r="H34" s="432">
        <v>6</v>
      </c>
      <c r="I34" s="432">
        <v>7</v>
      </c>
      <c r="J34" s="432">
        <v>8</v>
      </c>
      <c r="K34" s="431">
        <v>9</v>
      </c>
      <c r="L34" s="431">
        <v>10</v>
      </c>
      <c r="M34" s="432">
        <v>11</v>
      </c>
      <c r="N34" s="432">
        <v>12</v>
      </c>
      <c r="O34" s="432">
        <v>13</v>
      </c>
      <c r="P34" s="432">
        <v>14</v>
      </c>
      <c r="Q34" s="432">
        <v>15</v>
      </c>
      <c r="R34" s="431">
        <v>16</v>
      </c>
      <c r="S34" s="431">
        <v>17</v>
      </c>
      <c r="T34" s="432">
        <v>18</v>
      </c>
      <c r="U34" s="432">
        <v>19</v>
      </c>
      <c r="V34" s="432">
        <v>20</v>
      </c>
      <c r="W34" s="432">
        <v>21</v>
      </c>
      <c r="X34" s="432">
        <v>22</v>
      </c>
      <c r="Y34" s="431">
        <v>23</v>
      </c>
      <c r="Z34" s="431">
        <v>24</v>
      </c>
      <c r="AA34" s="432">
        <v>25</v>
      </c>
      <c r="AB34" s="432">
        <v>26</v>
      </c>
      <c r="AC34" s="432">
        <v>27</v>
      </c>
      <c r="AD34" s="432">
        <v>28</v>
      </c>
      <c r="AE34" s="432">
        <v>29</v>
      </c>
      <c r="AF34" s="431">
        <v>30</v>
      </c>
      <c r="AG34" s="433"/>
      <c r="AH34" s="111"/>
      <c r="AI34" s="112"/>
      <c r="AJ34" s="1161" t="s">
        <v>30</v>
      </c>
    </row>
    <row r="35" spans="1:40" ht="22.35" customHeight="1" x14ac:dyDescent="0.2">
      <c r="A35" s="434">
        <v>8500</v>
      </c>
      <c r="B35" s="435" t="s">
        <v>31</v>
      </c>
      <c r="C35" s="2028" t="s">
        <v>32</v>
      </c>
      <c r="D35" s="2028"/>
      <c r="E35" s="463"/>
      <c r="F35" s="463" t="s">
        <v>32</v>
      </c>
      <c r="G35" s="2028" t="s">
        <v>32</v>
      </c>
      <c r="H35" s="2029" t="s">
        <v>32</v>
      </c>
      <c r="I35" s="2028" t="s">
        <v>32</v>
      </c>
      <c r="J35" s="2028" t="s">
        <v>32</v>
      </c>
      <c r="K35" s="2028"/>
      <c r="L35" s="463"/>
      <c r="M35" s="463" t="s">
        <v>32</v>
      </c>
      <c r="N35" s="2028" t="s">
        <v>32</v>
      </c>
      <c r="O35" s="2029" t="s">
        <v>32</v>
      </c>
      <c r="P35" s="2028" t="s">
        <v>32</v>
      </c>
      <c r="Q35" s="2028" t="s">
        <v>32</v>
      </c>
      <c r="R35" s="436"/>
      <c r="S35" s="437"/>
      <c r="T35" s="437" t="s">
        <v>32</v>
      </c>
      <c r="U35" s="436" t="s">
        <v>32</v>
      </c>
      <c r="V35" s="438" t="s">
        <v>32</v>
      </c>
      <c r="W35" s="436" t="s">
        <v>32</v>
      </c>
      <c r="X35" s="436" t="s">
        <v>32</v>
      </c>
      <c r="Y35" s="436"/>
      <c r="Z35" s="437"/>
      <c r="AA35" s="437" t="s">
        <v>32</v>
      </c>
      <c r="AB35" s="436" t="s">
        <v>32</v>
      </c>
      <c r="AC35" s="438" t="s">
        <v>32</v>
      </c>
      <c r="AD35" s="436" t="s">
        <v>32</v>
      </c>
      <c r="AE35" s="436" t="s">
        <v>32</v>
      </c>
      <c r="AF35" s="436"/>
      <c r="AG35" s="460"/>
      <c r="AH35" s="117"/>
      <c r="AI35" s="117"/>
      <c r="AJ35" s="1161">
        <v>160.33000000000001</v>
      </c>
    </row>
    <row r="36" spans="1:40" ht="22.35" customHeight="1" x14ac:dyDescent="0.2">
      <c r="A36" s="1528" t="s">
        <v>33</v>
      </c>
      <c r="B36" s="1529"/>
      <c r="C36" s="1529"/>
      <c r="D36" s="1529"/>
      <c r="E36" s="1529"/>
      <c r="F36" s="1529"/>
      <c r="G36" s="1529"/>
      <c r="H36" s="1529"/>
      <c r="I36" s="1529"/>
      <c r="J36" s="1529"/>
      <c r="K36" s="1529"/>
      <c r="L36" s="1529"/>
      <c r="M36" s="1529"/>
      <c r="N36" s="1529"/>
      <c r="O36" s="1529"/>
      <c r="P36" s="1529"/>
      <c r="Q36" s="1529"/>
      <c r="R36" s="1529"/>
      <c r="S36" s="1529"/>
      <c r="T36" s="1529"/>
      <c r="U36" s="1529"/>
      <c r="V36" s="1529"/>
      <c r="W36" s="1529"/>
      <c r="X36" s="1529"/>
      <c r="Y36" s="1529"/>
      <c r="Z36" s="1529"/>
      <c r="AA36" s="1529"/>
      <c r="AB36" s="1529"/>
      <c r="AC36" s="1529"/>
      <c r="AD36" s="1529"/>
      <c r="AE36" s="1529"/>
      <c r="AF36" s="1529"/>
      <c r="AG36" s="1530"/>
      <c r="AH36" s="115"/>
      <c r="AI36" s="115"/>
    </row>
    <row r="37" spans="1:40" ht="22.35" customHeight="1" x14ac:dyDescent="0.2">
      <c r="A37" s="1531">
        <v>8546</v>
      </c>
      <c r="B37" s="1532" t="s">
        <v>38</v>
      </c>
      <c r="C37" s="1534" t="s">
        <v>36</v>
      </c>
      <c r="D37" s="1533"/>
      <c r="E37" s="1533"/>
      <c r="F37" s="1536" t="s">
        <v>460</v>
      </c>
      <c r="G37" s="1536" t="s">
        <v>460</v>
      </c>
      <c r="H37" s="1536" t="s">
        <v>460</v>
      </c>
      <c r="I37" s="1536" t="s">
        <v>460</v>
      </c>
      <c r="J37" s="1536" t="s">
        <v>460</v>
      </c>
      <c r="K37" s="1536" t="s">
        <v>37</v>
      </c>
      <c r="L37" s="1533" t="s">
        <v>37</v>
      </c>
      <c r="M37" s="1533" t="s">
        <v>36</v>
      </c>
      <c r="N37" s="1533" t="s">
        <v>36</v>
      </c>
      <c r="O37" s="1533" t="s">
        <v>36</v>
      </c>
      <c r="P37" s="1533" t="s">
        <v>36</v>
      </c>
      <c r="Q37" s="1533" t="s">
        <v>36</v>
      </c>
      <c r="R37" s="1533" t="s">
        <v>35</v>
      </c>
      <c r="S37" s="1533" t="s">
        <v>35</v>
      </c>
      <c r="T37" s="1536" t="s">
        <v>461</v>
      </c>
      <c r="U37" s="1536" t="s">
        <v>461</v>
      </c>
      <c r="V37" s="1536" t="s">
        <v>461</v>
      </c>
      <c r="W37" s="1536" t="s">
        <v>461</v>
      </c>
      <c r="X37" s="1536" t="s">
        <v>461</v>
      </c>
      <c r="Y37" s="1533"/>
      <c r="Z37" s="1533"/>
      <c r="AA37" s="1533" t="s">
        <v>36</v>
      </c>
      <c r="AB37" s="1533" t="s">
        <v>36</v>
      </c>
      <c r="AC37" s="1533" t="s">
        <v>36</v>
      </c>
      <c r="AD37" s="1533" t="s">
        <v>36</v>
      </c>
      <c r="AE37" s="1533" t="s">
        <v>36</v>
      </c>
      <c r="AF37" s="1533" t="s">
        <v>0</v>
      </c>
      <c r="AG37" s="1538"/>
      <c r="AH37" s="117"/>
      <c r="AI37" s="117"/>
    </row>
    <row r="38" spans="1:40" ht="22.35" customHeight="1" x14ac:dyDescent="0.2">
      <c r="A38" s="1531">
        <v>8546</v>
      </c>
      <c r="B38" s="1532" t="s">
        <v>462</v>
      </c>
      <c r="C38" s="1533" t="s">
        <v>36</v>
      </c>
      <c r="D38" s="1534"/>
      <c r="E38" s="1533"/>
      <c r="F38" s="1533" t="s">
        <v>36</v>
      </c>
      <c r="G38" s="1533" t="s">
        <v>36</v>
      </c>
      <c r="H38" s="1533" t="s">
        <v>36</v>
      </c>
      <c r="I38" s="1533" t="s">
        <v>36</v>
      </c>
      <c r="J38" s="1533" t="s">
        <v>36</v>
      </c>
      <c r="K38" s="1533" t="s">
        <v>35</v>
      </c>
      <c r="L38" s="1533" t="s">
        <v>35</v>
      </c>
      <c r="M38" s="1536" t="s">
        <v>461</v>
      </c>
      <c r="N38" s="1536" t="s">
        <v>461</v>
      </c>
      <c r="O38" s="1536" t="s">
        <v>461</v>
      </c>
      <c r="P38" s="1536" t="s">
        <v>461</v>
      </c>
      <c r="Q38" s="1536" t="s">
        <v>461</v>
      </c>
      <c r="R38" s="1533"/>
      <c r="S38" s="1533"/>
      <c r="T38" s="1533" t="s">
        <v>36</v>
      </c>
      <c r="U38" s="1533" t="s">
        <v>36</v>
      </c>
      <c r="V38" s="1533" t="s">
        <v>36</v>
      </c>
      <c r="W38" s="1533" t="s">
        <v>36</v>
      </c>
      <c r="X38" s="1533" t="s">
        <v>36</v>
      </c>
      <c r="Y38" s="1533"/>
      <c r="Z38" s="1533"/>
      <c r="AA38" s="1536" t="s">
        <v>460</v>
      </c>
      <c r="AB38" s="1536" t="s">
        <v>460</v>
      </c>
      <c r="AC38" s="1536" t="s">
        <v>460</v>
      </c>
      <c r="AD38" s="1536" t="s">
        <v>460</v>
      </c>
      <c r="AE38" s="1536" t="s">
        <v>460</v>
      </c>
      <c r="AF38" s="1536" t="s">
        <v>37</v>
      </c>
      <c r="AG38" s="1538"/>
      <c r="AH38" s="117"/>
      <c r="AI38" s="117"/>
    </row>
    <row r="39" spans="1:40" ht="22.35" customHeight="1" x14ac:dyDescent="0.2">
      <c r="A39" s="867">
        <v>8500</v>
      </c>
      <c r="B39" s="870" t="s">
        <v>52</v>
      </c>
      <c r="C39" s="779">
        <v>1</v>
      </c>
      <c r="D39" s="779"/>
      <c r="E39" s="789"/>
      <c r="F39" s="1536" t="s">
        <v>461</v>
      </c>
      <c r="G39" s="1536" t="s">
        <v>461</v>
      </c>
      <c r="H39" s="1536" t="s">
        <v>461</v>
      </c>
      <c r="I39" s="1536" t="s">
        <v>461</v>
      </c>
      <c r="J39" s="1536" t="s">
        <v>461</v>
      </c>
      <c r="K39" s="1533"/>
      <c r="L39" s="1533"/>
      <c r="M39" s="1533" t="s">
        <v>36</v>
      </c>
      <c r="N39" s="1533" t="s">
        <v>36</v>
      </c>
      <c r="O39" s="1533" t="s">
        <v>36</v>
      </c>
      <c r="P39" s="1533" t="s">
        <v>36</v>
      </c>
      <c r="Q39" s="1533" t="s">
        <v>36</v>
      </c>
      <c r="R39" s="1526"/>
      <c r="S39" s="1526"/>
      <c r="T39" s="1536" t="s">
        <v>460</v>
      </c>
      <c r="U39" s="1536" t="s">
        <v>460</v>
      </c>
      <c r="V39" s="1536" t="s">
        <v>460</v>
      </c>
      <c r="W39" s="1866" t="s">
        <v>460</v>
      </c>
      <c r="X39" s="1866" t="s">
        <v>460</v>
      </c>
      <c r="Y39" s="1533" t="s">
        <v>37</v>
      </c>
      <c r="Z39" s="1533" t="s">
        <v>37</v>
      </c>
      <c r="AA39" s="1866" t="s">
        <v>32</v>
      </c>
      <c r="AB39" s="1533" t="s">
        <v>36</v>
      </c>
      <c r="AC39" s="1533" t="s">
        <v>36</v>
      </c>
      <c r="AD39" s="1533" t="s">
        <v>36</v>
      </c>
      <c r="AE39" s="1533" t="s">
        <v>36</v>
      </c>
      <c r="AF39" s="1868" t="s">
        <v>35</v>
      </c>
      <c r="AG39" s="1538"/>
      <c r="AH39" s="117"/>
      <c r="AI39" s="117"/>
    </row>
    <row r="40" spans="1:40" ht="22.35" customHeight="1" x14ac:dyDescent="0.2">
      <c r="A40" s="1531">
        <v>8546</v>
      </c>
      <c r="B40" s="1549" t="s">
        <v>42</v>
      </c>
      <c r="C40" s="1534">
        <v>2</v>
      </c>
      <c r="D40" s="1550" t="s">
        <v>35</v>
      </c>
      <c r="E40" s="1550" t="s">
        <v>35</v>
      </c>
      <c r="F40" s="1533" t="s">
        <v>36</v>
      </c>
      <c r="G40" s="1533" t="s">
        <v>36</v>
      </c>
      <c r="H40" s="1533" t="s">
        <v>36</v>
      </c>
      <c r="I40" s="1533" t="s">
        <v>36</v>
      </c>
      <c r="J40" s="1533" t="s">
        <v>36</v>
      </c>
      <c r="K40" s="1533"/>
      <c r="L40" s="1533"/>
      <c r="M40" s="1536" t="s">
        <v>460</v>
      </c>
      <c r="N40" s="1536" t="s">
        <v>460</v>
      </c>
      <c r="O40" s="1536" t="s">
        <v>460</v>
      </c>
      <c r="P40" s="1536" t="s">
        <v>460</v>
      </c>
      <c r="Q40" s="1536" t="s">
        <v>460</v>
      </c>
      <c r="R40" s="1536" t="s">
        <v>37</v>
      </c>
      <c r="S40" s="1533" t="s">
        <v>37</v>
      </c>
      <c r="T40" s="1533" t="s">
        <v>36</v>
      </c>
      <c r="U40" s="1533" t="s">
        <v>36</v>
      </c>
      <c r="V40" s="1533" t="s">
        <v>36</v>
      </c>
      <c r="W40" s="1533" t="s">
        <v>36</v>
      </c>
      <c r="X40" s="1533" t="s">
        <v>36</v>
      </c>
      <c r="Y40" s="1533" t="s">
        <v>35</v>
      </c>
      <c r="Z40" s="1533" t="s">
        <v>35</v>
      </c>
      <c r="AA40" s="1536" t="s">
        <v>461</v>
      </c>
      <c r="AB40" s="1536" t="s">
        <v>461</v>
      </c>
      <c r="AC40" s="1536" t="s">
        <v>461</v>
      </c>
      <c r="AD40" s="1536" t="s">
        <v>461</v>
      </c>
      <c r="AE40" s="1536" t="s">
        <v>461</v>
      </c>
      <c r="AF40" s="1868"/>
      <c r="AG40" s="1538"/>
      <c r="AH40" s="117"/>
      <c r="AI40" s="117"/>
    </row>
    <row r="41" spans="1:40" ht="22.35" customHeight="1" x14ac:dyDescent="0.2">
      <c r="A41" s="1531">
        <v>8546</v>
      </c>
      <c r="B41" s="1532" t="s">
        <v>41</v>
      </c>
      <c r="C41" s="1533" t="s">
        <v>36</v>
      </c>
      <c r="D41" s="1534"/>
      <c r="E41" s="1533"/>
      <c r="F41" s="1536" t="s">
        <v>463</v>
      </c>
      <c r="G41" s="1536" t="s">
        <v>463</v>
      </c>
      <c r="H41" s="1536" t="s">
        <v>463</v>
      </c>
      <c r="I41" s="1536" t="s">
        <v>463</v>
      </c>
      <c r="J41" s="1536" t="s">
        <v>463</v>
      </c>
      <c r="K41" s="1533"/>
      <c r="L41" s="1533"/>
      <c r="M41" s="1526" t="s">
        <v>464</v>
      </c>
      <c r="N41" s="1526" t="s">
        <v>464</v>
      </c>
      <c r="O41" s="1526" t="s">
        <v>464</v>
      </c>
      <c r="P41" s="1526" t="s">
        <v>464</v>
      </c>
      <c r="Q41" s="1526" t="s">
        <v>464</v>
      </c>
      <c r="R41" s="1526"/>
      <c r="S41" s="1526"/>
      <c r="T41" s="1536" t="s">
        <v>463</v>
      </c>
      <c r="U41" s="1536" t="s">
        <v>463</v>
      </c>
      <c r="V41" s="1536" t="s">
        <v>463</v>
      </c>
      <c r="W41" s="1536" t="s">
        <v>463</v>
      </c>
      <c r="X41" s="1536" t="s">
        <v>463</v>
      </c>
      <c r="Y41" s="1533"/>
      <c r="Z41" s="1533"/>
      <c r="AA41" s="1526" t="s">
        <v>464</v>
      </c>
      <c r="AB41" s="1526" t="s">
        <v>464</v>
      </c>
      <c r="AC41" s="1526" t="s">
        <v>464</v>
      </c>
      <c r="AD41" s="1526" t="s">
        <v>464</v>
      </c>
      <c r="AE41" s="1526" t="s">
        <v>464</v>
      </c>
      <c r="AF41" s="1868"/>
      <c r="AG41" s="1538"/>
      <c r="AH41" s="117"/>
      <c r="AI41" s="117"/>
    </row>
    <row r="42" spans="1:40" ht="22.35" customHeight="1" x14ac:dyDescent="0.2">
      <c r="A42" s="1531">
        <v>8546</v>
      </c>
      <c r="B42" s="1532" t="s">
        <v>34</v>
      </c>
      <c r="C42" s="1539">
        <v>4</v>
      </c>
      <c r="D42" s="1539" t="s">
        <v>37</v>
      </c>
      <c r="E42" s="1539" t="s">
        <v>37</v>
      </c>
      <c r="F42" s="1533" t="s">
        <v>36</v>
      </c>
      <c r="G42" s="1533" t="s">
        <v>36</v>
      </c>
      <c r="H42" s="1533" t="s">
        <v>36</v>
      </c>
      <c r="I42" s="1533" t="s">
        <v>36</v>
      </c>
      <c r="J42" s="1536" t="s">
        <v>36</v>
      </c>
      <c r="K42" s="1536"/>
      <c r="L42" s="1533"/>
      <c r="M42" s="1536" t="s">
        <v>463</v>
      </c>
      <c r="N42" s="1536" t="s">
        <v>463</v>
      </c>
      <c r="O42" s="1536" t="s">
        <v>463</v>
      </c>
      <c r="P42" s="1536" t="s">
        <v>463</v>
      </c>
      <c r="Q42" s="1536" t="s">
        <v>463</v>
      </c>
      <c r="R42" s="1536" t="s">
        <v>0</v>
      </c>
      <c r="S42" s="1536" t="s">
        <v>0</v>
      </c>
      <c r="T42" s="1539" t="s">
        <v>464</v>
      </c>
      <c r="U42" s="1526" t="s">
        <v>464</v>
      </c>
      <c r="V42" s="1526" t="s">
        <v>464</v>
      </c>
      <c r="W42" s="1539" t="s">
        <v>464</v>
      </c>
      <c r="X42" s="1526" t="s">
        <v>464</v>
      </c>
      <c r="Y42" s="1526"/>
      <c r="Z42" s="1526"/>
      <c r="AA42" s="1541" t="s">
        <v>463</v>
      </c>
      <c r="AB42" s="1541" t="s">
        <v>465</v>
      </c>
      <c r="AC42" s="235" t="s">
        <v>463</v>
      </c>
      <c r="AD42" s="1536" t="s">
        <v>463</v>
      </c>
      <c r="AE42" s="1536" t="s">
        <v>463</v>
      </c>
      <c r="AF42" s="1533"/>
      <c r="AG42" s="1538"/>
      <c r="AH42" s="117"/>
      <c r="AI42" s="117"/>
    </row>
    <row r="43" spans="1:40" ht="22.35" customHeight="1" thickBot="1" x14ac:dyDescent="0.25">
      <c r="A43" s="1552" t="s">
        <v>43</v>
      </c>
      <c r="B43" s="1553"/>
      <c r="C43" s="1554"/>
      <c r="D43" s="1554"/>
      <c r="E43" s="1554"/>
      <c r="F43" s="1554"/>
      <c r="G43" s="1554"/>
      <c r="H43" s="1554"/>
      <c r="I43" s="1554"/>
      <c r="J43" s="1554"/>
      <c r="K43" s="1554"/>
      <c r="L43" s="1554"/>
      <c r="M43" s="1554"/>
      <c r="N43" s="1554"/>
      <c r="O43" s="1554"/>
      <c r="P43" s="1554"/>
      <c r="Q43" s="1554"/>
      <c r="R43" s="1554"/>
      <c r="S43" s="1554"/>
      <c r="T43" s="1554"/>
      <c r="U43" s="1554"/>
      <c r="V43" s="1554"/>
      <c r="W43" s="1554"/>
      <c r="X43" s="1554"/>
      <c r="Y43" s="1554"/>
      <c r="Z43" s="1554"/>
      <c r="AA43" s="1554"/>
      <c r="AB43" s="1554"/>
      <c r="AC43" s="1554"/>
      <c r="AD43" s="1554"/>
      <c r="AE43" s="1554"/>
      <c r="AF43" s="1554"/>
      <c r="AG43" s="1555"/>
      <c r="AH43" s="115"/>
      <c r="AI43" s="115"/>
      <c r="AJ43" s="1161" t="s">
        <v>30</v>
      </c>
      <c r="AK43" s="1161" t="s">
        <v>44</v>
      </c>
      <c r="AL43" s="1161" t="s">
        <v>45</v>
      </c>
      <c r="AM43" s="1161" t="s">
        <v>46</v>
      </c>
      <c r="AN43" s="1161" t="s">
        <v>47</v>
      </c>
    </row>
    <row r="44" spans="1:40" ht="22.35" customHeight="1" x14ac:dyDescent="0.2">
      <c r="A44" s="439">
        <v>8500</v>
      </c>
      <c r="B44" s="440" t="s">
        <v>49</v>
      </c>
      <c r="C44" s="2030" t="s">
        <v>32</v>
      </c>
      <c r="D44" s="2030"/>
      <c r="E44" s="2031"/>
      <c r="F44" s="2035" t="s">
        <v>32</v>
      </c>
      <c r="G44" s="442" t="s">
        <v>32</v>
      </c>
      <c r="H44" s="444" t="s">
        <v>32</v>
      </c>
      <c r="I44" s="442" t="s">
        <v>32</v>
      </c>
      <c r="J44" s="442" t="s">
        <v>32</v>
      </c>
      <c r="K44" s="442"/>
      <c r="L44" s="441"/>
      <c r="M44" s="441" t="s">
        <v>32</v>
      </c>
      <c r="N44" s="442" t="s">
        <v>32</v>
      </c>
      <c r="O44" s="445" t="s">
        <v>32</v>
      </c>
      <c r="P44" s="442" t="s">
        <v>32</v>
      </c>
      <c r="Q44" s="442" t="s">
        <v>32</v>
      </c>
      <c r="R44" s="442"/>
      <c r="S44" s="441"/>
      <c r="T44" s="441" t="s">
        <v>32</v>
      </c>
      <c r="U44" s="2030" t="s">
        <v>32</v>
      </c>
      <c r="V44" s="445" t="s">
        <v>32</v>
      </c>
      <c r="W44" s="442" t="s">
        <v>32</v>
      </c>
      <c r="X44" s="442" t="s">
        <v>32</v>
      </c>
      <c r="Y44" s="442"/>
      <c r="Z44" s="441"/>
      <c r="AA44" s="441" t="s">
        <v>32</v>
      </c>
      <c r="AB44" s="442" t="s">
        <v>32</v>
      </c>
      <c r="AC44" s="445" t="s">
        <v>32</v>
      </c>
      <c r="AD44" s="442" t="s">
        <v>32</v>
      </c>
      <c r="AE44" s="442" t="s">
        <v>32</v>
      </c>
      <c r="AF44" s="443" t="s">
        <v>37</v>
      </c>
      <c r="AG44" s="2032"/>
      <c r="AH44" s="117"/>
      <c r="AI44" s="117"/>
      <c r="AJ44" s="780">
        <f>$AJ$12</f>
        <v>160.33000000000001</v>
      </c>
      <c r="AK44" s="780"/>
      <c r="AL44" s="780">
        <v>152</v>
      </c>
      <c r="AM44" s="866">
        <f>IF(AJ44="","",AL44-AJ44)</f>
        <v>-8.3300000000000125</v>
      </c>
      <c r="AN44" s="866">
        <f>IF(AM44="","",AM44+'[2]August 2023'!AN40)</f>
        <v>-8.3300000000000125</v>
      </c>
    </row>
    <row r="45" spans="1:40" ht="22.35" customHeight="1" x14ac:dyDescent="0.2">
      <c r="A45" s="867" t="s">
        <v>466</v>
      </c>
      <c r="B45" s="868" t="s">
        <v>51</v>
      </c>
      <c r="C45" s="779">
        <v>4</v>
      </c>
      <c r="D45" s="779" t="s">
        <v>37</v>
      </c>
      <c r="E45" s="789" t="s">
        <v>37</v>
      </c>
      <c r="F45" s="1533" t="s">
        <v>36</v>
      </c>
      <c r="G45" s="1533" t="s">
        <v>36</v>
      </c>
      <c r="H45" s="1533" t="s">
        <v>36</v>
      </c>
      <c r="I45" s="1533" t="s">
        <v>36</v>
      </c>
      <c r="J45" s="1536" t="s">
        <v>36</v>
      </c>
      <c r="K45" s="1533" t="s">
        <v>35</v>
      </c>
      <c r="L45" s="1533" t="s">
        <v>35</v>
      </c>
      <c r="M45" s="1536" t="s">
        <v>461</v>
      </c>
      <c r="N45" s="1536" t="s">
        <v>461</v>
      </c>
      <c r="O45" s="1536" t="s">
        <v>461</v>
      </c>
      <c r="P45" s="1536" t="s">
        <v>461</v>
      </c>
      <c r="Q45" s="1536" t="s">
        <v>461</v>
      </c>
      <c r="R45" s="1533"/>
      <c r="S45" s="1533"/>
      <c r="T45" s="1533" t="s">
        <v>36</v>
      </c>
      <c r="U45" s="1533" t="s">
        <v>36</v>
      </c>
      <c r="V45" s="1533" t="s">
        <v>36</v>
      </c>
      <c r="W45" s="1866" t="s">
        <v>32</v>
      </c>
      <c r="X45" s="1866" t="s">
        <v>32</v>
      </c>
      <c r="Y45" s="1533"/>
      <c r="Z45" s="779"/>
      <c r="AA45" s="1866" t="s">
        <v>460</v>
      </c>
      <c r="AB45" s="1536" t="s">
        <v>460</v>
      </c>
      <c r="AC45" s="1536" t="s">
        <v>460</v>
      </c>
      <c r="AD45" s="1536" t="s">
        <v>460</v>
      </c>
      <c r="AE45" s="1541" t="s">
        <v>460</v>
      </c>
      <c r="AF45" s="1541" t="s">
        <v>37</v>
      </c>
      <c r="AG45" s="975"/>
      <c r="AH45" s="117"/>
      <c r="AI45" s="117"/>
      <c r="AJ45" s="780">
        <v>182.45</v>
      </c>
      <c r="AK45" s="780">
        <v>10.5</v>
      </c>
      <c r="AL45" s="780">
        <f>IF(AJ45="","",SUM(AJ45:AK45))</f>
        <v>192.95</v>
      </c>
      <c r="AM45" s="866">
        <f>IF(AJ45="","",AL45-NormTid)</f>
        <v>32.619999999999976</v>
      </c>
      <c r="AN45" s="866">
        <f>IF(AM45="","",AM45+'August 2023'!AN21)</f>
        <v>69.189999999999941</v>
      </c>
    </row>
    <row r="46" spans="1:40" ht="22.35" customHeight="1" x14ac:dyDescent="0.2">
      <c r="A46" s="867" t="s">
        <v>0</v>
      </c>
      <c r="B46" s="870" t="s">
        <v>0</v>
      </c>
      <c r="C46" s="779"/>
      <c r="D46" s="779"/>
      <c r="E46" s="779"/>
      <c r="F46" s="779"/>
      <c r="G46" s="779"/>
      <c r="H46" s="779"/>
      <c r="I46" s="779"/>
      <c r="J46" s="779"/>
      <c r="K46" s="779"/>
      <c r="L46" s="779"/>
      <c r="M46" s="779"/>
      <c r="N46" s="779"/>
      <c r="O46" s="779"/>
      <c r="P46" s="779"/>
      <c r="Q46" s="779"/>
      <c r="R46" s="779"/>
      <c r="S46" s="779"/>
      <c r="T46" s="779"/>
      <c r="U46" s="779"/>
      <c r="V46" s="779"/>
      <c r="W46" s="779"/>
      <c r="X46" s="779"/>
      <c r="Y46" s="779"/>
      <c r="AA46" s="779"/>
      <c r="AB46" s="779"/>
      <c r="AC46" s="779"/>
      <c r="AD46" s="779"/>
      <c r="AE46" s="779"/>
      <c r="AF46" s="779"/>
      <c r="AG46" s="779"/>
      <c r="AH46" s="117"/>
      <c r="AI46" s="117"/>
      <c r="AJ46" s="780">
        <f t="shared" ref="AJ46:AJ47" si="3">$AJ$12</f>
        <v>160.33000000000001</v>
      </c>
      <c r="AK46" s="780"/>
      <c r="AL46" s="780">
        <f t="shared" ref="AL46:AL47" si="4">IF(AJ46="","",SUM(AJ46:AK46))</f>
        <v>160.33000000000001</v>
      </c>
      <c r="AM46" s="866">
        <f t="shared" ref="AM46:AM47" si="5">IF(AJ46="","",AL46-AJ46)</f>
        <v>0</v>
      </c>
      <c r="AN46" s="866">
        <f>IF(AM46="","",AM46+'[2]August 2023'!AN42)</f>
        <v>0</v>
      </c>
    </row>
    <row r="47" spans="1:40" ht="22.35" customHeight="1" x14ac:dyDescent="0.2">
      <c r="A47" s="867"/>
      <c r="B47" s="868"/>
      <c r="C47" s="779"/>
      <c r="D47" s="779"/>
      <c r="E47" s="789"/>
      <c r="F47" s="789"/>
      <c r="G47" s="779"/>
      <c r="H47" s="791"/>
      <c r="I47" s="779"/>
      <c r="J47" s="779"/>
      <c r="K47" s="779"/>
      <c r="L47" s="789"/>
      <c r="M47" s="789"/>
      <c r="N47" s="779"/>
      <c r="O47" s="791"/>
      <c r="P47" s="779"/>
      <c r="Q47" s="779"/>
      <c r="R47" s="779"/>
      <c r="S47" s="789"/>
      <c r="T47" s="789"/>
      <c r="U47" s="779"/>
      <c r="V47" s="791"/>
      <c r="W47" s="779"/>
      <c r="X47" s="779"/>
      <c r="Y47" s="779"/>
      <c r="Z47" s="789"/>
      <c r="AA47" s="789"/>
      <c r="AB47" s="779"/>
      <c r="AC47" s="791"/>
      <c r="AD47" s="779"/>
      <c r="AE47" s="779"/>
      <c r="AF47" s="779"/>
      <c r="AG47" s="2033"/>
      <c r="AJ47" s="780">
        <f t="shared" si="3"/>
        <v>160.33000000000001</v>
      </c>
      <c r="AK47" s="780"/>
      <c r="AL47" s="780">
        <f t="shared" si="4"/>
        <v>160.33000000000001</v>
      </c>
      <c r="AM47" s="866">
        <f t="shared" si="5"/>
        <v>0</v>
      </c>
      <c r="AN47" s="866">
        <f>IF(AM47="","",AM47+'[2]August 2023'!AN43)</f>
        <v>0</v>
      </c>
    </row>
    <row r="48" spans="1:40" ht="22.35" customHeight="1" thickBot="1" x14ac:dyDescent="0.25">
      <c r="A48" s="332"/>
      <c r="B48" s="333" t="s">
        <v>53</v>
      </c>
      <c r="C48" s="334" t="s">
        <v>32</v>
      </c>
      <c r="D48" s="334"/>
      <c r="E48" s="335"/>
      <c r="F48" s="335" t="s">
        <v>32</v>
      </c>
      <c r="G48" s="334" t="s">
        <v>32</v>
      </c>
      <c r="H48" s="336" t="s">
        <v>32</v>
      </c>
      <c r="I48" s="334" t="s">
        <v>32</v>
      </c>
      <c r="J48" s="334" t="s">
        <v>32</v>
      </c>
      <c r="K48" s="334"/>
      <c r="L48" s="335"/>
      <c r="M48" s="335" t="s">
        <v>32</v>
      </c>
      <c r="N48" s="334" t="s">
        <v>32</v>
      </c>
      <c r="O48" s="336" t="s">
        <v>32</v>
      </c>
      <c r="P48" s="334" t="s">
        <v>32</v>
      </c>
      <c r="Q48" s="334" t="s">
        <v>32</v>
      </c>
      <c r="R48" s="334"/>
      <c r="S48" s="335"/>
      <c r="T48" s="335" t="s">
        <v>32</v>
      </c>
      <c r="U48" s="334" t="s">
        <v>32</v>
      </c>
      <c r="V48" s="336" t="s">
        <v>32</v>
      </c>
      <c r="W48" s="334" t="s">
        <v>32</v>
      </c>
      <c r="X48" s="334" t="s">
        <v>32</v>
      </c>
      <c r="Y48" s="334"/>
      <c r="Z48" s="335"/>
      <c r="AA48" s="335" t="s">
        <v>32</v>
      </c>
      <c r="AB48" s="334" t="s">
        <v>32</v>
      </c>
      <c r="AC48" s="336" t="s">
        <v>32</v>
      </c>
      <c r="AD48" s="334" t="s">
        <v>32</v>
      </c>
      <c r="AE48" s="338" t="s">
        <v>32</v>
      </c>
      <c r="AF48" s="334"/>
      <c r="AG48" s="340"/>
      <c r="AN48" s="311"/>
    </row>
    <row r="49" spans="1:38" ht="22.35" customHeight="1" x14ac:dyDescent="0.2">
      <c r="A49" s="209"/>
      <c r="B49" s="129"/>
      <c r="C49" s="483" t="s">
        <v>0</v>
      </c>
      <c r="D49" s="483" t="s">
        <v>0</v>
      </c>
      <c r="E49" s="483" t="s">
        <v>0</v>
      </c>
      <c r="H49" s="144" t="s">
        <v>138</v>
      </c>
      <c r="J49" s="483" t="s">
        <v>0</v>
      </c>
      <c r="K49" s="483" t="s">
        <v>0</v>
      </c>
      <c r="L49" s="483" t="s">
        <v>0</v>
      </c>
      <c r="T49" s="129" t="s">
        <v>0</v>
      </c>
      <c r="U49" s="129"/>
      <c r="V49" s="129" t="s">
        <v>0</v>
      </c>
      <c r="W49" s="1536" t="s">
        <v>0</v>
      </c>
      <c r="X49" s="1536" t="s">
        <v>0</v>
      </c>
      <c r="Y49" s="124"/>
      <c r="AA49" s="129" t="s">
        <v>0</v>
      </c>
      <c r="AD49" t="s">
        <v>0</v>
      </c>
      <c r="AE49" s="483">
        <v>25</v>
      </c>
      <c r="AF49" s="483" t="s">
        <v>0</v>
      </c>
      <c r="AG49" s="483" t="s">
        <v>0</v>
      </c>
    </row>
    <row r="50" spans="1:38" ht="22.35" customHeight="1" x14ac:dyDescent="0.2">
      <c r="A50" s="209"/>
      <c r="B50" s="129"/>
      <c r="U50" s="129"/>
      <c r="V50" s="129"/>
      <c r="W50" s="129"/>
      <c r="X50" s="129"/>
      <c r="Z50" s="124"/>
      <c r="AE50" t="s">
        <v>118</v>
      </c>
      <c r="AG50" t="s">
        <v>117</v>
      </c>
      <c r="AI50" t="s">
        <v>0</v>
      </c>
    </row>
    <row r="51" spans="1:38" ht="22.35" customHeight="1" x14ac:dyDescent="0.2">
      <c r="A51" s="209"/>
      <c r="B51" s="129"/>
      <c r="U51" s="129"/>
      <c r="V51" s="129"/>
      <c r="W51" s="129"/>
      <c r="X51" s="483" t="s">
        <v>0</v>
      </c>
      <c r="Y51" s="483" t="s">
        <v>0</v>
      </c>
      <c r="Z51" s="483" t="s">
        <v>0</v>
      </c>
    </row>
    <row r="52" spans="1:38" ht="22.35" customHeight="1" x14ac:dyDescent="0.2">
      <c r="A52" s="209"/>
      <c r="B52" s="129"/>
      <c r="U52" s="129"/>
      <c r="V52" s="129"/>
      <c r="W52" s="129"/>
      <c r="X52" s="129"/>
      <c r="Y52" s="124"/>
      <c r="AI52" t="s">
        <v>0</v>
      </c>
    </row>
    <row r="53" spans="1:38" ht="22.35" customHeight="1" x14ac:dyDescent="0.2">
      <c r="A53" s="209"/>
    </row>
    <row r="54" spans="1:38" ht="12.75" customHeight="1" thickBot="1" x14ac:dyDescent="0.25">
      <c r="A54" s="104" t="s">
        <v>55</v>
      </c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K54" s="1"/>
    </row>
    <row r="55" spans="1:38" ht="28.5" customHeight="1" x14ac:dyDescent="0.2">
      <c r="A55" s="1568" t="s">
        <v>56</v>
      </c>
      <c r="B55" s="1569"/>
      <c r="C55" s="1569"/>
      <c r="D55" s="446" t="s">
        <v>57</v>
      </c>
      <c r="E55" s="1571"/>
      <c r="F55" s="1571"/>
      <c r="G55" s="1571"/>
      <c r="H55" s="1571"/>
      <c r="I55" s="1571"/>
      <c r="J55" s="1571"/>
      <c r="K55" s="1571"/>
      <c r="L55" s="1571"/>
      <c r="M55" s="1572" t="s">
        <v>58</v>
      </c>
      <c r="N55" s="1571"/>
      <c r="O55" s="1571"/>
      <c r="P55" s="1571"/>
      <c r="Q55" s="1571"/>
      <c r="R55" s="1571"/>
      <c r="S55" s="1573"/>
      <c r="T55" s="4261" t="s">
        <v>59</v>
      </c>
      <c r="U55" s="4262"/>
      <c r="V55" s="4262"/>
      <c r="W55" s="4262"/>
      <c r="X55" s="4262"/>
      <c r="Y55" s="4262"/>
      <c r="Z55" s="4263"/>
      <c r="AA55" s="447" t="s">
        <v>60</v>
      </c>
      <c r="AB55" s="427"/>
      <c r="AC55" s="427"/>
      <c r="AD55" s="427"/>
      <c r="AE55" s="427"/>
      <c r="AF55" s="427"/>
      <c r="AG55" s="448"/>
      <c r="AK55" s="1"/>
    </row>
    <row r="56" spans="1:38" ht="22.35" customHeight="1" x14ac:dyDescent="0.2">
      <c r="A56" s="1577" t="s">
        <v>61</v>
      </c>
      <c r="B56" s="1514"/>
      <c r="C56" s="1514"/>
      <c r="D56" s="1578" t="s">
        <v>62</v>
      </c>
      <c r="E56" s="1579"/>
      <c r="F56" s="1501"/>
      <c r="G56" s="1501"/>
      <c r="H56" s="1501"/>
      <c r="I56" s="1501"/>
      <c r="J56" s="1501"/>
      <c r="K56" s="1501"/>
      <c r="L56" s="1509"/>
      <c r="M56" s="1580" t="s">
        <v>63</v>
      </c>
      <c r="N56" s="1514"/>
      <c r="O56" s="1581"/>
      <c r="P56" s="1514"/>
      <c r="Q56" s="1514"/>
      <c r="R56" s="1514"/>
      <c r="S56" s="1582"/>
      <c r="T56" s="1578" t="s">
        <v>64</v>
      </c>
      <c r="U56" s="1501"/>
      <c r="V56" s="1579"/>
      <c r="W56" s="1501"/>
      <c r="X56" s="1501"/>
      <c r="Y56" s="1501"/>
      <c r="Z56" s="1509"/>
      <c r="AA56" s="105" t="s">
        <v>65</v>
      </c>
      <c r="AD56" s="60"/>
      <c r="AG56" s="63"/>
      <c r="AK56" s="1"/>
    </row>
    <row r="57" spans="1:38" ht="22.35" customHeight="1" x14ac:dyDescent="0.2">
      <c r="A57" s="1583" t="s">
        <v>66</v>
      </c>
      <c r="B57" s="1501"/>
      <c r="C57" s="1501"/>
      <c r="D57" s="1584"/>
      <c r="E57" s="1501"/>
      <c r="F57" s="1501"/>
      <c r="G57" s="1509"/>
      <c r="H57" s="1516" t="s">
        <v>67</v>
      </c>
      <c r="I57" s="1501"/>
      <c r="J57" s="1501"/>
      <c r="K57" s="1501"/>
      <c r="L57" s="1501"/>
      <c r="M57" s="1585"/>
      <c r="N57" s="1501"/>
      <c r="O57" s="1501"/>
      <c r="P57" s="1501"/>
      <c r="Q57" s="1501"/>
      <c r="R57" s="1501"/>
      <c r="S57" s="1501"/>
      <c r="T57" s="1584"/>
      <c r="U57" s="104" t="s">
        <v>68</v>
      </c>
      <c r="AA57" s="1581"/>
      <c r="AB57" s="1514"/>
      <c r="AC57" s="1514"/>
      <c r="AD57" s="1514"/>
      <c r="AE57" s="1514"/>
      <c r="AF57" s="1514"/>
      <c r="AG57" s="1586"/>
      <c r="AK57" s="42"/>
    </row>
    <row r="58" spans="1:38" ht="22.35" customHeight="1" thickBot="1" x14ac:dyDescent="0.25">
      <c r="A58" s="1587" t="s">
        <v>69</v>
      </c>
      <c r="B58" s="1588"/>
      <c r="C58" s="1588"/>
      <c r="D58" s="1589"/>
      <c r="E58" s="1588"/>
      <c r="F58" s="1588"/>
      <c r="G58" s="1590"/>
      <c r="H58" s="1591" t="s">
        <v>70</v>
      </c>
      <c r="I58" s="1590"/>
      <c r="J58" s="1588"/>
      <c r="K58" s="1588"/>
      <c r="L58" s="1588"/>
      <c r="M58" s="1592"/>
      <c r="N58" s="1588"/>
      <c r="O58" s="1588"/>
      <c r="P58" s="1588"/>
      <c r="Q58" s="1593"/>
      <c r="R58" s="1593"/>
      <c r="S58" s="1593"/>
      <c r="T58" s="1589"/>
      <c r="U58" s="1594" t="s">
        <v>71</v>
      </c>
      <c r="V58" s="1588"/>
      <c r="W58" s="1588"/>
      <c r="X58" s="1588"/>
      <c r="Y58" s="1588"/>
      <c r="Z58" s="1588"/>
      <c r="AA58" s="1588"/>
      <c r="AB58" s="1588"/>
      <c r="AC58" s="1588"/>
      <c r="AD58" s="1588"/>
      <c r="AE58" s="1588"/>
      <c r="AF58" s="1588"/>
      <c r="AG58" s="1595"/>
      <c r="AK58" s="1"/>
    </row>
    <row r="59" spans="1:38" ht="22.35" customHeight="1" x14ac:dyDescent="0.2">
      <c r="B59" s="64" t="s">
        <v>27</v>
      </c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1"/>
    </row>
    <row r="60" spans="1:38" ht="22.35" customHeight="1" thickBot="1" x14ac:dyDescent="0.25">
      <c r="A60" s="1596" t="s">
        <v>28</v>
      </c>
      <c r="B60" s="1597" t="s">
        <v>29</v>
      </c>
      <c r="C60" s="1566">
        <v>1</v>
      </c>
      <c r="D60" s="1598">
        <v>2</v>
      </c>
      <c r="E60" s="1598">
        <v>3</v>
      </c>
      <c r="F60" s="1566">
        <v>4</v>
      </c>
      <c r="G60" s="1566">
        <v>5</v>
      </c>
      <c r="H60" s="1566">
        <v>6</v>
      </c>
      <c r="I60" s="1566">
        <v>7</v>
      </c>
      <c r="J60" s="1566">
        <v>8</v>
      </c>
      <c r="K60" s="1598">
        <v>9</v>
      </c>
      <c r="L60" s="1598">
        <v>10</v>
      </c>
      <c r="M60" s="1566">
        <v>11</v>
      </c>
      <c r="N60" s="1566">
        <v>12</v>
      </c>
      <c r="O60" s="1566">
        <v>13</v>
      </c>
      <c r="P60" s="1566">
        <v>14</v>
      </c>
      <c r="Q60" s="1566">
        <v>15</v>
      </c>
      <c r="R60" s="1598">
        <v>16</v>
      </c>
      <c r="S60" s="1598">
        <v>17</v>
      </c>
      <c r="T60" s="1566">
        <v>18</v>
      </c>
      <c r="U60" s="1566">
        <v>19</v>
      </c>
      <c r="V60" s="1566">
        <v>20</v>
      </c>
      <c r="W60" s="1566">
        <v>21</v>
      </c>
      <c r="X60" s="1566">
        <v>22</v>
      </c>
      <c r="Y60" s="1598">
        <v>23</v>
      </c>
      <c r="Z60" s="1598">
        <v>24</v>
      </c>
      <c r="AA60" s="1566">
        <v>25</v>
      </c>
      <c r="AB60" s="1566">
        <v>26</v>
      </c>
      <c r="AC60" s="1566">
        <v>27</v>
      </c>
      <c r="AD60" s="1566">
        <v>28</v>
      </c>
      <c r="AE60" s="1566">
        <v>29</v>
      </c>
      <c r="AF60" s="1598">
        <v>30</v>
      </c>
      <c r="AG60" s="1714"/>
      <c r="AH60" s="111"/>
      <c r="AI60" s="112"/>
      <c r="AL60" t="s">
        <v>0</v>
      </c>
    </row>
    <row r="61" spans="1:38" ht="22.35" customHeight="1" x14ac:dyDescent="0.2">
      <c r="A61" s="449">
        <v>1</v>
      </c>
      <c r="B61" s="435" t="s">
        <v>72</v>
      </c>
      <c r="C61" s="2036">
        <v>3</v>
      </c>
      <c r="D61" s="437"/>
      <c r="E61" s="450"/>
      <c r="F61" s="450">
        <v>11</v>
      </c>
      <c r="G61" s="450">
        <v>11</v>
      </c>
      <c r="H61" s="450">
        <v>11</v>
      </c>
      <c r="I61" s="450">
        <v>11</v>
      </c>
      <c r="J61" s="437">
        <v>11</v>
      </c>
      <c r="K61" s="450" t="s">
        <v>73</v>
      </c>
      <c r="L61" s="2036" t="s">
        <v>73</v>
      </c>
      <c r="M61" s="450" t="s">
        <v>36</v>
      </c>
      <c r="N61" s="450" t="s">
        <v>36</v>
      </c>
      <c r="O61" s="437" t="s">
        <v>36</v>
      </c>
      <c r="P61" s="450" t="s">
        <v>36</v>
      </c>
      <c r="Q61" s="451" t="s">
        <v>36</v>
      </c>
      <c r="R61" s="437" t="s">
        <v>80</v>
      </c>
      <c r="S61" s="450" t="s">
        <v>80</v>
      </c>
      <c r="T61" s="450">
        <v>8</v>
      </c>
      <c r="U61" s="450">
        <v>8</v>
      </c>
      <c r="V61" s="450">
        <v>8</v>
      </c>
      <c r="W61" s="450">
        <v>8</v>
      </c>
      <c r="X61" s="451">
        <v>8</v>
      </c>
      <c r="Y61" s="451"/>
      <c r="Z61" s="450"/>
      <c r="AA61" s="450" t="s">
        <v>36</v>
      </c>
      <c r="AB61" s="451" t="s">
        <v>36</v>
      </c>
      <c r="AC61" s="451" t="s">
        <v>36</v>
      </c>
      <c r="AD61" s="451" t="s">
        <v>36</v>
      </c>
      <c r="AE61" s="450" t="s">
        <v>36</v>
      </c>
      <c r="AF61" s="450"/>
      <c r="AG61" s="452"/>
      <c r="AH61" s="116"/>
      <c r="AI61" s="117"/>
    </row>
    <row r="62" spans="1:38" ht="22.35" customHeight="1" x14ac:dyDescent="0.2">
      <c r="A62" s="1603">
        <v>6</v>
      </c>
      <c r="B62" s="1532" t="s">
        <v>74</v>
      </c>
      <c r="C62" s="1526">
        <v>1</v>
      </c>
      <c r="D62" s="1526"/>
      <c r="E62" s="1526"/>
      <c r="F62" s="1539">
        <v>9</v>
      </c>
      <c r="G62" s="1539">
        <v>9</v>
      </c>
      <c r="H62" s="1539">
        <v>9</v>
      </c>
      <c r="I62" s="1539">
        <v>9</v>
      </c>
      <c r="J62" s="1539">
        <v>9</v>
      </c>
      <c r="K62" s="1539" t="s">
        <v>75</v>
      </c>
      <c r="L62" s="1539" t="s">
        <v>76</v>
      </c>
      <c r="M62" s="1539" t="s">
        <v>36</v>
      </c>
      <c r="N62" s="1539" t="s">
        <v>36</v>
      </c>
      <c r="O62" s="1539" t="s">
        <v>36</v>
      </c>
      <c r="P62" s="1539" t="s">
        <v>36</v>
      </c>
      <c r="Q62" s="1539" t="s">
        <v>36</v>
      </c>
      <c r="R62" s="1539" t="s">
        <v>82</v>
      </c>
      <c r="S62" s="1539" t="s">
        <v>80</v>
      </c>
      <c r="T62" s="1539">
        <v>6</v>
      </c>
      <c r="U62" s="1539">
        <v>6</v>
      </c>
      <c r="V62" s="1539">
        <v>6</v>
      </c>
      <c r="W62" s="1539">
        <v>6</v>
      </c>
      <c r="X62" s="1539">
        <v>6</v>
      </c>
      <c r="Y62" s="1539"/>
      <c r="Z62" s="1539"/>
      <c r="AA62" s="1526" t="s">
        <v>36</v>
      </c>
      <c r="AB62" s="1526" t="s">
        <v>36</v>
      </c>
      <c r="AC62" s="1526" t="s">
        <v>36</v>
      </c>
      <c r="AD62" s="1526" t="s">
        <v>36</v>
      </c>
      <c r="AE62" s="1526" t="s">
        <v>36</v>
      </c>
      <c r="AF62" s="1526"/>
      <c r="AG62" s="1606"/>
      <c r="AH62" s="116"/>
      <c r="AI62" s="117"/>
    </row>
    <row r="63" spans="1:38" ht="22.35" customHeight="1" thickBot="1" x14ac:dyDescent="0.25">
      <c r="A63" s="1607">
        <v>11</v>
      </c>
      <c r="B63" s="1608" t="s">
        <v>0</v>
      </c>
      <c r="C63" s="1609">
        <v>5</v>
      </c>
      <c r="D63" s="1609"/>
      <c r="E63" s="1609"/>
      <c r="F63" s="1609">
        <v>10</v>
      </c>
      <c r="G63" s="1609">
        <v>10</v>
      </c>
      <c r="H63" s="1609">
        <v>10</v>
      </c>
      <c r="I63" s="1609">
        <v>10</v>
      </c>
      <c r="J63" s="1609">
        <v>10</v>
      </c>
      <c r="K63" s="1609" t="s">
        <v>76</v>
      </c>
      <c r="L63" s="1609" t="s">
        <v>76</v>
      </c>
      <c r="M63" s="1616" t="s">
        <v>36</v>
      </c>
      <c r="N63" s="1609" t="s">
        <v>36</v>
      </c>
      <c r="O63" s="1609" t="s">
        <v>36</v>
      </c>
      <c r="P63" s="1609" t="s">
        <v>36</v>
      </c>
      <c r="Q63" s="1609" t="s">
        <v>36</v>
      </c>
      <c r="R63" s="1609" t="s">
        <v>84</v>
      </c>
      <c r="S63" s="1609" t="s">
        <v>84</v>
      </c>
      <c r="T63" s="1895">
        <v>7</v>
      </c>
      <c r="U63" s="1609">
        <v>7</v>
      </c>
      <c r="V63" s="1609">
        <v>7</v>
      </c>
      <c r="W63" s="1609">
        <v>7</v>
      </c>
      <c r="X63" s="1609">
        <v>7</v>
      </c>
      <c r="Y63" s="1609"/>
      <c r="Z63" s="1609"/>
      <c r="AA63" s="1609">
        <v>4</v>
      </c>
      <c r="AB63" s="1609">
        <v>4</v>
      </c>
      <c r="AC63" s="1609">
        <v>4</v>
      </c>
      <c r="AD63" s="1609">
        <v>4</v>
      </c>
      <c r="AE63" s="1609">
        <v>4</v>
      </c>
      <c r="AF63" s="1609"/>
      <c r="AG63" s="1611"/>
      <c r="AH63" s="116"/>
      <c r="AI63" s="117"/>
    </row>
    <row r="64" spans="1:38" ht="22.35" customHeight="1" x14ac:dyDescent="0.2">
      <c r="A64" s="449">
        <v>2</v>
      </c>
      <c r="B64" s="435" t="s">
        <v>79</v>
      </c>
      <c r="C64" s="458">
        <v>11</v>
      </c>
      <c r="D64" s="458" t="s">
        <v>73</v>
      </c>
      <c r="E64" s="458" t="s">
        <v>73</v>
      </c>
      <c r="F64" s="458" t="s">
        <v>36</v>
      </c>
      <c r="G64" s="458" t="s">
        <v>36</v>
      </c>
      <c r="H64" s="450" t="s">
        <v>36</v>
      </c>
      <c r="I64" s="450" t="s">
        <v>36</v>
      </c>
      <c r="J64" s="437" t="s">
        <v>36</v>
      </c>
      <c r="K64" s="437" t="s">
        <v>80</v>
      </c>
      <c r="L64" s="450" t="s">
        <v>80</v>
      </c>
      <c r="M64" s="450">
        <v>8</v>
      </c>
      <c r="N64" s="450">
        <v>8</v>
      </c>
      <c r="O64" s="451">
        <v>8</v>
      </c>
      <c r="P64" s="450">
        <v>8</v>
      </c>
      <c r="Q64" s="451">
        <v>8</v>
      </c>
      <c r="R64" s="451"/>
      <c r="S64" s="437"/>
      <c r="T64" s="451" t="s">
        <v>36</v>
      </c>
      <c r="U64" s="451" t="s">
        <v>36</v>
      </c>
      <c r="V64" s="451" t="s">
        <v>36</v>
      </c>
      <c r="W64" s="451" t="s">
        <v>36</v>
      </c>
      <c r="X64" s="451" t="s">
        <v>36</v>
      </c>
      <c r="Y64" s="450"/>
      <c r="Z64" s="450"/>
      <c r="AA64" s="450">
        <v>1</v>
      </c>
      <c r="AB64" s="450">
        <v>1</v>
      </c>
      <c r="AC64" s="451">
        <v>1</v>
      </c>
      <c r="AD64" s="451">
        <v>1</v>
      </c>
      <c r="AE64" s="450">
        <v>1</v>
      </c>
      <c r="AF64" s="450"/>
      <c r="AG64" s="452"/>
      <c r="AH64" s="116"/>
      <c r="AI64" s="117"/>
    </row>
    <row r="65" spans="1:35" ht="22.35" customHeight="1" x14ac:dyDescent="0.2">
      <c r="A65" s="1603">
        <v>7</v>
      </c>
      <c r="B65" s="1532" t="s">
        <v>81</v>
      </c>
      <c r="C65" s="1536">
        <v>9</v>
      </c>
      <c r="D65" s="1536" t="s">
        <v>75</v>
      </c>
      <c r="E65" s="1536" t="s">
        <v>76</v>
      </c>
      <c r="F65" s="1536" t="s">
        <v>36</v>
      </c>
      <c r="G65" s="1567" t="s">
        <v>36</v>
      </c>
      <c r="H65" s="1567" t="s">
        <v>36</v>
      </c>
      <c r="I65" s="1535" t="s">
        <v>36</v>
      </c>
      <c r="J65" s="1550" t="s">
        <v>36</v>
      </c>
      <c r="K65" s="1550" t="s">
        <v>82</v>
      </c>
      <c r="L65" s="1550" t="s">
        <v>80</v>
      </c>
      <c r="M65" s="1550">
        <v>6</v>
      </c>
      <c r="N65" s="1537">
        <v>6</v>
      </c>
      <c r="O65" s="1537">
        <v>6</v>
      </c>
      <c r="P65" s="1550">
        <v>6</v>
      </c>
      <c r="Q65" s="1550">
        <v>6</v>
      </c>
      <c r="R65" s="1550"/>
      <c r="S65" s="1550"/>
      <c r="T65" s="1550" t="s">
        <v>36</v>
      </c>
      <c r="U65" s="1537" t="s">
        <v>36</v>
      </c>
      <c r="V65" s="1537" t="s">
        <v>36</v>
      </c>
      <c r="W65" s="1901" t="s">
        <v>36</v>
      </c>
      <c r="X65" s="1567" t="s">
        <v>36</v>
      </c>
      <c r="Y65" s="1567"/>
      <c r="Z65" s="1567"/>
      <c r="AA65" s="1567" t="s">
        <v>460</v>
      </c>
      <c r="AB65" s="2037">
        <v>5</v>
      </c>
      <c r="AC65" s="1567">
        <v>5</v>
      </c>
      <c r="AD65" s="1567">
        <v>5</v>
      </c>
      <c r="AE65" s="1567">
        <v>5</v>
      </c>
      <c r="AF65" s="1567"/>
      <c r="AG65" s="1613"/>
      <c r="AH65" s="116"/>
      <c r="AI65" s="117"/>
    </row>
    <row r="66" spans="1:35" ht="22.35" customHeight="1" thickBot="1" x14ac:dyDescent="0.25">
      <c r="A66" s="1607">
        <v>12</v>
      </c>
      <c r="B66" s="1614" t="s">
        <v>0</v>
      </c>
      <c r="C66" s="1616">
        <v>10</v>
      </c>
      <c r="D66" s="1616" t="s">
        <v>76</v>
      </c>
      <c r="E66" s="1616" t="s">
        <v>76</v>
      </c>
      <c r="F66" s="1616" t="s">
        <v>36</v>
      </c>
      <c r="G66" s="1616" t="s">
        <v>36</v>
      </c>
      <c r="H66" s="1616" t="s">
        <v>36</v>
      </c>
      <c r="I66" s="1616" t="s">
        <v>36</v>
      </c>
      <c r="J66" s="1616" t="s">
        <v>36</v>
      </c>
      <c r="K66" s="1616" t="s">
        <v>84</v>
      </c>
      <c r="L66" s="1616" t="s">
        <v>84</v>
      </c>
      <c r="M66" s="1616">
        <v>7</v>
      </c>
      <c r="N66" s="1616">
        <v>7</v>
      </c>
      <c r="O66" s="1616">
        <v>7</v>
      </c>
      <c r="P66" s="1616">
        <v>7</v>
      </c>
      <c r="Q66" s="1616">
        <v>7</v>
      </c>
      <c r="R66" s="1616"/>
      <c r="S66" s="1616"/>
      <c r="T66" s="1616">
        <v>4</v>
      </c>
      <c r="U66" s="1616">
        <v>4</v>
      </c>
      <c r="V66" s="1616">
        <v>4</v>
      </c>
      <c r="W66" s="1616">
        <v>4</v>
      </c>
      <c r="X66" s="1616">
        <v>4</v>
      </c>
      <c r="Y66" s="1616"/>
      <c r="Z66" s="1616"/>
      <c r="AA66" s="1616">
        <v>3</v>
      </c>
      <c r="AB66" s="1616">
        <v>3</v>
      </c>
      <c r="AC66" s="1616">
        <v>3</v>
      </c>
      <c r="AD66" s="1616">
        <v>3</v>
      </c>
      <c r="AE66" s="1616">
        <v>3</v>
      </c>
      <c r="AF66" s="1616"/>
      <c r="AG66" s="1618"/>
      <c r="AH66" s="116"/>
      <c r="AI66" s="117"/>
    </row>
    <row r="67" spans="1:35" ht="22.35" customHeight="1" x14ac:dyDescent="0.2">
      <c r="A67" s="449">
        <v>3</v>
      </c>
      <c r="B67" s="454" t="s">
        <v>0</v>
      </c>
      <c r="C67" s="437" t="s">
        <v>36</v>
      </c>
      <c r="D67" s="451" t="s">
        <v>80</v>
      </c>
      <c r="E67" s="450" t="s">
        <v>80</v>
      </c>
      <c r="F67" s="450">
        <v>8</v>
      </c>
      <c r="G67" s="450">
        <v>8</v>
      </c>
      <c r="H67" s="450">
        <v>8</v>
      </c>
      <c r="I67" s="450">
        <v>8</v>
      </c>
      <c r="J67" s="451">
        <v>8</v>
      </c>
      <c r="K67" s="451"/>
      <c r="L67" s="451"/>
      <c r="M67" s="451" t="s">
        <v>36</v>
      </c>
      <c r="N67" s="451" t="s">
        <v>36</v>
      </c>
      <c r="O67" s="451" t="s">
        <v>36</v>
      </c>
      <c r="P67" s="451" t="s">
        <v>36</v>
      </c>
      <c r="Q67" s="451" t="s">
        <v>36</v>
      </c>
      <c r="R67" s="450"/>
      <c r="S67" s="450"/>
      <c r="T67" s="450">
        <v>1</v>
      </c>
      <c r="U67" s="450">
        <v>1</v>
      </c>
      <c r="V67" s="451">
        <v>1</v>
      </c>
      <c r="W67" s="451">
        <v>1</v>
      </c>
      <c r="X67" s="437">
        <v>1</v>
      </c>
      <c r="Y67" s="450"/>
      <c r="Z67" s="450"/>
      <c r="AA67" s="450">
        <v>9</v>
      </c>
      <c r="AB67" s="450">
        <v>9</v>
      </c>
      <c r="AC67" s="457">
        <v>9</v>
      </c>
      <c r="AD67" s="450">
        <v>9</v>
      </c>
      <c r="AE67" s="450">
        <v>9</v>
      </c>
      <c r="AF67" s="450" t="s">
        <v>75</v>
      </c>
      <c r="AG67" s="452"/>
      <c r="AH67" s="116"/>
      <c r="AI67" s="117"/>
    </row>
    <row r="68" spans="1:35" ht="22.35" customHeight="1" x14ac:dyDescent="0.2">
      <c r="A68" s="1603">
        <v>8</v>
      </c>
      <c r="B68" s="1532" t="s">
        <v>88</v>
      </c>
      <c r="C68" s="1550" t="s">
        <v>36</v>
      </c>
      <c r="D68" s="1550" t="s">
        <v>82</v>
      </c>
      <c r="E68" s="1550" t="s">
        <v>80</v>
      </c>
      <c r="F68" s="1550">
        <v>6</v>
      </c>
      <c r="G68" s="1550">
        <v>6</v>
      </c>
      <c r="H68" s="1550" t="s">
        <v>32</v>
      </c>
      <c r="I68" s="1550" t="s">
        <v>32</v>
      </c>
      <c r="J68" s="1550" t="s">
        <v>32</v>
      </c>
      <c r="K68" s="1550"/>
      <c r="L68" s="1550"/>
      <c r="M68" s="1550" t="s">
        <v>36</v>
      </c>
      <c r="N68" s="1536" t="s">
        <v>36</v>
      </c>
      <c r="O68" s="1550" t="s">
        <v>36</v>
      </c>
      <c r="P68" s="1550" t="s">
        <v>36</v>
      </c>
      <c r="Q68" s="1550" t="s">
        <v>36</v>
      </c>
      <c r="R68" s="1550"/>
      <c r="S68" s="1550"/>
      <c r="T68" s="1550">
        <v>5</v>
      </c>
      <c r="U68" s="1550">
        <v>5</v>
      </c>
      <c r="V68" s="1567">
        <v>5</v>
      </c>
      <c r="W68" s="1567">
        <v>5</v>
      </c>
      <c r="X68" s="2011">
        <v>5</v>
      </c>
      <c r="Y68" s="1567"/>
      <c r="Z68" s="1567"/>
      <c r="AA68" s="1567">
        <v>10</v>
      </c>
      <c r="AB68" s="1567">
        <v>10</v>
      </c>
      <c r="AC68" s="1567">
        <v>10</v>
      </c>
      <c r="AD68" s="1536">
        <v>10</v>
      </c>
      <c r="AE68" s="1536">
        <v>10</v>
      </c>
      <c r="AF68" s="1537" t="s">
        <v>76</v>
      </c>
      <c r="AG68" s="1613"/>
      <c r="AH68" s="116"/>
      <c r="AI68" s="117"/>
    </row>
    <row r="69" spans="1:35" ht="22.35" customHeight="1" thickBot="1" x14ac:dyDescent="0.25">
      <c r="A69" s="1607">
        <v>13</v>
      </c>
      <c r="B69" s="1608" t="s">
        <v>0</v>
      </c>
      <c r="C69" s="1566" t="s">
        <v>36</v>
      </c>
      <c r="D69" s="1566" t="s">
        <v>84</v>
      </c>
      <c r="E69" s="1609" t="s">
        <v>84</v>
      </c>
      <c r="F69" s="1609">
        <v>7</v>
      </c>
      <c r="G69" s="1609">
        <v>7</v>
      </c>
      <c r="H69" s="1609">
        <v>7</v>
      </c>
      <c r="I69" s="1609">
        <v>7</v>
      </c>
      <c r="J69" s="1566">
        <v>7</v>
      </c>
      <c r="K69" s="1609"/>
      <c r="L69" s="1626"/>
      <c r="M69" s="1609">
        <v>4</v>
      </c>
      <c r="N69" s="1626">
        <v>4</v>
      </c>
      <c r="O69" s="1626">
        <v>4</v>
      </c>
      <c r="P69" s="1626">
        <v>4</v>
      </c>
      <c r="Q69" s="1609">
        <v>4</v>
      </c>
      <c r="R69" s="1609"/>
      <c r="S69" s="1609"/>
      <c r="T69" s="1609">
        <v>3</v>
      </c>
      <c r="U69" s="1609">
        <v>3</v>
      </c>
      <c r="V69" s="1609">
        <v>3</v>
      </c>
      <c r="W69" s="1609">
        <v>3</v>
      </c>
      <c r="X69" s="1609">
        <v>3</v>
      </c>
      <c r="Y69" s="1566"/>
      <c r="Z69" s="1609"/>
      <c r="AA69" s="1609">
        <v>11</v>
      </c>
      <c r="AB69" s="1609">
        <v>11</v>
      </c>
      <c r="AC69" s="1609">
        <v>11</v>
      </c>
      <c r="AD69" s="1609">
        <v>11</v>
      </c>
      <c r="AE69" s="1566">
        <v>11</v>
      </c>
      <c r="AF69" s="1609" t="s">
        <v>73</v>
      </c>
      <c r="AG69" s="1611"/>
      <c r="AH69" s="116"/>
      <c r="AI69" s="117"/>
    </row>
    <row r="70" spans="1:35" ht="22.35" customHeight="1" x14ac:dyDescent="0.2">
      <c r="A70" s="449">
        <v>4</v>
      </c>
      <c r="B70" s="435" t="s">
        <v>90</v>
      </c>
      <c r="C70" s="456">
        <v>8</v>
      </c>
      <c r="D70" s="456"/>
      <c r="E70" s="456"/>
      <c r="F70" s="437" t="s">
        <v>36</v>
      </c>
      <c r="G70" s="437" t="s">
        <v>36</v>
      </c>
      <c r="H70" s="437" t="s">
        <v>36</v>
      </c>
      <c r="I70" s="437" t="s">
        <v>36</v>
      </c>
      <c r="J70" s="437" t="s">
        <v>36</v>
      </c>
      <c r="K70" s="437"/>
      <c r="L70" s="437"/>
      <c r="M70" s="437">
        <v>1</v>
      </c>
      <c r="N70" s="437">
        <v>1</v>
      </c>
      <c r="O70" s="437">
        <v>1</v>
      </c>
      <c r="P70" s="437">
        <v>1</v>
      </c>
      <c r="Q70" s="437">
        <v>1</v>
      </c>
      <c r="R70" s="2038" t="s">
        <v>54</v>
      </c>
      <c r="S70" s="437"/>
      <c r="T70" s="450">
        <v>9</v>
      </c>
      <c r="U70" s="450">
        <v>9</v>
      </c>
      <c r="V70" s="457">
        <v>9</v>
      </c>
      <c r="W70" s="450">
        <v>9</v>
      </c>
      <c r="X70" s="450">
        <v>9</v>
      </c>
      <c r="Y70" s="437" t="s">
        <v>75</v>
      </c>
      <c r="Z70" s="450" t="s">
        <v>76</v>
      </c>
      <c r="AA70" s="450" t="s">
        <v>36</v>
      </c>
      <c r="AB70" s="450" t="s">
        <v>36</v>
      </c>
      <c r="AC70" s="450" t="s">
        <v>36</v>
      </c>
      <c r="AD70" s="450" t="s">
        <v>36</v>
      </c>
      <c r="AE70" s="451" t="s">
        <v>36</v>
      </c>
      <c r="AF70" s="450" t="s">
        <v>82</v>
      </c>
      <c r="AG70" s="452"/>
      <c r="AH70" s="116"/>
      <c r="AI70" s="117"/>
    </row>
    <row r="71" spans="1:35" ht="22.35" customHeight="1" x14ac:dyDescent="0.2">
      <c r="A71" s="1603">
        <v>9</v>
      </c>
      <c r="B71" s="1532" t="s">
        <v>91</v>
      </c>
      <c r="C71" s="1567">
        <v>6</v>
      </c>
      <c r="D71" s="1567"/>
      <c r="E71" s="1567"/>
      <c r="F71" s="1567" t="s">
        <v>36</v>
      </c>
      <c r="G71" s="1567" t="s">
        <v>36</v>
      </c>
      <c r="H71" s="1567" t="s">
        <v>36</v>
      </c>
      <c r="I71" s="1567" t="s">
        <v>36</v>
      </c>
      <c r="J71" s="1567" t="s">
        <v>36</v>
      </c>
      <c r="K71" s="1567"/>
      <c r="L71" s="1567"/>
      <c r="M71" s="1567">
        <v>5</v>
      </c>
      <c r="N71" s="1567">
        <v>5</v>
      </c>
      <c r="O71" s="1567">
        <v>5</v>
      </c>
      <c r="P71" s="1567">
        <v>5</v>
      </c>
      <c r="Q71" s="1535">
        <v>5</v>
      </c>
      <c r="R71" s="1567"/>
      <c r="S71" s="1567"/>
      <c r="T71" s="1567">
        <v>10</v>
      </c>
      <c r="U71" s="1567">
        <v>10</v>
      </c>
      <c r="V71" s="1567">
        <v>10</v>
      </c>
      <c r="W71" s="1567">
        <v>10</v>
      </c>
      <c r="X71" s="1567">
        <v>10</v>
      </c>
      <c r="Y71" s="1567" t="s">
        <v>37</v>
      </c>
      <c r="Z71" s="1567" t="s">
        <v>37</v>
      </c>
      <c r="AA71" s="1567" t="s">
        <v>36</v>
      </c>
      <c r="AB71" s="1567" t="s">
        <v>36</v>
      </c>
      <c r="AC71" s="1567" t="s">
        <v>36</v>
      </c>
      <c r="AD71" s="1567" t="s">
        <v>36</v>
      </c>
      <c r="AE71" s="1567" t="s">
        <v>36</v>
      </c>
      <c r="AF71" s="1567" t="s">
        <v>84</v>
      </c>
      <c r="AG71" s="1613"/>
      <c r="AH71" s="116"/>
      <c r="AI71" s="117"/>
    </row>
    <row r="72" spans="1:35" ht="22.35" customHeight="1" thickBot="1" x14ac:dyDescent="0.25">
      <c r="A72" s="1607">
        <v>14</v>
      </c>
      <c r="B72" s="1608" t="s">
        <v>92</v>
      </c>
      <c r="C72" s="1566">
        <v>7</v>
      </c>
      <c r="D72" s="1609"/>
      <c r="E72" s="1609"/>
      <c r="F72" s="2039">
        <v>4</v>
      </c>
      <c r="G72" s="2040">
        <v>4</v>
      </c>
      <c r="H72" s="2040">
        <v>4</v>
      </c>
      <c r="I72" s="2040">
        <v>4</v>
      </c>
      <c r="J72" s="2039">
        <v>4</v>
      </c>
      <c r="K72" s="1609"/>
      <c r="L72" s="1609"/>
      <c r="M72" s="2041">
        <v>3</v>
      </c>
      <c r="N72" s="2041">
        <v>3</v>
      </c>
      <c r="O72" s="2042">
        <v>3</v>
      </c>
      <c r="P72" s="2041">
        <v>3</v>
      </c>
      <c r="Q72" s="2041">
        <v>3</v>
      </c>
      <c r="R72" s="1566"/>
      <c r="S72" s="1609"/>
      <c r="T72" s="1609">
        <v>11</v>
      </c>
      <c r="U72" s="1609">
        <v>11</v>
      </c>
      <c r="V72" s="1609">
        <v>11</v>
      </c>
      <c r="W72" s="1609">
        <v>11</v>
      </c>
      <c r="X72" s="1566">
        <v>11</v>
      </c>
      <c r="Y72" s="1609" t="s">
        <v>73</v>
      </c>
      <c r="Z72" s="1609" t="s">
        <v>73</v>
      </c>
      <c r="AA72" s="1609" t="s">
        <v>36</v>
      </c>
      <c r="AB72" s="1609" t="s">
        <v>36</v>
      </c>
      <c r="AC72" s="1566" t="s">
        <v>36</v>
      </c>
      <c r="AD72" s="1609" t="s">
        <v>36</v>
      </c>
      <c r="AE72" s="1609" t="s">
        <v>36</v>
      </c>
      <c r="AF72" s="1566" t="s">
        <v>80</v>
      </c>
      <c r="AG72" s="1714"/>
      <c r="AH72" s="116"/>
      <c r="AI72" s="117"/>
    </row>
    <row r="73" spans="1:35" ht="22.35" customHeight="1" x14ac:dyDescent="0.2">
      <c r="A73" s="449">
        <v>5</v>
      </c>
      <c r="B73" s="1532" t="s">
        <v>93</v>
      </c>
      <c r="C73" s="458" t="s">
        <v>36</v>
      </c>
      <c r="D73" s="458"/>
      <c r="E73" s="458"/>
      <c r="F73" s="458">
        <v>1</v>
      </c>
      <c r="G73" s="451">
        <v>1</v>
      </c>
      <c r="H73" s="451">
        <v>1</v>
      </c>
      <c r="I73" s="451">
        <v>1</v>
      </c>
      <c r="J73" s="451">
        <v>1</v>
      </c>
      <c r="K73" s="450"/>
      <c r="L73" s="450"/>
      <c r="M73" s="450">
        <v>9</v>
      </c>
      <c r="N73" s="459">
        <v>9</v>
      </c>
      <c r="O73" s="437">
        <v>9</v>
      </c>
      <c r="P73" s="450">
        <v>9</v>
      </c>
      <c r="Q73" s="450">
        <v>9</v>
      </c>
      <c r="R73" s="437" t="s">
        <v>75</v>
      </c>
      <c r="S73" s="450" t="s">
        <v>76</v>
      </c>
      <c r="T73" s="450" t="s">
        <v>36</v>
      </c>
      <c r="U73" s="451" t="s">
        <v>36</v>
      </c>
      <c r="V73" s="451" t="s">
        <v>36</v>
      </c>
      <c r="W73" s="451" t="s">
        <v>36</v>
      </c>
      <c r="X73" s="451" t="s">
        <v>36</v>
      </c>
      <c r="Y73" s="459" t="s">
        <v>82</v>
      </c>
      <c r="Z73" s="451" t="s">
        <v>80</v>
      </c>
      <c r="AA73" s="451">
        <v>6</v>
      </c>
      <c r="AB73" s="451">
        <v>6</v>
      </c>
      <c r="AC73" s="451">
        <v>6</v>
      </c>
      <c r="AD73" s="450">
        <v>6</v>
      </c>
      <c r="AE73" s="450">
        <v>6</v>
      </c>
      <c r="AF73" s="437"/>
      <c r="AG73" s="460"/>
      <c r="AH73" s="116"/>
      <c r="AI73" s="117"/>
    </row>
    <row r="74" spans="1:35" ht="22.35" customHeight="1" x14ac:dyDescent="0.2">
      <c r="A74" s="1603">
        <v>10</v>
      </c>
      <c r="B74" s="1532" t="s">
        <v>387</v>
      </c>
      <c r="C74" s="1567" t="s">
        <v>36</v>
      </c>
      <c r="D74" s="1567"/>
      <c r="E74" s="1567"/>
      <c r="F74" s="1668">
        <v>5</v>
      </c>
      <c r="G74" s="1668">
        <v>5</v>
      </c>
      <c r="H74" s="1668">
        <v>5</v>
      </c>
      <c r="I74" s="1668" t="s">
        <v>467</v>
      </c>
      <c r="J74" s="2018">
        <v>5</v>
      </c>
      <c r="K74" s="1526"/>
      <c r="L74" s="1526"/>
      <c r="M74" s="1526">
        <v>10</v>
      </c>
      <c r="N74" s="1526">
        <v>10</v>
      </c>
      <c r="O74" s="1526">
        <v>10</v>
      </c>
      <c r="P74" s="1526">
        <v>10</v>
      </c>
      <c r="Q74" s="1526">
        <v>10</v>
      </c>
      <c r="R74" s="1526" t="s">
        <v>76</v>
      </c>
      <c r="S74" s="1526" t="s">
        <v>76</v>
      </c>
      <c r="T74" s="1526" t="s">
        <v>36</v>
      </c>
      <c r="U74" s="1526" t="s">
        <v>36</v>
      </c>
      <c r="V74" s="1526" t="s">
        <v>36</v>
      </c>
      <c r="W74" s="1536" t="s">
        <v>36</v>
      </c>
      <c r="X74" s="1567" t="s">
        <v>36</v>
      </c>
      <c r="Y74" s="1535" t="s">
        <v>84</v>
      </c>
      <c r="Z74" s="1567" t="s">
        <v>84</v>
      </c>
      <c r="AA74" s="1567">
        <v>7</v>
      </c>
      <c r="AB74" s="1567">
        <v>7</v>
      </c>
      <c r="AC74" s="1567">
        <v>7</v>
      </c>
      <c r="AD74" s="1567">
        <v>7</v>
      </c>
      <c r="AE74" s="1567">
        <v>7</v>
      </c>
      <c r="AF74" s="1567"/>
      <c r="AG74" s="1613"/>
      <c r="AH74" s="116"/>
      <c r="AI74" s="117"/>
    </row>
    <row r="75" spans="1:35" ht="22.35" customHeight="1" thickBot="1" x14ac:dyDescent="0.25">
      <c r="A75" s="1607">
        <v>15</v>
      </c>
      <c r="B75" s="1608" t="s">
        <v>95</v>
      </c>
      <c r="C75" s="1609">
        <v>4</v>
      </c>
      <c r="D75" s="1609"/>
      <c r="E75" s="1609"/>
      <c r="F75" s="2043">
        <v>3</v>
      </c>
      <c r="G75" s="2043">
        <v>3</v>
      </c>
      <c r="H75" s="1626">
        <v>3</v>
      </c>
      <c r="I75" s="2043">
        <v>3</v>
      </c>
      <c r="J75" s="2043">
        <v>3</v>
      </c>
      <c r="K75" s="1566"/>
      <c r="L75" s="1609"/>
      <c r="M75" s="1609">
        <v>11</v>
      </c>
      <c r="N75" s="1609">
        <v>11</v>
      </c>
      <c r="O75" s="1616">
        <v>11</v>
      </c>
      <c r="P75" s="1616">
        <v>11</v>
      </c>
      <c r="Q75" s="1616">
        <v>11</v>
      </c>
      <c r="R75" s="1616" t="s">
        <v>73</v>
      </c>
      <c r="S75" s="1616" t="s">
        <v>73</v>
      </c>
      <c r="T75" s="1616" t="s">
        <v>36</v>
      </c>
      <c r="U75" s="1616" t="s">
        <v>36</v>
      </c>
      <c r="V75" s="1609" t="s">
        <v>36</v>
      </c>
      <c r="W75" s="1609" t="s">
        <v>36</v>
      </c>
      <c r="X75" s="1609" t="s">
        <v>36</v>
      </c>
      <c r="Y75" s="1566" t="s">
        <v>80</v>
      </c>
      <c r="Z75" s="1609" t="s">
        <v>80</v>
      </c>
      <c r="AA75" s="1609">
        <v>8</v>
      </c>
      <c r="AB75" s="1609">
        <v>8</v>
      </c>
      <c r="AC75" s="1609">
        <v>8</v>
      </c>
      <c r="AD75" s="1609">
        <v>8</v>
      </c>
      <c r="AE75" s="1566">
        <v>8</v>
      </c>
      <c r="AF75" s="1626"/>
      <c r="AG75" s="1634"/>
      <c r="AH75" s="116"/>
      <c r="AI75" s="117"/>
    </row>
    <row r="76" spans="1:35" ht="22.35" customHeight="1" x14ac:dyDescent="0.2">
      <c r="A76" s="62"/>
      <c r="C76" s="48"/>
      <c r="D76" s="48"/>
      <c r="E76" s="48"/>
      <c r="F76" s="48"/>
      <c r="G76" s="48"/>
      <c r="H76" s="48"/>
      <c r="I76" s="48">
        <v>4</v>
      </c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1"/>
    </row>
    <row r="77" spans="1:35" ht="22.35" customHeight="1" x14ac:dyDescent="0.2">
      <c r="A77" s="69"/>
      <c r="B77" s="42" t="s">
        <v>96</v>
      </c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1"/>
    </row>
    <row r="78" spans="1:35" ht="22.35" customHeight="1" x14ac:dyDescent="0.2">
      <c r="A78" s="1635" t="s">
        <v>28</v>
      </c>
      <c r="B78" s="1635"/>
      <c r="C78" s="1605"/>
      <c r="D78" s="1635" t="s">
        <v>97</v>
      </c>
      <c r="E78" s="1636"/>
      <c r="F78" s="1605"/>
      <c r="G78" s="1635" t="s">
        <v>98</v>
      </c>
      <c r="H78" s="1636"/>
      <c r="I78" s="1605"/>
      <c r="J78" s="1635" t="s">
        <v>99</v>
      </c>
      <c r="K78" s="1636"/>
      <c r="L78" s="1605"/>
      <c r="M78" s="1635" t="s">
        <v>100</v>
      </c>
      <c r="N78" s="1636"/>
      <c r="O78" s="1605"/>
      <c r="P78" s="1635" t="s">
        <v>101</v>
      </c>
      <c r="Q78" s="1636"/>
      <c r="R78" s="1637"/>
      <c r="S78" s="1638" t="s">
        <v>102</v>
      </c>
      <c r="T78" s="1636"/>
      <c r="U78" s="1605"/>
      <c r="V78" s="1635" t="s">
        <v>103</v>
      </c>
      <c r="W78" s="1636"/>
      <c r="X78" s="1639" t="s">
        <v>104</v>
      </c>
      <c r="Y78" s="1636"/>
      <c r="Z78" s="1636"/>
      <c r="AA78" s="1640"/>
      <c r="AB78" s="1503"/>
      <c r="AC78" s="1503"/>
      <c r="AD78" s="1503"/>
      <c r="AE78" s="1503"/>
      <c r="AF78" s="1503"/>
      <c r="AG78" s="1504"/>
      <c r="AH78" s="1"/>
    </row>
    <row r="79" spans="1:35" ht="22.35" customHeight="1" x14ac:dyDescent="0.2">
      <c r="A79" s="1641">
        <v>8517</v>
      </c>
      <c r="B79" s="1642" t="s">
        <v>105</v>
      </c>
      <c r="C79" s="1643" t="s">
        <v>106</v>
      </c>
      <c r="D79" s="1644"/>
      <c r="E79" s="1502"/>
      <c r="F79" s="1643" t="s">
        <v>106</v>
      </c>
      <c r="G79" s="1644"/>
      <c r="H79" s="1502"/>
      <c r="I79" s="1643" t="s">
        <v>106</v>
      </c>
      <c r="J79" s="1644"/>
      <c r="K79" s="1502"/>
      <c r="L79" s="1643" t="s">
        <v>106</v>
      </c>
      <c r="M79" s="1644"/>
      <c r="N79" s="1502"/>
      <c r="O79" s="1643" t="s">
        <v>107</v>
      </c>
      <c r="P79" s="1644"/>
      <c r="Q79" s="1502"/>
      <c r="R79" s="1643"/>
      <c r="S79" s="1644"/>
      <c r="T79" s="1502"/>
      <c r="U79" s="1643" t="s">
        <v>108</v>
      </c>
      <c r="V79" s="1644"/>
      <c r="W79" s="1502"/>
      <c r="X79" s="1500"/>
      <c r="Y79" s="1503"/>
      <c r="Z79" s="1503"/>
      <c r="AA79" s="1503"/>
      <c r="AB79" s="1503"/>
      <c r="AC79" s="1503"/>
      <c r="AD79" s="1503"/>
      <c r="AE79" s="1503"/>
      <c r="AF79" s="1503"/>
      <c r="AG79" s="1504"/>
      <c r="AH79" s="1"/>
    </row>
    <row r="80" spans="1:35" ht="22.35" customHeight="1" x14ac:dyDescent="0.2">
      <c r="B80" s="1531" t="s">
        <v>109</v>
      </c>
      <c r="C80" s="1645" t="s">
        <v>110</v>
      </c>
      <c r="D80" s="1646"/>
      <c r="E80" s="1647"/>
      <c r="F80" s="1645" t="s">
        <v>110</v>
      </c>
      <c r="G80" s="1648"/>
      <c r="H80" s="1647"/>
      <c r="I80" s="1643" t="s">
        <v>110</v>
      </c>
      <c r="J80" s="1644"/>
      <c r="K80" s="1649"/>
      <c r="L80" s="1643" t="s">
        <v>110</v>
      </c>
      <c r="M80" s="1644"/>
      <c r="N80" s="1649"/>
      <c r="O80" s="1643" t="s">
        <v>111</v>
      </c>
      <c r="P80" s="1644"/>
      <c r="Q80" s="1502"/>
      <c r="R80" s="1650" t="s">
        <v>0</v>
      </c>
      <c r="S80" s="1644"/>
      <c r="T80" s="1649"/>
      <c r="U80" s="1644" t="s">
        <v>0</v>
      </c>
      <c r="V80" s="1644"/>
      <c r="W80" s="1502"/>
      <c r="X80" s="552" t="s">
        <v>0</v>
      </c>
      <c r="Y80" s="48"/>
      <c r="Z80" s="48"/>
      <c r="AA80" s="48"/>
      <c r="AB80" s="48"/>
      <c r="AC80" s="48"/>
      <c r="AD80" s="48"/>
      <c r="AE80" s="48"/>
      <c r="AF80" s="48"/>
      <c r="AG80" s="71"/>
      <c r="AH80" s="1"/>
    </row>
    <row r="81" spans="1:40" ht="22.35" customHeight="1" x14ac:dyDescent="0.2">
      <c r="A81" s="1651"/>
      <c r="B81" s="1642" t="s">
        <v>112</v>
      </c>
      <c r="C81" s="1645" t="s">
        <v>113</v>
      </c>
      <c r="D81" s="1646"/>
      <c r="E81" s="1648"/>
      <c r="F81" s="1645" t="s">
        <v>113</v>
      </c>
      <c r="G81" s="1646"/>
      <c r="H81" s="1648"/>
      <c r="I81" s="1645" t="s">
        <v>113</v>
      </c>
      <c r="J81" s="1646"/>
      <c r="K81" s="1648"/>
      <c r="L81" s="1645" t="s">
        <v>113</v>
      </c>
      <c r="M81" s="1646"/>
      <c r="N81" s="1648"/>
      <c r="O81" s="1645" t="s">
        <v>114</v>
      </c>
      <c r="P81" s="1646"/>
      <c r="Q81" s="1648"/>
      <c r="R81" s="553"/>
      <c r="S81" s="210"/>
      <c r="T81" s="1647"/>
      <c r="U81" s="1646"/>
      <c r="V81" s="1646"/>
      <c r="W81" s="1648"/>
      <c r="X81" s="1500"/>
      <c r="Y81" s="1503"/>
      <c r="Z81" s="1503"/>
      <c r="AA81" s="1503"/>
      <c r="AB81" s="1503"/>
      <c r="AC81" s="1503"/>
      <c r="AD81" s="1503"/>
      <c r="AE81" s="1503"/>
      <c r="AF81" s="1503"/>
      <c r="AG81" s="1504"/>
      <c r="AH81" s="1"/>
    </row>
    <row r="82" spans="1:40" ht="22.35" customHeight="1" x14ac:dyDescent="0.2">
      <c r="A82" s="1635"/>
      <c r="B82" s="1642"/>
      <c r="C82" s="1652"/>
      <c r="D82" s="1653"/>
      <c r="E82" s="1654"/>
      <c r="F82" s="1652"/>
      <c r="G82" s="1653"/>
      <c r="H82" s="1654"/>
      <c r="I82" s="1652"/>
      <c r="J82" s="1653"/>
      <c r="K82" s="1654"/>
      <c r="L82" s="1652"/>
      <c r="M82" s="1653"/>
      <c r="N82" s="1654"/>
      <c r="O82" s="1652"/>
      <c r="P82" s="1653"/>
      <c r="Q82" s="1654"/>
      <c r="R82" s="1652"/>
      <c r="S82" s="1653"/>
      <c r="T82" s="1654"/>
      <c r="U82" s="1652"/>
      <c r="V82" s="1653"/>
      <c r="W82" s="1654"/>
      <c r="X82" s="1502"/>
      <c r="Y82" s="1503"/>
      <c r="Z82" s="1503"/>
      <c r="AA82" s="1503"/>
      <c r="AB82" s="1503"/>
      <c r="AC82" s="1503"/>
      <c r="AD82" s="1503"/>
      <c r="AE82" s="1503"/>
      <c r="AF82" s="1503"/>
      <c r="AG82" s="1504"/>
      <c r="AH82" s="1"/>
      <c r="AJ82" t="s">
        <v>115</v>
      </c>
    </row>
    <row r="83" spans="1:40" ht="22.35" customHeight="1" x14ac:dyDescent="0.2">
      <c r="A83" s="37"/>
      <c r="B83" s="62"/>
      <c r="C83" s="46"/>
      <c r="D83" s="46"/>
      <c r="E83" s="6"/>
      <c r="F83" s="46"/>
      <c r="G83" s="46"/>
      <c r="H83" s="6"/>
      <c r="I83" s="46"/>
      <c r="J83" s="46"/>
      <c r="K83" s="6"/>
      <c r="L83" s="46"/>
      <c r="M83" s="46"/>
      <c r="N83" s="6"/>
      <c r="O83" s="46"/>
      <c r="P83" s="46"/>
      <c r="Q83" s="6"/>
      <c r="R83" s="46"/>
      <c r="S83" s="46"/>
      <c r="T83" s="6"/>
      <c r="U83" s="46"/>
      <c r="V83" s="46"/>
      <c r="W83" s="6"/>
      <c r="X83" s="6"/>
      <c r="Y83" s="48"/>
      <c r="Z83" s="48"/>
      <c r="AA83" s="48"/>
      <c r="AB83" s="48"/>
      <c r="AC83" s="48"/>
      <c r="AD83" s="48"/>
      <c r="AE83" s="48"/>
      <c r="AF83" s="48"/>
      <c r="AG83" s="48"/>
      <c r="AH83" s="1"/>
    </row>
    <row r="84" spans="1:40" ht="22.35" customHeight="1" thickBot="1" x14ac:dyDescent="0.25">
      <c r="A84" s="1655"/>
      <c r="B84" s="1656" t="s">
        <v>29</v>
      </c>
      <c r="C84" s="1566">
        <v>1</v>
      </c>
      <c r="D84" s="1598">
        <v>2</v>
      </c>
      <c r="E84" s="1598">
        <v>3</v>
      </c>
      <c r="F84" s="1566">
        <v>4</v>
      </c>
      <c r="G84" s="1566">
        <v>5</v>
      </c>
      <c r="H84" s="1566">
        <v>6</v>
      </c>
      <c r="I84" s="1566">
        <v>7</v>
      </c>
      <c r="J84" s="1566">
        <v>8</v>
      </c>
      <c r="K84" s="1598">
        <v>9</v>
      </c>
      <c r="L84" s="1598">
        <v>10</v>
      </c>
      <c r="M84" s="1566">
        <v>11</v>
      </c>
      <c r="N84" s="1566">
        <v>12</v>
      </c>
      <c r="O84" s="1566">
        <v>13</v>
      </c>
      <c r="P84" s="1566">
        <v>14</v>
      </c>
      <c r="Q84" s="1566">
        <v>15</v>
      </c>
      <c r="R84" s="1598">
        <v>16</v>
      </c>
      <c r="S84" s="1598">
        <v>17</v>
      </c>
      <c r="T84" s="1566">
        <v>18</v>
      </c>
      <c r="U84" s="1566">
        <v>19</v>
      </c>
      <c r="V84" s="1566">
        <v>20</v>
      </c>
      <c r="W84" s="1566">
        <v>21</v>
      </c>
      <c r="X84" s="1566">
        <v>22</v>
      </c>
      <c r="Y84" s="1598">
        <v>23</v>
      </c>
      <c r="Z84" s="1598">
        <v>24</v>
      </c>
      <c r="AA84" s="1566">
        <v>25</v>
      </c>
      <c r="AB84" s="1566">
        <v>26</v>
      </c>
      <c r="AC84" s="1566">
        <v>27</v>
      </c>
      <c r="AD84" s="1566">
        <v>28</v>
      </c>
      <c r="AE84" s="1566">
        <v>29</v>
      </c>
      <c r="AF84" s="1598">
        <v>30</v>
      </c>
      <c r="AG84" s="1714"/>
      <c r="AH84" s="1"/>
      <c r="AJ84" s="1161" t="s">
        <v>30</v>
      </c>
      <c r="AK84" s="1161" t="s">
        <v>44</v>
      </c>
      <c r="AL84" s="1161" t="s">
        <v>45</v>
      </c>
      <c r="AM84" s="1161" t="s">
        <v>46</v>
      </c>
      <c r="AN84" s="1161" t="s">
        <v>47</v>
      </c>
    </row>
    <row r="85" spans="1:40" ht="22.35" customHeight="1" thickBot="1" x14ac:dyDescent="0.25">
      <c r="A85" s="461"/>
      <c r="B85" s="462" t="s">
        <v>116</v>
      </c>
      <c r="C85" s="442" t="s">
        <v>118</v>
      </c>
      <c r="D85" s="442" t="s">
        <v>117</v>
      </c>
      <c r="E85" s="441" t="s">
        <v>117</v>
      </c>
      <c r="F85" s="441" t="s">
        <v>36</v>
      </c>
      <c r="G85" s="441" t="s">
        <v>36</v>
      </c>
      <c r="H85" s="441" t="s">
        <v>36</v>
      </c>
      <c r="I85" s="441" t="s">
        <v>36</v>
      </c>
      <c r="J85" s="2044">
        <v>5</v>
      </c>
      <c r="K85" s="442"/>
      <c r="L85" s="441"/>
      <c r="M85" s="437" t="s">
        <v>118</v>
      </c>
      <c r="N85" s="437" t="s">
        <v>118</v>
      </c>
      <c r="O85" s="437" t="s">
        <v>118</v>
      </c>
      <c r="P85" s="437" t="s">
        <v>118</v>
      </c>
      <c r="Q85" s="437" t="s">
        <v>118</v>
      </c>
      <c r="R85" s="2045" t="s">
        <v>117</v>
      </c>
      <c r="S85" s="437" t="s">
        <v>117</v>
      </c>
      <c r="T85" s="789" t="s">
        <v>36</v>
      </c>
      <c r="U85" s="789" t="s">
        <v>36</v>
      </c>
      <c r="V85" s="789" t="s">
        <v>36</v>
      </c>
      <c r="W85" s="789" t="s">
        <v>36</v>
      </c>
      <c r="X85" s="789" t="s">
        <v>36</v>
      </c>
      <c r="Y85" s="442"/>
      <c r="Z85" s="441"/>
      <c r="AA85" s="437" t="s">
        <v>118</v>
      </c>
      <c r="AB85" s="437" t="s">
        <v>118</v>
      </c>
      <c r="AC85" s="437" t="s">
        <v>118</v>
      </c>
      <c r="AD85" s="437" t="s">
        <v>118</v>
      </c>
      <c r="AE85" s="453" t="s">
        <v>118</v>
      </c>
      <c r="AF85" s="453" t="s">
        <v>117</v>
      </c>
      <c r="AG85" s="453" t="s">
        <v>117</v>
      </c>
      <c r="AH85" s="1"/>
      <c r="AJ85" s="780">
        <v>174.45</v>
      </c>
      <c r="AK85" s="780">
        <v>10.75</v>
      </c>
      <c r="AL85" s="780">
        <f>IF(AJ85="","",SUM(AJ85:AK85))</f>
        <v>185.2</v>
      </c>
      <c r="AM85" s="866">
        <f t="shared" ref="AM85:AM115" si="6">IF(AJ85="","",AL85-NormTid)</f>
        <v>24.869999999999976</v>
      </c>
      <c r="AN85" s="866">
        <f>IF(AM85="","",AM85+'August 2023'!AN61)</f>
        <v>84.079999999999927</v>
      </c>
    </row>
    <row r="86" spans="1:40" ht="22.35" customHeight="1" x14ac:dyDescent="0.2">
      <c r="A86" s="870"/>
      <c r="B86" s="870" t="s">
        <v>121</v>
      </c>
      <c r="C86" s="945" t="s">
        <v>32</v>
      </c>
      <c r="D86" s="779" t="s">
        <v>119</v>
      </c>
      <c r="E86" s="789" t="s">
        <v>119</v>
      </c>
      <c r="F86" s="942" t="s">
        <v>32</v>
      </c>
      <c r="G86" s="942" t="s">
        <v>32</v>
      </c>
      <c r="H86" s="942" t="s">
        <v>32</v>
      </c>
      <c r="I86" s="942" t="s">
        <v>32</v>
      </c>
      <c r="J86" s="942" t="s">
        <v>32</v>
      </c>
      <c r="K86" s="942"/>
      <c r="L86" s="942"/>
      <c r="M86" s="942" t="s">
        <v>32</v>
      </c>
      <c r="N86" s="942" t="s">
        <v>32</v>
      </c>
      <c r="O86" s="942" t="s">
        <v>32</v>
      </c>
      <c r="P86" s="942" t="s">
        <v>32</v>
      </c>
      <c r="Q86" s="942" t="s">
        <v>32</v>
      </c>
      <c r="R86" s="942"/>
      <c r="S86" s="942"/>
      <c r="T86" s="942" t="s">
        <v>32</v>
      </c>
      <c r="U86" s="942" t="s">
        <v>32</v>
      </c>
      <c r="V86" s="942" t="s">
        <v>32</v>
      </c>
      <c r="W86" s="942" t="s">
        <v>32</v>
      </c>
      <c r="X86" s="942" t="s">
        <v>32</v>
      </c>
      <c r="Y86" s="942"/>
      <c r="Z86" s="942"/>
      <c r="AA86" s="442">
        <v>26</v>
      </c>
      <c r="AB86" s="442" t="s">
        <v>32</v>
      </c>
      <c r="AC86" s="442" t="s">
        <v>32</v>
      </c>
      <c r="AD86" s="442">
        <v>11</v>
      </c>
      <c r="AE86" s="442">
        <v>11</v>
      </c>
      <c r="AF86" s="442" t="s">
        <v>0</v>
      </c>
      <c r="AG86" s="437" t="s">
        <v>0</v>
      </c>
      <c r="AH86" s="1"/>
      <c r="AJ86" s="780">
        <v>156.15</v>
      </c>
      <c r="AK86" s="780">
        <v>1.75</v>
      </c>
      <c r="AL86" s="780">
        <f t="shared" ref="AL86:AL113" si="7">IF(AJ86="","",SUM(AJ86:AK86))</f>
        <v>157.9</v>
      </c>
      <c r="AM86" s="866">
        <f t="shared" si="6"/>
        <v>-2.4300000000000068</v>
      </c>
      <c r="AN86" s="866">
        <f>IF(AM86="","",AM86+'August 2023'!AN62)</f>
        <v>58.079999999999949</v>
      </c>
    </row>
    <row r="87" spans="1:40" ht="22.35" customHeight="1" thickBot="1" x14ac:dyDescent="0.25">
      <c r="A87" s="870"/>
      <c r="B87" s="870" t="s">
        <v>126</v>
      </c>
      <c r="C87" s="779" t="s">
        <v>36</v>
      </c>
      <c r="D87" s="779"/>
      <c r="E87" s="789"/>
      <c r="F87" s="789">
        <v>22</v>
      </c>
      <c r="G87" s="984">
        <v>22</v>
      </c>
      <c r="H87" s="984">
        <v>22</v>
      </c>
      <c r="I87" s="984">
        <v>22</v>
      </c>
      <c r="J87" s="984">
        <v>22</v>
      </c>
      <c r="K87" s="789">
        <v>22</v>
      </c>
      <c r="L87" s="789">
        <v>22</v>
      </c>
      <c r="M87" s="789" t="s">
        <v>36</v>
      </c>
      <c r="N87" s="789" t="s">
        <v>36</v>
      </c>
      <c r="O87" s="789" t="s">
        <v>36</v>
      </c>
      <c r="P87" s="789" t="s">
        <v>36</v>
      </c>
      <c r="Q87" s="789" t="s">
        <v>36</v>
      </c>
      <c r="R87" s="2046" t="s">
        <v>84</v>
      </c>
      <c r="S87" s="2046" t="s">
        <v>84</v>
      </c>
      <c r="T87" s="2046">
        <v>7</v>
      </c>
      <c r="U87" s="2046">
        <v>7</v>
      </c>
      <c r="V87" s="2046" t="s">
        <v>468</v>
      </c>
      <c r="W87" s="2047">
        <v>7</v>
      </c>
      <c r="X87" s="2047">
        <v>7</v>
      </c>
      <c r="Y87" s="961"/>
      <c r="Z87" s="2048"/>
      <c r="AA87" s="1609">
        <v>4</v>
      </c>
      <c r="AB87" s="1609">
        <v>4</v>
      </c>
      <c r="AC87" s="1609">
        <v>4</v>
      </c>
      <c r="AD87" s="1609">
        <v>4</v>
      </c>
      <c r="AE87" s="1609">
        <v>4</v>
      </c>
      <c r="AF87" s="779"/>
      <c r="AG87" s="975"/>
      <c r="AH87" s="1"/>
      <c r="AJ87" s="780">
        <v>173.3</v>
      </c>
      <c r="AK87" s="780">
        <v>9.75</v>
      </c>
      <c r="AL87" s="780">
        <f t="shared" si="7"/>
        <v>183.05</v>
      </c>
      <c r="AM87" s="866">
        <f t="shared" si="6"/>
        <v>22.72</v>
      </c>
      <c r="AN87" s="866">
        <f>IF(AM87="","",AM87+'August 2023'!AN63)</f>
        <v>120.52999999999994</v>
      </c>
    </row>
    <row r="88" spans="1:40" ht="22.35" customHeight="1" x14ac:dyDescent="0.2">
      <c r="A88" s="870"/>
      <c r="B88" s="924" t="s">
        <v>127</v>
      </c>
      <c r="C88" s="779" t="s">
        <v>36</v>
      </c>
      <c r="D88" s="779"/>
      <c r="E88" s="779" t="s">
        <v>119</v>
      </c>
      <c r="F88" s="781" t="s">
        <v>140</v>
      </c>
      <c r="G88" s="781" t="s">
        <v>140</v>
      </c>
      <c r="H88" s="781" t="s">
        <v>140</v>
      </c>
      <c r="I88" s="781" t="s">
        <v>140</v>
      </c>
      <c r="J88" s="781" t="s">
        <v>140</v>
      </c>
      <c r="K88" s="789" t="s">
        <v>159</v>
      </c>
      <c r="L88" s="789" t="s">
        <v>120</v>
      </c>
      <c r="M88" s="789" t="s">
        <v>36</v>
      </c>
      <c r="N88" s="789" t="s">
        <v>36</v>
      </c>
      <c r="O88" s="789" t="s">
        <v>36</v>
      </c>
      <c r="P88" s="789" t="s">
        <v>36</v>
      </c>
      <c r="Q88" s="789" t="s">
        <v>36</v>
      </c>
      <c r="R88" s="921" t="s">
        <v>84</v>
      </c>
      <c r="S88" s="789"/>
      <c r="T88" s="791" t="s">
        <v>32</v>
      </c>
      <c r="U88" s="791" t="s">
        <v>32</v>
      </c>
      <c r="V88" s="791" t="s">
        <v>460</v>
      </c>
      <c r="W88" s="791" t="s">
        <v>460</v>
      </c>
      <c r="X88" s="791" t="s">
        <v>460</v>
      </c>
      <c r="Y88" s="779"/>
      <c r="Z88" s="984"/>
      <c r="AA88" s="1526" t="s">
        <v>32</v>
      </c>
      <c r="AB88" s="442" t="s">
        <v>32</v>
      </c>
      <c r="AC88" s="791" t="s">
        <v>32</v>
      </c>
      <c r="AD88" s="2049">
        <v>26</v>
      </c>
      <c r="AE88" s="791" t="s">
        <v>36</v>
      </c>
      <c r="AF88" s="791" t="s">
        <v>0</v>
      </c>
      <c r="AG88" s="791" t="s">
        <v>0</v>
      </c>
      <c r="AH88" s="1"/>
      <c r="AJ88" s="780">
        <v>133</v>
      </c>
      <c r="AK88" s="780">
        <v>7.5</v>
      </c>
      <c r="AL88" s="780">
        <f t="shared" si="7"/>
        <v>140.5</v>
      </c>
      <c r="AM88" s="866">
        <f t="shared" si="6"/>
        <v>-19.830000000000013</v>
      </c>
      <c r="AN88" s="866">
        <f>IF(AM88="","",AM88+'August 2023'!AN64)</f>
        <v>64.779999999999944</v>
      </c>
    </row>
    <row r="89" spans="1:40" ht="22.35" customHeight="1" thickBot="1" x14ac:dyDescent="0.25">
      <c r="A89" s="870"/>
      <c r="B89" s="870" t="s">
        <v>131</v>
      </c>
      <c r="C89" s="779" t="s">
        <v>132</v>
      </c>
      <c r="D89" s="779"/>
      <c r="E89" s="789"/>
      <c r="F89" s="942" t="s">
        <v>32</v>
      </c>
      <c r="G89" s="942" t="s">
        <v>32</v>
      </c>
      <c r="H89" s="942" t="s">
        <v>32</v>
      </c>
      <c r="I89" s="942" t="s">
        <v>32</v>
      </c>
      <c r="J89" s="942" t="s">
        <v>32</v>
      </c>
      <c r="K89" s="942"/>
      <c r="L89" s="942"/>
      <c r="M89" s="942" t="s">
        <v>32</v>
      </c>
      <c r="N89" s="942" t="s">
        <v>32</v>
      </c>
      <c r="O89" s="942" t="s">
        <v>32</v>
      </c>
      <c r="P89" s="942" t="s">
        <v>32</v>
      </c>
      <c r="Q89" s="942" t="s">
        <v>32</v>
      </c>
      <c r="R89" s="942"/>
      <c r="S89" s="942"/>
      <c r="T89" s="779" t="s">
        <v>132</v>
      </c>
      <c r="U89" s="779" t="s">
        <v>132</v>
      </c>
      <c r="V89" s="779" t="s">
        <v>132</v>
      </c>
      <c r="W89" s="779" t="s">
        <v>132</v>
      </c>
      <c r="X89" s="779" t="s">
        <v>132</v>
      </c>
      <c r="Y89" s="779"/>
      <c r="Z89" s="789"/>
      <c r="AA89" s="779" t="s">
        <v>132</v>
      </c>
      <c r="AB89" s="779" t="s">
        <v>132</v>
      </c>
      <c r="AC89" s="779" t="s">
        <v>132</v>
      </c>
      <c r="AD89" s="779" t="s">
        <v>132</v>
      </c>
      <c r="AE89" s="779" t="s">
        <v>132</v>
      </c>
      <c r="AF89" s="779"/>
      <c r="AG89" s="975"/>
      <c r="AH89" s="1"/>
      <c r="AJ89" s="780">
        <v>154</v>
      </c>
      <c r="AK89" s="780">
        <v>0</v>
      </c>
      <c r="AL89" s="780">
        <f t="shared" si="7"/>
        <v>154</v>
      </c>
      <c r="AM89" s="866">
        <f t="shared" si="6"/>
        <v>-6.3300000000000125</v>
      </c>
      <c r="AN89" s="866">
        <f>IF(AM89="","",AM89+'August 2023'!AN65)</f>
        <v>-0.3700000000000685</v>
      </c>
    </row>
    <row r="90" spans="1:40" ht="22.35" customHeight="1" thickBot="1" x14ac:dyDescent="0.25">
      <c r="A90" s="870"/>
      <c r="B90" s="924" t="s">
        <v>133</v>
      </c>
      <c r="C90" s="942" t="s">
        <v>32</v>
      </c>
      <c r="D90" s="942"/>
      <c r="E90" s="942"/>
      <c r="F90" s="1609">
        <v>10</v>
      </c>
      <c r="G90" s="1609">
        <v>10</v>
      </c>
      <c r="H90" s="1609">
        <v>10</v>
      </c>
      <c r="I90" s="1609">
        <v>10</v>
      </c>
      <c r="J90" s="1609">
        <v>10</v>
      </c>
      <c r="K90" s="1609" t="s">
        <v>76</v>
      </c>
      <c r="L90" s="1609" t="s">
        <v>76</v>
      </c>
      <c r="M90" s="1616" t="s">
        <v>36</v>
      </c>
      <c r="N90" s="1609" t="s">
        <v>36</v>
      </c>
      <c r="O90" s="1609" t="s">
        <v>36</v>
      </c>
      <c r="P90" s="1609" t="s">
        <v>36</v>
      </c>
      <c r="Q90" s="1609" t="s">
        <v>36</v>
      </c>
      <c r="R90" s="1609" t="s">
        <v>0</v>
      </c>
      <c r="S90" s="1609" t="s">
        <v>0</v>
      </c>
      <c r="T90" s="450">
        <v>1</v>
      </c>
      <c r="U90" s="450">
        <v>1</v>
      </c>
      <c r="V90" s="451">
        <v>1</v>
      </c>
      <c r="W90" s="451">
        <v>1</v>
      </c>
      <c r="X90" s="437">
        <v>1</v>
      </c>
      <c r="Y90" s="450"/>
      <c r="Z90" s="450"/>
      <c r="AA90" s="450">
        <v>9</v>
      </c>
      <c r="AB90" s="450">
        <v>9</v>
      </c>
      <c r="AC90" s="457">
        <v>9</v>
      </c>
      <c r="AD90" s="450">
        <v>9</v>
      </c>
      <c r="AE90" s="450">
        <v>9</v>
      </c>
      <c r="AF90" s="455" t="s">
        <v>75</v>
      </c>
      <c r="AG90" s="975"/>
      <c r="AH90" s="1"/>
      <c r="AJ90" s="780">
        <v>151</v>
      </c>
      <c r="AK90" s="780">
        <v>8.5</v>
      </c>
      <c r="AL90" s="780">
        <f t="shared" si="7"/>
        <v>159.5</v>
      </c>
      <c r="AM90" s="866">
        <f t="shared" si="6"/>
        <v>-0.83000000000001251</v>
      </c>
      <c r="AN90" s="866">
        <f>IF(AM90="","",AM90+'August 2023'!AN66)</f>
        <v>8.0799999999999486</v>
      </c>
    </row>
    <row r="91" spans="1:40" ht="22.35" customHeight="1" thickBot="1" x14ac:dyDescent="0.25">
      <c r="A91" s="870"/>
      <c r="B91" s="924" t="s">
        <v>134</v>
      </c>
      <c r="C91" s="779">
        <v>25</v>
      </c>
      <c r="D91" s="779" t="s">
        <v>0</v>
      </c>
      <c r="E91" s="789" t="s">
        <v>0</v>
      </c>
      <c r="F91" s="791">
        <v>3</v>
      </c>
      <c r="G91" s="791">
        <v>3</v>
      </c>
      <c r="H91" s="791" t="s">
        <v>32</v>
      </c>
      <c r="I91" s="791">
        <v>3</v>
      </c>
      <c r="J91" s="483" t="s">
        <v>139</v>
      </c>
      <c r="K91" s="335" t="s">
        <v>128</v>
      </c>
      <c r="L91" s="335" t="s">
        <v>129</v>
      </c>
      <c r="M91" s="789" t="s">
        <v>36</v>
      </c>
      <c r="N91" s="789" t="s">
        <v>36</v>
      </c>
      <c r="O91" s="789" t="s">
        <v>36</v>
      </c>
      <c r="P91" s="789" t="s">
        <v>36</v>
      </c>
      <c r="Q91" s="789" t="s">
        <v>119</v>
      </c>
      <c r="R91" s="779" t="s">
        <v>119</v>
      </c>
      <c r="S91" s="789"/>
      <c r="T91" s="1943">
        <v>23</v>
      </c>
      <c r="U91" s="1943">
        <v>23</v>
      </c>
      <c r="V91" s="1943">
        <v>23</v>
      </c>
      <c r="W91" s="1943">
        <v>23</v>
      </c>
      <c r="X91" s="1943">
        <v>23</v>
      </c>
      <c r="Y91">
        <v>23</v>
      </c>
      <c r="Z91">
        <v>23</v>
      </c>
      <c r="AA91" s="789" t="s">
        <v>36</v>
      </c>
      <c r="AB91" s="789" t="s">
        <v>36</v>
      </c>
      <c r="AC91" s="789" t="s">
        <v>36</v>
      </c>
      <c r="AD91" s="789" t="s">
        <v>36</v>
      </c>
      <c r="AE91" s="789" t="s">
        <v>36</v>
      </c>
      <c r="AF91" s="789" t="s">
        <v>0</v>
      </c>
      <c r="AG91" s="975"/>
      <c r="AH91" s="1"/>
      <c r="AJ91" s="780">
        <v>136</v>
      </c>
      <c r="AK91" s="780">
        <v>8.25</v>
      </c>
      <c r="AL91" s="780">
        <f t="shared" si="7"/>
        <v>144.25</v>
      </c>
      <c r="AM91" s="866">
        <f t="shared" si="6"/>
        <v>-16.080000000000013</v>
      </c>
      <c r="AN91" s="866">
        <f>IF(AM91="","",AM91+'August 2023'!AN67)</f>
        <v>-24.970000000000077</v>
      </c>
    </row>
    <row r="92" spans="1:40" ht="22.35" customHeight="1" thickBot="1" x14ac:dyDescent="0.25">
      <c r="A92" s="870"/>
      <c r="B92" s="924" t="s">
        <v>469</v>
      </c>
      <c r="C92" s="1616">
        <v>10</v>
      </c>
      <c r="D92" s="1616" t="s">
        <v>76</v>
      </c>
      <c r="E92" s="1616" t="s">
        <v>76</v>
      </c>
      <c r="F92" s="1616" t="s">
        <v>36</v>
      </c>
      <c r="G92" s="1616" t="s">
        <v>36</v>
      </c>
      <c r="H92" s="1616" t="s">
        <v>36</v>
      </c>
      <c r="I92" s="1616" t="s">
        <v>36</v>
      </c>
      <c r="J92" s="1616" t="s">
        <v>36</v>
      </c>
      <c r="K92" s="1616" t="s">
        <v>84</v>
      </c>
      <c r="L92" s="1616" t="s">
        <v>84</v>
      </c>
      <c r="M92" s="1616">
        <v>7</v>
      </c>
      <c r="N92" s="1616">
        <v>7</v>
      </c>
      <c r="O92" s="1616">
        <v>7</v>
      </c>
      <c r="P92" s="1616">
        <v>7</v>
      </c>
      <c r="Q92" s="1616">
        <v>7</v>
      </c>
      <c r="R92" s="1616"/>
      <c r="S92" s="1616"/>
      <c r="T92" s="1616">
        <v>4</v>
      </c>
      <c r="U92" s="1616">
        <v>4</v>
      </c>
      <c r="V92" s="1616">
        <v>4</v>
      </c>
      <c r="W92" s="1616">
        <v>4</v>
      </c>
      <c r="X92" s="1616">
        <v>4</v>
      </c>
      <c r="Y92" s="1616"/>
      <c r="Z92" s="1616"/>
      <c r="AA92" s="1616">
        <v>3</v>
      </c>
      <c r="AB92" s="1616">
        <v>3</v>
      </c>
      <c r="AC92" s="1616">
        <v>3</v>
      </c>
      <c r="AD92" s="1616">
        <v>3</v>
      </c>
      <c r="AE92" s="1616">
        <v>3</v>
      </c>
      <c r="AF92" s="779"/>
      <c r="AG92" s="975"/>
      <c r="AH92" s="1"/>
      <c r="AJ92" s="780">
        <v>176.3</v>
      </c>
      <c r="AK92" s="780">
        <v>7.25</v>
      </c>
      <c r="AL92" s="780">
        <f t="shared" si="7"/>
        <v>183.55</v>
      </c>
      <c r="AM92" s="866">
        <f t="shared" si="6"/>
        <v>23.22</v>
      </c>
      <c r="AN92" s="866">
        <f>IF(AM92="","",AM92+'August 2023'!AN68)</f>
        <v>82.279999999999944</v>
      </c>
    </row>
    <row r="93" spans="1:40" ht="22.35" customHeight="1" thickBot="1" x14ac:dyDescent="0.25">
      <c r="A93" s="481"/>
      <c r="B93" s="924" t="s">
        <v>137</v>
      </c>
      <c r="C93" s="942" t="s">
        <v>32</v>
      </c>
      <c r="D93" s="942"/>
      <c r="E93" s="942"/>
      <c r="F93" s="1759" t="s">
        <v>118</v>
      </c>
      <c r="G93" s="1759" t="s">
        <v>118</v>
      </c>
      <c r="H93" s="1759" t="s">
        <v>118</v>
      </c>
      <c r="I93" s="1759" t="s">
        <v>118</v>
      </c>
      <c r="J93" s="1759" t="s">
        <v>118</v>
      </c>
      <c r="K93" s="1759" t="s">
        <v>117</v>
      </c>
      <c r="L93" s="1566" t="s">
        <v>117</v>
      </c>
      <c r="M93" s="789" t="s">
        <v>36</v>
      </c>
      <c r="N93" s="789" t="s">
        <v>36</v>
      </c>
      <c r="O93" s="789" t="s">
        <v>36</v>
      </c>
      <c r="P93" s="779" t="s">
        <v>32</v>
      </c>
      <c r="Q93" s="779" t="s">
        <v>32</v>
      </c>
      <c r="R93" s="779"/>
      <c r="S93" s="789"/>
      <c r="T93" s="789">
        <v>25</v>
      </c>
      <c r="U93" s="779">
        <v>25</v>
      </c>
      <c r="V93" s="942">
        <v>25</v>
      </c>
      <c r="W93" s="779">
        <v>25</v>
      </c>
      <c r="X93" s="779">
        <v>25</v>
      </c>
      <c r="Y93" s="779"/>
      <c r="Z93" s="789" t="s">
        <v>119</v>
      </c>
      <c r="AA93" s="779">
        <v>25</v>
      </c>
      <c r="AB93" s="957">
        <v>25</v>
      </c>
      <c r="AC93" s="957">
        <v>25</v>
      </c>
      <c r="AD93" s="2050" t="s">
        <v>32</v>
      </c>
      <c r="AE93" s="794" t="s">
        <v>32</v>
      </c>
      <c r="AF93" s="779" t="s">
        <v>119</v>
      </c>
      <c r="AG93" s="975"/>
      <c r="AJ93" s="780">
        <v>175.15</v>
      </c>
      <c r="AK93" s="780">
        <v>10</v>
      </c>
      <c r="AL93" s="780">
        <f t="shared" si="7"/>
        <v>185.15</v>
      </c>
      <c r="AM93" s="866">
        <f t="shared" si="6"/>
        <v>24.819999999999993</v>
      </c>
      <c r="AN93" s="866">
        <f>IF(AM93="","",AM93+'August 2023'!AN69)</f>
        <v>85.979999999999961</v>
      </c>
    </row>
    <row r="94" spans="1:40" ht="22.35" customHeight="1" x14ac:dyDescent="0.2">
      <c r="A94" s="924"/>
      <c r="B94" s="924" t="s">
        <v>141</v>
      </c>
      <c r="C94" s="942" t="s">
        <v>138</v>
      </c>
      <c r="D94" s="779"/>
      <c r="E94" s="789"/>
      <c r="F94" s="779" t="s">
        <v>138</v>
      </c>
      <c r="G94" s="779" t="s">
        <v>138</v>
      </c>
      <c r="H94" s="1705" t="s">
        <v>138</v>
      </c>
      <c r="I94" s="779" t="s">
        <v>138</v>
      </c>
      <c r="J94" s="779" t="s">
        <v>138</v>
      </c>
      <c r="K94" s="779"/>
      <c r="L94" s="789"/>
      <c r="M94" s="779" t="s">
        <v>138</v>
      </c>
      <c r="N94" s="779" t="s">
        <v>138</v>
      </c>
      <c r="O94" s="779" t="s">
        <v>138</v>
      </c>
      <c r="P94" s="779" t="s">
        <v>138</v>
      </c>
      <c r="Q94" s="779" t="s">
        <v>138</v>
      </c>
      <c r="R94" s="779"/>
      <c r="S94" s="789"/>
      <c r="T94" s="779" t="s">
        <v>138</v>
      </c>
      <c r="U94" s="779" t="s">
        <v>138</v>
      </c>
      <c r="V94" s="779" t="s">
        <v>138</v>
      </c>
      <c r="W94" s="779" t="s">
        <v>138</v>
      </c>
      <c r="X94" s="779" t="s">
        <v>138</v>
      </c>
      <c r="Y94" s="779"/>
      <c r="Z94" s="789"/>
      <c r="AA94" s="779" t="s">
        <v>138</v>
      </c>
      <c r="AB94" s="779" t="s">
        <v>138</v>
      </c>
      <c r="AC94" s="779" t="s">
        <v>138</v>
      </c>
      <c r="AD94" s="779" t="s">
        <v>138</v>
      </c>
      <c r="AE94" s="779" t="s">
        <v>138</v>
      </c>
      <c r="AF94" s="779"/>
      <c r="AG94" s="975"/>
      <c r="AJ94" s="780">
        <v>153.30000000000001</v>
      </c>
      <c r="AK94" s="780">
        <v>0</v>
      </c>
      <c r="AL94" s="780">
        <f t="shared" si="7"/>
        <v>153.30000000000001</v>
      </c>
      <c r="AM94" s="866">
        <f t="shared" si="6"/>
        <v>-7.0300000000000011</v>
      </c>
      <c r="AN94" s="866">
        <f>IF(AM94="","",AM94+'August 2023'!AN70)</f>
        <v>-61.770000000000067</v>
      </c>
    </row>
    <row r="95" spans="1:40" ht="22.35" customHeight="1" thickBot="1" x14ac:dyDescent="0.25">
      <c r="A95" s="727"/>
      <c r="B95" s="924" t="s">
        <v>143</v>
      </c>
      <c r="C95" s="779">
        <v>26</v>
      </c>
      <c r="D95" s="779"/>
      <c r="E95" s="789">
        <v>26</v>
      </c>
      <c r="F95" s="779" t="s">
        <v>132</v>
      </c>
      <c r="G95" s="779" t="s">
        <v>132</v>
      </c>
      <c r="H95" s="779" t="s">
        <v>132</v>
      </c>
      <c r="I95" s="779" t="s">
        <v>132</v>
      </c>
      <c r="J95" s="779" t="s">
        <v>132</v>
      </c>
      <c r="K95" s="779"/>
      <c r="L95" s="789"/>
      <c r="M95" s="779">
        <v>25</v>
      </c>
      <c r="N95" s="779">
        <v>25</v>
      </c>
      <c r="O95" s="779">
        <v>25</v>
      </c>
      <c r="P95" s="779">
        <v>25</v>
      </c>
      <c r="Q95" s="779">
        <v>25</v>
      </c>
      <c r="R95" s="779"/>
      <c r="S95" s="791"/>
      <c r="T95" s="789" t="s">
        <v>151</v>
      </c>
      <c r="U95" s="779" t="s">
        <v>151</v>
      </c>
      <c r="V95" s="791" t="s">
        <v>151</v>
      </c>
      <c r="W95" s="800" t="s">
        <v>32</v>
      </c>
      <c r="X95" s="800" t="s">
        <v>32</v>
      </c>
      <c r="Y95" s="779" t="s">
        <v>119</v>
      </c>
      <c r="Z95" s="789" t="s">
        <v>119</v>
      </c>
      <c r="AA95" s="800">
        <v>25</v>
      </c>
      <c r="AB95" s="930">
        <v>25</v>
      </c>
      <c r="AC95" s="930">
        <v>25</v>
      </c>
      <c r="AD95" s="802">
        <v>25</v>
      </c>
      <c r="AE95" s="802">
        <v>25</v>
      </c>
      <c r="AF95" s="930" t="s">
        <v>142</v>
      </c>
      <c r="AG95" s="975"/>
      <c r="AH95" s="1"/>
      <c r="AI95" t="s">
        <v>0</v>
      </c>
      <c r="AJ95" s="780">
        <v>186.45</v>
      </c>
      <c r="AK95" s="780">
        <v>7.25</v>
      </c>
      <c r="AL95" s="780">
        <f t="shared" si="7"/>
        <v>193.7</v>
      </c>
      <c r="AM95" s="866">
        <f t="shared" si="6"/>
        <v>33.369999999999976</v>
      </c>
      <c r="AN95" s="866">
        <f>IF(AM95="","",AM95+'August 2023'!AN71)</f>
        <v>88.42999999999995</v>
      </c>
    </row>
    <row r="96" spans="1:40" ht="22.35" customHeight="1" thickBot="1" x14ac:dyDescent="0.25">
      <c r="A96" s="924"/>
      <c r="B96" s="939" t="s">
        <v>144</v>
      </c>
      <c r="C96" s="787">
        <v>5</v>
      </c>
      <c r="D96" s="787"/>
      <c r="E96" s="787"/>
      <c r="F96" s="426">
        <v>9</v>
      </c>
      <c r="G96" s="426">
        <v>9</v>
      </c>
      <c r="H96" s="457">
        <v>9</v>
      </c>
      <c r="I96" s="450">
        <v>9</v>
      </c>
      <c r="J96" s="450">
        <v>9</v>
      </c>
      <c r="K96" s="437" t="s">
        <v>75</v>
      </c>
      <c r="L96" s="450" t="s">
        <v>76</v>
      </c>
      <c r="M96" s="789" t="s">
        <v>36</v>
      </c>
      <c r="N96" s="789" t="s">
        <v>36</v>
      </c>
      <c r="O96" s="789" t="s">
        <v>36</v>
      </c>
      <c r="P96" s="789" t="s">
        <v>36</v>
      </c>
      <c r="Q96" s="789" t="s">
        <v>36</v>
      </c>
      <c r="R96" s="779"/>
      <c r="S96" s="789"/>
      <c r="T96" s="789">
        <v>7</v>
      </c>
      <c r="U96" s="779">
        <v>7</v>
      </c>
      <c r="V96" s="791">
        <v>7</v>
      </c>
      <c r="W96" s="779" t="s">
        <v>36</v>
      </c>
      <c r="X96" s="493" t="s">
        <v>139</v>
      </c>
      <c r="Y96" s="352" t="s">
        <v>128</v>
      </c>
      <c r="Z96" s="335" t="s">
        <v>129</v>
      </c>
      <c r="AA96" s="789" t="s">
        <v>36</v>
      </c>
      <c r="AB96" s="789" t="s">
        <v>36</v>
      </c>
      <c r="AC96" s="803">
        <v>9</v>
      </c>
      <c r="AD96" s="803">
        <v>9</v>
      </c>
      <c r="AE96" s="803">
        <v>9</v>
      </c>
      <c r="AF96" s="779"/>
      <c r="AG96" s="975"/>
      <c r="AH96" s="1"/>
      <c r="AJ96" s="780">
        <v>141.30000000000001</v>
      </c>
      <c r="AK96" s="780">
        <v>11.25</v>
      </c>
      <c r="AL96" s="780">
        <f t="shared" si="7"/>
        <v>152.55000000000001</v>
      </c>
      <c r="AM96" s="866">
        <f t="shared" si="6"/>
        <v>-7.7800000000000011</v>
      </c>
      <c r="AN96" s="866">
        <f>IF(AM96="","",AM96+'August 2023'!AN72)</f>
        <v>-161.32000000000002</v>
      </c>
    </row>
    <row r="97" spans="1:40" ht="22.35" customHeight="1" x14ac:dyDescent="0.2">
      <c r="A97" s="924"/>
      <c r="B97" s="870" t="s">
        <v>147</v>
      </c>
      <c r="C97" s="483" t="s">
        <v>124</v>
      </c>
      <c r="D97" s="483" t="s">
        <v>122</v>
      </c>
      <c r="E97" s="483" t="s">
        <v>123</v>
      </c>
      <c r="F97" s="789" t="s">
        <v>36</v>
      </c>
      <c r="G97" s="789" t="s">
        <v>36</v>
      </c>
      <c r="H97" s="789" t="s">
        <v>36</v>
      </c>
      <c r="I97" s="787" t="s">
        <v>32</v>
      </c>
      <c r="J97" s="787" t="s">
        <v>32</v>
      </c>
      <c r="K97" s="779"/>
      <c r="L97" s="789"/>
      <c r="M97" s="780" t="s">
        <v>132</v>
      </c>
      <c r="N97" s="780" t="s">
        <v>132</v>
      </c>
      <c r="O97" s="780" t="s">
        <v>132</v>
      </c>
      <c r="P97" s="780" t="s">
        <v>132</v>
      </c>
      <c r="Q97" s="789" t="s">
        <v>132</v>
      </c>
      <c r="R97" s="779"/>
      <c r="S97" s="789"/>
      <c r="T97" s="789">
        <v>26</v>
      </c>
      <c r="U97" s="789">
        <v>26</v>
      </c>
      <c r="V97" s="789">
        <v>26</v>
      </c>
      <c r="W97" s="789">
        <v>26</v>
      </c>
      <c r="X97" s="789">
        <v>26</v>
      </c>
      <c r="Y97" s="779"/>
      <c r="Z97" s="789">
        <v>26</v>
      </c>
      <c r="AA97" s="789" t="s">
        <v>36</v>
      </c>
      <c r="AB97" s="1445" t="s">
        <v>250</v>
      </c>
      <c r="AC97" s="1445" t="s">
        <v>32</v>
      </c>
      <c r="AD97" s="791" t="s">
        <v>32</v>
      </c>
      <c r="AE97" s="791" t="s">
        <v>124</v>
      </c>
      <c r="AF97" s="779"/>
      <c r="AG97" s="975"/>
      <c r="AH97" s="1"/>
      <c r="AJ97" s="780">
        <v>159.30000000000001</v>
      </c>
      <c r="AK97" s="780">
        <v>6.5</v>
      </c>
      <c r="AL97" s="780">
        <f t="shared" si="7"/>
        <v>165.8</v>
      </c>
      <c r="AM97" s="866">
        <f t="shared" si="6"/>
        <v>5.4699999999999989</v>
      </c>
      <c r="AN97" s="866">
        <f>IF(AM97="","",AM97+'August 2023'!AN73)</f>
        <v>32.479999999999926</v>
      </c>
    </row>
    <row r="98" spans="1:40" ht="22.35" customHeight="1" thickBot="1" x14ac:dyDescent="0.25">
      <c r="A98" s="924"/>
      <c r="B98" s="870" t="s">
        <v>149</v>
      </c>
      <c r="C98" s="779">
        <v>5</v>
      </c>
      <c r="D98" s="779"/>
      <c r="E98" s="789"/>
      <c r="F98" s="789">
        <v>26</v>
      </c>
      <c r="G98" s="789">
        <v>26</v>
      </c>
      <c r="H98" s="789">
        <v>26</v>
      </c>
      <c r="I98" s="789">
        <v>26</v>
      </c>
      <c r="J98" s="789">
        <v>26</v>
      </c>
      <c r="K98" s="779"/>
      <c r="L98" s="789">
        <v>26</v>
      </c>
      <c r="M98" s="779" t="s">
        <v>36</v>
      </c>
      <c r="N98" s="779" t="s">
        <v>36</v>
      </c>
      <c r="O98" s="791" t="s">
        <v>32</v>
      </c>
      <c r="P98" s="779" t="s">
        <v>32</v>
      </c>
      <c r="Q98" s="779" t="s">
        <v>32</v>
      </c>
      <c r="R98" s="779"/>
      <c r="S98" s="789" t="s">
        <v>129</v>
      </c>
      <c r="T98" s="795" t="s">
        <v>470</v>
      </c>
      <c r="U98" s="795" t="s">
        <v>470</v>
      </c>
      <c r="V98" s="791" t="s">
        <v>32</v>
      </c>
      <c r="W98" s="950" t="s">
        <v>32</v>
      </c>
      <c r="X98" s="950" t="s">
        <v>32</v>
      </c>
      <c r="Y98" s="779"/>
      <c r="Z98" s="789"/>
      <c r="AA98" s="791">
        <v>5</v>
      </c>
      <c r="AB98" s="791">
        <v>5</v>
      </c>
      <c r="AC98" s="791" t="s">
        <v>32</v>
      </c>
      <c r="AD98" s="791" t="s">
        <v>36</v>
      </c>
      <c r="AE98" s="339" t="s">
        <v>139</v>
      </c>
      <c r="AF98" s="346" t="s">
        <v>128</v>
      </c>
      <c r="AG98" s="346" t="s">
        <v>129</v>
      </c>
      <c r="AH98" s="1"/>
      <c r="AJ98" s="780">
        <v>153.15</v>
      </c>
      <c r="AK98" s="780">
        <v>9.5</v>
      </c>
      <c r="AL98" s="780">
        <f t="shared" si="7"/>
        <v>162.65</v>
      </c>
      <c r="AM98" s="866">
        <f t="shared" si="6"/>
        <v>2.3199999999999932</v>
      </c>
      <c r="AN98" s="866">
        <f>IF(AM98="","",AM98+'August 2023'!AN74)</f>
        <v>71.479999999999961</v>
      </c>
    </row>
    <row r="99" spans="1:40" ht="22.35" customHeight="1" x14ac:dyDescent="0.2">
      <c r="A99" s="944"/>
      <c r="B99" s="927" t="s">
        <v>150</v>
      </c>
      <c r="C99" s="779" t="s">
        <v>151</v>
      </c>
      <c r="D99" s="779"/>
      <c r="E99" s="789"/>
      <c r="F99" s="779" t="s">
        <v>151</v>
      </c>
      <c r="G99" s="779" t="s">
        <v>151</v>
      </c>
      <c r="H99" s="779" t="s">
        <v>151</v>
      </c>
      <c r="I99" s="779" t="s">
        <v>151</v>
      </c>
      <c r="J99" s="779" t="s">
        <v>151</v>
      </c>
      <c r="K99" s="779"/>
      <c r="L99" s="789"/>
      <c r="M99" s="779" t="s">
        <v>151</v>
      </c>
      <c r="N99" s="779" t="s">
        <v>151</v>
      </c>
      <c r="O99" s="779" t="s">
        <v>151</v>
      </c>
      <c r="P99" s="779" t="s">
        <v>151</v>
      </c>
      <c r="Q99" s="779" t="s">
        <v>151</v>
      </c>
      <c r="R99" s="779"/>
      <c r="S99" s="789"/>
      <c r="T99" s="802" t="s">
        <v>151</v>
      </c>
      <c r="U99" s="802" t="s">
        <v>151</v>
      </c>
      <c r="V99" s="802" t="s">
        <v>471</v>
      </c>
      <c r="W99" s="780" t="s">
        <v>151</v>
      </c>
      <c r="X99" s="780" t="s">
        <v>151</v>
      </c>
      <c r="Y99" s="779"/>
      <c r="Z99" s="789"/>
      <c r="AA99" s="779" t="s">
        <v>151</v>
      </c>
      <c r="AB99" s="779" t="s">
        <v>151</v>
      </c>
      <c r="AC99" s="779" t="s">
        <v>151</v>
      </c>
      <c r="AD99" s="779" t="s">
        <v>151</v>
      </c>
      <c r="AE99" s="779" t="s">
        <v>151</v>
      </c>
      <c r="AF99" s="779"/>
      <c r="AG99" s="975"/>
      <c r="AH99" s="1"/>
      <c r="AJ99" s="780">
        <v>153</v>
      </c>
      <c r="AK99" s="780">
        <v>0.75</v>
      </c>
      <c r="AL99" s="780">
        <f t="shared" si="7"/>
        <v>153.75</v>
      </c>
      <c r="AM99" s="866">
        <f t="shared" si="6"/>
        <v>-6.5800000000000125</v>
      </c>
      <c r="AN99" s="866">
        <f>IF(AM99="","",AM99+'August 2023'!AN75)</f>
        <v>36.029999999999937</v>
      </c>
    </row>
    <row r="100" spans="1:40" ht="22.35" customHeight="1" x14ac:dyDescent="0.2">
      <c r="A100" s="944"/>
      <c r="B100" s="870" t="s">
        <v>152</v>
      </c>
      <c r="C100" s="2051">
        <v>8</v>
      </c>
      <c r="D100" s="779"/>
      <c r="E100" s="779"/>
      <c r="F100" s="789" t="s">
        <v>36</v>
      </c>
      <c r="G100" s="779" t="s">
        <v>36</v>
      </c>
      <c r="H100" s="791" t="s">
        <v>32</v>
      </c>
      <c r="I100" s="779" t="s">
        <v>36</v>
      </c>
      <c r="J100" s="483" t="s">
        <v>124</v>
      </c>
      <c r="K100" s="483" t="s">
        <v>122</v>
      </c>
      <c r="L100" s="483" t="s">
        <v>123</v>
      </c>
      <c r="M100" s="789" t="s">
        <v>36</v>
      </c>
      <c r="N100" s="779" t="s">
        <v>36</v>
      </c>
      <c r="O100" s="779" t="s">
        <v>36</v>
      </c>
      <c r="P100" s="779" t="s">
        <v>36</v>
      </c>
      <c r="Q100" s="779" t="s">
        <v>36</v>
      </c>
      <c r="R100" s="779"/>
      <c r="S100" s="789"/>
      <c r="T100" s="1948" t="s">
        <v>118</v>
      </c>
      <c r="U100" s="1948" t="s">
        <v>118</v>
      </c>
      <c r="V100" s="1948">
        <v>5</v>
      </c>
      <c r="W100" s="1948">
        <v>5</v>
      </c>
      <c r="X100" s="1948">
        <v>5</v>
      </c>
      <c r="Y100" s="961" t="s">
        <v>76</v>
      </c>
      <c r="Z100" s="961" t="s">
        <v>76</v>
      </c>
      <c r="AA100" s="791" t="s">
        <v>36</v>
      </c>
      <c r="AB100" s="791" t="s">
        <v>36</v>
      </c>
      <c r="AC100" s="791" t="s">
        <v>36</v>
      </c>
      <c r="AD100" s="791" t="s">
        <v>36</v>
      </c>
      <c r="AE100" s="791" t="s">
        <v>36</v>
      </c>
      <c r="AF100" s="1535" t="s">
        <v>0</v>
      </c>
      <c r="AG100" s="975"/>
      <c r="AH100" s="1"/>
      <c r="AJ100" s="780">
        <v>108</v>
      </c>
      <c r="AK100" s="780">
        <v>7.75</v>
      </c>
      <c r="AL100" s="780">
        <f t="shared" si="7"/>
        <v>115.75</v>
      </c>
      <c r="AM100" s="866">
        <f t="shared" si="6"/>
        <v>-44.580000000000013</v>
      </c>
      <c r="AN100" s="866">
        <f>IF(AM100="","",AM100+'August 2023'!AN76)</f>
        <v>1.17999999999995</v>
      </c>
    </row>
    <row r="101" spans="1:40" ht="22.35" customHeight="1" x14ac:dyDescent="0.2">
      <c r="A101" s="944"/>
      <c r="B101" s="870" t="s">
        <v>156</v>
      </c>
      <c r="C101" s="779" t="s">
        <v>138</v>
      </c>
      <c r="D101" s="779"/>
      <c r="E101" s="789"/>
      <c r="F101" s="789">
        <v>25</v>
      </c>
      <c r="G101" s="789">
        <v>25</v>
      </c>
      <c r="H101" s="789">
        <v>25</v>
      </c>
      <c r="I101" s="789">
        <v>25</v>
      </c>
      <c r="J101" s="789">
        <v>25</v>
      </c>
      <c r="K101" s="779" t="s">
        <v>119</v>
      </c>
      <c r="L101" s="789"/>
      <c r="M101" s="789">
        <v>26</v>
      </c>
      <c r="N101" s="789">
        <v>26</v>
      </c>
      <c r="O101" s="789">
        <v>26</v>
      </c>
      <c r="P101" s="789">
        <v>26</v>
      </c>
      <c r="Q101" s="789">
        <v>26</v>
      </c>
      <c r="R101" s="779" t="s">
        <v>117</v>
      </c>
      <c r="S101" s="789">
        <v>26</v>
      </c>
      <c r="T101" s="789" t="s">
        <v>36</v>
      </c>
      <c r="U101" s="789" t="s">
        <v>36</v>
      </c>
      <c r="V101" s="789" t="s">
        <v>36</v>
      </c>
      <c r="W101" s="779" t="s">
        <v>32</v>
      </c>
      <c r="X101" s="1922" t="s">
        <v>32</v>
      </c>
      <c r="Y101" s="779"/>
      <c r="Z101" s="789"/>
      <c r="AA101" s="1866" t="s">
        <v>32</v>
      </c>
      <c r="AB101" s="1866" t="s">
        <v>32</v>
      </c>
      <c r="AC101" s="1866" t="s">
        <v>32</v>
      </c>
      <c r="AD101" s="1866" t="s">
        <v>32</v>
      </c>
      <c r="AE101" s="1866" t="s">
        <v>32</v>
      </c>
      <c r="AF101" s="2052" t="s">
        <v>117</v>
      </c>
      <c r="AG101" s="1866"/>
      <c r="AH101" s="1"/>
      <c r="AJ101" s="780">
        <v>165</v>
      </c>
      <c r="AK101" s="780">
        <v>8</v>
      </c>
      <c r="AL101" s="780">
        <f t="shared" si="7"/>
        <v>173</v>
      </c>
      <c r="AM101" s="866">
        <f t="shared" si="6"/>
        <v>12.669999999999987</v>
      </c>
      <c r="AN101" s="866">
        <f>IF(AM101="","",AM101+'August 2023'!AN77)</f>
        <v>11.679999999999914</v>
      </c>
    </row>
    <row r="102" spans="1:40" ht="22.35" customHeight="1" x14ac:dyDescent="0.2">
      <c r="A102" s="944"/>
      <c r="B102" s="870" t="s">
        <v>157</v>
      </c>
      <c r="C102" s="942" t="s">
        <v>32</v>
      </c>
      <c r="D102" s="942"/>
      <c r="E102" s="942"/>
      <c r="F102" s="789">
        <v>9</v>
      </c>
      <c r="G102" s="779">
        <v>9</v>
      </c>
      <c r="H102" s="791" t="s">
        <v>36</v>
      </c>
      <c r="I102" s="779" t="s">
        <v>36</v>
      </c>
      <c r="J102" s="779">
        <v>4</v>
      </c>
      <c r="K102" s="779"/>
      <c r="L102" s="789"/>
      <c r="M102" s="930" t="s">
        <v>470</v>
      </c>
      <c r="N102" s="930" t="s">
        <v>470</v>
      </c>
      <c r="O102" s="930" t="s">
        <v>470</v>
      </c>
      <c r="P102" s="930" t="s">
        <v>470</v>
      </c>
      <c r="Q102" s="2053" t="s">
        <v>32</v>
      </c>
      <c r="R102" s="930" t="s">
        <v>119</v>
      </c>
      <c r="S102" s="930" t="s">
        <v>119</v>
      </c>
      <c r="T102" s="1954" t="s">
        <v>273</v>
      </c>
      <c r="U102" s="802" t="s">
        <v>32</v>
      </c>
      <c r="V102" s="803">
        <v>25</v>
      </c>
      <c r="W102" s="802" t="s">
        <v>32</v>
      </c>
      <c r="X102" s="802" t="s">
        <v>32</v>
      </c>
      <c r="Y102" s="802" t="s">
        <v>119</v>
      </c>
      <c r="Z102" s="801"/>
      <c r="AA102" s="801" t="s">
        <v>32</v>
      </c>
      <c r="AB102" s="791" t="s">
        <v>32</v>
      </c>
      <c r="AC102" s="803" t="s">
        <v>32</v>
      </c>
      <c r="AD102" s="802" t="s">
        <v>32</v>
      </c>
      <c r="AE102" s="791" t="s">
        <v>32</v>
      </c>
      <c r="AF102" s="779"/>
      <c r="AG102" s="975"/>
      <c r="AH102" s="1"/>
      <c r="AJ102" s="780">
        <v>160.33000000000001</v>
      </c>
      <c r="AK102" s="780">
        <v>4.25</v>
      </c>
      <c r="AL102" s="780">
        <f t="shared" si="7"/>
        <v>164.58</v>
      </c>
      <c r="AM102" s="866">
        <f t="shared" si="6"/>
        <v>4.25</v>
      </c>
      <c r="AN102" s="866">
        <f>IF(AM102="","",AM102+'August 2023'!AN78)</f>
        <v>81.259999999999962</v>
      </c>
    </row>
    <row r="103" spans="1:40" ht="22.35" customHeight="1" thickBot="1" x14ac:dyDescent="0.25">
      <c r="A103" s="944"/>
      <c r="B103" s="1928" t="s">
        <v>160</v>
      </c>
      <c r="C103" s="961">
        <v>69</v>
      </c>
      <c r="D103" s="961"/>
      <c r="E103" s="791"/>
      <c r="F103" s="2046">
        <v>4</v>
      </c>
      <c r="G103" s="2046">
        <v>4</v>
      </c>
      <c r="H103" s="2046">
        <v>4</v>
      </c>
      <c r="I103" s="2046">
        <v>4</v>
      </c>
      <c r="J103" s="2046" t="s">
        <v>39</v>
      </c>
      <c r="K103" s="1609"/>
      <c r="L103" s="1609"/>
      <c r="M103" s="1609" t="s">
        <v>166</v>
      </c>
      <c r="N103" s="1609" t="s">
        <v>166</v>
      </c>
      <c r="O103" s="1609" t="s">
        <v>166</v>
      </c>
      <c r="P103" s="1609">
        <v>3</v>
      </c>
      <c r="Q103" s="1818" t="s">
        <v>32</v>
      </c>
      <c r="R103" s="961">
        <v>89</v>
      </c>
      <c r="S103" s="961"/>
      <c r="T103" s="961">
        <v>69</v>
      </c>
      <c r="U103" s="779" t="s">
        <v>32</v>
      </c>
      <c r="V103" s="791">
        <v>3</v>
      </c>
      <c r="W103" s="779" t="s">
        <v>32</v>
      </c>
      <c r="X103" s="800" t="s">
        <v>32</v>
      </c>
      <c r="Y103" s="779"/>
      <c r="Z103" s="791"/>
      <c r="AA103" s="795">
        <v>5</v>
      </c>
      <c r="AB103" s="795">
        <v>5</v>
      </c>
      <c r="AC103" s="795">
        <v>5</v>
      </c>
      <c r="AD103" s="2054">
        <v>5</v>
      </c>
      <c r="AE103" s="801">
        <v>5</v>
      </c>
      <c r="AF103" s="802" t="s">
        <v>119</v>
      </c>
      <c r="AG103" s="791"/>
      <c r="AH103" s="1"/>
      <c r="AJ103" s="780">
        <v>168</v>
      </c>
      <c r="AK103" s="780">
        <v>4.25</v>
      </c>
      <c r="AL103" s="780">
        <f t="shared" si="7"/>
        <v>172.25</v>
      </c>
      <c r="AM103" s="866">
        <f t="shared" si="6"/>
        <v>11.919999999999987</v>
      </c>
      <c r="AN103" s="866">
        <f>IF(AM103="","",AM103+'August 2023'!AN79)</f>
        <v>62.749999999999943</v>
      </c>
    </row>
    <row r="104" spans="1:40" ht="22.35" customHeight="1" thickBot="1" x14ac:dyDescent="0.25">
      <c r="A104" s="944"/>
      <c r="B104" s="1928" t="s">
        <v>164</v>
      </c>
      <c r="C104" s="1566" t="s">
        <v>36</v>
      </c>
      <c r="D104" s="1566" t="s">
        <v>84</v>
      </c>
      <c r="E104" s="1609" t="s">
        <v>84</v>
      </c>
      <c r="F104" s="1599">
        <v>7</v>
      </c>
      <c r="G104" s="1609">
        <v>7</v>
      </c>
      <c r="H104" s="1609">
        <v>7</v>
      </c>
      <c r="I104" s="1609">
        <v>7</v>
      </c>
      <c r="J104" s="1566">
        <v>7</v>
      </c>
      <c r="K104" s="1609"/>
      <c r="L104" s="1626"/>
      <c r="M104" s="1609">
        <v>4</v>
      </c>
      <c r="N104" s="1626">
        <v>4</v>
      </c>
      <c r="O104" s="1626">
        <v>4</v>
      </c>
      <c r="P104" s="1626">
        <v>4</v>
      </c>
      <c r="Q104" s="1609">
        <v>4</v>
      </c>
      <c r="R104" s="1609"/>
      <c r="S104" s="1674" t="s">
        <v>84</v>
      </c>
      <c r="T104" s="1609">
        <v>3</v>
      </c>
      <c r="U104" s="1609">
        <v>3</v>
      </c>
      <c r="V104" s="791" t="s">
        <v>32</v>
      </c>
      <c r="W104" s="1609">
        <v>3</v>
      </c>
      <c r="X104" s="1609">
        <v>3</v>
      </c>
      <c r="Y104" s="1566"/>
      <c r="Z104" s="1609"/>
      <c r="AA104" s="1609">
        <v>11</v>
      </c>
      <c r="AB104" s="1609">
        <v>11</v>
      </c>
      <c r="AC104" s="1609">
        <v>11</v>
      </c>
      <c r="AD104" s="1610">
        <v>11</v>
      </c>
      <c r="AE104" s="1610">
        <v>11</v>
      </c>
      <c r="AF104" s="1676" t="s">
        <v>0</v>
      </c>
      <c r="AG104" s="1925"/>
      <c r="AH104" s="1"/>
      <c r="AJ104" s="780">
        <v>185.45</v>
      </c>
      <c r="AK104" s="780">
        <v>8</v>
      </c>
      <c r="AL104" s="780">
        <f t="shared" si="7"/>
        <v>193.45</v>
      </c>
      <c r="AM104" s="866">
        <f t="shared" si="6"/>
        <v>33.119999999999976</v>
      </c>
      <c r="AN104" s="866">
        <f>IF(AM104="","",AM104+'August 2023'!AN80)</f>
        <v>47.869999999999905</v>
      </c>
    </row>
    <row r="105" spans="1:40" ht="22.35" customHeight="1" thickBot="1" x14ac:dyDescent="0.25">
      <c r="A105" s="944"/>
      <c r="B105" s="1932" t="s">
        <v>158</v>
      </c>
      <c r="C105" s="2055" t="s">
        <v>36</v>
      </c>
      <c r="D105" s="2055"/>
      <c r="E105" s="2055"/>
      <c r="F105" s="793" t="s">
        <v>140</v>
      </c>
      <c r="G105" s="793" t="s">
        <v>140</v>
      </c>
      <c r="H105" s="793" t="s">
        <v>140</v>
      </c>
      <c r="I105" s="793" t="s">
        <v>140</v>
      </c>
      <c r="J105" s="793" t="s">
        <v>140</v>
      </c>
      <c r="K105" s="786" t="s">
        <v>472</v>
      </c>
      <c r="L105" s="786" t="s">
        <v>120</v>
      </c>
      <c r="M105" s="786" t="s">
        <v>36</v>
      </c>
      <c r="N105" s="786" t="s">
        <v>36</v>
      </c>
      <c r="O105" s="786" t="s">
        <v>36</v>
      </c>
      <c r="P105" s="786" t="s">
        <v>36</v>
      </c>
      <c r="Q105" s="786" t="s">
        <v>36</v>
      </c>
      <c r="R105" s="2055"/>
      <c r="S105" s="2055"/>
      <c r="T105" s="781" t="s">
        <v>140</v>
      </c>
      <c r="U105" s="781" t="s">
        <v>140</v>
      </c>
      <c r="V105" s="781" t="s">
        <v>140</v>
      </c>
      <c r="W105" s="781" t="s">
        <v>140</v>
      </c>
      <c r="X105" s="781" t="s">
        <v>140</v>
      </c>
      <c r="Y105" s="789" t="s">
        <v>159</v>
      </c>
      <c r="Z105" s="789" t="s">
        <v>120</v>
      </c>
      <c r="AA105" s="789" t="s">
        <v>36</v>
      </c>
      <c r="AB105" s="789" t="s">
        <v>36</v>
      </c>
      <c r="AC105" s="789" t="s">
        <v>36</v>
      </c>
      <c r="AD105" s="789" t="s">
        <v>36</v>
      </c>
      <c r="AE105" s="789" t="s">
        <v>36</v>
      </c>
      <c r="AF105" s="779"/>
      <c r="AG105" s="975"/>
      <c r="AH105" s="1"/>
      <c r="AJ105" s="780">
        <v>136</v>
      </c>
      <c r="AK105" s="780">
        <v>9.5</v>
      </c>
      <c r="AL105" s="780">
        <f t="shared" si="7"/>
        <v>145.5</v>
      </c>
      <c r="AM105" s="866">
        <f t="shared" si="6"/>
        <v>-14.830000000000013</v>
      </c>
      <c r="AN105" s="866">
        <f>IF(AM105="","",AM105+'August 2023'!AN81)</f>
        <v>79.67999999999995</v>
      </c>
    </row>
    <row r="106" spans="1:40" ht="22.35" customHeight="1" thickBot="1" x14ac:dyDescent="0.25">
      <c r="A106" s="944"/>
      <c r="B106" s="1932" t="s">
        <v>165</v>
      </c>
      <c r="C106" s="1943" t="s">
        <v>36</v>
      </c>
      <c r="D106" s="451" t="s">
        <v>80</v>
      </c>
      <c r="E106" s="450" t="s">
        <v>80</v>
      </c>
      <c r="F106" s="450">
        <v>8</v>
      </c>
      <c r="G106" s="426">
        <v>8</v>
      </c>
      <c r="H106" s="450">
        <v>8</v>
      </c>
      <c r="I106" s="450">
        <v>8</v>
      </c>
      <c r="J106" s="2056">
        <v>8</v>
      </c>
      <c r="K106" s="1943" t="s">
        <v>119</v>
      </c>
      <c r="L106" s="1943" t="s">
        <v>119</v>
      </c>
      <c r="M106" s="1759" t="s">
        <v>32</v>
      </c>
      <c r="N106" s="1759" t="s">
        <v>32</v>
      </c>
      <c r="O106" s="1759" t="s">
        <v>32</v>
      </c>
      <c r="P106" s="795" t="s">
        <v>470</v>
      </c>
      <c r="Q106" s="795" t="s">
        <v>470</v>
      </c>
      <c r="R106" s="1759"/>
      <c r="S106" s="1566"/>
      <c r="T106" s="1943" t="s">
        <v>36</v>
      </c>
      <c r="U106" s="779" t="s">
        <v>36</v>
      </c>
      <c r="V106" s="791" t="s">
        <v>36</v>
      </c>
      <c r="W106" s="779" t="s">
        <v>36</v>
      </c>
      <c r="X106" s="450" t="s">
        <v>36</v>
      </c>
      <c r="Y106" s="450"/>
      <c r="Z106" s="789"/>
      <c r="AA106" s="789">
        <v>1</v>
      </c>
      <c r="AB106" s="779">
        <v>1</v>
      </c>
      <c r="AC106" s="779" t="s">
        <v>32</v>
      </c>
      <c r="AD106" s="779" t="s">
        <v>32</v>
      </c>
      <c r="AE106" s="920" t="s">
        <v>138</v>
      </c>
      <c r="AF106" s="779"/>
      <c r="AG106" s="975"/>
      <c r="AH106" s="1"/>
      <c r="AJ106" s="780">
        <v>130.44999999999999</v>
      </c>
      <c r="AK106" s="780">
        <v>5.25</v>
      </c>
      <c r="AL106" s="780">
        <f t="shared" si="7"/>
        <v>135.69999999999999</v>
      </c>
      <c r="AM106" s="866">
        <f t="shared" si="6"/>
        <v>-24.630000000000024</v>
      </c>
      <c r="AN106" s="866">
        <f>IF(AM106="","",AM106+'August 2023'!AN82)</f>
        <v>43.669999999999916</v>
      </c>
    </row>
    <row r="107" spans="1:40" ht="22.35" customHeight="1" thickBot="1" x14ac:dyDescent="0.25">
      <c r="A107" s="944"/>
      <c r="B107" s="1691" t="s">
        <v>167</v>
      </c>
      <c r="C107" s="346" t="s">
        <v>139</v>
      </c>
      <c r="D107" s="339" t="s">
        <v>128</v>
      </c>
      <c r="E107" s="346" t="s">
        <v>129</v>
      </c>
      <c r="F107" s="961" t="s">
        <v>36</v>
      </c>
      <c r="G107" s="961" t="s">
        <v>36</v>
      </c>
      <c r="H107" s="791" t="s">
        <v>32</v>
      </c>
      <c r="I107" s="961">
        <v>99</v>
      </c>
      <c r="J107" s="961">
        <v>3</v>
      </c>
      <c r="K107" s="961"/>
      <c r="L107" s="961"/>
      <c r="M107" s="791" t="s">
        <v>32</v>
      </c>
      <c r="N107" s="791" t="s">
        <v>32</v>
      </c>
      <c r="O107" s="791" t="s">
        <v>32</v>
      </c>
      <c r="P107" s="791" t="s">
        <v>36</v>
      </c>
      <c r="Q107" s="493" t="s">
        <v>139</v>
      </c>
      <c r="R107" s="335" t="s">
        <v>128</v>
      </c>
      <c r="S107" s="335" t="s">
        <v>129</v>
      </c>
      <c r="T107" s="789" t="s">
        <v>36</v>
      </c>
      <c r="U107" s="789" t="s">
        <v>36</v>
      </c>
      <c r="V107" s="791">
        <v>25</v>
      </c>
      <c r="W107" s="779" t="s">
        <v>32</v>
      </c>
      <c r="X107" s="483" t="s">
        <v>124</v>
      </c>
      <c r="Y107" s="483" t="s">
        <v>122</v>
      </c>
      <c r="Z107" s="483" t="s">
        <v>123</v>
      </c>
      <c r="AA107" s="789" t="s">
        <v>36</v>
      </c>
      <c r="AB107" s="789">
        <v>26</v>
      </c>
      <c r="AC107" s="789">
        <v>26</v>
      </c>
      <c r="AD107" s="789">
        <v>25</v>
      </c>
      <c r="AE107" s="789">
        <v>26</v>
      </c>
      <c r="AF107" s="779"/>
      <c r="AG107" s="789" t="s">
        <v>0</v>
      </c>
      <c r="AH107" s="1"/>
      <c r="AJ107" s="780">
        <v>181.15</v>
      </c>
      <c r="AK107" s="780">
        <v>10.25</v>
      </c>
      <c r="AL107" s="780">
        <f t="shared" si="7"/>
        <v>191.4</v>
      </c>
      <c r="AM107" s="866">
        <f t="shared" si="6"/>
        <v>31.069999999999993</v>
      </c>
      <c r="AN107" s="866">
        <f>IF(AM107="","",AM107+'August 2023'!AN83)</f>
        <v>187.86999999999995</v>
      </c>
    </row>
    <row r="108" spans="1:40" ht="22.35" customHeight="1" x14ac:dyDescent="0.2">
      <c r="A108" s="944"/>
      <c r="B108" s="1691" t="s">
        <v>169</v>
      </c>
      <c r="C108" s="1943" t="s">
        <v>140</v>
      </c>
      <c r="D108" s="789" t="s">
        <v>159</v>
      </c>
      <c r="E108" s="789" t="s">
        <v>120</v>
      </c>
      <c r="F108" s="789" t="s">
        <v>36</v>
      </c>
      <c r="G108" s="789" t="s">
        <v>36</v>
      </c>
      <c r="H108" s="789" t="s">
        <v>36</v>
      </c>
      <c r="I108" s="789" t="s">
        <v>36</v>
      </c>
      <c r="J108" s="789" t="s">
        <v>36</v>
      </c>
      <c r="K108" s="1943"/>
      <c r="L108" s="1943"/>
      <c r="M108" s="781" t="s">
        <v>140</v>
      </c>
      <c r="N108" s="781" t="s">
        <v>140</v>
      </c>
      <c r="O108" s="781" t="s">
        <v>140</v>
      </c>
      <c r="P108" s="781" t="s">
        <v>140</v>
      </c>
      <c r="Q108" s="781" t="s">
        <v>140</v>
      </c>
      <c r="R108" s="789" t="s">
        <v>159</v>
      </c>
      <c r="S108" s="789" t="s">
        <v>120</v>
      </c>
      <c r="T108" s="789" t="s">
        <v>36</v>
      </c>
      <c r="U108" s="789" t="s">
        <v>36</v>
      </c>
      <c r="V108" s="789" t="s">
        <v>36</v>
      </c>
      <c r="W108" s="789" t="s">
        <v>36</v>
      </c>
      <c r="X108" s="789" t="s">
        <v>36</v>
      </c>
      <c r="Y108" s="779"/>
      <c r="Z108" s="789"/>
      <c r="AA108" s="781" t="s">
        <v>140</v>
      </c>
      <c r="AB108" s="781" t="s">
        <v>140</v>
      </c>
      <c r="AC108" s="781" t="s">
        <v>140</v>
      </c>
      <c r="AD108" s="781" t="s">
        <v>140</v>
      </c>
      <c r="AE108" s="781" t="s">
        <v>140</v>
      </c>
      <c r="AF108" s="789" t="s">
        <v>159</v>
      </c>
      <c r="AG108" s="789" t="s">
        <v>0</v>
      </c>
      <c r="AH108" s="1"/>
      <c r="AJ108" s="780">
        <v>136.15</v>
      </c>
      <c r="AK108" s="780">
        <v>11.25</v>
      </c>
      <c r="AL108" s="780">
        <f t="shared" si="7"/>
        <v>147.4</v>
      </c>
      <c r="AM108" s="866">
        <f t="shared" si="6"/>
        <v>-12.930000000000007</v>
      </c>
      <c r="AN108" s="866">
        <f>IF(AM108="","",AM108+'August 2023'!AN84)</f>
        <v>-3.8000000000000682</v>
      </c>
    </row>
    <row r="109" spans="1:40" ht="22.35" customHeight="1" thickBot="1" x14ac:dyDescent="0.25">
      <c r="A109" s="496"/>
      <c r="B109" s="1691" t="s">
        <v>174</v>
      </c>
      <c r="C109" s="789" t="s">
        <v>36</v>
      </c>
      <c r="D109" s="1943"/>
      <c r="E109" s="1943"/>
      <c r="F109" s="1943">
        <v>23</v>
      </c>
      <c r="G109" s="1943">
        <v>23</v>
      </c>
      <c r="H109" s="1943">
        <v>23</v>
      </c>
      <c r="I109" s="1943">
        <v>23</v>
      </c>
      <c r="J109" s="1943">
        <v>23</v>
      </c>
      <c r="K109" s="1943">
        <v>23</v>
      </c>
      <c r="L109" s="1943">
        <v>23</v>
      </c>
      <c r="M109" s="789" t="s">
        <v>36</v>
      </c>
      <c r="N109" s="789" t="s">
        <v>36</v>
      </c>
      <c r="O109" s="789" t="s">
        <v>36</v>
      </c>
      <c r="P109" s="789" t="s">
        <v>36</v>
      </c>
      <c r="Q109" s="789" t="s">
        <v>36</v>
      </c>
      <c r="R109" s="789" t="s">
        <v>0</v>
      </c>
      <c r="S109" s="789" t="s">
        <v>0</v>
      </c>
      <c r="T109" s="1943">
        <v>21</v>
      </c>
      <c r="U109" s="779">
        <v>21</v>
      </c>
      <c r="V109" s="791">
        <v>21</v>
      </c>
      <c r="W109" s="779">
        <v>21</v>
      </c>
      <c r="X109" s="779">
        <v>21</v>
      </c>
      <c r="Y109" s="779">
        <v>21</v>
      </c>
      <c r="Z109" s="789">
        <v>21</v>
      </c>
      <c r="AA109" s="789" t="s">
        <v>36</v>
      </c>
      <c r="AB109" s="789" t="s">
        <v>36</v>
      </c>
      <c r="AC109" s="789" t="s">
        <v>36</v>
      </c>
      <c r="AD109" s="789" t="s">
        <v>36</v>
      </c>
      <c r="AE109" s="789" t="s">
        <v>36</v>
      </c>
      <c r="AF109" s="789" t="s">
        <v>0</v>
      </c>
      <c r="AG109" s="975"/>
      <c r="AH109" s="1"/>
      <c r="AJ109" s="780">
        <v>132</v>
      </c>
      <c r="AK109" s="780">
        <v>10</v>
      </c>
      <c r="AL109" s="780">
        <f t="shared" si="7"/>
        <v>142</v>
      </c>
      <c r="AM109" s="866">
        <f t="shared" si="6"/>
        <v>-18.330000000000013</v>
      </c>
      <c r="AN109" s="866">
        <f>IF(AM109="","",AM109+'August 2023'!AN85)</f>
        <v>-19.270000000000039</v>
      </c>
    </row>
    <row r="110" spans="1:40" ht="22.35" customHeight="1" thickBot="1" x14ac:dyDescent="0.25">
      <c r="A110" s="944"/>
      <c r="B110" s="342" t="s">
        <v>264</v>
      </c>
      <c r="C110" s="961" t="s">
        <v>36</v>
      </c>
      <c r="D110" s="2057"/>
      <c r="E110" s="2057"/>
      <c r="F110" s="455">
        <v>11</v>
      </c>
      <c r="G110" s="455">
        <v>11</v>
      </c>
      <c r="H110" s="455">
        <v>11</v>
      </c>
      <c r="I110" s="455">
        <v>11</v>
      </c>
      <c r="J110" s="453">
        <v>11</v>
      </c>
      <c r="K110" s="455" t="s">
        <v>73</v>
      </c>
      <c r="L110" s="455" t="s">
        <v>73</v>
      </c>
      <c r="M110" s="1956" t="s">
        <v>36</v>
      </c>
      <c r="N110" s="1956" t="s">
        <v>36</v>
      </c>
      <c r="O110" s="1956" t="s">
        <v>36</v>
      </c>
      <c r="P110" s="1956" t="s">
        <v>36</v>
      </c>
      <c r="Q110" s="1956" t="s">
        <v>36</v>
      </c>
      <c r="R110" s="1956" t="s">
        <v>0</v>
      </c>
      <c r="S110" s="2057"/>
      <c r="T110" s="1953">
        <v>10</v>
      </c>
      <c r="U110" s="1953">
        <v>10</v>
      </c>
      <c r="V110" s="1953">
        <v>10</v>
      </c>
      <c r="W110" s="1953">
        <v>10</v>
      </c>
      <c r="X110" s="1953">
        <v>10</v>
      </c>
      <c r="Y110" s="1953" t="s">
        <v>76</v>
      </c>
      <c r="Z110" s="1953" t="s">
        <v>76</v>
      </c>
      <c r="AA110" s="801" t="s">
        <v>36</v>
      </c>
      <c r="AB110" s="801" t="s">
        <v>36</v>
      </c>
      <c r="AC110" s="801" t="s">
        <v>36</v>
      </c>
      <c r="AD110" s="801" t="s">
        <v>36</v>
      </c>
      <c r="AE110" s="801" t="s">
        <v>36</v>
      </c>
      <c r="AF110" s="2058"/>
      <c r="AG110" s="923"/>
      <c r="AH110" s="1"/>
      <c r="AJ110" s="780">
        <v>117</v>
      </c>
      <c r="AK110" s="780"/>
      <c r="AL110" s="780">
        <f t="shared" si="7"/>
        <v>117</v>
      </c>
      <c r="AM110" s="866">
        <f t="shared" si="6"/>
        <v>-43.330000000000013</v>
      </c>
      <c r="AN110" s="866">
        <f>IF(AM110="","",AM110+'August 2023'!AN86)</f>
        <v>-37.660000000000025</v>
      </c>
    </row>
    <row r="111" spans="1:40" ht="22.35" customHeight="1" thickBot="1" x14ac:dyDescent="0.25">
      <c r="A111" s="944"/>
      <c r="B111" s="939" t="s">
        <v>424</v>
      </c>
      <c r="C111" s="1609" t="s">
        <v>36</v>
      </c>
      <c r="D111" s="1609" t="s">
        <v>36</v>
      </c>
      <c r="E111" s="1609" t="s">
        <v>36</v>
      </c>
      <c r="F111" s="961">
        <v>21</v>
      </c>
      <c r="G111" s="961">
        <v>21</v>
      </c>
      <c r="H111" s="961">
        <v>21</v>
      </c>
      <c r="I111" s="961">
        <v>21</v>
      </c>
      <c r="J111" s="961">
        <v>21</v>
      </c>
      <c r="K111" s="961">
        <v>21</v>
      </c>
      <c r="L111" s="961">
        <v>21</v>
      </c>
      <c r="M111" s="1609" t="s">
        <v>36</v>
      </c>
      <c r="N111" s="1609" t="s">
        <v>36</v>
      </c>
      <c r="O111" s="1609" t="s">
        <v>36</v>
      </c>
      <c r="P111" s="1609" t="s">
        <v>36</v>
      </c>
      <c r="Q111" s="1609" t="s">
        <v>36</v>
      </c>
      <c r="R111" s="1609" t="s">
        <v>36</v>
      </c>
      <c r="S111" s="1609" t="s">
        <v>36</v>
      </c>
      <c r="T111" s="789">
        <v>22</v>
      </c>
      <c r="U111" s="789">
        <v>22</v>
      </c>
      <c r="V111" s="789">
        <v>22</v>
      </c>
      <c r="W111" s="789">
        <v>22</v>
      </c>
      <c r="X111" s="789">
        <v>22</v>
      </c>
      <c r="Y111" s="789">
        <v>22</v>
      </c>
      <c r="Z111" s="789">
        <v>22</v>
      </c>
      <c r="AA111" s="1609" t="s">
        <v>36</v>
      </c>
      <c r="AB111" s="1609" t="s">
        <v>36</v>
      </c>
      <c r="AC111" s="1609" t="s">
        <v>36</v>
      </c>
      <c r="AD111" s="1609" t="s">
        <v>36</v>
      </c>
      <c r="AE111" s="1609" t="s">
        <v>36</v>
      </c>
      <c r="AF111" s="1609" t="s">
        <v>0</v>
      </c>
      <c r="AG111" s="923"/>
      <c r="AH111" s="1"/>
      <c r="AJ111" s="780">
        <v>138</v>
      </c>
      <c r="AK111" s="780"/>
      <c r="AL111" s="780">
        <f t="shared" si="7"/>
        <v>138</v>
      </c>
      <c r="AM111" s="866">
        <f t="shared" si="6"/>
        <v>-22.330000000000013</v>
      </c>
      <c r="AN111" s="866">
        <f>IF(AM111="","",AM111+'August 2023'!AN87)</f>
        <v>-8.3600000000000136</v>
      </c>
    </row>
    <row r="112" spans="1:40" ht="22.35" customHeight="1" thickBot="1" x14ac:dyDescent="0.25">
      <c r="A112" s="944"/>
      <c r="B112" s="939" t="s">
        <v>425</v>
      </c>
      <c r="C112" s="961" t="s">
        <v>36</v>
      </c>
      <c r="D112" s="2059" t="s">
        <v>80</v>
      </c>
      <c r="E112" s="2060" t="s">
        <v>80</v>
      </c>
      <c r="F112" s="2060">
        <v>8</v>
      </c>
      <c r="G112" s="2056">
        <v>8</v>
      </c>
      <c r="H112" s="2060">
        <v>8</v>
      </c>
      <c r="I112" s="2060">
        <v>8</v>
      </c>
      <c r="J112" s="2059">
        <v>8</v>
      </c>
      <c r="K112" s="961"/>
      <c r="L112" s="961"/>
      <c r="M112" s="1609" t="s">
        <v>36</v>
      </c>
      <c r="N112" s="1609" t="s">
        <v>36</v>
      </c>
      <c r="O112" s="1609" t="s">
        <v>36</v>
      </c>
      <c r="P112" s="1609" t="s">
        <v>36</v>
      </c>
      <c r="Q112" s="1609" t="s">
        <v>36</v>
      </c>
      <c r="R112" s="1844" t="s">
        <v>82</v>
      </c>
      <c r="S112" s="1844" t="s">
        <v>80</v>
      </c>
      <c r="T112" s="1844">
        <v>6</v>
      </c>
      <c r="U112" s="1844">
        <v>6</v>
      </c>
      <c r="V112" s="1844">
        <v>6</v>
      </c>
      <c r="W112" s="1844">
        <v>6</v>
      </c>
      <c r="X112" s="1844">
        <v>6</v>
      </c>
      <c r="Y112" s="789"/>
      <c r="Z112" s="781"/>
      <c r="AA112" s="961" t="s">
        <v>36</v>
      </c>
      <c r="AB112" s="961" t="s">
        <v>36</v>
      </c>
      <c r="AC112" s="951" t="s">
        <v>140</v>
      </c>
      <c r="AD112" s="951" t="s">
        <v>140</v>
      </c>
      <c r="AE112" s="951" t="s">
        <v>140</v>
      </c>
      <c r="AF112" s="781" t="s">
        <v>122</v>
      </c>
      <c r="AG112" s="923"/>
      <c r="AH112" s="1"/>
      <c r="AJ112" s="780">
        <v>145.30000000000001</v>
      </c>
      <c r="AK112" s="780">
        <v>11.75</v>
      </c>
      <c r="AL112" s="780">
        <f t="shared" si="7"/>
        <v>157.05000000000001</v>
      </c>
      <c r="AM112" s="866">
        <f t="shared" si="6"/>
        <v>-3.2800000000000011</v>
      </c>
      <c r="AN112" s="866">
        <f>IF(AM112="","",AM112+'August 2023'!AN87)</f>
        <v>10.689999999999998</v>
      </c>
    </row>
    <row r="113" spans="1:40" ht="22.35" customHeight="1" thickBot="1" x14ac:dyDescent="0.25">
      <c r="A113" s="944"/>
      <c r="B113" s="939" t="s">
        <v>426</v>
      </c>
      <c r="C113" s="1952" t="s">
        <v>276</v>
      </c>
      <c r="D113" s="961"/>
      <c r="E113" s="961"/>
      <c r="F113" s="2061"/>
      <c r="G113" s="2062"/>
      <c r="H113" s="2061" t="s">
        <v>163</v>
      </c>
      <c r="I113" s="2061" t="s">
        <v>163</v>
      </c>
      <c r="J113" s="2061" t="s">
        <v>470</v>
      </c>
      <c r="K113" s="2061"/>
      <c r="L113" s="2061"/>
      <c r="M113" s="1550" t="s">
        <v>32</v>
      </c>
      <c r="N113" s="1550" t="s">
        <v>32</v>
      </c>
      <c r="O113" s="1550" t="s">
        <v>32</v>
      </c>
      <c r="P113" s="1550" t="s">
        <v>32</v>
      </c>
      <c r="Q113" s="1550" t="s">
        <v>32</v>
      </c>
      <c r="R113" s="2056" t="s">
        <v>0</v>
      </c>
      <c r="S113" s="2056" t="s">
        <v>0</v>
      </c>
      <c r="T113" s="1550" t="s">
        <v>32</v>
      </c>
      <c r="U113" s="1550" t="s">
        <v>32</v>
      </c>
      <c r="V113" s="1550" t="s">
        <v>32</v>
      </c>
      <c r="W113" s="1550" t="s">
        <v>32</v>
      </c>
      <c r="X113" s="1550" t="s">
        <v>32</v>
      </c>
      <c r="Y113" s="789"/>
      <c r="Z113" s="781"/>
      <c r="AA113" s="1550" t="s">
        <v>32</v>
      </c>
      <c r="AB113" s="1550" t="s">
        <v>32</v>
      </c>
      <c r="AC113" s="1550" t="s">
        <v>32</v>
      </c>
      <c r="AD113" s="1550" t="s">
        <v>32</v>
      </c>
      <c r="AE113" s="1550" t="s">
        <v>32</v>
      </c>
      <c r="AF113" s="1535" t="s">
        <v>0</v>
      </c>
      <c r="AG113" s="975" t="s">
        <v>0</v>
      </c>
      <c r="AH113" s="1"/>
      <c r="AJ113" s="780">
        <v>153.15</v>
      </c>
      <c r="AK113" s="780">
        <v>0.25</v>
      </c>
      <c r="AL113" s="780">
        <f t="shared" si="7"/>
        <v>153.4</v>
      </c>
      <c r="AM113" s="866">
        <f t="shared" si="6"/>
        <v>-6.9300000000000068</v>
      </c>
      <c r="AN113" s="866">
        <f>IF(AM113="","",AM113+'August 2023'!AN88)</f>
        <v>14.489999999999981</v>
      </c>
    </row>
    <row r="114" spans="1:40" ht="22.35" customHeight="1" thickBot="1" x14ac:dyDescent="0.25">
      <c r="A114" s="944"/>
      <c r="B114" s="1614" t="s">
        <v>83</v>
      </c>
      <c r="C114" s="961" t="s">
        <v>36</v>
      </c>
      <c r="D114" s="961"/>
      <c r="E114" s="961"/>
      <c r="F114" s="2063" t="s">
        <v>32</v>
      </c>
      <c r="G114" s="2063" t="s">
        <v>32</v>
      </c>
      <c r="H114" s="961">
        <v>5</v>
      </c>
      <c r="I114" s="961">
        <v>5</v>
      </c>
      <c r="J114" s="1943">
        <v>5</v>
      </c>
      <c r="K114" s="961"/>
      <c r="L114" s="1943"/>
      <c r="M114" s="1609" t="s">
        <v>36</v>
      </c>
      <c r="N114" s="1609" t="s">
        <v>36</v>
      </c>
      <c r="O114" s="1609" t="s">
        <v>36</v>
      </c>
      <c r="P114" s="1609" t="s">
        <v>36</v>
      </c>
      <c r="Q114" s="483" t="s">
        <v>124</v>
      </c>
      <c r="R114" s="483" t="s">
        <v>122</v>
      </c>
      <c r="S114" s="483" t="s">
        <v>123</v>
      </c>
      <c r="T114" s="1609" t="s">
        <v>36</v>
      </c>
      <c r="U114" s="1609" t="s">
        <v>36</v>
      </c>
      <c r="V114" s="1609" t="s">
        <v>36</v>
      </c>
      <c r="W114" s="779" t="s">
        <v>32</v>
      </c>
      <c r="X114" s="1943">
        <v>5</v>
      </c>
      <c r="Y114" s="789" t="s">
        <v>119</v>
      </c>
      <c r="Z114" s="781"/>
      <c r="AA114" s="779" t="s">
        <v>32</v>
      </c>
      <c r="AB114" s="442" t="s">
        <v>163</v>
      </c>
      <c r="AC114" s="779" t="s">
        <v>166</v>
      </c>
      <c r="AD114" s="779" t="s">
        <v>166</v>
      </c>
      <c r="AE114" s="779" t="s">
        <v>32</v>
      </c>
      <c r="AF114" s="483" t="s">
        <v>73</v>
      </c>
      <c r="AG114" s="483" t="s">
        <v>73</v>
      </c>
      <c r="AH114" s="1"/>
      <c r="AJ114" s="780">
        <v>139.15</v>
      </c>
      <c r="AK114" s="780">
        <v>7.25</v>
      </c>
      <c r="AL114" s="780">
        <f>IF(AJ114="","",SUM(AJ114:AK114))</f>
        <v>146.4</v>
      </c>
      <c r="AM114" s="866">
        <f t="shared" si="6"/>
        <v>-13.930000000000007</v>
      </c>
      <c r="AN114" s="866">
        <f>IF(AM114="","",AM114)</f>
        <v>-13.930000000000007</v>
      </c>
    </row>
    <row r="115" spans="1:40" ht="22.35" customHeight="1" thickBot="1" x14ac:dyDescent="0.25">
      <c r="A115" s="496"/>
      <c r="B115" s="1752" t="s">
        <v>227</v>
      </c>
      <c r="C115" s="1535" t="s">
        <v>154</v>
      </c>
      <c r="D115" s="779"/>
      <c r="E115" s="779"/>
      <c r="F115" s="1535" t="s">
        <v>36</v>
      </c>
      <c r="G115" s="1535" t="s">
        <v>36</v>
      </c>
      <c r="H115" s="1535" t="s">
        <v>36</v>
      </c>
      <c r="I115" s="1535" t="s">
        <v>36</v>
      </c>
      <c r="J115" s="1535" t="s">
        <v>36</v>
      </c>
      <c r="K115" s="1535"/>
      <c r="L115" s="1535"/>
      <c r="M115" s="1535" t="s">
        <v>225</v>
      </c>
      <c r="N115" s="1535" t="s">
        <v>225</v>
      </c>
      <c r="O115" s="1535" t="s">
        <v>225</v>
      </c>
      <c r="P115" s="1535" t="s">
        <v>225</v>
      </c>
      <c r="Q115" s="1535" t="s">
        <v>225</v>
      </c>
      <c r="R115" s="1535"/>
      <c r="S115" s="1535"/>
      <c r="T115" s="1535" t="s">
        <v>225</v>
      </c>
      <c r="U115" s="1535" t="s">
        <v>225</v>
      </c>
      <c r="V115" s="1535" t="s">
        <v>225</v>
      </c>
      <c r="W115" s="1535" t="s">
        <v>225</v>
      </c>
      <c r="X115" s="1535" t="s">
        <v>225</v>
      </c>
      <c r="Y115" s="1535"/>
      <c r="Z115" s="1753"/>
      <c r="AA115" s="1535" t="s">
        <v>225</v>
      </c>
      <c r="AB115" s="1535" t="s">
        <v>225</v>
      </c>
      <c r="AC115" s="1535" t="s">
        <v>225</v>
      </c>
      <c r="AD115" s="1535" t="s">
        <v>225</v>
      </c>
      <c r="AE115" s="1535" t="s">
        <v>225</v>
      </c>
      <c r="AF115" s="493"/>
      <c r="AG115" s="1466"/>
      <c r="AH115" s="1"/>
      <c r="AJ115" s="780">
        <v>131</v>
      </c>
      <c r="AK115" s="780">
        <v>1.75</v>
      </c>
      <c r="AL115" s="780">
        <f t="shared" ref="AL115" si="8">IF(AJ115="","",SUM(AJ115:AK115))</f>
        <v>132.75</v>
      </c>
      <c r="AM115" s="866">
        <f t="shared" si="6"/>
        <v>-27.580000000000013</v>
      </c>
      <c r="AN115" s="866">
        <f>IF(AM115="","",AM115)</f>
        <v>-27.580000000000013</v>
      </c>
    </row>
    <row r="116" spans="1:40" ht="22.35" customHeight="1" thickBot="1" x14ac:dyDescent="0.25">
      <c r="A116" s="293"/>
      <c r="B116" s="294" t="s">
        <v>177</v>
      </c>
      <c r="C116" s="295">
        <v>1</v>
      </c>
      <c r="D116" s="296">
        <v>2</v>
      </c>
      <c r="E116" s="296">
        <v>3</v>
      </c>
      <c r="F116" s="295">
        <v>4</v>
      </c>
      <c r="G116" s="295">
        <v>5</v>
      </c>
      <c r="H116" s="295">
        <v>6</v>
      </c>
      <c r="I116" s="295">
        <v>7</v>
      </c>
      <c r="J116" s="295">
        <v>8</v>
      </c>
      <c r="K116" s="296">
        <v>9</v>
      </c>
      <c r="L116" s="296">
        <v>10</v>
      </c>
      <c r="M116" s="295">
        <v>11</v>
      </c>
      <c r="N116" s="295">
        <v>12</v>
      </c>
      <c r="O116" s="295">
        <v>13</v>
      </c>
      <c r="P116" s="295">
        <v>14</v>
      </c>
      <c r="Q116" s="295">
        <v>15</v>
      </c>
      <c r="R116" s="296">
        <v>16</v>
      </c>
      <c r="S116" s="296">
        <v>17</v>
      </c>
      <c r="T116" s="295">
        <v>18</v>
      </c>
      <c r="U116" s="295">
        <v>19</v>
      </c>
      <c r="V116" s="295">
        <v>20</v>
      </c>
      <c r="W116" s="295">
        <v>21</v>
      </c>
      <c r="X116" s="295">
        <v>22</v>
      </c>
      <c r="Y116" s="296">
        <v>23</v>
      </c>
      <c r="Z116" s="296">
        <v>24</v>
      </c>
      <c r="AA116" s="295">
        <v>25</v>
      </c>
      <c r="AB116" s="295">
        <v>26</v>
      </c>
      <c r="AC116" s="295">
        <v>27</v>
      </c>
      <c r="AD116" s="295">
        <v>28</v>
      </c>
      <c r="AE116" s="295">
        <v>29</v>
      </c>
      <c r="AF116" s="296">
        <v>30</v>
      </c>
      <c r="AG116" s="298"/>
      <c r="AH116" s="1"/>
      <c r="AJ116" s="780">
        <f t="shared" ref="AJ116:AJ124" si="9">$AJ$12</f>
        <v>160.33000000000001</v>
      </c>
      <c r="AK116" s="780"/>
      <c r="AL116" s="780">
        <f t="shared" ref="AL116:AL124" si="10">IF(AJ116="","",SUM(AJ116:AK116))</f>
        <v>160.33000000000001</v>
      </c>
      <c r="AM116" s="866">
        <f t="shared" ref="AM116:AM124" si="11">IF(AJ116="","",AL116-AJ116)</f>
        <v>0</v>
      </c>
      <c r="AN116" s="866">
        <f>IF(AM116="","",AM116+'August 2023'!AN92)</f>
        <v>0</v>
      </c>
    </row>
    <row r="117" spans="1:40" ht="22.35" customHeight="1" x14ac:dyDescent="0.2">
      <c r="A117" s="728"/>
      <c r="B117" s="254" t="s">
        <v>473</v>
      </c>
      <c r="C117" s="729" t="s">
        <v>32</v>
      </c>
      <c r="D117" s="729"/>
      <c r="E117" s="730"/>
      <c r="F117" s="730" t="s">
        <v>32</v>
      </c>
      <c r="G117" s="729" t="s">
        <v>32</v>
      </c>
      <c r="H117" s="731" t="s">
        <v>32</v>
      </c>
      <c r="I117" s="729" t="s">
        <v>32</v>
      </c>
      <c r="J117" s="2064">
        <v>79</v>
      </c>
      <c r="K117" s="2064"/>
      <c r="L117" s="2065"/>
      <c r="M117" s="2060">
        <v>9</v>
      </c>
      <c r="N117" s="2066">
        <v>9</v>
      </c>
      <c r="O117" s="464">
        <v>9</v>
      </c>
      <c r="P117" s="2060">
        <v>9</v>
      </c>
      <c r="Q117" s="2060">
        <v>9</v>
      </c>
      <c r="R117" s="464" t="s">
        <v>75</v>
      </c>
      <c r="S117" s="2060" t="s">
        <v>76</v>
      </c>
      <c r="T117" s="2060" t="s">
        <v>36</v>
      </c>
      <c r="U117" s="2059" t="s">
        <v>36</v>
      </c>
      <c r="V117" s="2059" t="s">
        <v>36</v>
      </c>
      <c r="W117" s="2059" t="s">
        <v>36</v>
      </c>
      <c r="X117" s="2059" t="s">
        <v>36</v>
      </c>
      <c r="Y117" s="2066" t="s">
        <v>82</v>
      </c>
      <c r="Z117" s="2059" t="s">
        <v>80</v>
      </c>
      <c r="AA117" s="2059">
        <v>6</v>
      </c>
      <c r="AB117" s="2059">
        <v>6</v>
      </c>
      <c r="AC117" s="2059">
        <v>6</v>
      </c>
      <c r="AD117" s="2060">
        <v>6</v>
      </c>
      <c r="AE117" s="2060">
        <v>6</v>
      </c>
      <c r="AF117" s="729"/>
      <c r="AG117" s="2067"/>
      <c r="AH117" s="1"/>
      <c r="AJ117" s="780">
        <v>130.5</v>
      </c>
      <c r="AK117" s="780">
        <v>9.75</v>
      </c>
      <c r="AL117" s="780">
        <f>IF(AJ117="","",SUM(AJ117:AK117))</f>
        <v>140.25</v>
      </c>
      <c r="AM117" s="866">
        <f>IF(AJ117="","",AL117-NormTid)</f>
        <v>-20.080000000000013</v>
      </c>
      <c r="AN117" s="866">
        <f>IF(AM117="","",AM117+'August 2023'!AN93)</f>
        <v>-20.080000000000013</v>
      </c>
    </row>
    <row r="118" spans="1:40" ht="22.35" customHeight="1" x14ac:dyDescent="0.2">
      <c r="A118" s="944"/>
      <c r="B118" s="870"/>
      <c r="C118" s="779" t="s">
        <v>32</v>
      </c>
      <c r="D118" s="779"/>
      <c r="E118" s="789"/>
      <c r="F118" s="789" t="s">
        <v>32</v>
      </c>
      <c r="G118" s="779" t="s">
        <v>32</v>
      </c>
      <c r="H118" s="791" t="s">
        <v>32</v>
      </c>
      <c r="I118" s="779" t="s">
        <v>32</v>
      </c>
      <c r="J118" s="779" t="s">
        <v>32</v>
      </c>
      <c r="K118" s="779"/>
      <c r="L118" s="789"/>
      <c r="M118" s="789" t="s">
        <v>32</v>
      </c>
      <c r="N118" s="779" t="s">
        <v>32</v>
      </c>
      <c r="O118" s="791" t="s">
        <v>32</v>
      </c>
      <c r="P118" s="779" t="s">
        <v>32</v>
      </c>
      <c r="Q118" s="779" t="s">
        <v>32</v>
      </c>
      <c r="R118" s="779"/>
      <c r="S118" s="789"/>
      <c r="T118" s="789" t="s">
        <v>32</v>
      </c>
      <c r="U118" s="779" t="s">
        <v>32</v>
      </c>
      <c r="V118" s="791" t="s">
        <v>32</v>
      </c>
      <c r="W118" s="779" t="s">
        <v>32</v>
      </c>
      <c r="X118" s="779" t="s">
        <v>32</v>
      </c>
      <c r="Y118" s="779"/>
      <c r="Z118" s="789"/>
      <c r="AA118" s="789" t="s">
        <v>32</v>
      </c>
      <c r="AB118" s="779" t="s">
        <v>32</v>
      </c>
      <c r="AC118" s="791" t="s">
        <v>32</v>
      </c>
      <c r="AD118" s="779" t="s">
        <v>32</v>
      </c>
      <c r="AE118" s="779" t="s">
        <v>32</v>
      </c>
      <c r="AF118" s="779"/>
      <c r="AG118" s="1324"/>
      <c r="AH118" s="1"/>
      <c r="AJ118" s="780">
        <f t="shared" si="9"/>
        <v>160.33000000000001</v>
      </c>
      <c r="AK118" s="780"/>
      <c r="AL118" s="780">
        <f t="shared" si="10"/>
        <v>160.33000000000001</v>
      </c>
      <c r="AM118" s="866">
        <f t="shared" si="11"/>
        <v>0</v>
      </c>
      <c r="AN118" s="866">
        <f>IF(AM118="","",AM118+'August 2023'!AN94)</f>
        <v>0</v>
      </c>
    </row>
    <row r="119" spans="1:40" ht="22.35" customHeight="1" x14ac:dyDescent="0.2">
      <c r="A119" s="944"/>
      <c r="B119" s="1322"/>
      <c r="C119" s="779" t="s">
        <v>32</v>
      </c>
      <c r="D119" s="779"/>
      <c r="E119" s="789"/>
      <c r="F119" s="789" t="s">
        <v>32</v>
      </c>
      <c r="G119" s="779" t="s">
        <v>32</v>
      </c>
      <c r="H119" s="791" t="s">
        <v>32</v>
      </c>
      <c r="I119" s="779" t="s">
        <v>32</v>
      </c>
      <c r="J119" s="779" t="s">
        <v>32</v>
      </c>
      <c r="K119" s="779"/>
      <c r="L119" s="789"/>
      <c r="M119" s="789" t="s">
        <v>32</v>
      </c>
      <c r="N119" s="779" t="s">
        <v>32</v>
      </c>
      <c r="O119" s="791" t="s">
        <v>32</v>
      </c>
      <c r="P119" s="779" t="s">
        <v>32</v>
      </c>
      <c r="Q119" s="779" t="s">
        <v>32</v>
      </c>
      <c r="R119" s="779"/>
      <c r="S119" s="789"/>
      <c r="T119" s="789" t="s">
        <v>32</v>
      </c>
      <c r="U119" s="779" t="s">
        <v>32</v>
      </c>
      <c r="V119" s="791" t="s">
        <v>32</v>
      </c>
      <c r="W119" s="779" t="s">
        <v>32</v>
      </c>
      <c r="X119" s="779" t="s">
        <v>32</v>
      </c>
      <c r="Y119" s="779"/>
      <c r="Z119" s="789"/>
      <c r="AA119" s="789" t="s">
        <v>32</v>
      </c>
      <c r="AB119" s="779" t="s">
        <v>32</v>
      </c>
      <c r="AC119" s="791" t="s">
        <v>32</v>
      </c>
      <c r="AD119" s="779" t="s">
        <v>32</v>
      </c>
      <c r="AE119" s="779" t="s">
        <v>32</v>
      </c>
      <c r="AF119" s="779"/>
      <c r="AG119" s="923"/>
      <c r="AH119" s="1"/>
      <c r="AJ119" s="780">
        <f t="shared" si="9"/>
        <v>160.33000000000001</v>
      </c>
      <c r="AK119" s="780"/>
      <c r="AL119" s="780">
        <f t="shared" si="10"/>
        <v>160.33000000000001</v>
      </c>
      <c r="AM119" s="866">
        <f t="shared" si="11"/>
        <v>0</v>
      </c>
      <c r="AN119" s="866">
        <f>IF(AM119="","",AM119+'August 2023'!AN95)</f>
        <v>0</v>
      </c>
    </row>
    <row r="120" spans="1:40" ht="22.35" customHeight="1" x14ac:dyDescent="0.2">
      <c r="A120" s="944"/>
      <c r="B120" s="780"/>
      <c r="C120" s="483"/>
      <c r="D120" s="483"/>
      <c r="E120" s="493"/>
      <c r="F120" s="483"/>
      <c r="G120" s="483"/>
      <c r="H120" s="483"/>
      <c r="I120" s="483"/>
      <c r="J120" s="483"/>
      <c r="K120" s="483"/>
      <c r="L120" s="483"/>
      <c r="M120" s="483"/>
      <c r="N120" s="483"/>
      <c r="O120" s="501"/>
      <c r="P120" s="501"/>
      <c r="Q120" s="501"/>
      <c r="R120" s="501"/>
      <c r="S120" s="501"/>
      <c r="T120" s="501"/>
      <c r="U120" s="501"/>
      <c r="V120" s="501"/>
      <c r="W120" s="483"/>
      <c r="X120" s="483"/>
      <c r="Y120" s="483"/>
      <c r="Z120" s="483"/>
      <c r="AA120" s="483"/>
      <c r="AB120" s="483"/>
      <c r="AC120" s="483"/>
      <c r="AD120" s="493"/>
      <c r="AE120" s="483"/>
      <c r="AF120" s="483"/>
      <c r="AG120" s="1466"/>
      <c r="AH120" s="1"/>
      <c r="AJ120" s="780">
        <f t="shared" si="9"/>
        <v>160.33000000000001</v>
      </c>
      <c r="AK120" s="780"/>
      <c r="AL120" s="780">
        <f t="shared" si="10"/>
        <v>160.33000000000001</v>
      </c>
      <c r="AM120" s="866">
        <f t="shared" si="11"/>
        <v>0</v>
      </c>
      <c r="AN120" s="866">
        <f>IF(AM120="","",AM120+'August 2023'!AN96)</f>
        <v>0</v>
      </c>
    </row>
    <row r="121" spans="1:40" ht="22.35" customHeight="1" x14ac:dyDescent="0.2">
      <c r="A121" s="944"/>
      <c r="B121" s="1045"/>
      <c r="C121" s="780"/>
      <c r="D121" s="780"/>
      <c r="E121" s="780"/>
      <c r="F121" s="780"/>
      <c r="G121" s="780"/>
      <c r="H121" s="780"/>
      <c r="I121" s="780"/>
      <c r="J121" s="780"/>
      <c r="K121" s="780"/>
      <c r="L121" s="780"/>
      <c r="M121" s="780"/>
      <c r="N121" s="780"/>
      <c r="O121" s="780"/>
      <c r="P121" s="780"/>
      <c r="Q121" s="780"/>
      <c r="R121" s="780"/>
      <c r="S121" s="780"/>
      <c r="T121" s="780"/>
      <c r="U121" s="780"/>
      <c r="V121" s="780"/>
      <c r="W121" s="780"/>
      <c r="X121" s="780"/>
      <c r="Y121" s="780"/>
      <c r="Z121" s="780"/>
      <c r="AA121" s="780"/>
      <c r="AB121" s="780"/>
      <c r="AC121" s="780"/>
      <c r="AD121" s="780"/>
      <c r="AE121" s="780"/>
      <c r="AF121" s="780"/>
      <c r="AG121" s="1324"/>
      <c r="AH121" s="1"/>
      <c r="AJ121" s="780">
        <f t="shared" si="9"/>
        <v>160.33000000000001</v>
      </c>
      <c r="AK121" s="780"/>
      <c r="AL121" s="780">
        <f t="shared" si="10"/>
        <v>160.33000000000001</v>
      </c>
      <c r="AM121" s="866">
        <f t="shared" si="11"/>
        <v>0</v>
      </c>
      <c r="AN121" s="866">
        <f>IF(AM121="","",AM121+'August 2023'!AN97)</f>
        <v>0</v>
      </c>
    </row>
    <row r="122" spans="1:40" ht="22.35" customHeight="1" x14ac:dyDescent="0.2">
      <c r="A122" s="944"/>
      <c r="B122" s="870" t="s">
        <v>0</v>
      </c>
      <c r="C122" s="730"/>
      <c r="D122" s="730"/>
      <c r="E122" s="730"/>
      <c r="F122" s="733"/>
      <c r="G122" s="733"/>
      <c r="H122" s="729"/>
      <c r="I122" s="729"/>
      <c r="J122" s="729"/>
      <c r="K122" s="729"/>
      <c r="L122" s="729"/>
      <c r="M122" s="729"/>
      <c r="N122" s="729"/>
      <c r="O122" s="729"/>
      <c r="P122" s="729"/>
      <c r="Q122" s="729"/>
      <c r="R122" s="729"/>
      <c r="S122" s="729"/>
      <c r="T122" s="729"/>
      <c r="U122" s="729"/>
      <c r="V122" s="729"/>
      <c r="W122" s="729"/>
      <c r="X122" s="729"/>
      <c r="Y122" s="729"/>
      <c r="Z122" s="729"/>
      <c r="AA122" s="729"/>
      <c r="AB122" s="729"/>
      <c r="AC122" s="729"/>
      <c r="AD122" s="729"/>
      <c r="AE122" s="729"/>
      <c r="AF122" s="729"/>
      <c r="AG122" s="1961"/>
      <c r="AH122" s="1"/>
      <c r="AJ122" s="780">
        <f t="shared" si="9"/>
        <v>160.33000000000001</v>
      </c>
      <c r="AK122" s="780"/>
      <c r="AL122" s="780">
        <f t="shared" si="10"/>
        <v>160.33000000000001</v>
      </c>
      <c r="AM122" s="866">
        <f t="shared" si="11"/>
        <v>0</v>
      </c>
      <c r="AN122" s="866">
        <f>IF(AM122="","",AM122+'August 2023'!AN98)</f>
        <v>0</v>
      </c>
    </row>
    <row r="123" spans="1:40" ht="22.35" customHeight="1" x14ac:dyDescent="0.2">
      <c r="A123" s="944"/>
      <c r="B123" s="870" t="s">
        <v>0</v>
      </c>
      <c r="C123" s="789"/>
      <c r="D123" s="789"/>
      <c r="E123" s="789"/>
      <c r="F123" s="1325"/>
      <c r="G123" s="1325"/>
      <c r="H123" s="779"/>
      <c r="I123" s="779"/>
      <c r="J123" s="779"/>
      <c r="K123" s="779"/>
      <c r="L123" s="779"/>
      <c r="M123" s="779"/>
      <c r="N123" s="779"/>
      <c r="O123" s="779"/>
      <c r="P123" s="779"/>
      <c r="Q123" s="779"/>
      <c r="R123" s="779"/>
      <c r="S123" s="779"/>
      <c r="T123" s="779"/>
      <c r="U123" s="779"/>
      <c r="V123" s="779"/>
      <c r="W123" s="779"/>
      <c r="X123" s="779"/>
      <c r="Y123" s="779"/>
      <c r="Z123" s="779"/>
      <c r="AA123" s="779"/>
      <c r="AB123" s="779"/>
      <c r="AC123" s="779"/>
      <c r="AD123" s="779"/>
      <c r="AE123" s="779"/>
      <c r="AF123" s="779"/>
      <c r="AG123" s="975"/>
      <c r="AH123" s="1"/>
      <c r="AJ123" s="780">
        <f t="shared" si="9"/>
        <v>160.33000000000001</v>
      </c>
      <c r="AK123" s="780"/>
      <c r="AL123" s="780">
        <f t="shared" si="10"/>
        <v>160.33000000000001</v>
      </c>
      <c r="AM123" s="866">
        <f t="shared" si="11"/>
        <v>0</v>
      </c>
      <c r="AN123" s="866">
        <f>IF(AM123="","",AM123+'August 2023'!AN99)</f>
        <v>0</v>
      </c>
    </row>
    <row r="124" spans="1:40" ht="22.35" customHeight="1" thickBot="1" x14ac:dyDescent="0.25">
      <c r="A124" s="944"/>
      <c r="B124" s="870" t="s">
        <v>0</v>
      </c>
      <c r="C124" s="789"/>
      <c r="D124" s="789"/>
      <c r="E124" s="789"/>
      <c r="F124" s="1325"/>
      <c r="G124" s="1325"/>
      <c r="H124" s="779"/>
      <c r="I124" s="779"/>
      <c r="J124" s="779"/>
      <c r="K124" s="779"/>
      <c r="L124" s="779"/>
      <c r="M124" s="779"/>
      <c r="N124" s="779"/>
      <c r="O124" s="779"/>
      <c r="P124" s="779"/>
      <c r="Q124" s="779"/>
      <c r="R124" s="779"/>
      <c r="S124" s="779"/>
      <c r="T124" s="779"/>
      <c r="U124" s="779"/>
      <c r="V124" s="779"/>
      <c r="W124" s="779"/>
      <c r="X124" s="779"/>
      <c r="Y124" s="779"/>
      <c r="Z124" s="779"/>
      <c r="AA124" s="779"/>
      <c r="AB124" s="779"/>
      <c r="AC124" s="779"/>
      <c r="AD124" s="779"/>
      <c r="AE124" s="779"/>
      <c r="AF124" s="779"/>
      <c r="AG124" s="975"/>
      <c r="AH124" s="1"/>
      <c r="AJ124" s="780">
        <f t="shared" si="9"/>
        <v>160.33000000000001</v>
      </c>
      <c r="AK124" s="780"/>
      <c r="AL124" s="780">
        <f t="shared" si="10"/>
        <v>160.33000000000001</v>
      </c>
      <c r="AM124" s="866">
        <f t="shared" si="11"/>
        <v>0</v>
      </c>
      <c r="AN124" s="866">
        <f>IF(AM124="","",AM124+'August 2023'!AN100)</f>
        <v>0</v>
      </c>
    </row>
    <row r="125" spans="1:40" ht="22.35" customHeight="1" thickBot="1" x14ac:dyDescent="0.25">
      <c r="A125" s="42"/>
      <c r="B125" s="976" t="s">
        <v>178</v>
      </c>
      <c r="C125" s="295">
        <v>1</v>
      </c>
      <c r="D125" s="296">
        <v>2</v>
      </c>
      <c r="E125" s="296">
        <v>3</v>
      </c>
      <c r="F125" s="295">
        <v>4</v>
      </c>
      <c r="G125" s="295">
        <v>5</v>
      </c>
      <c r="H125" s="295">
        <v>6</v>
      </c>
      <c r="I125" s="295">
        <v>7</v>
      </c>
      <c r="J125" s="295">
        <v>8</v>
      </c>
      <c r="K125" s="296">
        <v>9</v>
      </c>
      <c r="L125" s="296">
        <v>10</v>
      </c>
      <c r="M125" s="295">
        <v>11</v>
      </c>
      <c r="N125" s="295">
        <v>12</v>
      </c>
      <c r="O125" s="295">
        <v>13</v>
      </c>
      <c r="P125" s="295">
        <v>14</v>
      </c>
      <c r="Q125" s="295">
        <v>15</v>
      </c>
      <c r="R125" s="296">
        <v>16</v>
      </c>
      <c r="S125" s="296">
        <v>17</v>
      </c>
      <c r="T125" s="295">
        <v>18</v>
      </c>
      <c r="U125" s="295">
        <v>19</v>
      </c>
      <c r="V125" s="295">
        <v>20</v>
      </c>
      <c r="W125" s="295">
        <v>21</v>
      </c>
      <c r="X125" s="295">
        <v>22</v>
      </c>
      <c r="Y125" s="296">
        <v>23</v>
      </c>
      <c r="Z125" s="296">
        <v>24</v>
      </c>
      <c r="AA125" s="295">
        <v>25</v>
      </c>
      <c r="AB125" s="295">
        <v>26</v>
      </c>
      <c r="AC125" s="295">
        <v>27</v>
      </c>
      <c r="AD125" s="295">
        <v>28</v>
      </c>
      <c r="AE125" s="295">
        <v>29</v>
      </c>
      <c r="AF125" s="296">
        <v>30</v>
      </c>
      <c r="AG125" s="298"/>
      <c r="AH125" s="1"/>
      <c r="AJ125" s="344"/>
      <c r="AK125" s="344"/>
      <c r="AL125" s="344"/>
      <c r="AM125" s="345"/>
      <c r="AN125" s="353"/>
    </row>
    <row r="126" spans="1:40" ht="22.35" customHeight="1" thickBot="1" x14ac:dyDescent="0.25">
      <c r="A126" s="465"/>
      <c r="B126" s="2068" t="s">
        <v>179</v>
      </c>
      <c r="C126" s="1567" t="s">
        <v>36</v>
      </c>
      <c r="D126" s="1567"/>
      <c r="E126" s="1567"/>
      <c r="F126" s="1536">
        <v>5</v>
      </c>
      <c r="G126" s="1526">
        <v>5</v>
      </c>
      <c r="H126" s="1526">
        <v>5</v>
      </c>
      <c r="I126" s="1526">
        <v>5</v>
      </c>
      <c r="J126" s="1605">
        <v>5</v>
      </c>
      <c r="K126" s="1526"/>
      <c r="L126" s="1526"/>
      <c r="M126" s="1526">
        <v>10</v>
      </c>
      <c r="N126" s="1526">
        <v>10</v>
      </c>
      <c r="O126" s="1526">
        <v>10</v>
      </c>
      <c r="P126" s="1526">
        <v>10</v>
      </c>
      <c r="Q126" s="1526">
        <v>10</v>
      </c>
      <c r="R126" s="1526" t="s">
        <v>76</v>
      </c>
      <c r="S126" s="1526" t="s">
        <v>76</v>
      </c>
      <c r="T126" s="1526" t="s">
        <v>36</v>
      </c>
      <c r="U126" s="1526" t="s">
        <v>36</v>
      </c>
      <c r="V126" s="1526" t="s">
        <v>36</v>
      </c>
      <c r="W126" s="1536" t="s">
        <v>36</v>
      </c>
      <c r="X126" s="1567" t="s">
        <v>36</v>
      </c>
      <c r="Y126" s="1535" t="s">
        <v>84</v>
      </c>
      <c r="Z126" s="1567" t="s">
        <v>84</v>
      </c>
      <c r="AA126" s="1567">
        <v>7</v>
      </c>
      <c r="AB126" s="1567">
        <v>7</v>
      </c>
      <c r="AC126" s="1567">
        <v>7</v>
      </c>
      <c r="AD126" s="1567">
        <v>7</v>
      </c>
      <c r="AE126" s="1567">
        <v>7</v>
      </c>
      <c r="AF126" s="1567"/>
      <c r="AG126" s="1613"/>
      <c r="AH126" s="1"/>
      <c r="AJ126" s="124"/>
      <c r="AK126" s="124"/>
      <c r="AL126" s="124"/>
      <c r="AM126" s="217"/>
      <c r="AN126" s="217"/>
    </row>
    <row r="127" spans="1:40" ht="22.35" customHeight="1" x14ac:dyDescent="0.2">
      <c r="A127" s="2069"/>
      <c r="B127" s="780" t="s">
        <v>180</v>
      </c>
      <c r="C127" s="1567">
        <v>6</v>
      </c>
      <c r="D127" s="1567"/>
      <c r="E127" s="1567"/>
      <c r="F127" s="1567" t="s">
        <v>36</v>
      </c>
      <c r="G127" s="1567" t="s">
        <v>36</v>
      </c>
      <c r="H127" s="1567" t="s">
        <v>36</v>
      </c>
      <c r="I127" s="1567" t="s">
        <v>36</v>
      </c>
      <c r="J127" s="1567" t="s">
        <v>36</v>
      </c>
      <c r="K127" s="1567"/>
      <c r="L127" s="1567"/>
      <c r="M127" s="1567">
        <v>5</v>
      </c>
      <c r="N127" s="1567">
        <v>5</v>
      </c>
      <c r="O127" s="1567">
        <v>5</v>
      </c>
      <c r="P127" s="1567">
        <v>5</v>
      </c>
      <c r="Q127" s="1535">
        <v>5</v>
      </c>
      <c r="R127" s="1567"/>
      <c r="S127" s="1567"/>
      <c r="T127" s="1567">
        <v>10</v>
      </c>
      <c r="U127" s="1567">
        <v>10</v>
      </c>
      <c r="V127" s="1567" t="s">
        <v>36</v>
      </c>
      <c r="W127" s="1567" t="s">
        <v>32</v>
      </c>
      <c r="X127" s="1567">
        <v>10</v>
      </c>
      <c r="Y127" s="1567" t="s">
        <v>76</v>
      </c>
      <c r="Z127" s="1567" t="s">
        <v>76</v>
      </c>
      <c r="AA127" s="1567" t="s">
        <v>36</v>
      </c>
      <c r="AB127" s="1567" t="s">
        <v>36</v>
      </c>
      <c r="AC127" s="1567" t="s">
        <v>36</v>
      </c>
      <c r="AD127" s="1567" t="s">
        <v>32</v>
      </c>
      <c r="AE127" s="1567" t="s">
        <v>36</v>
      </c>
      <c r="AF127" s="1567" t="s">
        <v>84</v>
      </c>
      <c r="AG127" s="1613"/>
      <c r="AH127" s="1"/>
      <c r="AJ127" s="124"/>
      <c r="AK127" s="124"/>
      <c r="AL127" s="124"/>
      <c r="AM127" s="124"/>
      <c r="AN127" s="124"/>
    </row>
    <row r="128" spans="1:40" ht="22.35" customHeight="1" x14ac:dyDescent="0.2">
      <c r="A128" s="2069"/>
      <c r="B128" s="128" t="s">
        <v>428</v>
      </c>
      <c r="C128" s="779"/>
      <c r="D128" s="779"/>
      <c r="E128" s="779"/>
      <c r="F128" s="779"/>
      <c r="G128" s="779"/>
      <c r="H128" s="779"/>
      <c r="I128" s="779"/>
      <c r="J128" s="779"/>
      <c r="K128" s="779"/>
      <c r="L128" s="779"/>
      <c r="M128" s="779"/>
      <c r="N128" s="779"/>
      <c r="O128" s="779"/>
      <c r="P128" s="779"/>
      <c r="Q128" s="779"/>
      <c r="R128" s="779"/>
      <c r="S128" s="779"/>
      <c r="T128" s="779"/>
      <c r="U128" s="779"/>
      <c r="V128" s="779"/>
      <c r="W128" s="779"/>
      <c r="X128" s="779"/>
      <c r="Y128" s="1711"/>
      <c r="Z128" s="1711"/>
      <c r="AA128" s="1711" t="s">
        <v>32</v>
      </c>
      <c r="AB128" s="2070" t="s">
        <v>163</v>
      </c>
      <c r="AC128" s="2070" t="s">
        <v>163</v>
      </c>
      <c r="AD128" s="2070" t="s">
        <v>163</v>
      </c>
      <c r="AE128" s="2070" t="s">
        <v>163</v>
      </c>
      <c r="AF128" s="1711"/>
      <c r="AG128" s="1711"/>
      <c r="AH128" s="1"/>
      <c r="AJ128" s="124"/>
      <c r="AK128" s="124"/>
      <c r="AL128" s="124"/>
      <c r="AM128" s="124"/>
      <c r="AN128" s="124"/>
    </row>
    <row r="129" spans="1:40" ht="22.35" customHeight="1" x14ac:dyDescent="0.2">
      <c r="A129" s="2069"/>
      <c r="B129" s="128" t="s">
        <v>429</v>
      </c>
      <c r="C129" s="779"/>
      <c r="D129" s="779"/>
      <c r="E129" s="779"/>
      <c r="F129" s="779"/>
      <c r="G129" s="779"/>
      <c r="H129" s="779"/>
      <c r="I129" s="779"/>
      <c r="J129" s="779"/>
      <c r="K129" s="779"/>
      <c r="L129" s="779"/>
      <c r="M129" s="779"/>
      <c r="N129" s="779"/>
      <c r="O129" s="779"/>
      <c r="P129" s="779"/>
      <c r="Q129" s="779"/>
      <c r="R129" s="779"/>
      <c r="S129" s="779"/>
      <c r="T129" s="779"/>
      <c r="U129" s="779"/>
      <c r="V129" s="779"/>
      <c r="W129" s="779"/>
      <c r="X129" s="779"/>
      <c r="Y129" s="1711"/>
      <c r="Z129" s="1711"/>
      <c r="AA129" s="1711" t="s">
        <v>32</v>
      </c>
      <c r="AB129" s="2071">
        <v>79</v>
      </c>
      <c r="AC129" s="2071">
        <v>79</v>
      </c>
      <c r="AD129" s="2071">
        <v>79</v>
      </c>
      <c r="AE129" s="2071">
        <v>79</v>
      </c>
      <c r="AF129" s="1711"/>
      <c r="AG129" s="1711"/>
      <c r="AH129" s="1"/>
      <c r="AJ129" s="124"/>
      <c r="AK129" s="124"/>
      <c r="AL129" s="124"/>
      <c r="AM129" s="124"/>
      <c r="AN129" s="124"/>
    </row>
    <row r="130" spans="1:40" ht="22.35" customHeight="1" x14ac:dyDescent="0.2">
      <c r="A130" s="2069"/>
      <c r="B130" s="124"/>
      <c r="C130" s="1711"/>
      <c r="D130" s="1711"/>
      <c r="E130" s="1711"/>
      <c r="F130" s="1711"/>
      <c r="G130" s="1711"/>
      <c r="H130" s="1711"/>
      <c r="I130" s="1711"/>
      <c r="J130" s="1711"/>
      <c r="K130" s="1711"/>
      <c r="L130" s="1711"/>
      <c r="M130" s="1711"/>
      <c r="N130" s="1711"/>
      <c r="O130" s="1711"/>
      <c r="P130" s="1711"/>
      <c r="Q130" s="1711"/>
      <c r="R130" s="1711"/>
      <c r="S130" s="1711"/>
      <c r="T130" s="1711"/>
      <c r="U130" s="1711"/>
      <c r="V130" s="1711"/>
      <c r="W130" s="1711"/>
      <c r="X130" s="1711"/>
      <c r="Y130" s="1711"/>
      <c r="Z130" s="1711"/>
      <c r="AA130" s="1711"/>
      <c r="AB130" s="1711"/>
      <c r="AC130" s="1711"/>
      <c r="AD130" s="1711"/>
      <c r="AE130" s="1711"/>
      <c r="AF130" s="1711"/>
      <c r="AG130" s="1711"/>
      <c r="AH130" s="1"/>
      <c r="AJ130" s="124"/>
      <c r="AK130" s="124"/>
      <c r="AL130" s="124"/>
      <c r="AM130" s="124"/>
      <c r="AN130" s="124"/>
    </row>
    <row r="131" spans="1:40" ht="22.35" customHeight="1" thickBot="1" x14ac:dyDescent="0.25">
      <c r="A131" s="1708"/>
      <c r="B131" s="1597" t="s">
        <v>29</v>
      </c>
      <c r="C131" s="231">
        <v>1</v>
      </c>
      <c r="D131" s="230">
        <v>2</v>
      </c>
      <c r="E131" s="230">
        <v>3</v>
      </c>
      <c r="F131" s="231">
        <v>4</v>
      </c>
      <c r="G131" s="231">
        <v>5</v>
      </c>
      <c r="H131" s="231">
        <v>6</v>
      </c>
      <c r="I131" s="231">
        <v>7</v>
      </c>
      <c r="J131" s="231">
        <v>8</v>
      </c>
      <c r="K131" s="230">
        <v>9</v>
      </c>
      <c r="L131" s="230">
        <v>10</v>
      </c>
      <c r="M131" s="231">
        <v>11</v>
      </c>
      <c r="N131" s="231">
        <v>12</v>
      </c>
      <c r="O131" s="231">
        <v>13</v>
      </c>
      <c r="P131" s="231">
        <v>14</v>
      </c>
      <c r="Q131" s="231">
        <v>15</v>
      </c>
      <c r="R131" s="230">
        <v>16</v>
      </c>
      <c r="S131" s="230">
        <v>17</v>
      </c>
      <c r="T131" s="231">
        <v>18</v>
      </c>
      <c r="U131" s="231">
        <v>19</v>
      </c>
      <c r="V131" s="231">
        <v>20</v>
      </c>
      <c r="W131" s="231">
        <v>21</v>
      </c>
      <c r="X131" s="231">
        <v>22</v>
      </c>
      <c r="Y131" s="230">
        <v>23</v>
      </c>
      <c r="Z131" s="230">
        <v>24</v>
      </c>
      <c r="AA131" s="231">
        <v>25</v>
      </c>
      <c r="AB131" s="231">
        <v>26</v>
      </c>
      <c r="AC131" s="231">
        <v>27</v>
      </c>
      <c r="AD131" s="231">
        <v>28</v>
      </c>
      <c r="AE131" s="231">
        <v>29</v>
      </c>
      <c r="AF131" s="230">
        <v>30</v>
      </c>
      <c r="AG131" s="232"/>
      <c r="AH131" s="1"/>
    </row>
    <row r="132" spans="1:40" ht="22.35" customHeight="1" x14ac:dyDescent="0.2">
      <c r="A132" s="1708"/>
      <c r="B132" s="1928" t="s">
        <v>181</v>
      </c>
      <c r="C132" s="437"/>
      <c r="D132" s="457"/>
      <c r="E132" s="437"/>
      <c r="F132" s="437"/>
      <c r="G132" s="437"/>
      <c r="H132" s="437"/>
      <c r="I132" s="437"/>
      <c r="J132" s="437"/>
      <c r="K132" s="437"/>
      <c r="L132" s="437"/>
      <c r="M132" s="437"/>
      <c r="N132" s="437"/>
      <c r="O132" s="437"/>
      <c r="P132" s="437"/>
      <c r="Q132" s="437"/>
      <c r="R132" s="437"/>
      <c r="S132" s="437"/>
      <c r="T132" s="437"/>
      <c r="U132" s="437"/>
      <c r="V132" s="437"/>
      <c r="W132" s="437"/>
      <c r="X132" s="437"/>
      <c r="Y132" s="437"/>
      <c r="Z132" s="437"/>
      <c r="AA132" s="437"/>
      <c r="AB132" s="437"/>
      <c r="AC132" s="437"/>
      <c r="AD132" s="437"/>
      <c r="AE132" s="437"/>
      <c r="AF132" s="437"/>
      <c r="AG132" s="460"/>
      <c r="AH132" s="1"/>
    </row>
    <row r="133" spans="1:40" ht="22.35" customHeight="1" x14ac:dyDescent="0.2">
      <c r="A133" s="1708"/>
      <c r="B133" s="1532"/>
      <c r="C133" s="1711"/>
      <c r="D133" s="1711"/>
      <c r="E133" s="1711"/>
      <c r="F133" s="1526"/>
      <c r="G133" s="1526"/>
      <c r="H133" s="1711"/>
      <c r="I133" s="1711"/>
      <c r="J133" s="1711"/>
      <c r="K133" s="1711"/>
      <c r="L133" s="1711"/>
      <c r="M133" s="1711"/>
      <c r="N133" s="1711"/>
      <c r="O133" s="1711"/>
      <c r="P133" s="1711"/>
      <c r="Q133" s="1711"/>
      <c r="R133" s="1711"/>
      <c r="S133" s="1711"/>
      <c r="T133" s="1535"/>
      <c r="U133" s="1711"/>
      <c r="V133" s="1711"/>
      <c r="W133" s="1711"/>
      <c r="X133" s="1711"/>
      <c r="Y133" s="1711"/>
      <c r="Z133" s="1711"/>
      <c r="AA133" s="1711"/>
      <c r="AB133" s="1711"/>
      <c r="AC133" s="1711"/>
      <c r="AD133" s="1711"/>
      <c r="AE133" s="1711"/>
      <c r="AF133" s="1711"/>
      <c r="AG133" s="1712"/>
      <c r="AH133" s="1"/>
    </row>
    <row r="134" spans="1:40" ht="22.35" customHeight="1" x14ac:dyDescent="0.2">
      <c r="A134" s="1708"/>
      <c r="B134" s="1532"/>
      <c r="C134" s="1535"/>
      <c r="D134" s="1535"/>
      <c r="E134" s="1535"/>
      <c r="F134" s="1535"/>
      <c r="G134" s="1535"/>
      <c r="H134" s="1535"/>
      <c r="I134" s="1535"/>
      <c r="J134" s="1535"/>
      <c r="K134" s="1535"/>
      <c r="L134" s="1535"/>
      <c r="M134" s="1535"/>
      <c r="N134" s="1535"/>
      <c r="O134" s="1535"/>
      <c r="P134" s="1535"/>
      <c r="Q134" s="1535"/>
      <c r="R134" s="1535"/>
      <c r="S134" s="1535"/>
      <c r="T134" s="1535"/>
      <c r="U134" s="1535"/>
      <c r="V134" s="1535"/>
      <c r="W134" s="1535"/>
      <c r="X134" s="1535"/>
      <c r="Y134" s="1535"/>
      <c r="Z134" s="1535"/>
      <c r="AA134" s="1535"/>
      <c r="AB134" s="1535"/>
      <c r="AC134" s="1535"/>
      <c r="AD134" s="1535"/>
      <c r="AE134" s="1535"/>
      <c r="AF134" s="1535"/>
      <c r="AG134" s="1606"/>
      <c r="AH134" s="1"/>
    </row>
    <row r="135" spans="1:40" ht="22.35" customHeight="1" thickBot="1" x14ac:dyDescent="0.25">
      <c r="A135" s="127"/>
      <c r="B135" s="1608"/>
      <c r="C135" s="1713"/>
      <c r="D135" s="1713"/>
      <c r="E135" s="1713"/>
      <c r="F135" s="1713"/>
      <c r="G135" s="1713"/>
      <c r="H135" s="1713"/>
      <c r="I135" s="1713"/>
      <c r="J135" s="1713"/>
      <c r="K135" s="1713"/>
      <c r="L135" s="1713"/>
      <c r="M135" s="1713"/>
      <c r="N135" s="1713"/>
      <c r="O135" s="1713"/>
      <c r="P135" s="1713"/>
      <c r="Q135" s="1713"/>
      <c r="R135" s="1713"/>
      <c r="S135" s="1713"/>
      <c r="T135" s="1713"/>
      <c r="U135" s="1713"/>
      <c r="V135" s="1713"/>
      <c r="W135" s="1713"/>
      <c r="X135" s="1713"/>
      <c r="Y135" s="1713"/>
      <c r="Z135" s="1713"/>
      <c r="AA135" s="1713"/>
      <c r="AB135" s="1713"/>
      <c r="AC135" s="1713"/>
      <c r="AD135" s="1713"/>
      <c r="AE135" s="1713"/>
      <c r="AF135" s="1713"/>
      <c r="AG135" s="1714"/>
      <c r="AH135" s="1"/>
    </row>
    <row r="136" spans="1:40" ht="22.35" customHeight="1" x14ac:dyDescent="0.2">
      <c r="A136" s="127"/>
      <c r="B136" s="128"/>
      <c r="C136" s="143"/>
      <c r="D136" s="143"/>
      <c r="E136" s="143"/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3"/>
      <c r="AE136" s="143"/>
      <c r="AF136" s="143"/>
      <c r="AG136" s="129"/>
      <c r="AH136" s="1"/>
    </row>
    <row r="137" spans="1:40" ht="22.35" customHeight="1" thickBot="1" x14ac:dyDescent="0.25">
      <c r="A137" s="218" t="s">
        <v>184</v>
      </c>
      <c r="B137" s="128"/>
      <c r="C137" s="143"/>
      <c r="D137" s="143"/>
      <c r="E137" s="143"/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253"/>
      <c r="S137" s="253"/>
      <c r="T137" s="253"/>
      <c r="U137" s="143"/>
      <c r="V137" s="143"/>
      <c r="W137" s="143"/>
      <c r="X137" s="143"/>
      <c r="Y137" s="143"/>
      <c r="Z137" s="143"/>
      <c r="AA137" s="143"/>
      <c r="AB137" s="143"/>
      <c r="AC137" s="143"/>
      <c r="AD137" s="143"/>
      <c r="AE137" s="143"/>
      <c r="AF137" s="143"/>
      <c r="AG137" s="129"/>
      <c r="AH137" s="1"/>
    </row>
    <row r="138" spans="1:40" ht="22.35" customHeight="1" thickBot="1" x14ac:dyDescent="0.3">
      <c r="A138" s="127"/>
      <c r="B138" s="219"/>
      <c r="C138" s="220"/>
      <c r="D138" s="220"/>
      <c r="E138" s="223" t="s">
        <v>185</v>
      </c>
      <c r="F138" s="220"/>
      <c r="G138" s="220"/>
      <c r="H138" s="220"/>
      <c r="I138" s="220"/>
      <c r="J138" s="220"/>
      <c r="K138" s="228" t="s">
        <v>17</v>
      </c>
      <c r="L138" s="224"/>
      <c r="M138" s="224"/>
      <c r="N138" s="224"/>
      <c r="O138" s="224"/>
      <c r="P138" s="224"/>
      <c r="Q138" s="224"/>
      <c r="R138" s="224"/>
      <c r="S138" s="224"/>
      <c r="T138" s="225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"/>
    </row>
    <row r="139" spans="1:40" ht="22.35" customHeight="1" thickBot="1" x14ac:dyDescent="0.3">
      <c r="A139" s="127"/>
      <c r="B139" s="219" t="s">
        <v>186</v>
      </c>
      <c r="C139" s="220"/>
      <c r="D139" s="220"/>
      <c r="E139" s="221" t="s">
        <v>187</v>
      </c>
      <c r="F139" s="220"/>
      <c r="G139" s="220"/>
      <c r="H139" s="220"/>
      <c r="I139" s="220"/>
      <c r="J139" s="220"/>
      <c r="K139" s="220" t="s">
        <v>430</v>
      </c>
      <c r="L139" s="220"/>
      <c r="M139" s="220"/>
      <c r="N139" s="220"/>
      <c r="O139" s="220"/>
      <c r="P139" s="220"/>
      <c r="Q139" s="220"/>
      <c r="R139" s="252" t="s">
        <v>399</v>
      </c>
      <c r="S139" s="252"/>
      <c r="T139" s="252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"/>
    </row>
    <row r="140" spans="1:40" ht="22.35" customHeight="1" thickBot="1" x14ac:dyDescent="0.3">
      <c r="A140" s="127"/>
      <c r="B140" s="219" t="s">
        <v>102</v>
      </c>
      <c r="C140" s="220"/>
      <c r="D140" s="220"/>
      <c r="E140" s="223" t="s">
        <v>190</v>
      </c>
      <c r="F140" s="220"/>
      <c r="G140" s="220"/>
      <c r="H140" s="220"/>
      <c r="I140" s="220"/>
      <c r="J140" s="220"/>
      <c r="K140" s="220" t="s">
        <v>191</v>
      </c>
      <c r="L140" s="220"/>
      <c r="M140" s="220"/>
      <c r="N140" s="220"/>
      <c r="O140" s="220"/>
      <c r="P140" s="220"/>
      <c r="Q140" s="220"/>
      <c r="R140" s="220"/>
      <c r="S140" s="220"/>
      <c r="T140" s="222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"/>
    </row>
    <row r="141" spans="1:40" ht="22.35" customHeight="1" thickBot="1" x14ac:dyDescent="0.3">
      <c r="A141" s="127"/>
      <c r="B141" s="219" t="s">
        <v>192</v>
      </c>
      <c r="C141" s="220"/>
      <c r="D141" s="220"/>
      <c r="E141" s="223" t="s">
        <v>193</v>
      </c>
      <c r="F141" s="220"/>
      <c r="G141" s="220"/>
      <c r="H141" s="220"/>
      <c r="I141" s="220"/>
      <c r="J141" s="220"/>
      <c r="K141" s="220" t="s">
        <v>194</v>
      </c>
      <c r="L141" s="245"/>
      <c r="M141" s="245"/>
      <c r="N141" s="245"/>
      <c r="O141" s="245"/>
      <c r="P141" s="245"/>
      <c r="Q141" s="245"/>
      <c r="R141" s="245"/>
      <c r="S141" s="245"/>
      <c r="T141" s="246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"/>
    </row>
    <row r="142" spans="1:40" ht="22.35" customHeight="1" x14ac:dyDescent="0.25">
      <c r="A142" s="127"/>
      <c r="B142" s="243"/>
      <c r="C142" s="243"/>
      <c r="D142" s="243"/>
      <c r="E142" s="244"/>
      <c r="F142" s="243"/>
      <c r="G142" s="243"/>
      <c r="H142" s="243"/>
      <c r="I142" s="243"/>
      <c r="J142" s="243"/>
      <c r="K142" s="243"/>
      <c r="L142" s="247"/>
      <c r="M142" s="247"/>
      <c r="N142" s="247"/>
      <c r="O142" s="247"/>
      <c r="P142" s="247"/>
      <c r="Q142" s="247"/>
      <c r="R142" s="247"/>
      <c r="S142" s="247"/>
      <c r="T142" s="247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"/>
    </row>
    <row r="143" spans="1:40" ht="22.35" customHeight="1" thickBot="1" x14ac:dyDescent="0.3">
      <c r="A143" s="127"/>
      <c r="B143" s="502" t="s">
        <v>29</v>
      </c>
      <c r="C143" s="1685">
        <v>1</v>
      </c>
      <c r="D143" s="1716">
        <v>2</v>
      </c>
      <c r="E143" s="1716">
        <v>3</v>
      </c>
      <c r="F143" s="1685">
        <v>4</v>
      </c>
      <c r="G143" s="1685">
        <v>5</v>
      </c>
      <c r="H143" s="1685">
        <v>6</v>
      </c>
      <c r="I143" s="1685">
        <v>7</v>
      </c>
      <c r="J143" s="1685">
        <v>8</v>
      </c>
      <c r="K143" s="1716">
        <v>9</v>
      </c>
      <c r="L143" s="1716">
        <v>10</v>
      </c>
      <c r="M143" s="1685">
        <v>11</v>
      </c>
      <c r="N143" s="1685">
        <v>12</v>
      </c>
      <c r="O143" s="1685">
        <v>13</v>
      </c>
      <c r="P143" s="1685">
        <v>14</v>
      </c>
      <c r="Q143" s="1685">
        <v>15</v>
      </c>
      <c r="R143" s="1716">
        <v>16</v>
      </c>
      <c r="S143" s="1716">
        <v>17</v>
      </c>
      <c r="T143" s="1685">
        <v>18</v>
      </c>
      <c r="U143" s="1685">
        <v>19</v>
      </c>
      <c r="V143" s="1685">
        <v>20</v>
      </c>
      <c r="W143" s="1685">
        <v>21</v>
      </c>
      <c r="X143" s="1685">
        <v>22</v>
      </c>
      <c r="Y143" s="1716">
        <v>23</v>
      </c>
      <c r="Z143" s="1716">
        <v>24</v>
      </c>
      <c r="AA143" s="1685">
        <v>25</v>
      </c>
      <c r="AB143" s="1685">
        <v>26</v>
      </c>
      <c r="AC143" s="1685">
        <v>27</v>
      </c>
      <c r="AD143" s="1685">
        <v>28</v>
      </c>
      <c r="AE143" s="1685">
        <v>29</v>
      </c>
      <c r="AF143" s="1716">
        <v>30</v>
      </c>
      <c r="AG143" s="1699"/>
      <c r="AH143" s="1"/>
      <c r="AJ143" s="1161" t="s">
        <v>30</v>
      </c>
      <c r="AK143" s="1161" t="s">
        <v>44</v>
      </c>
      <c r="AL143" s="1161" t="s">
        <v>45</v>
      </c>
      <c r="AM143" s="1161" t="s">
        <v>46</v>
      </c>
      <c r="AN143" s="1161" t="s">
        <v>47</v>
      </c>
    </row>
    <row r="144" spans="1:40" ht="22.35" customHeight="1" thickBot="1" x14ac:dyDescent="0.25">
      <c r="B144" s="1336" t="s">
        <v>196</v>
      </c>
      <c r="C144" s="1826" t="s">
        <v>175</v>
      </c>
      <c r="D144" s="1826" t="s">
        <v>176</v>
      </c>
      <c r="E144" s="1826" t="s">
        <v>50</v>
      </c>
      <c r="F144" s="1826" t="s">
        <v>36</v>
      </c>
      <c r="G144" s="1826" t="s">
        <v>36</v>
      </c>
      <c r="H144" s="1826" t="s">
        <v>36</v>
      </c>
      <c r="I144" s="1826" t="s">
        <v>36</v>
      </c>
      <c r="J144" s="1826" t="s">
        <v>36</v>
      </c>
      <c r="K144" s="1826" t="s">
        <v>36</v>
      </c>
      <c r="L144" s="1826" t="s">
        <v>36</v>
      </c>
      <c r="M144" s="1826" t="s">
        <v>175</v>
      </c>
      <c r="N144" s="1826" t="s">
        <v>175</v>
      </c>
      <c r="O144" s="1826" t="s">
        <v>175</v>
      </c>
      <c r="P144" s="1826" t="s">
        <v>175</v>
      </c>
      <c r="Q144" s="1826" t="s">
        <v>175</v>
      </c>
      <c r="R144" s="1826" t="s">
        <v>176</v>
      </c>
      <c r="S144" s="1826" t="s">
        <v>50</v>
      </c>
      <c r="T144" s="1826" t="s">
        <v>36</v>
      </c>
      <c r="U144" s="1826" t="s">
        <v>36</v>
      </c>
      <c r="V144" s="1826" t="s">
        <v>36</v>
      </c>
      <c r="W144" s="1826" t="s">
        <v>36</v>
      </c>
      <c r="X144" s="1826" t="s">
        <v>36</v>
      </c>
      <c r="Y144" s="1965" t="s">
        <v>36</v>
      </c>
      <c r="Z144" s="1826" t="s">
        <v>36</v>
      </c>
      <c r="AA144" s="1826" t="s">
        <v>175</v>
      </c>
      <c r="AB144" s="1826" t="s">
        <v>175</v>
      </c>
      <c r="AC144" s="1826" t="s">
        <v>175</v>
      </c>
      <c r="AD144" s="1826" t="s">
        <v>175</v>
      </c>
      <c r="AE144" s="1826" t="s">
        <v>175</v>
      </c>
      <c r="AF144" s="1826" t="s">
        <v>176</v>
      </c>
      <c r="AG144" s="1826" t="s">
        <v>50</v>
      </c>
      <c r="AH144" s="1"/>
      <c r="AJ144" s="780">
        <f>$AJ$12</f>
        <v>160.33000000000001</v>
      </c>
      <c r="AK144" s="780"/>
      <c r="AL144" s="780">
        <v>150.30000000000001</v>
      </c>
      <c r="AM144" s="866">
        <f t="shared" ref="AM144" si="12">IF(AJ144="","",AL144-AJ144)</f>
        <v>-10.030000000000001</v>
      </c>
      <c r="AN144" s="866">
        <f>IF(AM144="","",AM144+'August 2023'!AN120)</f>
        <v>-36.270000000000039</v>
      </c>
    </row>
    <row r="145" spans="1:40" ht="22.35" customHeight="1" x14ac:dyDescent="0.2">
      <c r="B145" s="983" t="s">
        <v>197</v>
      </c>
      <c r="C145" s="1826" t="s">
        <v>36</v>
      </c>
      <c r="D145" s="1826" t="s">
        <v>36</v>
      </c>
      <c r="E145" s="1826" t="s">
        <v>36</v>
      </c>
      <c r="F145" s="1826" t="s">
        <v>175</v>
      </c>
      <c r="G145" s="1826" t="s">
        <v>175</v>
      </c>
      <c r="H145" s="1826" t="s">
        <v>175</v>
      </c>
      <c r="I145" s="1826" t="s">
        <v>175</v>
      </c>
      <c r="J145" s="1826" t="s">
        <v>175</v>
      </c>
      <c r="K145" s="1826" t="s">
        <v>176</v>
      </c>
      <c r="L145" s="1826" t="s">
        <v>50</v>
      </c>
      <c r="M145" s="1826" t="s">
        <v>36</v>
      </c>
      <c r="N145" s="1826" t="s">
        <v>36</v>
      </c>
      <c r="O145" s="1826" t="s">
        <v>36</v>
      </c>
      <c r="P145" s="1826" t="s">
        <v>36</v>
      </c>
      <c r="Q145" s="1826" t="s">
        <v>36</v>
      </c>
      <c r="R145" s="1826" t="s">
        <v>36</v>
      </c>
      <c r="S145" s="1826" t="s">
        <v>36</v>
      </c>
      <c r="T145" s="1826" t="s">
        <v>175</v>
      </c>
      <c r="U145" s="1826" t="s">
        <v>175</v>
      </c>
      <c r="V145" s="1826" t="s">
        <v>175</v>
      </c>
      <c r="W145" s="1826" t="s">
        <v>175</v>
      </c>
      <c r="X145" s="1826" t="s">
        <v>175</v>
      </c>
      <c r="Y145" s="1826" t="s">
        <v>176</v>
      </c>
      <c r="Z145" s="1826" t="s">
        <v>50</v>
      </c>
      <c r="AA145" s="1826" t="s">
        <v>36</v>
      </c>
      <c r="AB145" s="1826" t="s">
        <v>36</v>
      </c>
      <c r="AC145" s="1826" t="s">
        <v>36</v>
      </c>
      <c r="AD145" s="1826" t="s">
        <v>36</v>
      </c>
      <c r="AE145" s="1826" t="s">
        <v>36</v>
      </c>
      <c r="AF145" s="1826" t="s">
        <v>36</v>
      </c>
      <c r="AG145" s="923"/>
      <c r="AH145" s="1"/>
      <c r="AJ145" s="1969">
        <f t="shared" ref="AJ145" si="13">$AJ$12</f>
        <v>160.33000000000001</v>
      </c>
      <c r="AK145" s="1969"/>
      <c r="AL145" s="1969">
        <v>137.30000000000001</v>
      </c>
      <c r="AM145" s="1970">
        <f t="shared" ref="AM145" si="14">IF(AJ145="","",AL145-AJ145)</f>
        <v>-23.03</v>
      </c>
      <c r="AN145" s="1970">
        <f>IF(AM145="","",AM145+'August 2023'!AN121)</f>
        <v>-19.570000000000022</v>
      </c>
    </row>
    <row r="146" spans="1:40" ht="22.35" customHeight="1" thickBot="1" x14ac:dyDescent="0.25">
      <c r="B146" s="1725" t="s">
        <v>0</v>
      </c>
      <c r="C146" s="346" t="s">
        <v>139</v>
      </c>
      <c r="D146" s="339" t="s">
        <v>128</v>
      </c>
      <c r="E146" s="346" t="s">
        <v>129</v>
      </c>
      <c r="F146" s="483" t="s">
        <v>0</v>
      </c>
      <c r="G146" s="483" t="s">
        <v>0</v>
      </c>
      <c r="H146" s="483" t="s">
        <v>0</v>
      </c>
      <c r="I146" s="483" t="s">
        <v>0</v>
      </c>
      <c r="J146" s="483" t="s">
        <v>139</v>
      </c>
      <c r="K146" s="335" t="s">
        <v>128</v>
      </c>
      <c r="L146" s="335" t="s">
        <v>129</v>
      </c>
      <c r="M146" s="335"/>
      <c r="N146" s="1700" t="s">
        <v>0</v>
      </c>
      <c r="O146" s="343" t="s">
        <v>0</v>
      </c>
      <c r="P146" s="346" t="s">
        <v>0</v>
      </c>
      <c r="Q146" s="1700" t="s">
        <v>139</v>
      </c>
      <c r="R146" s="335" t="s">
        <v>128</v>
      </c>
      <c r="S146" s="335" t="s">
        <v>129</v>
      </c>
      <c r="T146" s="346" t="s">
        <v>0</v>
      </c>
      <c r="U146" s="346" t="s">
        <v>0</v>
      </c>
      <c r="V146" s="346" t="s">
        <v>0</v>
      </c>
      <c r="W146" s="346" t="s">
        <v>0</v>
      </c>
      <c r="X146" s="339" t="s">
        <v>139</v>
      </c>
      <c r="Y146" s="346" t="s">
        <v>128</v>
      </c>
      <c r="Z146" s="346" t="s">
        <v>129</v>
      </c>
      <c r="AA146" s="346"/>
      <c r="AB146" s="335" t="s">
        <v>0</v>
      </c>
      <c r="AC146" s="335" t="s">
        <v>0</v>
      </c>
      <c r="AD146" s="335" t="s">
        <v>0</v>
      </c>
      <c r="AE146" s="335" t="s">
        <v>139</v>
      </c>
      <c r="AF146" s="335" t="s">
        <v>128</v>
      </c>
      <c r="AG146" s="1466"/>
      <c r="AH146" s="1"/>
      <c r="AJ146" s="2072"/>
      <c r="AK146" s="2072"/>
      <c r="AL146" s="2072"/>
      <c r="AM146" s="2073"/>
      <c r="AN146" s="2073"/>
    </row>
    <row r="147" spans="1:40" ht="22.35" customHeight="1" x14ac:dyDescent="0.2">
      <c r="B147" s="248"/>
      <c r="C147" s="249"/>
      <c r="D147" s="249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  <c r="U147" s="250"/>
      <c r="V147" s="250"/>
      <c r="W147" s="250"/>
      <c r="X147" s="250"/>
      <c r="Y147" s="250"/>
      <c r="Z147" s="250"/>
      <c r="AA147" s="250"/>
      <c r="AB147" s="250"/>
      <c r="AC147" s="250"/>
      <c r="AD147" s="250"/>
      <c r="AE147" s="250"/>
      <c r="AF147" s="250"/>
      <c r="AG147" s="250"/>
      <c r="AH147" s="1"/>
      <c r="AJ147" s="124"/>
      <c r="AK147" s="124"/>
      <c r="AL147" s="124"/>
      <c r="AM147" s="217"/>
      <c r="AN147" s="217"/>
    </row>
    <row r="148" spans="1:40" ht="22.35" customHeight="1" thickBot="1" x14ac:dyDescent="0.25">
      <c r="A148" s="3" t="s">
        <v>400</v>
      </c>
      <c r="AH148" s="1"/>
      <c r="AJ148" s="124"/>
      <c r="AK148" s="124"/>
      <c r="AL148" s="124"/>
      <c r="AM148" s="217"/>
      <c r="AN148" s="217"/>
    </row>
    <row r="149" spans="1:40" ht="22.35" customHeight="1" thickBot="1" x14ac:dyDescent="0.3">
      <c r="B149" s="219"/>
      <c r="C149" s="220"/>
      <c r="D149" s="220"/>
      <c r="E149" s="223" t="s">
        <v>185</v>
      </c>
      <c r="F149" s="220"/>
      <c r="G149" s="220"/>
      <c r="H149" s="220"/>
      <c r="I149" s="220"/>
      <c r="J149" s="220"/>
      <c r="K149" s="228" t="s">
        <v>17</v>
      </c>
      <c r="L149" s="224"/>
      <c r="M149" s="224"/>
      <c r="N149" s="224"/>
      <c r="O149" s="224"/>
      <c r="P149" s="224"/>
      <c r="Q149" s="224"/>
      <c r="R149" s="224"/>
      <c r="S149" s="224"/>
      <c r="T149" s="225"/>
      <c r="AH149" s="1"/>
      <c r="AJ149" s="124"/>
      <c r="AK149" s="124"/>
      <c r="AL149" s="124"/>
      <c r="AM149" s="217"/>
      <c r="AN149" s="217"/>
    </row>
    <row r="150" spans="1:40" ht="22.35" customHeight="1" thickBot="1" x14ac:dyDescent="0.3">
      <c r="B150" s="219" t="s">
        <v>186</v>
      </c>
      <c r="C150" s="220"/>
      <c r="D150" s="220"/>
      <c r="E150" s="221" t="s">
        <v>200</v>
      </c>
      <c r="F150" s="220"/>
      <c r="G150" s="220"/>
      <c r="H150" s="220"/>
      <c r="I150" s="220"/>
      <c r="J150" s="220"/>
      <c r="K150" s="220" t="s">
        <v>431</v>
      </c>
      <c r="L150" s="220"/>
      <c r="M150" s="220"/>
      <c r="N150" s="220"/>
      <c r="O150" s="220"/>
      <c r="P150" s="220"/>
      <c r="Q150" s="220"/>
      <c r="R150" s="252" t="s">
        <v>202</v>
      </c>
      <c r="S150" s="252"/>
      <c r="T150" s="252"/>
      <c r="AH150" s="1"/>
      <c r="AJ150" s="124"/>
      <c r="AK150" s="124"/>
      <c r="AL150" s="124"/>
      <c r="AM150" s="217"/>
      <c r="AN150" s="217"/>
    </row>
    <row r="151" spans="1:40" ht="22.35" customHeight="1" thickBot="1" x14ac:dyDescent="0.3">
      <c r="B151" s="219" t="s">
        <v>102</v>
      </c>
      <c r="C151" s="220"/>
      <c r="D151" s="220"/>
      <c r="E151" s="223" t="s">
        <v>203</v>
      </c>
      <c r="F151" s="220"/>
      <c r="G151" s="220"/>
      <c r="H151" s="220"/>
      <c r="I151" s="220"/>
      <c r="J151" s="220"/>
      <c r="K151" s="220" t="s">
        <v>204</v>
      </c>
      <c r="L151" s="220"/>
      <c r="M151" s="220"/>
      <c r="N151" s="220"/>
      <c r="O151" s="220"/>
      <c r="P151" s="220"/>
      <c r="Q151" s="220"/>
      <c r="R151" s="220"/>
      <c r="S151" s="220"/>
      <c r="T151" s="222"/>
      <c r="AH151" s="1"/>
      <c r="AJ151" s="124"/>
      <c r="AK151" s="124"/>
      <c r="AL151" s="124"/>
      <c r="AM151" s="217"/>
      <c r="AN151" s="217"/>
    </row>
    <row r="152" spans="1:40" ht="22.35" customHeight="1" thickBot="1" x14ac:dyDescent="0.3">
      <c r="B152" s="219" t="s">
        <v>192</v>
      </c>
      <c r="C152" s="220"/>
      <c r="D152" s="220"/>
      <c r="E152" s="223" t="s">
        <v>205</v>
      </c>
      <c r="F152" s="220"/>
      <c r="G152" s="220"/>
      <c r="H152" s="220"/>
      <c r="I152" s="220"/>
      <c r="J152" s="220"/>
      <c r="K152" s="220" t="s">
        <v>206</v>
      </c>
      <c r="L152" s="245"/>
      <c r="M152" s="245"/>
      <c r="N152" s="245"/>
      <c r="O152" s="245"/>
      <c r="P152" s="245"/>
      <c r="Q152" s="245"/>
      <c r="R152" s="245"/>
      <c r="S152" s="245"/>
      <c r="T152" s="246"/>
      <c r="U152" s="109"/>
      <c r="V152" s="109"/>
      <c r="AH152" s="1"/>
      <c r="AJ152" s="124"/>
      <c r="AK152" s="124"/>
      <c r="AL152" s="124"/>
      <c r="AM152" s="217"/>
      <c r="AN152" s="217"/>
    </row>
    <row r="153" spans="1:40" ht="22.35" customHeight="1" thickBot="1" x14ac:dyDescent="0.25">
      <c r="T153" s="109"/>
      <c r="U153" s="109"/>
      <c r="V153" s="109"/>
      <c r="AH153" s="1"/>
      <c r="AJ153" s="124"/>
      <c r="AK153" s="124"/>
      <c r="AL153" s="124"/>
      <c r="AM153" s="217"/>
      <c r="AN153" s="217"/>
    </row>
    <row r="154" spans="1:40" ht="22.35" customHeight="1" thickBot="1" x14ac:dyDescent="0.25">
      <c r="B154" s="2074" t="s">
        <v>29</v>
      </c>
      <c r="C154" s="1685">
        <v>1</v>
      </c>
      <c r="D154" s="1716">
        <v>2</v>
      </c>
      <c r="E154" s="1716">
        <v>3</v>
      </c>
      <c r="F154" s="1685">
        <v>4</v>
      </c>
      <c r="G154" s="1685">
        <v>5</v>
      </c>
      <c r="H154" s="1685">
        <v>6</v>
      </c>
      <c r="I154" s="1685">
        <v>7</v>
      </c>
      <c r="J154" s="1685">
        <v>8</v>
      </c>
      <c r="K154" s="1716">
        <v>9</v>
      </c>
      <c r="L154" s="1716">
        <v>10</v>
      </c>
      <c r="M154" s="1685">
        <v>11</v>
      </c>
      <c r="N154" s="1685">
        <v>12</v>
      </c>
      <c r="O154" s="1685">
        <v>13</v>
      </c>
      <c r="P154" s="1685">
        <v>14</v>
      </c>
      <c r="Q154" s="1685">
        <v>15</v>
      </c>
      <c r="R154" s="1716">
        <v>16</v>
      </c>
      <c r="S154" s="1716">
        <v>17</v>
      </c>
      <c r="T154" s="1685">
        <v>18</v>
      </c>
      <c r="U154" s="1685">
        <v>19</v>
      </c>
      <c r="V154" s="1685">
        <v>20</v>
      </c>
      <c r="W154" s="1685">
        <v>21</v>
      </c>
      <c r="X154" s="1685">
        <v>22</v>
      </c>
      <c r="Y154" s="1716">
        <v>23</v>
      </c>
      <c r="Z154" s="1716">
        <v>24</v>
      </c>
      <c r="AA154" s="1685">
        <v>25</v>
      </c>
      <c r="AB154" s="1685">
        <v>26</v>
      </c>
      <c r="AC154" s="1685">
        <v>27</v>
      </c>
      <c r="AD154" s="1685">
        <v>28</v>
      </c>
      <c r="AE154" s="1685">
        <v>29</v>
      </c>
      <c r="AF154" s="1716">
        <v>30</v>
      </c>
      <c r="AG154" s="1699" t="s">
        <v>0</v>
      </c>
      <c r="AH154" s="1"/>
      <c r="AJ154" s="1161" t="s">
        <v>30</v>
      </c>
      <c r="AK154" s="1161" t="s">
        <v>44</v>
      </c>
      <c r="AL154" s="1161" t="s">
        <v>45</v>
      </c>
      <c r="AM154" s="1161" t="s">
        <v>46</v>
      </c>
      <c r="AN154" s="1161" t="s">
        <v>47</v>
      </c>
    </row>
    <row r="155" spans="1:40" ht="22.35" customHeight="1" x14ac:dyDescent="0.2">
      <c r="B155" s="1731" t="s">
        <v>0</v>
      </c>
      <c r="C155" s="2075" t="s">
        <v>140</v>
      </c>
      <c r="D155" s="730" t="s">
        <v>159</v>
      </c>
      <c r="E155" s="730" t="s">
        <v>120</v>
      </c>
      <c r="F155" s="730" t="s">
        <v>36</v>
      </c>
      <c r="G155" s="730" t="s">
        <v>36</v>
      </c>
      <c r="H155" s="730" t="s">
        <v>36</v>
      </c>
      <c r="I155" s="730" t="s">
        <v>36</v>
      </c>
      <c r="J155" s="730" t="s">
        <v>36</v>
      </c>
      <c r="K155" s="730" t="s">
        <v>36</v>
      </c>
      <c r="L155" s="730" t="s">
        <v>36</v>
      </c>
      <c r="M155" s="2075" t="s">
        <v>140</v>
      </c>
      <c r="N155" s="2075" t="s">
        <v>140</v>
      </c>
      <c r="O155" s="2075" t="s">
        <v>140</v>
      </c>
      <c r="P155" s="2075" t="s">
        <v>140</v>
      </c>
      <c r="Q155" s="2075" t="s">
        <v>140</v>
      </c>
      <c r="R155" s="730" t="s">
        <v>159</v>
      </c>
      <c r="S155" s="730" t="s">
        <v>120</v>
      </c>
      <c r="T155" s="730" t="s">
        <v>36</v>
      </c>
      <c r="U155" s="730" t="s">
        <v>36</v>
      </c>
      <c r="V155" s="730" t="s">
        <v>36</v>
      </c>
      <c r="W155" s="730" t="s">
        <v>36</v>
      </c>
      <c r="X155" s="730" t="s">
        <v>36</v>
      </c>
      <c r="Y155" s="730" t="s">
        <v>36</v>
      </c>
      <c r="Z155" s="730" t="s">
        <v>36</v>
      </c>
      <c r="AA155" s="2075" t="s">
        <v>140</v>
      </c>
      <c r="AB155" s="2075" t="s">
        <v>140</v>
      </c>
      <c r="AC155" s="2075" t="s">
        <v>140</v>
      </c>
      <c r="AD155" s="2075" t="s">
        <v>140</v>
      </c>
      <c r="AE155" s="2075" t="s">
        <v>140</v>
      </c>
      <c r="AF155" s="730" t="s">
        <v>159</v>
      </c>
      <c r="AG155" s="1826" t="s">
        <v>0</v>
      </c>
      <c r="AH155" s="1"/>
      <c r="AJ155" s="780">
        <f>$AJ$12</f>
        <v>160.33000000000001</v>
      </c>
      <c r="AK155" s="780"/>
      <c r="AL155" s="780">
        <f>IF(AJ155="","",SUM(AJ155:AK155))</f>
        <v>160.33000000000001</v>
      </c>
      <c r="AM155" s="866">
        <f>IF(AJ155="","",AL155-AJ155)</f>
        <v>0</v>
      </c>
      <c r="AN155" s="866">
        <f>IF(AM155="","",AM155+'August 2023'!AN131)</f>
        <v>0</v>
      </c>
    </row>
    <row r="156" spans="1:40" ht="22.35" customHeight="1" x14ac:dyDescent="0.2">
      <c r="B156" s="981" t="s">
        <v>0</v>
      </c>
      <c r="C156" s="789" t="s">
        <v>36</v>
      </c>
      <c r="D156" s="789" t="s">
        <v>36</v>
      </c>
      <c r="E156" s="789" t="s">
        <v>36</v>
      </c>
      <c r="F156" s="781" t="s">
        <v>140</v>
      </c>
      <c r="G156" s="781" t="s">
        <v>140</v>
      </c>
      <c r="H156" s="781" t="s">
        <v>140</v>
      </c>
      <c r="I156" s="781" t="s">
        <v>140</v>
      </c>
      <c r="J156" s="781" t="s">
        <v>140</v>
      </c>
      <c r="K156" s="789" t="s">
        <v>159</v>
      </c>
      <c r="L156" s="789" t="s">
        <v>120</v>
      </c>
      <c r="M156" s="789" t="s">
        <v>36</v>
      </c>
      <c r="N156" s="789" t="s">
        <v>36</v>
      </c>
      <c r="O156" s="789" t="s">
        <v>36</v>
      </c>
      <c r="P156" s="789" t="s">
        <v>36</v>
      </c>
      <c r="Q156" s="789" t="s">
        <v>36</v>
      </c>
      <c r="R156" s="789" t="s">
        <v>36</v>
      </c>
      <c r="S156" s="789" t="s">
        <v>36</v>
      </c>
      <c r="T156" s="781" t="s">
        <v>140</v>
      </c>
      <c r="U156" s="781" t="s">
        <v>140</v>
      </c>
      <c r="V156" s="781" t="s">
        <v>140</v>
      </c>
      <c r="W156" s="781" t="s">
        <v>140</v>
      </c>
      <c r="X156" s="781" t="s">
        <v>140</v>
      </c>
      <c r="Y156" s="789" t="s">
        <v>159</v>
      </c>
      <c r="Z156" s="789" t="s">
        <v>120</v>
      </c>
      <c r="AA156" s="789" t="s">
        <v>36</v>
      </c>
      <c r="AB156" s="789" t="s">
        <v>36</v>
      </c>
      <c r="AC156" s="789" t="s">
        <v>36</v>
      </c>
      <c r="AD156" s="789" t="s">
        <v>36</v>
      </c>
      <c r="AE156" s="789" t="s">
        <v>36</v>
      </c>
      <c r="AF156" s="789" t="s">
        <v>36</v>
      </c>
      <c r="AG156" s="789" t="s">
        <v>0</v>
      </c>
      <c r="AH156" s="1"/>
      <c r="AJ156" s="780">
        <f>$AJ$12</f>
        <v>160.33000000000001</v>
      </c>
      <c r="AK156" s="780"/>
      <c r="AL156" s="780">
        <f>IF(AJ156="","",SUM(AJ156:AK156))</f>
        <v>160.33000000000001</v>
      </c>
      <c r="AM156" s="866">
        <f>IF(AJ156="","",AL156-AJ156)</f>
        <v>0</v>
      </c>
      <c r="AN156" s="866">
        <f>IF(AM156="","",AM156+'August 2023'!AN132)</f>
        <v>0</v>
      </c>
    </row>
    <row r="157" spans="1:40" ht="22.35" customHeight="1" thickBot="1" x14ac:dyDescent="0.25">
      <c r="B157" s="2076" t="s">
        <v>0</v>
      </c>
      <c r="C157" s="483" t="s">
        <v>124</v>
      </c>
      <c r="D157" s="483" t="s">
        <v>122</v>
      </c>
      <c r="E157" s="483" t="s">
        <v>123</v>
      </c>
      <c r="F157" s="483" t="s">
        <v>36</v>
      </c>
      <c r="G157" s="483" t="s">
        <v>36</v>
      </c>
      <c r="H157" s="483" t="s">
        <v>36</v>
      </c>
      <c r="I157" s="483" t="s">
        <v>36</v>
      </c>
      <c r="J157" s="483" t="s">
        <v>124</v>
      </c>
      <c r="K157" s="483" t="s">
        <v>122</v>
      </c>
      <c r="L157" s="483" t="s">
        <v>123</v>
      </c>
      <c r="M157" s="483" t="s">
        <v>36</v>
      </c>
      <c r="N157" s="483" t="s">
        <v>36</v>
      </c>
      <c r="O157" s="483" t="s">
        <v>36</v>
      </c>
      <c r="P157" s="483" t="s">
        <v>36</v>
      </c>
      <c r="Q157" s="483" t="s">
        <v>124</v>
      </c>
      <c r="R157" s="483" t="s">
        <v>122</v>
      </c>
      <c r="S157" s="483" t="s">
        <v>123</v>
      </c>
      <c r="T157" s="483" t="s">
        <v>36</v>
      </c>
      <c r="U157" s="483" t="s">
        <v>36</v>
      </c>
      <c r="V157" s="483" t="s">
        <v>36</v>
      </c>
      <c r="W157" s="483" t="s">
        <v>36</v>
      </c>
      <c r="X157" s="483" t="s">
        <v>124</v>
      </c>
      <c r="Y157" s="483" t="s">
        <v>122</v>
      </c>
      <c r="Z157" s="483" t="s">
        <v>123</v>
      </c>
      <c r="AA157" s="483" t="s">
        <v>36</v>
      </c>
      <c r="AB157" s="483" t="s">
        <v>36</v>
      </c>
      <c r="AC157" s="483" t="s">
        <v>36</v>
      </c>
      <c r="AD157" s="483" t="s">
        <v>36</v>
      </c>
      <c r="AE157" s="483" t="s">
        <v>124</v>
      </c>
      <c r="AF157" s="483" t="s">
        <v>122</v>
      </c>
      <c r="AG157" s="483" t="s">
        <v>0</v>
      </c>
      <c r="AH157" s="1"/>
    </row>
    <row r="158" spans="1:40" ht="22.35" customHeight="1" x14ac:dyDescent="0.2">
      <c r="B158" s="251" t="s">
        <v>0</v>
      </c>
      <c r="C158" s="250" t="s">
        <v>0</v>
      </c>
      <c r="D158" s="250" t="s">
        <v>0</v>
      </c>
      <c r="E158" s="250" t="s">
        <v>0</v>
      </c>
      <c r="F158" s="250" t="s">
        <v>0</v>
      </c>
      <c r="G158" s="250" t="s">
        <v>0</v>
      </c>
      <c r="H158" s="250" t="s">
        <v>0</v>
      </c>
      <c r="I158" s="250" t="s">
        <v>0</v>
      </c>
      <c r="J158" s="250" t="s">
        <v>0</v>
      </c>
      <c r="K158" s="250" t="s">
        <v>0</v>
      </c>
      <c r="L158" s="250" t="s">
        <v>0</v>
      </c>
      <c r="M158" s="250" t="s">
        <v>0</v>
      </c>
      <c r="N158" s="250" t="s">
        <v>0</v>
      </c>
      <c r="O158" s="250" t="s">
        <v>0</v>
      </c>
      <c r="P158" s="250" t="s">
        <v>0</v>
      </c>
      <c r="Q158" s="250" t="s">
        <v>0</v>
      </c>
      <c r="R158" s="250" t="s">
        <v>0</v>
      </c>
      <c r="S158" s="250" t="s">
        <v>0</v>
      </c>
      <c r="T158" s="250" t="s">
        <v>0</v>
      </c>
      <c r="U158" s="250" t="s">
        <v>0</v>
      </c>
      <c r="V158" s="250" t="s">
        <v>0</v>
      </c>
      <c r="W158" s="250" t="s">
        <v>0</v>
      </c>
      <c r="X158" s="250" t="s">
        <v>0</v>
      </c>
      <c r="Y158" s="250" t="s">
        <v>0</v>
      </c>
      <c r="Z158" s="250" t="s">
        <v>0</v>
      </c>
      <c r="AA158" s="250" t="s">
        <v>0</v>
      </c>
      <c r="AB158" s="250" t="s">
        <v>0</v>
      </c>
      <c r="AC158" s="250" t="s">
        <v>0</v>
      </c>
      <c r="AD158" s="250" t="s">
        <v>0</v>
      </c>
      <c r="AE158" s="250" t="s">
        <v>0</v>
      </c>
      <c r="AF158" s="250" t="s">
        <v>0</v>
      </c>
      <c r="AG158" s="250" t="s">
        <v>0</v>
      </c>
      <c r="AH158" s="1"/>
      <c r="AJ158" s="124"/>
      <c r="AK158" s="124"/>
      <c r="AL158" s="124"/>
      <c r="AM158" s="217"/>
      <c r="AN158" s="217"/>
    </row>
    <row r="159" spans="1:40" ht="22.35" customHeight="1" thickBot="1" x14ac:dyDescent="0.25">
      <c r="A159" s="3" t="s">
        <v>474</v>
      </c>
      <c r="AH159" s="1"/>
      <c r="AJ159" s="124"/>
      <c r="AK159" s="124"/>
      <c r="AL159" s="124"/>
      <c r="AM159" s="217"/>
      <c r="AN159" s="217"/>
    </row>
    <row r="160" spans="1:40" ht="22.35" customHeight="1" thickBot="1" x14ac:dyDescent="0.3">
      <c r="B160" s="219"/>
      <c r="C160" s="220"/>
      <c r="D160" s="220"/>
      <c r="E160" s="223" t="s">
        <v>185</v>
      </c>
      <c r="F160" s="220"/>
      <c r="G160" s="220"/>
      <c r="H160" s="220"/>
      <c r="I160" s="220"/>
      <c r="J160" s="220"/>
      <c r="K160" s="228" t="s">
        <v>17</v>
      </c>
      <c r="L160" s="224"/>
      <c r="M160" s="224"/>
      <c r="N160" s="224"/>
      <c r="O160" s="224"/>
      <c r="P160" s="224"/>
      <c r="Q160" s="224"/>
      <c r="R160" s="224"/>
      <c r="S160" s="224"/>
      <c r="T160" s="225"/>
      <c r="AH160" s="1"/>
      <c r="AJ160" s="124"/>
      <c r="AK160" s="124"/>
      <c r="AL160" s="124"/>
      <c r="AM160" s="217"/>
      <c r="AN160" s="217"/>
    </row>
    <row r="161" spans="1:40" ht="22.35" customHeight="1" thickBot="1" x14ac:dyDescent="0.3">
      <c r="B161" s="219" t="s">
        <v>186</v>
      </c>
      <c r="C161" s="220"/>
      <c r="D161" s="220"/>
      <c r="E161" s="221" t="s">
        <v>475</v>
      </c>
      <c r="F161" s="220"/>
      <c r="G161" s="220"/>
      <c r="H161" s="220"/>
      <c r="I161" s="220"/>
      <c r="J161" s="220"/>
      <c r="K161" s="220" t="s">
        <v>476</v>
      </c>
      <c r="L161" s="220"/>
      <c r="M161" s="220"/>
      <c r="N161" s="220"/>
      <c r="O161" s="220"/>
      <c r="P161" s="220"/>
      <c r="Q161" s="220"/>
      <c r="R161" s="252" t="s">
        <v>477</v>
      </c>
      <c r="S161" s="252"/>
      <c r="T161" s="252"/>
      <c r="AH161" s="1"/>
      <c r="AJ161" s="124"/>
      <c r="AK161" s="124"/>
      <c r="AL161" s="124"/>
      <c r="AM161" s="217"/>
      <c r="AN161" s="217"/>
    </row>
    <row r="162" spans="1:40" ht="22.35" customHeight="1" thickBot="1" x14ac:dyDescent="0.3">
      <c r="B162" s="219" t="s">
        <v>102</v>
      </c>
      <c r="C162" s="220"/>
      <c r="D162" s="220"/>
      <c r="E162" s="223" t="s">
        <v>478</v>
      </c>
      <c r="F162" s="220"/>
      <c r="G162" s="220"/>
      <c r="H162" s="220"/>
      <c r="I162" s="220"/>
      <c r="J162" s="220"/>
      <c r="K162" s="220" t="s">
        <v>479</v>
      </c>
      <c r="L162" s="220"/>
      <c r="M162" s="220"/>
      <c r="N162" s="220"/>
      <c r="O162" s="220"/>
      <c r="P162" s="220"/>
      <c r="Q162" s="220"/>
      <c r="R162" s="220"/>
      <c r="S162" s="220"/>
      <c r="T162" s="222"/>
      <c r="AH162" s="1"/>
      <c r="AJ162" s="124"/>
      <c r="AK162" s="124"/>
      <c r="AL162" s="124"/>
      <c r="AM162" s="217"/>
      <c r="AN162" s="217"/>
    </row>
    <row r="163" spans="1:40" ht="22.35" customHeight="1" thickBot="1" x14ac:dyDescent="0.3">
      <c r="B163" s="219" t="s">
        <v>192</v>
      </c>
      <c r="C163" s="220"/>
      <c r="D163" s="220"/>
      <c r="E163" s="223" t="s">
        <v>480</v>
      </c>
      <c r="F163" s="220"/>
      <c r="G163" s="220"/>
      <c r="H163" s="220"/>
      <c r="I163" s="220"/>
      <c r="J163" s="220"/>
      <c r="K163" s="220" t="s">
        <v>481</v>
      </c>
      <c r="L163" s="245"/>
      <c r="M163" s="245"/>
      <c r="N163" s="245"/>
      <c r="O163" s="245"/>
      <c r="P163" s="245"/>
      <c r="Q163" s="245"/>
      <c r="R163" s="245"/>
      <c r="S163" s="245"/>
      <c r="T163" s="246"/>
      <c r="U163" s="109"/>
      <c r="V163" s="109"/>
      <c r="AH163" s="1"/>
      <c r="AJ163" s="124"/>
      <c r="AK163" s="124"/>
      <c r="AL163" s="124"/>
      <c r="AM163" s="217"/>
      <c r="AN163" s="217"/>
    </row>
    <row r="164" spans="1:40" ht="22.35" customHeight="1" thickBot="1" x14ac:dyDescent="0.25">
      <c r="T164" s="109"/>
      <c r="U164" s="109"/>
      <c r="V164" s="109"/>
      <c r="AH164" s="1"/>
      <c r="AJ164" s="124"/>
      <c r="AK164" s="124"/>
      <c r="AL164" s="124"/>
      <c r="AM164" s="217"/>
      <c r="AN164" s="217"/>
    </row>
    <row r="165" spans="1:40" ht="22.35" customHeight="1" thickBot="1" x14ac:dyDescent="0.25">
      <c r="B165" s="2074" t="s">
        <v>29</v>
      </c>
      <c r="C165" s="1685">
        <v>1</v>
      </c>
      <c r="D165" s="1716">
        <v>2</v>
      </c>
      <c r="E165" s="1716">
        <v>3</v>
      </c>
      <c r="F165" s="1685">
        <v>4</v>
      </c>
      <c r="G165" s="1685">
        <v>5</v>
      </c>
      <c r="H165" s="1685">
        <v>6</v>
      </c>
      <c r="I165" s="1685">
        <v>7</v>
      </c>
      <c r="J165" s="1685">
        <v>8</v>
      </c>
      <c r="K165" s="1716">
        <v>9</v>
      </c>
      <c r="L165" s="1716">
        <v>10</v>
      </c>
      <c r="M165" s="1685">
        <v>11</v>
      </c>
      <c r="N165" s="1685">
        <v>12</v>
      </c>
      <c r="O165" s="1685">
        <v>13</v>
      </c>
      <c r="P165" s="1685">
        <v>14</v>
      </c>
      <c r="Q165" s="1685">
        <v>15</v>
      </c>
      <c r="R165" s="1716">
        <v>16</v>
      </c>
      <c r="S165" s="1716">
        <v>17</v>
      </c>
      <c r="T165" s="1685">
        <v>18</v>
      </c>
      <c r="U165" s="1685">
        <v>19</v>
      </c>
      <c r="V165" s="1685">
        <v>20</v>
      </c>
      <c r="W165" s="1685">
        <v>21</v>
      </c>
      <c r="X165" s="1685">
        <v>22</v>
      </c>
      <c r="Y165" s="1716">
        <v>23</v>
      </c>
      <c r="Z165" s="1716">
        <v>24</v>
      </c>
      <c r="AA165" s="1685">
        <v>25</v>
      </c>
      <c r="AB165" s="1685">
        <v>26</v>
      </c>
      <c r="AC165" s="1685">
        <v>27</v>
      </c>
      <c r="AD165" s="1685">
        <v>28</v>
      </c>
      <c r="AE165" s="1685">
        <v>29</v>
      </c>
      <c r="AF165" s="1716">
        <v>30</v>
      </c>
      <c r="AG165" s="1699" t="s">
        <v>0</v>
      </c>
      <c r="AH165" s="1"/>
      <c r="AJ165" s="124"/>
      <c r="AK165" s="124"/>
      <c r="AL165" s="124"/>
      <c r="AM165" s="217"/>
      <c r="AN165" s="217"/>
    </row>
    <row r="166" spans="1:40" ht="22.35" customHeight="1" x14ac:dyDescent="0.2">
      <c r="B166" s="1731" t="s">
        <v>0</v>
      </c>
      <c r="C166" s="1400" t="s">
        <v>482</v>
      </c>
      <c r="D166" s="1826" t="s">
        <v>483</v>
      </c>
      <c r="E166" s="1826" t="s">
        <v>484</v>
      </c>
      <c r="F166" s="1826" t="s">
        <v>36</v>
      </c>
      <c r="G166" s="1826" t="s">
        <v>36</v>
      </c>
      <c r="H166" s="1826" t="s">
        <v>36</v>
      </c>
      <c r="I166" s="1826" t="s">
        <v>36</v>
      </c>
      <c r="J166" s="1826" t="s">
        <v>36</v>
      </c>
      <c r="K166" s="1826" t="s">
        <v>36</v>
      </c>
      <c r="L166" s="1826" t="s">
        <v>36</v>
      </c>
      <c r="M166" s="1400" t="s">
        <v>482</v>
      </c>
      <c r="N166" s="1400" t="s">
        <v>482</v>
      </c>
      <c r="O166" s="1400" t="s">
        <v>482</v>
      </c>
      <c r="P166" s="1400" t="s">
        <v>482</v>
      </c>
      <c r="Q166" s="1400" t="s">
        <v>482</v>
      </c>
      <c r="R166" s="1826" t="s">
        <v>483</v>
      </c>
      <c r="S166" s="1826" t="s">
        <v>484</v>
      </c>
      <c r="T166" s="1826" t="s">
        <v>36</v>
      </c>
      <c r="U166" s="1826" t="s">
        <v>36</v>
      </c>
      <c r="V166" s="1826" t="s">
        <v>36</v>
      </c>
      <c r="W166" s="1826" t="s">
        <v>36</v>
      </c>
      <c r="X166" s="1826" t="s">
        <v>36</v>
      </c>
      <c r="Y166" s="1826" t="s">
        <v>36</v>
      </c>
      <c r="Z166" s="1826" t="s">
        <v>36</v>
      </c>
      <c r="AA166" s="1400" t="s">
        <v>482</v>
      </c>
      <c r="AB166" s="1400" t="s">
        <v>482</v>
      </c>
      <c r="AC166" s="1400" t="s">
        <v>482</v>
      </c>
      <c r="AD166" s="1400" t="s">
        <v>482</v>
      </c>
      <c r="AE166" s="1400" t="s">
        <v>482</v>
      </c>
      <c r="AF166" s="1826" t="s">
        <v>483</v>
      </c>
      <c r="AG166" s="1826" t="s">
        <v>0</v>
      </c>
      <c r="AH166" s="1"/>
      <c r="AJ166" s="124"/>
      <c r="AK166" s="124"/>
      <c r="AL166" s="124"/>
      <c r="AM166" s="217"/>
      <c r="AN166" s="217"/>
    </row>
    <row r="167" spans="1:40" ht="22.35" customHeight="1" x14ac:dyDescent="0.2">
      <c r="B167" s="981" t="s">
        <v>0</v>
      </c>
      <c r="C167" s="789" t="s">
        <v>36</v>
      </c>
      <c r="D167" s="789" t="s">
        <v>36</v>
      </c>
      <c r="E167" s="789" t="s">
        <v>36</v>
      </c>
      <c r="F167" s="781" t="s">
        <v>482</v>
      </c>
      <c r="G167" s="781" t="s">
        <v>482</v>
      </c>
      <c r="H167" s="781" t="s">
        <v>482</v>
      </c>
      <c r="I167" s="781" t="s">
        <v>482</v>
      </c>
      <c r="J167" s="781" t="s">
        <v>482</v>
      </c>
      <c r="K167" s="789" t="s">
        <v>483</v>
      </c>
      <c r="L167" s="789" t="s">
        <v>484</v>
      </c>
      <c r="M167" s="789" t="s">
        <v>36</v>
      </c>
      <c r="N167" s="789" t="s">
        <v>36</v>
      </c>
      <c r="O167" s="789" t="s">
        <v>36</v>
      </c>
      <c r="P167" s="789" t="s">
        <v>36</v>
      </c>
      <c r="Q167" s="789" t="s">
        <v>36</v>
      </c>
      <c r="R167" s="789" t="s">
        <v>36</v>
      </c>
      <c r="S167" s="789" t="s">
        <v>36</v>
      </c>
      <c r="T167" s="781" t="s">
        <v>482</v>
      </c>
      <c r="U167" s="781" t="s">
        <v>482</v>
      </c>
      <c r="V167" s="781" t="s">
        <v>482</v>
      </c>
      <c r="W167" s="781" t="s">
        <v>482</v>
      </c>
      <c r="X167" s="781" t="s">
        <v>482</v>
      </c>
      <c r="Y167" s="789" t="s">
        <v>483</v>
      </c>
      <c r="Z167" s="789" t="s">
        <v>484</v>
      </c>
      <c r="AA167" s="789" t="s">
        <v>36</v>
      </c>
      <c r="AB167" s="789" t="s">
        <v>36</v>
      </c>
      <c r="AC167" s="789" t="s">
        <v>36</v>
      </c>
      <c r="AD167" s="789" t="s">
        <v>36</v>
      </c>
      <c r="AE167" s="789" t="s">
        <v>36</v>
      </c>
      <c r="AF167" s="789" t="s">
        <v>36</v>
      </c>
      <c r="AG167" s="789" t="s">
        <v>0</v>
      </c>
      <c r="AH167" s="1"/>
      <c r="AJ167" s="124"/>
      <c r="AK167" s="124"/>
      <c r="AL167" s="124"/>
      <c r="AM167" s="217"/>
      <c r="AN167" s="217"/>
    </row>
    <row r="168" spans="1:40" ht="22.35" customHeight="1" thickBot="1" x14ac:dyDescent="0.25">
      <c r="B168" s="354" t="s">
        <v>0</v>
      </c>
      <c r="C168" s="335" t="s">
        <v>485</v>
      </c>
      <c r="D168" s="335" t="s">
        <v>486</v>
      </c>
      <c r="E168" s="335" t="s">
        <v>487</v>
      </c>
      <c r="F168" s="335" t="s">
        <v>36</v>
      </c>
      <c r="G168" s="335" t="s">
        <v>36</v>
      </c>
      <c r="H168" s="335" t="s">
        <v>36</v>
      </c>
      <c r="I168" s="335" t="s">
        <v>36</v>
      </c>
      <c r="J168" s="335" t="s">
        <v>485</v>
      </c>
      <c r="K168" s="335" t="s">
        <v>486</v>
      </c>
      <c r="L168" s="335" t="s">
        <v>487</v>
      </c>
      <c r="M168" s="335" t="s">
        <v>36</v>
      </c>
      <c r="N168" s="335" t="s">
        <v>36</v>
      </c>
      <c r="O168" s="335" t="s">
        <v>36</v>
      </c>
      <c r="P168" s="335" t="s">
        <v>36</v>
      </c>
      <c r="Q168" s="335" t="s">
        <v>485</v>
      </c>
      <c r="R168" s="335" t="s">
        <v>486</v>
      </c>
      <c r="S168" s="335" t="s">
        <v>487</v>
      </c>
      <c r="T168" s="335" t="s">
        <v>36</v>
      </c>
      <c r="U168" s="335" t="s">
        <v>36</v>
      </c>
      <c r="V168" s="335" t="s">
        <v>36</v>
      </c>
      <c r="W168" s="335" t="s">
        <v>36</v>
      </c>
      <c r="X168" s="335" t="s">
        <v>485</v>
      </c>
      <c r="Y168" s="335" t="s">
        <v>486</v>
      </c>
      <c r="Z168" s="335" t="s">
        <v>487</v>
      </c>
      <c r="AA168" s="335" t="s">
        <v>36</v>
      </c>
      <c r="AB168" s="335" t="s">
        <v>36</v>
      </c>
      <c r="AC168" s="335" t="s">
        <v>36</v>
      </c>
      <c r="AD168" s="335" t="s">
        <v>36</v>
      </c>
      <c r="AE168" s="335" t="s">
        <v>485</v>
      </c>
      <c r="AF168" s="335" t="s">
        <v>486</v>
      </c>
      <c r="AG168" s="335" t="s">
        <v>0</v>
      </c>
      <c r="AH168" s="1"/>
      <c r="AJ168" s="124"/>
      <c r="AK168" s="124"/>
      <c r="AL168" s="124"/>
      <c r="AM168" s="217"/>
      <c r="AN168" s="217"/>
    </row>
    <row r="169" spans="1:40" ht="22.35" customHeight="1" x14ac:dyDescent="0.2">
      <c r="B169" s="128"/>
      <c r="C169" s="129"/>
      <c r="D169" s="129"/>
      <c r="E169" s="129"/>
      <c r="F169" s="129"/>
      <c r="G169" s="129"/>
      <c r="H169" s="129"/>
      <c r="I169" s="129"/>
      <c r="J169" s="129"/>
      <c r="K169" s="129"/>
      <c r="L169" s="129"/>
      <c r="M169" s="129"/>
      <c r="N169" s="129"/>
      <c r="O169" s="129"/>
      <c r="P169" s="129"/>
      <c r="Q169" s="129"/>
      <c r="R169" s="129"/>
      <c r="S169" s="129"/>
      <c r="T169" s="129"/>
      <c r="U169" s="129"/>
      <c r="V169" s="129"/>
      <c r="W169" s="129"/>
      <c r="X169" s="129"/>
      <c r="Y169" s="129"/>
      <c r="Z169" s="129"/>
      <c r="AA169" s="129"/>
      <c r="AB169" s="129"/>
      <c r="AC169" s="129"/>
      <c r="AD169" s="129"/>
      <c r="AE169" s="129"/>
      <c r="AF169" s="129"/>
      <c r="AG169" s="129"/>
      <c r="AH169" s="1"/>
    </row>
    <row r="170" spans="1:40" ht="22.35" customHeight="1" thickBot="1" x14ac:dyDescent="0.25">
      <c r="A170" s="108" t="s">
        <v>207</v>
      </c>
    </row>
    <row r="171" spans="1:40" ht="22.35" customHeight="1" thickBot="1" x14ac:dyDescent="0.25">
      <c r="B171" s="1339" t="s">
        <v>208</v>
      </c>
      <c r="C171" s="1340"/>
      <c r="D171" s="1571" t="s">
        <v>97</v>
      </c>
      <c r="E171" s="1571"/>
      <c r="F171" s="1341"/>
      <c r="G171" s="1340"/>
      <c r="H171" s="1571" t="s">
        <v>98</v>
      </c>
      <c r="I171" s="1571"/>
      <c r="J171" s="1341"/>
      <c r="K171" s="1340"/>
      <c r="L171" s="1571" t="s">
        <v>99</v>
      </c>
      <c r="M171" s="1571"/>
      <c r="N171" s="1341"/>
      <c r="O171" s="1340"/>
      <c r="P171" s="1571" t="s">
        <v>100</v>
      </c>
      <c r="Q171" s="1571"/>
      <c r="R171" s="1341"/>
      <c r="S171" s="1340"/>
      <c r="T171" s="1571" t="s">
        <v>101</v>
      </c>
      <c r="U171" s="1571"/>
      <c r="V171" s="1341"/>
      <c r="W171" s="1340"/>
      <c r="X171" s="1571" t="s">
        <v>102</v>
      </c>
      <c r="Y171" s="1571"/>
      <c r="Z171" s="1341"/>
      <c r="AA171" s="1340"/>
      <c r="AB171" s="1571" t="s">
        <v>103</v>
      </c>
      <c r="AC171" s="1571"/>
      <c r="AD171" s="1571"/>
      <c r="AE171" s="1571" t="s">
        <v>209</v>
      </c>
      <c r="AF171" s="1571"/>
      <c r="AG171" s="1571"/>
      <c r="AH171" s="1571"/>
      <c r="AI171" s="1342"/>
    </row>
    <row r="172" spans="1:40" ht="22.35" customHeight="1" x14ac:dyDescent="0.2">
      <c r="B172" s="467" t="s">
        <v>210</v>
      </c>
      <c r="C172" s="468" t="s">
        <v>211</v>
      </c>
      <c r="D172" s="1571"/>
      <c r="E172" s="427"/>
      <c r="F172" s="469"/>
      <c r="G172" s="468" t="s">
        <v>211</v>
      </c>
      <c r="H172" s="470"/>
      <c r="I172" s="427"/>
      <c r="J172" s="469"/>
      <c r="K172" s="1347" t="s">
        <v>211</v>
      </c>
      <c r="L172" s="1571"/>
      <c r="M172" s="1571"/>
      <c r="N172" s="1341"/>
      <c r="O172" s="1347" t="s">
        <v>212</v>
      </c>
      <c r="P172" s="1348"/>
      <c r="Q172" s="427"/>
      <c r="R172" s="469"/>
      <c r="S172" s="468" t="s">
        <v>213</v>
      </c>
      <c r="T172" s="427"/>
      <c r="U172" s="427"/>
      <c r="V172" s="427"/>
      <c r="W172" s="2077"/>
      <c r="X172" s="2078"/>
      <c r="Y172" s="2078"/>
      <c r="Z172" s="2079"/>
      <c r="AA172" s="427"/>
      <c r="AB172" s="427"/>
      <c r="AC172" s="427"/>
      <c r="AD172" s="427"/>
      <c r="AE172" s="2080">
        <v>37</v>
      </c>
      <c r="AF172" s="1571"/>
      <c r="AG172" s="427"/>
      <c r="AH172" s="427"/>
      <c r="AI172" s="448"/>
    </row>
    <row r="173" spans="1:40" ht="22.35" customHeight="1" x14ac:dyDescent="0.2">
      <c r="B173" s="1740" t="s">
        <v>214</v>
      </c>
      <c r="C173" s="1632" t="s">
        <v>432</v>
      </c>
      <c r="D173" s="1501"/>
      <c r="E173" s="1501"/>
      <c r="F173" s="1509"/>
      <c r="G173" s="1632" t="s">
        <v>433</v>
      </c>
      <c r="H173" s="1585"/>
      <c r="I173" s="1501"/>
      <c r="J173" s="1509"/>
      <c r="K173" s="1632" t="s">
        <v>217</v>
      </c>
      <c r="L173" s="1585" t="s">
        <v>434</v>
      </c>
      <c r="M173" s="1501"/>
      <c r="N173" s="1509"/>
      <c r="O173" s="1632" t="s">
        <v>217</v>
      </c>
      <c r="P173" s="1585" t="s">
        <v>434</v>
      </c>
      <c r="Q173" s="1501"/>
      <c r="R173" s="1509"/>
      <c r="S173" s="1632" t="s">
        <v>435</v>
      </c>
      <c r="T173" s="1501"/>
      <c r="U173" s="1501"/>
      <c r="V173" s="1509"/>
      <c r="W173" s="2081" t="s">
        <v>117</v>
      </c>
      <c r="X173" s="2082" t="s">
        <v>220</v>
      </c>
      <c r="Y173" s="421"/>
      <c r="Z173" s="421"/>
      <c r="AA173" s="1741" t="s">
        <v>117</v>
      </c>
      <c r="AB173" s="1585" t="s">
        <v>220</v>
      </c>
      <c r="AC173" s="1741"/>
      <c r="AD173" s="1741"/>
      <c r="AE173" s="1741">
        <v>68</v>
      </c>
      <c r="AF173" s="1501"/>
      <c r="AG173" s="1501"/>
      <c r="AH173" s="1501"/>
      <c r="AI173" s="1510"/>
    </row>
    <row r="174" spans="1:40" ht="22.35" customHeight="1" x14ac:dyDescent="0.2">
      <c r="B174" s="1740" t="s">
        <v>221</v>
      </c>
      <c r="C174" s="1742" t="s">
        <v>222</v>
      </c>
      <c r="D174" s="1501"/>
      <c r="E174" s="1501"/>
      <c r="F174" s="1509"/>
      <c r="G174" s="1585" t="s">
        <v>222</v>
      </c>
      <c r="H174" s="1585"/>
      <c r="I174" s="1501"/>
      <c r="J174" s="1509"/>
      <c r="K174" s="1585" t="s">
        <v>222</v>
      </c>
      <c r="L174" s="1501"/>
      <c r="M174" s="1501"/>
      <c r="N174" s="1509"/>
      <c r="O174" s="1585" t="s">
        <v>222</v>
      </c>
      <c r="P174" s="1585"/>
      <c r="Q174" s="1501"/>
      <c r="R174" s="1509"/>
      <c r="S174" s="1585" t="s">
        <v>222</v>
      </c>
      <c r="T174" s="1501"/>
      <c r="U174" s="1501"/>
      <c r="V174" s="1509"/>
      <c r="W174" s="1741"/>
      <c r="X174" s="1501"/>
      <c r="Y174" s="1501"/>
      <c r="Z174" s="1509"/>
      <c r="AA174" s="1741"/>
      <c r="AB174" s="1501"/>
      <c r="AC174" s="1501"/>
      <c r="AD174" s="1501"/>
      <c r="AE174" s="1741">
        <v>0</v>
      </c>
      <c r="AF174" s="1501"/>
      <c r="AG174" s="1501"/>
      <c r="AH174" s="1501"/>
      <c r="AI174" s="1510"/>
    </row>
    <row r="175" spans="1:40" ht="22.35" customHeight="1" thickBot="1" x14ac:dyDescent="0.25">
      <c r="B175" s="1743" t="s">
        <v>223</v>
      </c>
      <c r="C175" s="1744" t="s">
        <v>211</v>
      </c>
      <c r="D175" s="200"/>
      <c r="E175" s="1588"/>
      <c r="F175" s="1590"/>
      <c r="G175" s="1744" t="s">
        <v>211</v>
      </c>
      <c r="H175" s="202"/>
      <c r="I175" s="1588"/>
      <c r="J175" s="1590"/>
      <c r="K175" s="1744" t="s">
        <v>211</v>
      </c>
      <c r="L175" s="200"/>
      <c r="M175" s="1588"/>
      <c r="N175" s="1590"/>
      <c r="O175" s="1744" t="s">
        <v>212</v>
      </c>
      <c r="P175" s="1592"/>
      <c r="Q175" s="1588"/>
      <c r="R175" s="1590"/>
      <c r="S175" s="1744" t="s">
        <v>213</v>
      </c>
      <c r="T175" s="1588"/>
      <c r="U175" s="1588"/>
      <c r="V175" s="1588"/>
      <c r="W175" s="1745"/>
      <c r="X175" s="1588"/>
      <c r="Y175" s="1588"/>
      <c r="Z175" s="1746"/>
      <c r="AA175" s="1588"/>
      <c r="AB175" s="1588"/>
      <c r="AC175" s="1588"/>
      <c r="AD175" s="1588"/>
      <c r="AE175" s="1747">
        <v>37</v>
      </c>
      <c r="AF175" s="1588"/>
      <c r="AG175" s="1588"/>
      <c r="AH175" s="1588"/>
      <c r="AI175" s="1595"/>
    </row>
    <row r="176" spans="1:40" ht="22.35" customHeight="1" x14ac:dyDescent="0.2">
      <c r="D176" s="421"/>
    </row>
    <row r="177" spans="1:35" ht="22.35" customHeight="1" thickBot="1" x14ac:dyDescent="0.25">
      <c r="A177" s="1637"/>
      <c r="B177" s="1637" t="s">
        <v>29</v>
      </c>
      <c r="C177" s="1566">
        <v>1</v>
      </c>
      <c r="D177" s="1598">
        <v>2</v>
      </c>
      <c r="E177" s="1598">
        <v>3</v>
      </c>
      <c r="F177" s="1566">
        <v>4</v>
      </c>
      <c r="G177" s="1566">
        <v>5</v>
      </c>
      <c r="H177" s="1566">
        <v>6</v>
      </c>
      <c r="I177" s="1566">
        <v>7</v>
      </c>
      <c r="J177" s="1566">
        <v>8</v>
      </c>
      <c r="K177" s="1598">
        <v>9</v>
      </c>
      <c r="L177" s="1598">
        <v>10</v>
      </c>
      <c r="M177" s="1566">
        <v>11</v>
      </c>
      <c r="N177" s="1566">
        <v>12</v>
      </c>
      <c r="O177" s="1566">
        <v>13</v>
      </c>
      <c r="P177" s="1566">
        <v>14</v>
      </c>
      <c r="Q177" s="1566">
        <v>15</v>
      </c>
      <c r="R177" s="1598">
        <v>16</v>
      </c>
      <c r="S177" s="1598">
        <v>17</v>
      </c>
      <c r="T177" s="1566">
        <v>18</v>
      </c>
      <c r="U177" s="1566">
        <v>19</v>
      </c>
      <c r="V177" s="1566">
        <v>20</v>
      </c>
      <c r="W177" s="1566">
        <v>21</v>
      </c>
      <c r="X177" s="1566">
        <v>22</v>
      </c>
      <c r="Y177" s="1598">
        <v>23</v>
      </c>
      <c r="Z177" s="1598">
        <v>24</v>
      </c>
      <c r="AA177" s="1566">
        <v>25</v>
      </c>
      <c r="AB177" s="1566">
        <v>26</v>
      </c>
      <c r="AC177" s="1566">
        <v>27</v>
      </c>
      <c r="AD177" s="1566">
        <v>28</v>
      </c>
      <c r="AE177" s="1566">
        <v>29</v>
      </c>
      <c r="AF177" s="1598">
        <v>30</v>
      </c>
      <c r="AG177" s="1714"/>
      <c r="AH177" s="111"/>
      <c r="AI177" s="112"/>
    </row>
    <row r="178" spans="1:35" ht="22.35" customHeight="1" x14ac:dyDescent="0.2">
      <c r="A178" s="2083">
        <v>1</v>
      </c>
      <c r="B178" s="2084" t="s">
        <v>224</v>
      </c>
      <c r="C178" s="437" t="s">
        <v>225</v>
      </c>
      <c r="D178" s="437"/>
      <c r="E178" s="437"/>
      <c r="F178" s="437" t="s">
        <v>225</v>
      </c>
      <c r="G178" s="437" t="s">
        <v>225</v>
      </c>
      <c r="H178" s="437" t="s">
        <v>225</v>
      </c>
      <c r="I178" s="437" t="s">
        <v>225</v>
      </c>
      <c r="J178" s="437" t="s">
        <v>225</v>
      </c>
      <c r="K178" s="2085"/>
      <c r="L178" s="2085"/>
      <c r="M178" s="437" t="s">
        <v>118</v>
      </c>
      <c r="N178" s="437" t="s">
        <v>118</v>
      </c>
      <c r="O178" s="437" t="s">
        <v>118</v>
      </c>
      <c r="P178" s="437" t="s">
        <v>118</v>
      </c>
      <c r="Q178" s="437" t="s">
        <v>118</v>
      </c>
      <c r="R178" s="437" t="s">
        <v>117</v>
      </c>
      <c r="S178" s="437" t="s">
        <v>117</v>
      </c>
      <c r="T178" s="437" t="s">
        <v>36</v>
      </c>
      <c r="U178" s="437" t="s">
        <v>36</v>
      </c>
      <c r="V178" s="437" t="s">
        <v>36</v>
      </c>
      <c r="W178" s="437" t="s">
        <v>36</v>
      </c>
      <c r="X178" s="437" t="s">
        <v>36</v>
      </c>
      <c r="Y178" s="437"/>
      <c r="Z178" s="437"/>
      <c r="AA178" s="437" t="s">
        <v>225</v>
      </c>
      <c r="AB178" s="437" t="s">
        <v>225</v>
      </c>
      <c r="AC178" s="458" t="s">
        <v>225</v>
      </c>
      <c r="AD178" s="437" t="s">
        <v>225</v>
      </c>
      <c r="AE178" s="437" t="s">
        <v>225</v>
      </c>
      <c r="AF178" s="437"/>
      <c r="AG178" s="460"/>
      <c r="AH178" s="116"/>
      <c r="AI178" s="117"/>
    </row>
    <row r="179" spans="1:35" ht="22.35" customHeight="1" x14ac:dyDescent="0.2">
      <c r="A179" s="1751">
        <v>2</v>
      </c>
      <c r="B179" s="1752" t="s">
        <v>226</v>
      </c>
      <c r="C179" s="1550" t="s">
        <v>36</v>
      </c>
      <c r="D179" s="1550"/>
      <c r="E179" s="1550"/>
      <c r="F179" s="1550" t="s">
        <v>225</v>
      </c>
      <c r="G179" s="1550" t="s">
        <v>225</v>
      </c>
      <c r="H179" s="1535" t="s">
        <v>225</v>
      </c>
      <c r="I179" s="1535" t="s">
        <v>225</v>
      </c>
      <c r="J179" s="1535" t="s">
        <v>225</v>
      </c>
      <c r="K179" s="1550"/>
      <c r="L179" s="1550"/>
      <c r="M179" s="1535">
        <v>89</v>
      </c>
      <c r="N179" s="1535">
        <v>89</v>
      </c>
      <c r="O179" s="1535" t="s">
        <v>145</v>
      </c>
      <c r="P179" s="1753" t="s">
        <v>225</v>
      </c>
      <c r="Q179" s="2086" t="s">
        <v>225</v>
      </c>
      <c r="R179" s="1535"/>
      <c r="S179" s="1535"/>
      <c r="T179" s="1535" t="s">
        <v>118</v>
      </c>
      <c r="U179" s="1535" t="s">
        <v>118</v>
      </c>
      <c r="V179" s="1535" t="s">
        <v>118</v>
      </c>
      <c r="W179" s="1535" t="s">
        <v>118</v>
      </c>
      <c r="X179" s="1535" t="s">
        <v>118</v>
      </c>
      <c r="Y179" s="1753" t="s">
        <v>117</v>
      </c>
      <c r="Z179" s="1535" t="s">
        <v>117</v>
      </c>
      <c r="AA179" s="1550" t="s">
        <v>36</v>
      </c>
      <c r="AB179" s="1550" t="s">
        <v>36</v>
      </c>
      <c r="AC179" s="1550" t="s">
        <v>36</v>
      </c>
      <c r="AD179" s="1550" t="s">
        <v>36</v>
      </c>
      <c r="AE179" s="1550" t="s">
        <v>36</v>
      </c>
      <c r="AF179" s="1550"/>
      <c r="AG179" s="1606"/>
      <c r="AH179" s="116"/>
      <c r="AI179" s="117"/>
    </row>
    <row r="180" spans="1:35" ht="22.35" customHeight="1" x14ac:dyDescent="0.2">
      <c r="A180" s="1751">
        <v>3</v>
      </c>
      <c r="B180" s="1752" t="s">
        <v>227</v>
      </c>
      <c r="C180" s="1535" t="s">
        <v>154</v>
      </c>
      <c r="D180" s="779"/>
      <c r="E180" s="779"/>
      <c r="F180" s="1535" t="s">
        <v>36</v>
      </c>
      <c r="G180" s="1535" t="s">
        <v>36</v>
      </c>
      <c r="H180" s="1535" t="s">
        <v>36</v>
      </c>
      <c r="I180" s="1535" t="s">
        <v>36</v>
      </c>
      <c r="J180" s="1535" t="s">
        <v>36</v>
      </c>
      <c r="K180" s="1535"/>
      <c r="L180" s="1535"/>
      <c r="M180" s="1535" t="s">
        <v>225</v>
      </c>
      <c r="N180" s="1535" t="s">
        <v>225</v>
      </c>
      <c r="O180" s="1535" t="s">
        <v>225</v>
      </c>
      <c r="P180" s="1535" t="s">
        <v>225</v>
      </c>
      <c r="Q180" s="1535" t="s">
        <v>225</v>
      </c>
      <c r="R180" s="1535"/>
      <c r="S180" s="1535"/>
      <c r="T180" s="1535" t="s">
        <v>225</v>
      </c>
      <c r="U180" s="1535" t="s">
        <v>225</v>
      </c>
      <c r="V180" s="1535" t="s">
        <v>225</v>
      </c>
      <c r="W180" s="1535" t="s">
        <v>225</v>
      </c>
      <c r="X180" s="1535" t="s">
        <v>225</v>
      </c>
      <c r="Y180" s="1535"/>
      <c r="Z180" s="1753"/>
      <c r="AA180" s="1535" t="s">
        <v>225</v>
      </c>
      <c r="AB180" s="1535" t="s">
        <v>225</v>
      </c>
      <c r="AC180" s="1535" t="s">
        <v>225</v>
      </c>
      <c r="AD180" s="1535" t="s">
        <v>225</v>
      </c>
      <c r="AE180" s="1535" t="s">
        <v>225</v>
      </c>
      <c r="AF180" s="1535" t="s">
        <v>0</v>
      </c>
      <c r="AG180" s="1606"/>
      <c r="AH180" s="116"/>
      <c r="AI180" s="117"/>
    </row>
    <row r="181" spans="1:35" ht="22.35" customHeight="1" thickBot="1" x14ac:dyDescent="0.25">
      <c r="A181" s="1757">
        <v>4</v>
      </c>
      <c r="B181" s="1758" t="s">
        <v>224</v>
      </c>
      <c r="C181" s="1759" t="s">
        <v>225</v>
      </c>
      <c r="D181" s="1759" t="s">
        <v>0</v>
      </c>
      <c r="E181" s="1759" t="s">
        <v>0</v>
      </c>
      <c r="F181" s="1759" t="s">
        <v>118</v>
      </c>
      <c r="G181" s="1759" t="s">
        <v>118</v>
      </c>
      <c r="H181" s="1759" t="s">
        <v>118</v>
      </c>
      <c r="I181" s="1759" t="s">
        <v>118</v>
      </c>
      <c r="J181" s="1759" t="s">
        <v>118</v>
      </c>
      <c r="K181" s="1759" t="s">
        <v>117</v>
      </c>
      <c r="L181" s="1566" t="s">
        <v>117</v>
      </c>
      <c r="M181" s="1566" t="s">
        <v>36</v>
      </c>
      <c r="N181" s="1566" t="s">
        <v>36</v>
      </c>
      <c r="O181" s="1566" t="s">
        <v>36</v>
      </c>
      <c r="P181" s="1759" t="s">
        <v>36</v>
      </c>
      <c r="Q181" s="1759" t="s">
        <v>36</v>
      </c>
      <c r="R181" s="1566"/>
      <c r="S181" s="1759"/>
      <c r="T181" s="1566" t="s">
        <v>225</v>
      </c>
      <c r="U181" s="1566" t="s">
        <v>225</v>
      </c>
      <c r="V181" s="1566" t="s">
        <v>225</v>
      </c>
      <c r="W181" s="1566" t="s">
        <v>225</v>
      </c>
      <c r="X181" s="1566" t="s">
        <v>225</v>
      </c>
      <c r="Y181" s="1759"/>
      <c r="Z181" s="1759"/>
      <c r="AA181" s="1759" t="s">
        <v>225</v>
      </c>
      <c r="AB181" s="1759" t="s">
        <v>225</v>
      </c>
      <c r="AC181" s="1759" t="s">
        <v>225</v>
      </c>
      <c r="AD181" s="1759" t="s">
        <v>225</v>
      </c>
      <c r="AE181" s="1759" t="s">
        <v>225</v>
      </c>
      <c r="AF181" s="1759" t="s">
        <v>0</v>
      </c>
      <c r="AG181" s="1714"/>
      <c r="AH181" s="116"/>
      <c r="AI181" s="117"/>
    </row>
    <row r="182" spans="1:35" ht="22.35" customHeight="1" thickBot="1" x14ac:dyDescent="0.25">
      <c r="A182" s="130"/>
      <c r="B182" s="124"/>
      <c r="C182" s="131"/>
      <c r="D182" s="131"/>
      <c r="E182" s="131"/>
      <c r="F182" s="131"/>
      <c r="G182" s="131"/>
      <c r="H182" s="131"/>
      <c r="I182" s="131"/>
      <c r="J182" s="131"/>
      <c r="K182" s="131"/>
      <c r="L182" s="131"/>
      <c r="M182" s="131"/>
      <c r="N182" s="131"/>
      <c r="O182" s="131"/>
      <c r="P182" s="131"/>
      <c r="Q182" s="131"/>
      <c r="R182" s="131"/>
      <c r="S182" s="131"/>
      <c r="T182" s="131"/>
      <c r="U182" s="131"/>
      <c r="V182" s="131"/>
      <c r="W182" s="131"/>
      <c r="X182" s="131"/>
      <c r="Y182" s="131"/>
      <c r="Z182" s="131"/>
      <c r="AA182" s="131"/>
      <c r="AB182" s="131"/>
      <c r="AC182" s="131"/>
      <c r="AD182" s="131"/>
      <c r="AE182" s="131"/>
      <c r="AF182" s="131"/>
      <c r="AG182" s="132"/>
      <c r="AH182" s="133"/>
      <c r="AI182" s="117"/>
    </row>
    <row r="183" spans="1:35" ht="22.35" customHeight="1" x14ac:dyDescent="0.2">
      <c r="A183" s="48"/>
      <c r="B183" s="1360" t="s">
        <v>228</v>
      </c>
      <c r="C183" s="2080"/>
      <c r="D183" s="2087" t="s">
        <v>97</v>
      </c>
      <c r="E183" s="2088"/>
      <c r="F183" s="2080"/>
      <c r="G183" s="2089" t="s">
        <v>98</v>
      </c>
      <c r="H183" s="469"/>
      <c r="I183" s="2090"/>
      <c r="J183" s="2089" t="s">
        <v>99</v>
      </c>
      <c r="K183" s="2091"/>
      <c r="L183" s="2090"/>
      <c r="M183" s="2092" t="s">
        <v>100</v>
      </c>
      <c r="N183" s="2091"/>
      <c r="O183" s="2090"/>
      <c r="P183" s="2089" t="s">
        <v>101</v>
      </c>
      <c r="Q183" s="2093"/>
      <c r="R183" s="2090"/>
      <c r="S183" s="2089" t="s">
        <v>102</v>
      </c>
      <c r="T183" s="2094"/>
      <c r="U183" s="2090"/>
      <c r="V183" s="2089" t="s">
        <v>103</v>
      </c>
      <c r="W183" s="2093"/>
      <c r="X183" s="2095" t="s">
        <v>209</v>
      </c>
      <c r="Y183" s="2096"/>
      <c r="Z183" s="2096"/>
      <c r="AA183" s="2097"/>
      <c r="AB183" s="1347" t="s">
        <v>104</v>
      </c>
      <c r="AC183" s="1372"/>
      <c r="AD183" s="1372"/>
      <c r="AE183" s="1373"/>
      <c r="AF183" s="1373"/>
      <c r="AG183" s="1374"/>
      <c r="AH183" s="133"/>
      <c r="AI183" s="117"/>
    </row>
    <row r="184" spans="1:35" ht="22.35" customHeight="1" x14ac:dyDescent="0.2">
      <c r="A184" s="48"/>
      <c r="B184" s="1772" t="s">
        <v>229</v>
      </c>
      <c r="C184" s="1773" t="s">
        <v>230</v>
      </c>
      <c r="D184" s="1503"/>
      <c r="E184" s="1504"/>
      <c r="F184" s="1773" t="s">
        <v>230</v>
      </c>
      <c r="G184" s="1503"/>
      <c r="H184" s="1504"/>
      <c r="I184" s="1773" t="s">
        <v>230</v>
      </c>
      <c r="J184" s="1503"/>
      <c r="K184" s="1504"/>
      <c r="L184" s="1773" t="s">
        <v>230</v>
      </c>
      <c r="M184" s="1503"/>
      <c r="N184" s="1504"/>
      <c r="O184" s="1773" t="s">
        <v>231</v>
      </c>
      <c r="P184" s="1503"/>
      <c r="Q184" s="1504"/>
      <c r="R184" s="1773"/>
      <c r="S184" s="1503"/>
      <c r="T184" s="1504"/>
      <c r="U184" s="1773"/>
      <c r="V184" s="1503"/>
      <c r="W184" s="1504"/>
      <c r="X184" s="1773"/>
      <c r="Y184" s="1774"/>
      <c r="Z184" s="1774"/>
      <c r="AA184" s="1774"/>
      <c r="AB184" s="1500"/>
      <c r="AC184" s="1774"/>
      <c r="AD184" s="1774"/>
      <c r="AE184" s="1774"/>
      <c r="AF184" s="1774"/>
      <c r="AG184" s="1775"/>
      <c r="AH184" s="133"/>
      <c r="AI184" s="117"/>
    </row>
    <row r="185" spans="1:35" ht="22.35" customHeight="1" x14ac:dyDescent="0.2">
      <c r="A185" s="48"/>
      <c r="B185" s="4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133"/>
      <c r="AI185" s="117"/>
    </row>
    <row r="186" spans="1:35" ht="22.35" customHeight="1" thickBot="1" x14ac:dyDescent="0.25">
      <c r="A186" s="1776" t="s">
        <v>28</v>
      </c>
      <c r="B186" s="1597" t="s">
        <v>29</v>
      </c>
      <c r="C186" s="1566">
        <v>1</v>
      </c>
      <c r="D186" s="1598">
        <v>2</v>
      </c>
      <c r="E186" s="1598">
        <v>3</v>
      </c>
      <c r="F186" s="1566">
        <v>4</v>
      </c>
      <c r="G186" s="1566">
        <v>5</v>
      </c>
      <c r="H186" s="1566">
        <v>6</v>
      </c>
      <c r="I186" s="1566">
        <v>7</v>
      </c>
      <c r="J186" s="1566">
        <v>8</v>
      </c>
      <c r="K186" s="1598">
        <v>9</v>
      </c>
      <c r="L186" s="1598">
        <v>10</v>
      </c>
      <c r="M186" s="1566">
        <v>11</v>
      </c>
      <c r="N186" s="1566">
        <v>12</v>
      </c>
      <c r="O186" s="1566">
        <v>13</v>
      </c>
      <c r="P186" s="1566">
        <v>14</v>
      </c>
      <c r="Q186" s="1566">
        <v>15</v>
      </c>
      <c r="R186" s="1598">
        <v>16</v>
      </c>
      <c r="S186" s="1598">
        <v>17</v>
      </c>
      <c r="T186" s="1566">
        <v>18</v>
      </c>
      <c r="U186" s="1566">
        <v>19</v>
      </c>
      <c r="V186" s="1566">
        <v>20</v>
      </c>
      <c r="W186" s="1566">
        <v>21</v>
      </c>
      <c r="X186" s="1566">
        <v>22</v>
      </c>
      <c r="Y186" s="1598">
        <v>23</v>
      </c>
      <c r="Z186" s="1598">
        <v>24</v>
      </c>
      <c r="AA186" s="1566">
        <v>25</v>
      </c>
      <c r="AB186" s="1566">
        <v>26</v>
      </c>
      <c r="AC186" s="1566">
        <v>27</v>
      </c>
      <c r="AD186" s="1566">
        <v>28</v>
      </c>
      <c r="AE186" s="1566">
        <v>29</v>
      </c>
      <c r="AF186" s="1598">
        <v>30</v>
      </c>
      <c r="AG186" s="1714"/>
      <c r="AH186" s="133"/>
      <c r="AI186" s="117"/>
    </row>
    <row r="187" spans="1:35" ht="22.35" customHeight="1" x14ac:dyDescent="0.2">
      <c r="A187" s="2098">
        <v>8520</v>
      </c>
      <c r="B187" s="2099" t="s">
        <v>232</v>
      </c>
      <c r="C187" s="437" t="s">
        <v>233</v>
      </c>
      <c r="D187" s="437"/>
      <c r="E187" s="437"/>
      <c r="F187" s="437" t="s">
        <v>233</v>
      </c>
      <c r="G187" s="437" t="s">
        <v>233</v>
      </c>
      <c r="H187" s="437" t="s">
        <v>233</v>
      </c>
      <c r="I187" s="437" t="s">
        <v>233</v>
      </c>
      <c r="J187" s="437" t="s">
        <v>233</v>
      </c>
      <c r="K187" s="437"/>
      <c r="L187" s="437"/>
      <c r="M187" s="437" t="s">
        <v>233</v>
      </c>
      <c r="N187" s="437" t="s">
        <v>233</v>
      </c>
      <c r="O187" s="437" t="s">
        <v>233</v>
      </c>
      <c r="P187" s="437" t="s">
        <v>233</v>
      </c>
      <c r="Q187" s="437" t="s">
        <v>233</v>
      </c>
      <c r="R187" s="437"/>
      <c r="S187" s="437"/>
      <c r="T187" s="437" t="s">
        <v>233</v>
      </c>
      <c r="U187" s="437" t="s">
        <v>233</v>
      </c>
      <c r="V187" s="437" t="s">
        <v>233</v>
      </c>
      <c r="W187" s="2036" t="s">
        <v>233</v>
      </c>
      <c r="X187" s="437" t="s">
        <v>233</v>
      </c>
      <c r="Y187" s="437"/>
      <c r="Z187" s="437"/>
      <c r="AA187" s="437" t="s">
        <v>233</v>
      </c>
      <c r="AB187" s="437" t="s">
        <v>233</v>
      </c>
      <c r="AC187" s="437" t="s">
        <v>233</v>
      </c>
      <c r="AD187" s="437" t="s">
        <v>233</v>
      </c>
      <c r="AE187" s="437" t="s">
        <v>233</v>
      </c>
      <c r="AF187" s="437"/>
      <c r="AG187" s="460"/>
      <c r="AH187" s="133"/>
      <c r="AI187" s="117"/>
    </row>
    <row r="188" spans="1:35" ht="22.35" customHeight="1" x14ac:dyDescent="0.2">
      <c r="A188" s="137"/>
      <c r="B188" s="136"/>
      <c r="C188" s="129"/>
      <c r="D188" s="129"/>
      <c r="E188" s="129"/>
      <c r="F188" s="129"/>
      <c r="G188" s="129"/>
      <c r="H188" s="129"/>
      <c r="I188" s="129"/>
      <c r="J188" s="129"/>
      <c r="K188" s="129"/>
      <c r="L188" s="129"/>
      <c r="M188" s="129"/>
      <c r="N188" s="129"/>
      <c r="O188" s="129"/>
      <c r="P188" s="129"/>
      <c r="Q188" s="129"/>
      <c r="R188" s="129"/>
      <c r="S188" s="129"/>
      <c r="T188" s="129"/>
      <c r="U188" s="129"/>
      <c r="V188" s="129"/>
      <c r="W188" s="129"/>
      <c r="X188" s="129"/>
      <c r="Y188" s="129"/>
      <c r="Z188" s="129"/>
      <c r="AA188" s="129"/>
      <c r="AB188" s="129"/>
      <c r="AC188" s="129"/>
      <c r="AD188" s="129"/>
      <c r="AE188" s="129"/>
      <c r="AF188" s="129"/>
      <c r="AG188" s="129"/>
      <c r="AH188" s="133"/>
      <c r="AI188" s="117"/>
    </row>
    <row r="189" spans="1:35" ht="22.35" customHeight="1" x14ac:dyDescent="0.2">
      <c r="AH189" s="67"/>
      <c r="AI189" s="67"/>
    </row>
    <row r="190" spans="1:35" ht="22.35" customHeight="1" thickBot="1" x14ac:dyDescent="0.25">
      <c r="A190" s="108" t="s">
        <v>234</v>
      </c>
      <c r="B190" s="109"/>
      <c r="C190" s="109"/>
      <c r="D190" s="110"/>
      <c r="E190" s="110"/>
      <c r="F190" s="110"/>
      <c r="G190" s="65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09"/>
      <c r="AI190" s="109"/>
    </row>
    <row r="191" spans="1:35" ht="22.35" customHeight="1" x14ac:dyDescent="0.2">
      <c r="A191" s="108"/>
      <c r="B191" s="1360" t="s">
        <v>235</v>
      </c>
      <c r="C191" s="2100"/>
      <c r="D191" s="2101" t="s">
        <v>97</v>
      </c>
      <c r="E191" s="2102"/>
      <c r="F191" s="2103"/>
      <c r="G191" s="2100"/>
      <c r="H191" s="2101" t="s">
        <v>98</v>
      </c>
      <c r="I191" s="2102"/>
      <c r="J191" s="2103"/>
      <c r="K191" s="2100"/>
      <c r="L191" s="2101" t="s">
        <v>99</v>
      </c>
      <c r="M191" s="2102"/>
      <c r="N191" s="2103"/>
      <c r="O191" s="2100"/>
      <c r="P191" s="2101" t="s">
        <v>100</v>
      </c>
      <c r="Q191" s="2102"/>
      <c r="R191" s="2103"/>
      <c r="S191" s="2100"/>
      <c r="T191" s="2101" t="s">
        <v>101</v>
      </c>
      <c r="U191" s="2102"/>
      <c r="V191" s="2103"/>
      <c r="W191" s="2100"/>
      <c r="X191" s="2101" t="s">
        <v>102</v>
      </c>
      <c r="Y191" s="2102"/>
      <c r="Z191" s="2103"/>
      <c r="AA191" s="2100"/>
      <c r="AB191" s="2101" t="s">
        <v>103</v>
      </c>
      <c r="AC191" s="2102"/>
      <c r="AD191" s="2102"/>
      <c r="AE191" s="2104" t="s">
        <v>104</v>
      </c>
      <c r="AF191" s="2102"/>
      <c r="AG191" s="2102"/>
      <c r="AH191" s="2102"/>
      <c r="AI191" s="2105"/>
    </row>
    <row r="192" spans="1:35" ht="22.35" customHeight="1" x14ac:dyDescent="0.2">
      <c r="A192" s="108"/>
      <c r="B192" s="1786" t="s">
        <v>210</v>
      </c>
      <c r="C192" s="1787">
        <v>69</v>
      </c>
      <c r="D192" s="1788" t="s">
        <v>236</v>
      </c>
      <c r="E192" s="1788"/>
      <c r="F192" s="1789"/>
      <c r="G192" s="1787">
        <v>69</v>
      </c>
      <c r="H192" s="1788" t="s">
        <v>236</v>
      </c>
      <c r="I192" s="1788"/>
      <c r="J192" s="1789"/>
      <c r="K192" s="1787">
        <v>69</v>
      </c>
      <c r="L192" s="1788" t="s">
        <v>236</v>
      </c>
      <c r="M192" s="1788"/>
      <c r="N192" s="1789"/>
      <c r="O192" s="1787">
        <v>69</v>
      </c>
      <c r="P192" s="1788" t="s">
        <v>236</v>
      </c>
      <c r="Q192" s="1788"/>
      <c r="R192" s="1789"/>
      <c r="S192" s="1787">
        <v>69</v>
      </c>
      <c r="T192" s="1788" t="s">
        <v>236</v>
      </c>
      <c r="U192" s="1788"/>
      <c r="V192" s="1789"/>
      <c r="W192" s="1787"/>
      <c r="X192" s="1790"/>
      <c r="Y192" s="1790"/>
      <c r="Z192" s="1791"/>
      <c r="AA192" s="1787"/>
      <c r="AB192" s="1788"/>
      <c r="AC192" s="1788"/>
      <c r="AD192" s="1644"/>
      <c r="AE192" s="1792">
        <v>35</v>
      </c>
      <c r="AF192" s="1788"/>
      <c r="AG192" s="1788"/>
      <c r="AH192" s="1644"/>
      <c r="AI192" s="1793"/>
    </row>
    <row r="193" spans="1:35" ht="22.35" customHeight="1" x14ac:dyDescent="0.2">
      <c r="A193" s="108"/>
      <c r="B193" s="1786" t="s">
        <v>214</v>
      </c>
      <c r="C193" s="1787">
        <v>79</v>
      </c>
      <c r="D193" s="1788" t="s">
        <v>237</v>
      </c>
      <c r="E193" s="1788"/>
      <c r="F193" s="1789"/>
      <c r="G193" s="1787">
        <v>79</v>
      </c>
      <c r="H193" s="1788" t="s">
        <v>237</v>
      </c>
      <c r="I193" s="1788"/>
      <c r="J193" s="1789"/>
      <c r="K193" s="1787">
        <v>79</v>
      </c>
      <c r="L193" s="1788" t="s">
        <v>237</v>
      </c>
      <c r="M193" s="1788"/>
      <c r="N193" s="1789"/>
      <c r="O193" s="1787">
        <v>79</v>
      </c>
      <c r="P193" s="1788" t="s">
        <v>237</v>
      </c>
      <c r="Q193" s="1788"/>
      <c r="R193" s="1789"/>
      <c r="S193" s="1787">
        <v>79</v>
      </c>
      <c r="T193" s="1788" t="s">
        <v>237</v>
      </c>
      <c r="U193" s="1788"/>
      <c r="V193" s="1789"/>
      <c r="W193" s="1787"/>
      <c r="X193" s="1788"/>
      <c r="Y193" s="1788"/>
      <c r="Z193" s="1789"/>
      <c r="AA193" s="1788"/>
      <c r="AB193" s="1788"/>
      <c r="AC193" s="1788"/>
      <c r="AD193" s="1644"/>
      <c r="AE193" s="1792">
        <v>40</v>
      </c>
      <c r="AF193" s="1788"/>
      <c r="AG193" s="1788"/>
      <c r="AH193" s="1644"/>
      <c r="AI193" s="1793"/>
    </row>
    <row r="194" spans="1:35" ht="22.35" customHeight="1" x14ac:dyDescent="0.2">
      <c r="A194" s="108"/>
      <c r="B194" s="1786" t="s">
        <v>221</v>
      </c>
      <c r="C194" s="1787">
        <v>89</v>
      </c>
      <c r="D194" s="1788" t="s">
        <v>238</v>
      </c>
      <c r="E194" s="1788"/>
      <c r="F194" s="1789"/>
      <c r="G194" s="1787">
        <v>89</v>
      </c>
      <c r="H194" s="1788" t="s">
        <v>238</v>
      </c>
      <c r="I194" s="1788"/>
      <c r="J194" s="1789"/>
      <c r="K194" s="1787">
        <v>89</v>
      </c>
      <c r="L194" s="1788" t="s">
        <v>238</v>
      </c>
      <c r="M194" s="1788"/>
      <c r="N194" s="1789"/>
      <c r="O194" s="1787">
        <v>89</v>
      </c>
      <c r="P194" s="1788" t="s">
        <v>238</v>
      </c>
      <c r="Q194" s="1788"/>
      <c r="R194" s="1789"/>
      <c r="S194" s="1787">
        <v>89</v>
      </c>
      <c r="T194" s="1788" t="s">
        <v>239</v>
      </c>
      <c r="U194" s="1788"/>
      <c r="V194" s="1789"/>
      <c r="W194" s="1794"/>
      <c r="X194" s="1795" t="s">
        <v>240</v>
      </c>
      <c r="Y194" s="1795"/>
      <c r="Z194" s="1796"/>
      <c r="AA194" s="1794"/>
      <c r="AB194" s="1795"/>
      <c r="AC194" s="1795"/>
      <c r="AD194" s="1646"/>
      <c r="AE194" s="1792">
        <v>44</v>
      </c>
      <c r="AF194" s="1788"/>
      <c r="AG194" s="1788"/>
      <c r="AH194" s="1644"/>
      <c r="AI194" s="1793"/>
    </row>
    <row r="195" spans="1:35" ht="22.35" customHeight="1" x14ac:dyDescent="0.2">
      <c r="A195" s="108"/>
      <c r="B195" s="19" t="s">
        <v>223</v>
      </c>
      <c r="C195" s="1794">
        <v>99</v>
      </c>
      <c r="D195" s="1795" t="s">
        <v>241</v>
      </c>
      <c r="E195" s="1795"/>
      <c r="F195" s="1796"/>
      <c r="G195" s="1794">
        <v>99</v>
      </c>
      <c r="H195" s="1795" t="s">
        <v>241</v>
      </c>
      <c r="I195" s="1795"/>
      <c r="J195" s="1796"/>
      <c r="K195" s="1794">
        <v>99</v>
      </c>
      <c r="L195" s="1795" t="s">
        <v>241</v>
      </c>
      <c r="M195" s="1795"/>
      <c r="N195" s="1796"/>
      <c r="O195" s="1794">
        <v>99</v>
      </c>
      <c r="P195" s="1795" t="s">
        <v>241</v>
      </c>
      <c r="Q195" s="1795"/>
      <c r="R195" s="1796"/>
      <c r="S195" s="1794">
        <v>99</v>
      </c>
      <c r="T195" s="1795" t="s">
        <v>222</v>
      </c>
      <c r="U195" s="1795"/>
      <c r="V195" s="1646"/>
      <c r="W195" s="1645"/>
      <c r="X195" s="1646"/>
      <c r="Y195" s="1795"/>
      <c r="Z195" s="1796"/>
      <c r="AA195" s="1645"/>
      <c r="AB195" s="1646"/>
      <c r="AC195" s="1795"/>
      <c r="AD195" s="1796"/>
      <c r="AE195" s="1797">
        <v>28</v>
      </c>
      <c r="AF195" s="1795"/>
      <c r="AG195" s="1795"/>
      <c r="AH195" s="1646"/>
      <c r="AI195" s="1798"/>
    </row>
    <row r="196" spans="1:35" ht="22.35" customHeight="1" thickBot="1" x14ac:dyDescent="0.25">
      <c r="A196" s="108"/>
      <c r="B196" s="1799" t="s">
        <v>242</v>
      </c>
      <c r="C196" s="1800" t="s">
        <v>163</v>
      </c>
      <c r="D196" s="1801" t="s">
        <v>243</v>
      </c>
      <c r="E196" s="1802"/>
      <c r="F196" s="1590"/>
      <c r="G196" s="1800" t="s">
        <v>163</v>
      </c>
      <c r="H196" s="1801" t="s">
        <v>243</v>
      </c>
      <c r="I196" s="1588"/>
      <c r="J196" s="1802"/>
      <c r="K196" s="1800" t="s">
        <v>163</v>
      </c>
      <c r="L196" s="1801" t="s">
        <v>243</v>
      </c>
      <c r="M196" s="1802"/>
      <c r="N196" s="1803"/>
      <c r="O196" s="1800" t="s">
        <v>163</v>
      </c>
      <c r="P196" s="1801" t="s">
        <v>243</v>
      </c>
      <c r="Q196" s="1802"/>
      <c r="R196" s="1801"/>
      <c r="S196" s="1800" t="s">
        <v>163</v>
      </c>
      <c r="T196" s="1592" t="s">
        <v>244</v>
      </c>
      <c r="U196" s="1801"/>
      <c r="V196" s="1803"/>
      <c r="W196" s="1802"/>
      <c r="X196" s="1801"/>
      <c r="Y196" s="1801"/>
      <c r="Z196" s="1801"/>
      <c r="AA196" s="1804"/>
      <c r="AB196" s="1805"/>
      <c r="AC196" s="1801"/>
      <c r="AD196" s="1806"/>
      <c r="AE196" s="1801"/>
      <c r="AF196" s="1801"/>
      <c r="AG196" s="1801"/>
      <c r="AH196" s="1807"/>
      <c r="AI196" s="1808"/>
    </row>
    <row r="197" spans="1:35" ht="22.35" customHeight="1" x14ac:dyDescent="0.2">
      <c r="A197" s="68"/>
      <c r="B197" s="108"/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09"/>
      <c r="AI197" s="109"/>
    </row>
    <row r="198" spans="1:35" ht="22.35" customHeight="1" thickBot="1" x14ac:dyDescent="0.25">
      <c r="A198" s="1776"/>
      <c r="B198" s="1597" t="s">
        <v>29</v>
      </c>
      <c r="C198" s="1566">
        <v>1</v>
      </c>
      <c r="D198" s="1598">
        <v>2</v>
      </c>
      <c r="E198" s="1598">
        <v>3</v>
      </c>
      <c r="F198" s="1566">
        <v>4</v>
      </c>
      <c r="G198" s="1566">
        <v>5</v>
      </c>
      <c r="H198" s="1566">
        <v>6</v>
      </c>
      <c r="I198" s="1566">
        <v>7</v>
      </c>
      <c r="J198" s="1566">
        <v>8</v>
      </c>
      <c r="K198" s="1598">
        <v>9</v>
      </c>
      <c r="L198" s="1598">
        <v>10</v>
      </c>
      <c r="M198" s="1566">
        <v>11</v>
      </c>
      <c r="N198" s="1566">
        <v>12</v>
      </c>
      <c r="O198" s="1566">
        <v>13</v>
      </c>
      <c r="P198" s="1566">
        <v>14</v>
      </c>
      <c r="Q198" s="1566">
        <v>15</v>
      </c>
      <c r="R198" s="1598">
        <v>16</v>
      </c>
      <c r="S198" s="1598">
        <v>17</v>
      </c>
      <c r="T198" s="1566">
        <v>18</v>
      </c>
      <c r="U198" s="1566">
        <v>19</v>
      </c>
      <c r="V198" s="1566">
        <v>20</v>
      </c>
      <c r="W198" s="1566">
        <v>21</v>
      </c>
      <c r="X198" s="1566">
        <v>22</v>
      </c>
      <c r="Y198" s="1598">
        <v>23</v>
      </c>
      <c r="Z198" s="1598">
        <v>24</v>
      </c>
      <c r="AA198" s="1566">
        <v>25</v>
      </c>
      <c r="AB198" s="1566">
        <v>26</v>
      </c>
      <c r="AC198" s="1566">
        <v>27</v>
      </c>
      <c r="AD198" s="1566">
        <v>28</v>
      </c>
      <c r="AE198" s="1566">
        <v>29</v>
      </c>
      <c r="AF198" s="1598">
        <v>30</v>
      </c>
      <c r="AG198" s="1714"/>
      <c r="AH198" s="111"/>
      <c r="AI198" s="112"/>
    </row>
    <row r="199" spans="1:35" ht="22.35" customHeight="1" x14ac:dyDescent="0.2">
      <c r="A199" s="2083">
        <v>1</v>
      </c>
      <c r="B199" s="2106" t="s">
        <v>245</v>
      </c>
      <c r="C199" s="450" t="s">
        <v>36</v>
      </c>
      <c r="D199" s="450"/>
      <c r="E199" s="437"/>
      <c r="F199" s="437" t="s">
        <v>163</v>
      </c>
      <c r="G199" s="451" t="s">
        <v>163</v>
      </c>
      <c r="H199" s="2107" t="s">
        <v>163</v>
      </c>
      <c r="I199" s="2107" t="s">
        <v>163</v>
      </c>
      <c r="J199" s="2107" t="s">
        <v>488</v>
      </c>
      <c r="K199" s="450"/>
      <c r="L199" s="451"/>
      <c r="M199" s="437">
        <v>69</v>
      </c>
      <c r="N199" s="450">
        <v>69</v>
      </c>
      <c r="O199" s="450">
        <v>69</v>
      </c>
      <c r="P199" s="450">
        <v>69</v>
      </c>
      <c r="Q199" s="450">
        <v>69</v>
      </c>
      <c r="R199" s="450"/>
      <c r="S199" s="437"/>
      <c r="T199" s="437">
        <v>79</v>
      </c>
      <c r="U199" s="450">
        <v>79</v>
      </c>
      <c r="V199" s="450">
        <v>79</v>
      </c>
      <c r="W199" s="2036">
        <v>79</v>
      </c>
      <c r="X199" s="450">
        <v>79</v>
      </c>
      <c r="Y199" s="450"/>
      <c r="Z199" s="450"/>
      <c r="AA199" s="451">
        <v>89</v>
      </c>
      <c r="AB199" s="779">
        <v>89</v>
      </c>
      <c r="AC199" s="450">
        <v>89</v>
      </c>
      <c r="AD199" s="450">
        <v>89</v>
      </c>
      <c r="AE199" s="450">
        <v>89</v>
      </c>
      <c r="AF199" s="2108">
        <v>89</v>
      </c>
      <c r="AG199" s="452"/>
      <c r="AH199" s="125"/>
      <c r="AI199" s="67"/>
    </row>
    <row r="200" spans="1:35" ht="22.35" customHeight="1" thickBot="1" x14ac:dyDescent="0.25">
      <c r="A200" s="1751">
        <v>2</v>
      </c>
      <c r="B200" s="1812" t="s">
        <v>247</v>
      </c>
      <c r="C200" s="1604" t="s">
        <v>163</v>
      </c>
      <c r="D200" s="1526"/>
      <c r="E200" s="1526"/>
      <c r="F200" s="1526">
        <v>69</v>
      </c>
      <c r="G200" s="1526">
        <v>69</v>
      </c>
      <c r="H200" s="1567">
        <v>69</v>
      </c>
      <c r="I200" s="1567">
        <v>69</v>
      </c>
      <c r="J200" s="1567">
        <v>69</v>
      </c>
      <c r="K200" s="1567"/>
      <c r="L200" s="1535"/>
      <c r="M200" s="1535">
        <v>79</v>
      </c>
      <c r="N200" s="1567">
        <v>79</v>
      </c>
      <c r="O200" s="1567">
        <v>79</v>
      </c>
      <c r="P200" s="1567">
        <v>79</v>
      </c>
      <c r="Q200" s="1567">
        <v>79</v>
      </c>
      <c r="R200" s="1536"/>
      <c r="S200" s="1567"/>
      <c r="T200" s="1535">
        <v>89</v>
      </c>
      <c r="U200" s="1567">
        <v>89</v>
      </c>
      <c r="V200" s="1817">
        <v>89</v>
      </c>
      <c r="W200" s="1567">
        <v>89</v>
      </c>
      <c r="X200" s="1567">
        <v>89</v>
      </c>
      <c r="Y200" s="1567">
        <v>89</v>
      </c>
      <c r="Z200" s="1567"/>
      <c r="AA200" s="1535">
        <v>99</v>
      </c>
      <c r="AB200" s="1536">
        <v>99</v>
      </c>
      <c r="AC200" s="1550">
        <v>99</v>
      </c>
      <c r="AD200" s="1550">
        <v>99</v>
      </c>
      <c r="AE200" s="1550" t="s">
        <v>36</v>
      </c>
      <c r="AF200" s="1550"/>
      <c r="AG200" s="1754"/>
      <c r="AH200" s="126"/>
      <c r="AI200" s="107"/>
    </row>
    <row r="201" spans="1:35" ht="22.35" customHeight="1" x14ac:dyDescent="0.2">
      <c r="A201" s="1751">
        <v>3</v>
      </c>
      <c r="B201" s="1812" t="s">
        <v>248</v>
      </c>
      <c r="C201" s="1539">
        <v>69</v>
      </c>
      <c r="D201" s="1539"/>
      <c r="E201" s="1539"/>
      <c r="F201" s="1672">
        <v>79</v>
      </c>
      <c r="G201" s="1536">
        <v>79</v>
      </c>
      <c r="H201" s="1672">
        <v>79</v>
      </c>
      <c r="I201" s="1672">
        <v>79</v>
      </c>
      <c r="J201" s="2011">
        <v>79</v>
      </c>
      <c r="K201" s="1672"/>
      <c r="L201" s="1672"/>
      <c r="M201" s="1866">
        <v>89</v>
      </c>
      <c r="N201" s="1866">
        <v>89</v>
      </c>
      <c r="O201" s="1550">
        <v>89</v>
      </c>
      <c r="P201" s="1550">
        <v>89</v>
      </c>
      <c r="Q201" s="1550">
        <v>89</v>
      </c>
      <c r="R201" s="2109">
        <v>89</v>
      </c>
      <c r="S201" s="1550"/>
      <c r="T201" s="1550">
        <v>99</v>
      </c>
      <c r="U201" s="1550">
        <v>99</v>
      </c>
      <c r="V201" s="1672">
        <v>99</v>
      </c>
      <c r="W201" s="2110">
        <v>99</v>
      </c>
      <c r="X201" s="1672" t="s">
        <v>36</v>
      </c>
      <c r="Y201" s="1672"/>
      <c r="Z201" s="1672"/>
      <c r="AA201" s="1672" t="s">
        <v>163</v>
      </c>
      <c r="AB201" s="1672" t="s">
        <v>163</v>
      </c>
      <c r="AC201" s="1672" t="s">
        <v>163</v>
      </c>
      <c r="AD201" s="1672" t="s">
        <v>163</v>
      </c>
      <c r="AE201" s="1672" t="s">
        <v>163</v>
      </c>
      <c r="AF201" s="1672"/>
      <c r="AG201" s="1816"/>
      <c r="AH201" s="125"/>
      <c r="AI201" s="67"/>
    </row>
    <row r="202" spans="1:35" ht="22.35" customHeight="1" thickBot="1" x14ac:dyDescent="0.25">
      <c r="A202" s="1751">
        <v>4</v>
      </c>
      <c r="B202" s="1812" t="s">
        <v>249</v>
      </c>
      <c r="C202" s="1535">
        <v>79</v>
      </c>
      <c r="D202" s="1535"/>
      <c r="E202" s="1535"/>
      <c r="F202" s="1535">
        <v>89</v>
      </c>
      <c r="G202" s="1535">
        <v>89</v>
      </c>
      <c r="H202" s="1535">
        <v>89</v>
      </c>
      <c r="I202" s="1535">
        <v>89</v>
      </c>
      <c r="J202" s="1535">
        <v>89</v>
      </c>
      <c r="K202" s="1535">
        <v>89</v>
      </c>
      <c r="L202" s="1535"/>
      <c r="M202" s="1535">
        <v>99</v>
      </c>
      <c r="N202" s="1535">
        <v>99</v>
      </c>
      <c r="O202" s="1535">
        <v>99</v>
      </c>
      <c r="P202" s="1535">
        <v>99</v>
      </c>
      <c r="Q202" s="1711" t="s">
        <v>36</v>
      </c>
      <c r="R202" s="1711"/>
      <c r="S202" s="1535"/>
      <c r="T202" s="1535" t="s">
        <v>163</v>
      </c>
      <c r="U202" s="1535" t="s">
        <v>163</v>
      </c>
      <c r="V202" s="1535" t="s">
        <v>163</v>
      </c>
      <c r="W202" s="2110" t="s">
        <v>163</v>
      </c>
      <c r="X202" s="1535" t="s">
        <v>250</v>
      </c>
      <c r="Y202" s="1711"/>
      <c r="Z202" s="1711"/>
      <c r="AA202" s="1535">
        <v>69</v>
      </c>
      <c r="AB202" s="1535">
        <v>69</v>
      </c>
      <c r="AC202" s="1535">
        <v>69</v>
      </c>
      <c r="AD202" s="1535">
        <v>69</v>
      </c>
      <c r="AE202" s="1535">
        <v>69</v>
      </c>
      <c r="AF202" s="1711"/>
      <c r="AG202" s="1754"/>
      <c r="AH202" s="125"/>
      <c r="AI202" s="67"/>
    </row>
    <row r="203" spans="1:35" ht="22.35" customHeight="1" thickBot="1" x14ac:dyDescent="0.25">
      <c r="A203" s="1757">
        <v>5</v>
      </c>
      <c r="B203" s="1614" t="s">
        <v>251</v>
      </c>
      <c r="C203" s="1713">
        <v>89</v>
      </c>
      <c r="D203" s="1713">
        <v>89</v>
      </c>
      <c r="E203" s="1713"/>
      <c r="F203" s="1566">
        <v>99</v>
      </c>
      <c r="G203" s="1566">
        <v>99</v>
      </c>
      <c r="H203" s="1609">
        <v>99</v>
      </c>
      <c r="I203" s="1609">
        <v>99</v>
      </c>
      <c r="J203" s="1609" t="s">
        <v>36</v>
      </c>
      <c r="K203" s="1609"/>
      <c r="L203" s="1566"/>
      <c r="M203" s="1566" t="s">
        <v>163</v>
      </c>
      <c r="N203" s="1713" t="s">
        <v>163</v>
      </c>
      <c r="O203" s="1713" t="s">
        <v>163</v>
      </c>
      <c r="P203" s="1713" t="s">
        <v>163</v>
      </c>
      <c r="Q203" s="1713" t="s">
        <v>163</v>
      </c>
      <c r="R203" s="1713"/>
      <c r="S203" s="1566"/>
      <c r="T203" s="129" t="s">
        <v>273</v>
      </c>
      <c r="U203" s="1713">
        <v>69</v>
      </c>
      <c r="V203" s="1817">
        <v>69</v>
      </c>
      <c r="W203" s="1713">
        <v>69</v>
      </c>
      <c r="X203" s="1713">
        <v>69</v>
      </c>
      <c r="Y203" s="1713"/>
      <c r="Z203" s="1713"/>
      <c r="AA203" s="1616">
        <v>79</v>
      </c>
      <c r="AB203" s="442">
        <v>79</v>
      </c>
      <c r="AC203" s="1566">
        <v>79</v>
      </c>
      <c r="AD203" s="1566">
        <v>79</v>
      </c>
      <c r="AE203" s="1566">
        <v>79</v>
      </c>
      <c r="AF203" s="1566"/>
      <c r="AG203" s="1852"/>
      <c r="AH203" s="125"/>
      <c r="AI203" s="67"/>
    </row>
    <row r="204" spans="1:35" ht="22.35" customHeight="1" x14ac:dyDescent="0.2">
      <c r="A204" s="130"/>
      <c r="B204" s="142"/>
      <c r="C204" s="143"/>
      <c r="D204" s="143"/>
      <c r="E204" s="143"/>
      <c r="F204" s="129"/>
      <c r="G204" s="141"/>
      <c r="H204" s="141"/>
      <c r="I204" s="141"/>
      <c r="J204" s="141"/>
      <c r="K204" s="141"/>
      <c r="L204" s="129"/>
      <c r="M204" s="129"/>
      <c r="N204" s="143"/>
      <c r="O204" s="143"/>
      <c r="P204" s="143"/>
      <c r="Q204" s="143"/>
      <c r="R204" s="143"/>
      <c r="S204" s="129"/>
      <c r="T204" s="144"/>
      <c r="U204" s="143"/>
      <c r="V204" s="143"/>
      <c r="W204" s="143"/>
      <c r="X204" s="143"/>
      <c r="Y204" s="143"/>
      <c r="Z204" s="145"/>
      <c r="AA204" s="145"/>
      <c r="AB204" s="143"/>
      <c r="AC204" s="143"/>
      <c r="AD204" s="143"/>
      <c r="AE204" s="143"/>
      <c r="AF204" s="143"/>
      <c r="AG204" s="145"/>
      <c r="AH204" s="125"/>
      <c r="AI204" s="67"/>
    </row>
    <row r="205" spans="1:35" ht="22.35" customHeight="1" x14ac:dyDescent="0.2">
      <c r="A205" s="69"/>
      <c r="B205" s="70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7"/>
      <c r="AI205" s="67"/>
    </row>
    <row r="206" spans="1:35" ht="22.35" customHeight="1" thickBot="1" x14ac:dyDescent="0.25">
      <c r="A206" s="108" t="s">
        <v>252</v>
      </c>
      <c r="B206" s="109"/>
      <c r="C206" s="109"/>
      <c r="D206" s="110"/>
      <c r="E206" s="110"/>
      <c r="F206" s="110"/>
      <c r="G206" s="65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09"/>
      <c r="AI206" s="109"/>
    </row>
    <row r="207" spans="1:35" ht="22.35" customHeight="1" x14ac:dyDescent="0.2">
      <c r="A207" s="108"/>
      <c r="B207" s="1360" t="s">
        <v>235</v>
      </c>
      <c r="C207" s="2100"/>
      <c r="D207" s="2101" t="s">
        <v>97</v>
      </c>
      <c r="E207" s="2102"/>
      <c r="F207" s="2103"/>
      <c r="G207" s="2100"/>
      <c r="H207" s="2101" t="s">
        <v>98</v>
      </c>
      <c r="I207" s="2102"/>
      <c r="J207" s="2103"/>
      <c r="K207" s="2100"/>
      <c r="L207" s="2101" t="s">
        <v>99</v>
      </c>
      <c r="M207" s="2102"/>
      <c r="N207" s="2103"/>
      <c r="O207" s="2100"/>
      <c r="P207" s="2101" t="s">
        <v>100</v>
      </c>
      <c r="Q207" s="2102"/>
      <c r="R207" s="2103"/>
      <c r="S207" s="2100"/>
      <c r="T207" s="2101" t="s">
        <v>101</v>
      </c>
      <c r="U207" s="2102"/>
      <c r="V207" s="2103"/>
      <c r="W207" s="2100"/>
      <c r="X207" s="2101" t="s">
        <v>102</v>
      </c>
      <c r="Y207" s="2102"/>
      <c r="Z207" s="2103"/>
      <c r="AA207" s="2100"/>
      <c r="AB207" s="2101" t="s">
        <v>103</v>
      </c>
      <c r="AC207" s="2102"/>
      <c r="AD207" s="2102"/>
      <c r="AE207" s="2104" t="s">
        <v>104</v>
      </c>
      <c r="AF207" s="2102"/>
      <c r="AG207" s="2102"/>
      <c r="AH207" s="2102"/>
      <c r="AI207" s="2105"/>
    </row>
    <row r="208" spans="1:35" ht="22.35" customHeight="1" x14ac:dyDescent="0.2">
      <c r="A208" s="108"/>
      <c r="B208" s="1786" t="s">
        <v>253</v>
      </c>
      <c r="C208" s="1643" t="s">
        <v>254</v>
      </c>
      <c r="D208" s="1788"/>
      <c r="E208" s="1788"/>
      <c r="F208" s="1789"/>
      <c r="G208" s="1643" t="s">
        <v>254</v>
      </c>
      <c r="H208" s="1788"/>
      <c r="I208" s="1788"/>
      <c r="J208" s="1789"/>
      <c r="K208" s="1643" t="s">
        <v>254</v>
      </c>
      <c r="L208" s="1788"/>
      <c r="M208" s="1788"/>
      <c r="N208" s="1789"/>
      <c r="O208" s="1643" t="s">
        <v>254</v>
      </c>
      <c r="P208" s="1788"/>
      <c r="Q208" s="1788"/>
      <c r="R208" s="1789"/>
      <c r="S208" s="1643" t="s">
        <v>254</v>
      </c>
      <c r="T208" s="1788"/>
      <c r="U208" s="1788"/>
      <c r="V208" s="1789"/>
      <c r="W208" s="1643" t="s">
        <v>255</v>
      </c>
      <c r="X208" s="1790"/>
      <c r="Y208" s="1790"/>
      <c r="Z208" s="1791"/>
      <c r="AA208" s="1643" t="s">
        <v>255</v>
      </c>
      <c r="AB208" s="1788"/>
      <c r="AC208" s="1788"/>
      <c r="AD208" s="1644"/>
      <c r="AE208" s="1792">
        <v>69</v>
      </c>
      <c r="AF208" s="2111"/>
      <c r="AG208" s="2111"/>
      <c r="AH208" s="2111"/>
      <c r="AI208" s="2112"/>
    </row>
    <row r="209" spans="1:35" ht="22.35" customHeight="1" x14ac:dyDescent="0.2">
      <c r="A209" s="108"/>
      <c r="B209" s="1786" t="s">
        <v>214</v>
      </c>
      <c r="C209" s="1643" t="s">
        <v>222</v>
      </c>
      <c r="D209" s="1788"/>
      <c r="E209" s="1788"/>
      <c r="F209" s="1789"/>
      <c r="G209" s="1643" t="s">
        <v>222</v>
      </c>
      <c r="H209" s="1788"/>
      <c r="I209" s="1788"/>
      <c r="J209" s="1789"/>
      <c r="K209" s="1643" t="s">
        <v>222</v>
      </c>
      <c r="L209" s="1788"/>
      <c r="M209" s="1788"/>
      <c r="N209" s="1789"/>
      <c r="O209" s="1643" t="s">
        <v>222</v>
      </c>
      <c r="P209" s="1788"/>
      <c r="Q209" s="1788"/>
      <c r="R209" s="1789"/>
      <c r="S209" s="1643" t="s">
        <v>222</v>
      </c>
      <c r="T209" s="1788"/>
      <c r="U209" s="1788"/>
      <c r="V209" s="1789"/>
      <c r="W209" s="1643" t="s">
        <v>222</v>
      </c>
      <c r="X209" s="1788"/>
      <c r="Y209" s="1788"/>
      <c r="Z209" s="1789"/>
      <c r="AA209" s="1788" t="s">
        <v>222</v>
      </c>
      <c r="AB209" s="1788"/>
      <c r="AC209" s="1788"/>
      <c r="AD209" s="1644"/>
      <c r="AE209" s="1792">
        <v>0</v>
      </c>
      <c r="AF209" s="2111"/>
      <c r="AG209" s="2111"/>
      <c r="AH209" s="2111"/>
      <c r="AI209" s="2112"/>
    </row>
    <row r="210" spans="1:35" ht="22.35" customHeight="1" x14ac:dyDescent="0.2">
      <c r="A210" s="108"/>
      <c r="B210" s="1786" t="s">
        <v>256</v>
      </c>
      <c r="C210" s="1643" t="s">
        <v>254</v>
      </c>
      <c r="D210" s="1788"/>
      <c r="E210" s="1788"/>
      <c r="F210" s="1789"/>
      <c r="G210" s="1643" t="s">
        <v>254</v>
      </c>
      <c r="H210" s="1788"/>
      <c r="I210" s="1788"/>
      <c r="J210" s="1789"/>
      <c r="K210" s="1643" t="s">
        <v>254</v>
      </c>
      <c r="L210" s="1788"/>
      <c r="M210" s="1788"/>
      <c r="N210" s="1789"/>
      <c r="O210" s="1643" t="s">
        <v>254</v>
      </c>
      <c r="P210" s="1788"/>
      <c r="Q210" s="1788"/>
      <c r="R210" s="1789"/>
      <c r="S210" s="1643" t="s">
        <v>254</v>
      </c>
      <c r="T210" s="1788"/>
      <c r="U210" s="1788"/>
      <c r="V210" s="1789"/>
      <c r="W210" s="1643" t="s">
        <v>255</v>
      </c>
      <c r="X210" s="1790"/>
      <c r="Y210" s="1790"/>
      <c r="Z210" s="1791"/>
      <c r="AA210" s="1643" t="s">
        <v>255</v>
      </c>
      <c r="AB210" s="1788"/>
      <c r="AC210" s="1788"/>
      <c r="AD210" s="1644"/>
      <c r="AE210" s="1792">
        <v>69</v>
      </c>
      <c r="AF210" s="1788"/>
      <c r="AG210" s="1788"/>
      <c r="AH210" s="1644"/>
      <c r="AI210" s="1793"/>
    </row>
    <row r="211" spans="1:35" ht="22.35" customHeight="1" x14ac:dyDescent="0.2">
      <c r="A211" s="108"/>
      <c r="B211" s="1786" t="s">
        <v>223</v>
      </c>
      <c r="C211" s="1643" t="s">
        <v>222</v>
      </c>
      <c r="D211" s="1788"/>
      <c r="E211" s="1788"/>
      <c r="F211" s="1789"/>
      <c r="G211" s="1643" t="s">
        <v>222</v>
      </c>
      <c r="H211" s="1788"/>
      <c r="I211" s="1788"/>
      <c r="J211" s="1789"/>
      <c r="K211" s="1643" t="s">
        <v>222</v>
      </c>
      <c r="L211" s="1788"/>
      <c r="M211" s="1788"/>
      <c r="N211" s="1789"/>
      <c r="O211" s="1643" t="s">
        <v>222</v>
      </c>
      <c r="P211" s="1788"/>
      <c r="Q211" s="1788"/>
      <c r="R211" s="1789"/>
      <c r="S211" s="1643" t="s">
        <v>222</v>
      </c>
      <c r="T211" s="1788"/>
      <c r="U211" s="1788"/>
      <c r="V211" s="1789"/>
      <c r="W211" s="1643" t="s">
        <v>222</v>
      </c>
      <c r="X211" s="1788"/>
      <c r="Y211" s="1788"/>
      <c r="Z211" s="1789"/>
      <c r="AA211" s="1788" t="s">
        <v>222</v>
      </c>
      <c r="AB211" s="1788"/>
      <c r="AC211" s="1788"/>
      <c r="AD211" s="1644"/>
      <c r="AE211" s="1792">
        <v>0</v>
      </c>
      <c r="AF211" s="1788"/>
      <c r="AG211" s="1788"/>
      <c r="AH211" s="1644"/>
      <c r="AI211" s="1793"/>
    </row>
    <row r="212" spans="1:35" ht="22.35" customHeight="1" x14ac:dyDescent="0.2">
      <c r="A212" s="108"/>
      <c r="B212" s="1786" t="s">
        <v>257</v>
      </c>
      <c r="C212" s="1643" t="s">
        <v>254</v>
      </c>
      <c r="D212" s="1788"/>
      <c r="E212" s="1788"/>
      <c r="F212" s="1789"/>
      <c r="G212" s="1643" t="s">
        <v>254</v>
      </c>
      <c r="H212" s="1788"/>
      <c r="I212" s="1788"/>
      <c r="J212" s="1789"/>
      <c r="K212" s="1643" t="s">
        <v>254</v>
      </c>
      <c r="L212" s="1788"/>
      <c r="M212" s="1788"/>
      <c r="N212" s="1789"/>
      <c r="O212" s="1643" t="s">
        <v>254</v>
      </c>
      <c r="P212" s="1788"/>
      <c r="Q212" s="1788"/>
      <c r="R212" s="1789"/>
      <c r="S212" s="1643" t="s">
        <v>254</v>
      </c>
      <c r="T212" s="1788"/>
      <c r="U212" s="1788"/>
      <c r="V212" s="1789"/>
      <c r="W212" s="1643" t="s">
        <v>258</v>
      </c>
      <c r="X212" s="1795"/>
      <c r="Y212" s="1795"/>
      <c r="Z212" s="1796"/>
      <c r="AA212" s="1643" t="s">
        <v>258</v>
      </c>
      <c r="AB212" s="1795"/>
      <c r="AC212" s="1795"/>
      <c r="AD212" s="1646"/>
      <c r="AE212" s="1792">
        <v>66</v>
      </c>
      <c r="AF212" s="1788"/>
      <c r="AG212" s="1788"/>
      <c r="AH212" s="1644"/>
      <c r="AI212" s="1793"/>
    </row>
    <row r="213" spans="1:35" ht="22.35" customHeight="1" thickBot="1" x14ac:dyDescent="0.25">
      <c r="A213" s="108"/>
      <c r="B213" s="1786" t="s">
        <v>259</v>
      </c>
      <c r="C213" s="1822" t="s">
        <v>222</v>
      </c>
      <c r="D213" s="1823"/>
      <c r="E213" s="1823"/>
      <c r="F213" s="1824"/>
      <c r="G213" s="1822" t="s">
        <v>222</v>
      </c>
      <c r="H213" s="1823"/>
      <c r="I213" s="1823"/>
      <c r="J213" s="1824"/>
      <c r="K213" s="1822" t="s">
        <v>222</v>
      </c>
      <c r="L213" s="1823"/>
      <c r="M213" s="1823"/>
      <c r="N213" s="1824"/>
      <c r="O213" s="1822" t="s">
        <v>222</v>
      </c>
      <c r="P213" s="1823"/>
      <c r="Q213" s="1823"/>
      <c r="R213" s="1824"/>
      <c r="S213" s="1822" t="s">
        <v>222</v>
      </c>
      <c r="T213" s="1823"/>
      <c r="U213" s="1823"/>
      <c r="V213" s="1807"/>
      <c r="W213" s="1822" t="s">
        <v>222</v>
      </c>
      <c r="X213" s="1807"/>
      <c r="Y213" s="1823"/>
      <c r="Z213" s="1824"/>
      <c r="AA213" s="1822" t="s">
        <v>222</v>
      </c>
      <c r="AB213" s="1807"/>
      <c r="AC213" s="1823"/>
      <c r="AD213" s="1824"/>
      <c r="AE213" s="1825" t="s">
        <v>260</v>
      </c>
      <c r="AF213" s="1823"/>
      <c r="AG213" s="1823"/>
      <c r="AH213" s="1807"/>
      <c r="AI213" s="1808"/>
    </row>
    <row r="214" spans="1:35" ht="22.35" customHeight="1" x14ac:dyDescent="0.2">
      <c r="A214" s="68"/>
      <c r="B214" s="108"/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09"/>
      <c r="AI214" s="109"/>
    </row>
    <row r="215" spans="1:35" ht="22.35" customHeight="1" thickBot="1" x14ac:dyDescent="0.25">
      <c r="A215" s="1776"/>
      <c r="B215" s="1597" t="s">
        <v>29</v>
      </c>
      <c r="C215" s="1685">
        <v>1</v>
      </c>
      <c r="D215" s="1716">
        <v>2</v>
      </c>
      <c r="E215" s="1716">
        <v>3</v>
      </c>
      <c r="F215" s="1685">
        <v>4</v>
      </c>
      <c r="G215" s="1685">
        <v>5</v>
      </c>
      <c r="H215" s="1685">
        <v>6</v>
      </c>
      <c r="I215" s="1685">
        <v>7</v>
      </c>
      <c r="J215" s="1685">
        <v>8</v>
      </c>
      <c r="K215" s="1716">
        <v>9</v>
      </c>
      <c r="L215" s="1716">
        <v>10</v>
      </c>
      <c r="M215" s="1685">
        <v>11</v>
      </c>
      <c r="N215" s="1685">
        <v>12</v>
      </c>
      <c r="O215" s="1685">
        <v>13</v>
      </c>
      <c r="P215" s="1685">
        <v>14</v>
      </c>
      <c r="Q215" s="1685">
        <v>15</v>
      </c>
      <c r="R215" s="1716">
        <v>16</v>
      </c>
      <c r="S215" s="1716">
        <v>17</v>
      </c>
      <c r="T215" s="1685">
        <v>18</v>
      </c>
      <c r="U215" s="1685">
        <v>19</v>
      </c>
      <c r="V215" s="1685">
        <v>20</v>
      </c>
      <c r="W215" s="1685">
        <v>21</v>
      </c>
      <c r="X215" s="1685">
        <v>22</v>
      </c>
      <c r="Y215" s="1716">
        <v>23</v>
      </c>
      <c r="Z215" s="1716">
        <v>24</v>
      </c>
      <c r="AA215" s="1685">
        <v>25</v>
      </c>
      <c r="AB215" s="1685">
        <v>26</v>
      </c>
      <c r="AC215" s="1685">
        <v>27</v>
      </c>
      <c r="AD215" s="1685">
        <v>28</v>
      </c>
      <c r="AE215" s="1685">
        <v>29</v>
      </c>
      <c r="AF215" s="1716">
        <v>30</v>
      </c>
      <c r="AG215" s="1699"/>
      <c r="AH215" s="111"/>
      <c r="AI215" s="112"/>
    </row>
    <row r="216" spans="1:35" ht="22.35" customHeight="1" x14ac:dyDescent="0.2">
      <c r="A216" s="1397">
        <v>1</v>
      </c>
      <c r="B216" s="1398" t="s">
        <v>261</v>
      </c>
      <c r="C216" s="1826">
        <v>21</v>
      </c>
      <c r="D216" s="1826">
        <v>21</v>
      </c>
      <c r="E216" s="1826">
        <v>21</v>
      </c>
      <c r="F216" s="1826" t="s">
        <v>36</v>
      </c>
      <c r="G216" s="1720" t="s">
        <v>36</v>
      </c>
      <c r="H216" s="1826" t="s">
        <v>36</v>
      </c>
      <c r="I216" s="1400" t="s">
        <v>36</v>
      </c>
      <c r="J216" s="1720" t="s">
        <v>36</v>
      </c>
      <c r="K216" s="1826"/>
      <c r="L216" s="1400"/>
      <c r="M216" s="1720">
        <v>22</v>
      </c>
      <c r="N216" s="1720">
        <v>22</v>
      </c>
      <c r="O216" s="1826">
        <v>22</v>
      </c>
      <c r="P216" s="1826">
        <v>22</v>
      </c>
      <c r="Q216" s="1826">
        <v>22</v>
      </c>
      <c r="R216" s="1826">
        <v>22</v>
      </c>
      <c r="S216" s="1826">
        <v>22</v>
      </c>
      <c r="T216" s="1826" t="s">
        <v>36</v>
      </c>
      <c r="U216" s="1826" t="s">
        <v>36</v>
      </c>
      <c r="V216" s="1826" t="s">
        <v>36</v>
      </c>
      <c r="W216" s="1400" t="s">
        <v>36</v>
      </c>
      <c r="X216" s="1826" t="s">
        <v>36</v>
      </c>
      <c r="Y216" s="1826"/>
      <c r="Z216" s="1400"/>
      <c r="AA216" s="1826">
        <v>23</v>
      </c>
      <c r="AB216" s="1826">
        <v>23</v>
      </c>
      <c r="AC216" s="1826">
        <v>23</v>
      </c>
      <c r="AD216" s="1826">
        <v>23</v>
      </c>
      <c r="AE216" s="1826">
        <v>23</v>
      </c>
      <c r="AF216" s="1826">
        <v>23</v>
      </c>
      <c r="AG216" s="1401"/>
      <c r="AH216" s="67"/>
      <c r="AI216" s="67"/>
    </row>
    <row r="217" spans="1:35" ht="22.35" customHeight="1" x14ac:dyDescent="0.2">
      <c r="A217" s="1827">
        <v>2</v>
      </c>
      <c r="B217" s="870" t="s">
        <v>262</v>
      </c>
      <c r="C217" s="1830">
        <v>22</v>
      </c>
      <c r="D217" s="1830">
        <v>22</v>
      </c>
      <c r="E217" s="1830">
        <v>22</v>
      </c>
      <c r="F217" s="789" t="s">
        <v>36</v>
      </c>
      <c r="G217" s="789" t="s">
        <v>36</v>
      </c>
      <c r="H217" s="789" t="s">
        <v>36</v>
      </c>
      <c r="I217" s="1939" t="s">
        <v>36</v>
      </c>
      <c r="J217" s="789" t="s">
        <v>36</v>
      </c>
      <c r="K217" s="789"/>
      <c r="L217" s="1939"/>
      <c r="M217" s="1828">
        <v>23</v>
      </c>
      <c r="N217" s="1828">
        <v>23</v>
      </c>
      <c r="O217" s="1828">
        <v>23</v>
      </c>
      <c r="P217" s="1828">
        <v>23</v>
      </c>
      <c r="Q217" s="1828">
        <v>23</v>
      </c>
      <c r="R217" s="1828">
        <v>23</v>
      </c>
      <c r="S217" s="1828">
        <v>23</v>
      </c>
      <c r="T217" s="1828" t="s">
        <v>36</v>
      </c>
      <c r="U217" s="1828" t="s">
        <v>36</v>
      </c>
      <c r="V217" s="1828" t="s">
        <v>36</v>
      </c>
      <c r="W217" s="1939" t="s">
        <v>36</v>
      </c>
      <c r="X217" s="789" t="s">
        <v>36</v>
      </c>
      <c r="Y217" s="789"/>
      <c r="Z217" s="1939"/>
      <c r="AA217" s="1828">
        <v>21</v>
      </c>
      <c r="AB217" s="1828">
        <v>21</v>
      </c>
      <c r="AC217" s="1828">
        <v>21</v>
      </c>
      <c r="AD217" s="1828">
        <v>21</v>
      </c>
      <c r="AE217" s="1828">
        <v>21</v>
      </c>
      <c r="AF217" s="1828">
        <v>21</v>
      </c>
      <c r="AG217" s="975"/>
      <c r="AH217" s="67"/>
      <c r="AI217" s="67"/>
    </row>
    <row r="218" spans="1:35" ht="22.35" customHeight="1" x14ac:dyDescent="0.2">
      <c r="A218" s="1827">
        <v>3</v>
      </c>
      <c r="B218" s="870" t="s">
        <v>263</v>
      </c>
      <c r="C218" s="2013">
        <v>23</v>
      </c>
      <c r="D218" s="235">
        <v>23</v>
      </c>
      <c r="E218" s="235">
        <v>23</v>
      </c>
      <c r="F218" s="789" t="s">
        <v>36</v>
      </c>
      <c r="G218" s="1828" t="s">
        <v>36</v>
      </c>
      <c r="H218" s="1828" t="s">
        <v>36</v>
      </c>
      <c r="I218" s="1831" t="s">
        <v>36</v>
      </c>
      <c r="J218" s="1831" t="s">
        <v>36</v>
      </c>
      <c r="K218" s="1831"/>
      <c r="L218" s="1831"/>
      <c r="M218" s="2113">
        <v>21</v>
      </c>
      <c r="N218" s="2113">
        <v>21</v>
      </c>
      <c r="O218" s="2113">
        <v>21</v>
      </c>
      <c r="P218" s="2113">
        <v>21</v>
      </c>
      <c r="Q218" s="2113">
        <v>21</v>
      </c>
      <c r="R218" s="2113">
        <v>21</v>
      </c>
      <c r="S218" s="2113" t="s">
        <v>489</v>
      </c>
      <c r="T218" s="789" t="s">
        <v>36</v>
      </c>
      <c r="U218" s="1828" t="s">
        <v>36</v>
      </c>
      <c r="V218" s="1828" t="s">
        <v>36</v>
      </c>
      <c r="W218" s="1939" t="s">
        <v>36</v>
      </c>
      <c r="X218" s="789" t="s">
        <v>36</v>
      </c>
      <c r="Y218" s="789"/>
      <c r="Z218" s="1939"/>
      <c r="AA218" s="789">
        <v>22</v>
      </c>
      <c r="AB218" s="789">
        <v>22</v>
      </c>
      <c r="AC218" s="789">
        <v>22</v>
      </c>
      <c r="AD218" s="789">
        <v>22</v>
      </c>
      <c r="AE218" s="789">
        <v>22</v>
      </c>
      <c r="AF218" s="789">
        <v>22</v>
      </c>
      <c r="AG218" s="975"/>
      <c r="AH218" s="67"/>
      <c r="AI218" s="67"/>
    </row>
    <row r="219" spans="1:35" ht="22.35" customHeight="1" x14ac:dyDescent="0.2">
      <c r="A219" s="1827">
        <v>4</v>
      </c>
      <c r="B219" s="870" t="s">
        <v>0</v>
      </c>
      <c r="C219" s="789" t="s">
        <v>36</v>
      </c>
      <c r="D219" s="789"/>
      <c r="E219" s="1939"/>
      <c r="F219" s="789">
        <v>21</v>
      </c>
      <c r="G219" s="789">
        <v>21</v>
      </c>
      <c r="H219" s="789">
        <v>21</v>
      </c>
      <c r="I219" s="789">
        <v>21</v>
      </c>
      <c r="J219" s="789">
        <v>21</v>
      </c>
      <c r="K219" s="789">
        <v>21</v>
      </c>
      <c r="L219" s="789">
        <v>21</v>
      </c>
      <c r="M219" s="789" t="s">
        <v>36</v>
      </c>
      <c r="N219" s="789" t="s">
        <v>36</v>
      </c>
      <c r="O219" s="1831" t="s">
        <v>36</v>
      </c>
      <c r="P219" s="1831" t="s">
        <v>36</v>
      </c>
      <c r="Q219" s="1831" t="s">
        <v>36</v>
      </c>
      <c r="R219" s="1831"/>
      <c r="S219" s="1831"/>
      <c r="T219" s="1831">
        <v>22</v>
      </c>
      <c r="U219" s="1831">
        <v>22</v>
      </c>
      <c r="V219" s="1831">
        <v>22</v>
      </c>
      <c r="W219" s="789">
        <v>22</v>
      </c>
      <c r="X219" s="789">
        <v>22</v>
      </c>
      <c r="Y219" s="789">
        <v>22</v>
      </c>
      <c r="Z219" s="789">
        <v>22</v>
      </c>
      <c r="AA219" s="789" t="s">
        <v>36</v>
      </c>
      <c r="AB219" s="789" t="s">
        <v>36</v>
      </c>
      <c r="AC219" s="789" t="s">
        <v>36</v>
      </c>
      <c r="AD219" s="1939" t="s">
        <v>36</v>
      </c>
      <c r="AE219" s="789" t="s">
        <v>36</v>
      </c>
      <c r="AF219" s="789"/>
      <c r="AG219" s="923"/>
      <c r="AH219" s="67"/>
      <c r="AI219" s="67"/>
    </row>
    <row r="220" spans="1:35" ht="22.35" customHeight="1" x14ac:dyDescent="0.2">
      <c r="A220" s="1827">
        <v>5</v>
      </c>
      <c r="B220" s="870" t="s">
        <v>0</v>
      </c>
      <c r="C220" s="789" t="s">
        <v>36</v>
      </c>
      <c r="D220" s="789"/>
      <c r="E220" s="1939"/>
      <c r="F220" s="1828">
        <v>22</v>
      </c>
      <c r="G220" s="789">
        <v>22</v>
      </c>
      <c r="H220" s="789">
        <v>22</v>
      </c>
      <c r="I220" s="789">
        <v>22</v>
      </c>
      <c r="J220" s="789">
        <v>22</v>
      </c>
      <c r="K220" s="789">
        <v>22</v>
      </c>
      <c r="L220" s="789">
        <v>22</v>
      </c>
      <c r="M220" s="789" t="s">
        <v>36</v>
      </c>
      <c r="N220" s="789" t="s">
        <v>36</v>
      </c>
      <c r="O220" s="789" t="s">
        <v>36</v>
      </c>
      <c r="P220" s="1939" t="s">
        <v>36</v>
      </c>
      <c r="Q220" s="789" t="s">
        <v>36</v>
      </c>
      <c r="R220" s="789"/>
      <c r="S220" s="1939"/>
      <c r="T220" s="789">
        <v>23</v>
      </c>
      <c r="U220" s="789">
        <v>23</v>
      </c>
      <c r="V220" s="789">
        <v>23</v>
      </c>
      <c r="W220" s="789">
        <v>23</v>
      </c>
      <c r="X220" s="789">
        <v>23</v>
      </c>
      <c r="Y220" s="789">
        <v>23</v>
      </c>
      <c r="Z220" s="789">
        <v>23</v>
      </c>
      <c r="AA220" s="789" t="s">
        <v>36</v>
      </c>
      <c r="AB220" s="789" t="s">
        <v>36</v>
      </c>
      <c r="AC220" s="1828" t="s">
        <v>36</v>
      </c>
      <c r="AD220" s="1828" t="s">
        <v>36</v>
      </c>
      <c r="AE220" s="1828" t="s">
        <v>36</v>
      </c>
      <c r="AF220" s="789"/>
      <c r="AG220" s="923"/>
      <c r="AH220" s="67"/>
      <c r="AI220" s="67"/>
    </row>
    <row r="221" spans="1:35" ht="22.35" customHeight="1" thickBot="1" x14ac:dyDescent="0.25">
      <c r="A221" s="1833">
        <v>6</v>
      </c>
      <c r="B221" s="2114" t="s">
        <v>0</v>
      </c>
      <c r="C221" s="2115" t="s">
        <v>36</v>
      </c>
      <c r="D221" s="2115"/>
      <c r="E221" s="1834"/>
      <c r="F221" s="2115">
        <v>23</v>
      </c>
      <c r="G221" s="2115">
        <v>23</v>
      </c>
      <c r="H221" s="2116">
        <v>23</v>
      </c>
      <c r="I221" s="2116">
        <v>23</v>
      </c>
      <c r="J221" s="2116">
        <v>23</v>
      </c>
      <c r="K221" s="2116">
        <v>23</v>
      </c>
      <c r="L221" s="2116">
        <v>23</v>
      </c>
      <c r="M221" s="2116" t="s">
        <v>36</v>
      </c>
      <c r="N221" s="1835" t="s">
        <v>36</v>
      </c>
      <c r="O221" s="1835" t="s">
        <v>36</v>
      </c>
      <c r="P221" s="1835" t="s">
        <v>36</v>
      </c>
      <c r="Q221" s="1835" t="s">
        <v>36</v>
      </c>
      <c r="R221" s="1835"/>
      <c r="S221" s="1835"/>
      <c r="T221" s="1835">
        <v>21</v>
      </c>
      <c r="U221" s="2115">
        <v>21</v>
      </c>
      <c r="V221" s="2115">
        <v>21</v>
      </c>
      <c r="W221" s="2115">
        <v>21</v>
      </c>
      <c r="X221" s="2115">
        <v>21</v>
      </c>
      <c r="Y221" s="2115">
        <v>21</v>
      </c>
      <c r="Z221" s="2115">
        <v>21</v>
      </c>
      <c r="AA221" s="2115" t="s">
        <v>36</v>
      </c>
      <c r="AB221" s="2117" t="s">
        <v>36</v>
      </c>
      <c r="AC221" s="2117" t="s">
        <v>36</v>
      </c>
      <c r="AD221" s="1834" t="s">
        <v>36</v>
      </c>
      <c r="AE221" s="2115" t="s">
        <v>36</v>
      </c>
      <c r="AF221" s="2115"/>
      <c r="AG221" s="2019"/>
      <c r="AH221" s="67"/>
      <c r="AI221" s="67"/>
    </row>
    <row r="222" spans="1:35" ht="22.35" customHeight="1" x14ac:dyDescent="0.2">
      <c r="A222" s="130"/>
      <c r="B222" s="128"/>
      <c r="C222" s="129"/>
      <c r="D222" s="129"/>
      <c r="E222" s="141"/>
      <c r="F222" s="129"/>
      <c r="G222" s="129"/>
      <c r="H222" s="146"/>
      <c r="I222" s="146"/>
      <c r="J222" s="146"/>
      <c r="K222" s="146"/>
      <c r="L222" s="146"/>
      <c r="M222" s="146"/>
      <c r="N222" s="126"/>
      <c r="O222" s="126"/>
      <c r="P222" s="141"/>
      <c r="Q222" s="129"/>
      <c r="R222" s="129"/>
      <c r="S222" s="141"/>
      <c r="T222" s="129"/>
      <c r="U222" s="129"/>
      <c r="V222" s="129"/>
      <c r="W222" s="129"/>
      <c r="X222" s="129"/>
      <c r="Y222" s="129"/>
      <c r="Z222" s="129"/>
      <c r="AA222" s="129"/>
      <c r="AB222" s="126"/>
      <c r="AC222" s="126"/>
      <c r="AD222" s="141"/>
      <c r="AE222" s="129"/>
      <c r="AF222" s="129"/>
      <c r="AG222" s="141"/>
      <c r="AH222" s="67"/>
      <c r="AI222" s="67"/>
    </row>
    <row r="223" spans="1:35" ht="22.35" customHeight="1" x14ac:dyDescent="0.2">
      <c r="A223" s="69"/>
      <c r="B223" s="70"/>
      <c r="C223" s="121"/>
      <c r="D223" s="121"/>
      <c r="E223" s="107"/>
      <c r="F223" s="121"/>
      <c r="G223" s="121"/>
      <c r="H223" s="121"/>
      <c r="I223" s="121"/>
      <c r="J223" s="121"/>
      <c r="K223" s="121"/>
      <c r="L223" s="121"/>
      <c r="M223" s="121"/>
      <c r="N223" s="121"/>
      <c r="O223" s="121"/>
      <c r="P223" s="107"/>
      <c r="Q223" s="121"/>
      <c r="R223" s="121"/>
      <c r="S223" s="107"/>
      <c r="T223" s="121"/>
      <c r="U223" s="121"/>
      <c r="V223" s="121"/>
      <c r="W223" s="121"/>
      <c r="X223" s="121"/>
      <c r="Y223" s="121"/>
      <c r="Z223" s="121"/>
      <c r="AA223" s="121"/>
      <c r="AB223" s="121"/>
      <c r="AC223" s="122"/>
      <c r="AD223" s="122"/>
      <c r="AE223" s="122"/>
      <c r="AF223" s="121"/>
      <c r="AG223" s="107"/>
      <c r="AH223" s="67"/>
      <c r="AI223" s="67"/>
    </row>
    <row r="224" spans="1:35" ht="22.35" customHeight="1" thickBot="1" x14ac:dyDescent="0.25">
      <c r="A224" s="104" t="s">
        <v>266</v>
      </c>
      <c r="D224" s="48"/>
      <c r="E224" s="48"/>
      <c r="F224" s="48"/>
      <c r="G224" s="65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8"/>
    </row>
    <row r="225" spans="1:35" ht="22.35" customHeight="1" x14ac:dyDescent="0.2">
      <c r="A225" s="1"/>
      <c r="B225" s="1360" t="s">
        <v>235</v>
      </c>
      <c r="C225" s="2080"/>
      <c r="D225" s="2101" t="s">
        <v>97</v>
      </c>
      <c r="E225" s="427"/>
      <c r="F225" s="469"/>
      <c r="G225" s="2080"/>
      <c r="H225" s="2101" t="s">
        <v>98</v>
      </c>
      <c r="I225" s="427"/>
      <c r="J225" s="469"/>
      <c r="K225" s="2080"/>
      <c r="L225" s="2101" t="s">
        <v>99</v>
      </c>
      <c r="M225" s="427"/>
      <c r="N225" s="469"/>
      <c r="O225" s="2080"/>
      <c r="P225" s="2101" t="s">
        <v>100</v>
      </c>
      <c r="Q225" s="427"/>
      <c r="R225" s="469"/>
      <c r="S225" s="2080"/>
      <c r="T225" s="2101" t="s">
        <v>101</v>
      </c>
      <c r="U225" s="427"/>
      <c r="V225" s="469"/>
      <c r="W225" s="2080"/>
      <c r="X225" s="2101" t="s">
        <v>102</v>
      </c>
      <c r="Y225" s="427"/>
      <c r="Z225" s="469"/>
      <c r="AA225" s="2080"/>
      <c r="AB225" s="2101" t="s">
        <v>103</v>
      </c>
      <c r="AC225" s="427"/>
      <c r="AD225" s="427"/>
      <c r="AE225" s="2104" t="s">
        <v>104</v>
      </c>
      <c r="AF225" s="427"/>
      <c r="AG225" s="427"/>
      <c r="AH225" s="427"/>
      <c r="AI225" s="448"/>
    </row>
    <row r="226" spans="1:35" ht="22.35" customHeight="1" x14ac:dyDescent="0.2">
      <c r="A226" s="1"/>
      <c r="B226" s="1786" t="s">
        <v>210</v>
      </c>
      <c r="C226" s="1643" t="s">
        <v>236</v>
      </c>
      <c r="D226" s="1501"/>
      <c r="E226" s="1501"/>
      <c r="F226" s="1789"/>
      <c r="G226" s="1643" t="s">
        <v>236</v>
      </c>
      <c r="H226" s="1501"/>
      <c r="I226" s="1501"/>
      <c r="J226" s="1789"/>
      <c r="K226" s="1643" t="s">
        <v>236</v>
      </c>
      <c r="L226" s="1501"/>
      <c r="M226" s="1501"/>
      <c r="N226" s="1789"/>
      <c r="O226" s="1643" t="s">
        <v>267</v>
      </c>
      <c r="P226" s="1501"/>
      <c r="Q226" s="1501"/>
      <c r="R226" s="1789"/>
      <c r="S226" s="1643" t="s">
        <v>222</v>
      </c>
      <c r="T226" s="1501"/>
      <c r="U226" s="1501"/>
      <c r="V226" s="1789"/>
      <c r="W226" s="1838"/>
      <c r="X226" s="1839"/>
      <c r="Y226" s="1839"/>
      <c r="Z226" s="1791"/>
      <c r="AA226" s="1787"/>
      <c r="AB226" s="1501"/>
      <c r="AC226" s="1501"/>
      <c r="AD226" s="1644"/>
      <c r="AE226" s="1792">
        <v>27</v>
      </c>
      <c r="AF226" s="1501"/>
      <c r="AG226" s="1501"/>
      <c r="AH226" s="1644"/>
      <c r="AI226" s="1510"/>
    </row>
    <row r="227" spans="1:35" ht="22.35" customHeight="1" x14ac:dyDescent="0.2">
      <c r="A227" s="1"/>
      <c r="B227" s="1786" t="s">
        <v>214</v>
      </c>
      <c r="C227" s="1643" t="s">
        <v>268</v>
      </c>
      <c r="D227" s="1501"/>
      <c r="E227" s="1501"/>
      <c r="F227" s="1789"/>
      <c r="G227" s="1643" t="s">
        <v>268</v>
      </c>
      <c r="H227" s="1501"/>
      <c r="I227" s="1501"/>
      <c r="J227" s="1789"/>
      <c r="K227" s="1643" t="s">
        <v>268</v>
      </c>
      <c r="L227" s="1501"/>
      <c r="M227" s="1501"/>
      <c r="N227" s="1789"/>
      <c r="O227" s="1643" t="s">
        <v>268</v>
      </c>
      <c r="P227" s="1501"/>
      <c r="Q227" s="1501"/>
      <c r="R227" s="1789"/>
      <c r="S227" s="1643" t="s">
        <v>236</v>
      </c>
      <c r="T227" s="1501"/>
      <c r="U227" s="1501"/>
      <c r="V227" s="1789"/>
      <c r="W227" s="1643"/>
      <c r="X227" s="1501"/>
      <c r="Y227" s="1501"/>
      <c r="Z227" s="1789"/>
      <c r="AA227" s="1501"/>
      <c r="AB227" s="1501"/>
      <c r="AC227" s="1501"/>
      <c r="AD227" s="1644"/>
      <c r="AE227" s="1792">
        <v>39</v>
      </c>
      <c r="AF227" s="1501"/>
      <c r="AG227" s="1501"/>
      <c r="AH227" s="1644"/>
      <c r="AI227" s="1510"/>
    </row>
    <row r="228" spans="1:35" ht="22.35" customHeight="1" x14ac:dyDescent="0.2">
      <c r="A228" s="1"/>
      <c r="B228" s="1786" t="s">
        <v>221</v>
      </c>
      <c r="C228" s="1643" t="s">
        <v>268</v>
      </c>
      <c r="D228" s="1501"/>
      <c r="E228" s="1501"/>
      <c r="F228" s="1789"/>
      <c r="G228" s="1643" t="s">
        <v>268</v>
      </c>
      <c r="H228" s="1501"/>
      <c r="I228" s="1501"/>
      <c r="J228" s="1789"/>
      <c r="K228" s="1643" t="s">
        <v>268</v>
      </c>
      <c r="L228" s="1501"/>
      <c r="M228" s="1501"/>
      <c r="N228" s="1789"/>
      <c r="O228" s="1643" t="s">
        <v>268</v>
      </c>
      <c r="P228" s="1501"/>
      <c r="Q228" s="1501"/>
      <c r="R228" s="1789"/>
      <c r="S228" s="1643" t="s">
        <v>268</v>
      </c>
      <c r="T228" s="1501"/>
      <c r="U228" s="1501"/>
      <c r="V228" s="1789"/>
      <c r="W228" s="1645" t="s">
        <v>269</v>
      </c>
      <c r="X228" s="1514"/>
      <c r="Y228" s="1514"/>
      <c r="Z228" s="1796"/>
      <c r="AA228" s="1794"/>
      <c r="AB228" s="1514"/>
      <c r="AC228" s="1514"/>
      <c r="AD228" s="1646"/>
      <c r="AE228" s="1792">
        <v>45</v>
      </c>
      <c r="AF228" s="1501"/>
      <c r="AG228" s="1501"/>
      <c r="AH228" s="1644"/>
      <c r="AI228" s="1510"/>
    </row>
    <row r="229" spans="1:35" ht="22.35" customHeight="1" thickBot="1" x14ac:dyDescent="0.25">
      <c r="A229" s="1"/>
      <c r="B229" s="148" t="s">
        <v>223</v>
      </c>
      <c r="C229" s="1822"/>
      <c r="D229" s="1588"/>
      <c r="E229" s="1588"/>
      <c r="F229" s="1824"/>
      <c r="G229" s="1822"/>
      <c r="H229" s="1588"/>
      <c r="I229" s="1588"/>
      <c r="J229" s="1824"/>
      <c r="K229" s="1822"/>
      <c r="L229" s="1588"/>
      <c r="M229" s="1588"/>
      <c r="N229" s="1824"/>
      <c r="O229" s="1822"/>
      <c r="P229" s="1588"/>
      <c r="Q229" s="1588"/>
      <c r="R229" s="1824"/>
      <c r="S229" s="1822"/>
      <c r="T229" s="1588"/>
      <c r="U229" s="1588"/>
      <c r="V229" s="1807"/>
      <c r="W229" s="1822"/>
      <c r="X229" s="1807"/>
      <c r="Y229" s="1588"/>
      <c r="Z229" s="1824"/>
      <c r="AA229" s="1822"/>
      <c r="AB229" s="1807"/>
      <c r="AC229" s="1588"/>
      <c r="AD229" s="1824"/>
      <c r="AE229" s="1840"/>
      <c r="AF229" s="1588"/>
      <c r="AG229" s="1588"/>
      <c r="AH229" s="1807"/>
      <c r="AI229" s="1595"/>
    </row>
    <row r="230" spans="1:35" ht="22.35" customHeight="1" x14ac:dyDescent="0.2">
      <c r="A230" s="68"/>
      <c r="B230" s="1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48"/>
      <c r="AE230" s="48"/>
      <c r="AF230" s="48"/>
      <c r="AG230" s="48"/>
    </row>
    <row r="231" spans="1:35" ht="22.35" customHeight="1" thickBot="1" x14ac:dyDescent="0.25">
      <c r="A231" s="1776"/>
      <c r="B231" s="1597" t="s">
        <v>29</v>
      </c>
      <c r="C231" s="1566">
        <v>1</v>
      </c>
      <c r="D231" s="1598">
        <v>2</v>
      </c>
      <c r="E231" s="1598">
        <v>3</v>
      </c>
      <c r="F231" s="1566">
        <v>4</v>
      </c>
      <c r="G231" s="1566">
        <v>5</v>
      </c>
      <c r="H231" s="1566">
        <v>6</v>
      </c>
      <c r="I231" s="1566">
        <v>7</v>
      </c>
      <c r="J231" s="1566">
        <v>8</v>
      </c>
      <c r="K231" s="1598">
        <v>9</v>
      </c>
      <c r="L231" s="1598">
        <v>10</v>
      </c>
      <c r="M231" s="1566">
        <v>11</v>
      </c>
      <c r="N231" s="1566">
        <v>12</v>
      </c>
      <c r="O231" s="1566">
        <v>13</v>
      </c>
      <c r="P231" s="1566">
        <v>14</v>
      </c>
      <c r="Q231" s="1566">
        <v>15</v>
      </c>
      <c r="R231" s="1598">
        <v>16</v>
      </c>
      <c r="S231" s="1598">
        <v>17</v>
      </c>
      <c r="T231" s="1566">
        <v>18</v>
      </c>
      <c r="U231" s="1566">
        <v>19</v>
      </c>
      <c r="V231" s="1566">
        <v>20</v>
      </c>
      <c r="W231" s="1566">
        <v>21</v>
      </c>
      <c r="X231" s="1566">
        <v>22</v>
      </c>
      <c r="Y231" s="1598">
        <v>23</v>
      </c>
      <c r="Z231" s="1598">
        <v>24</v>
      </c>
      <c r="AA231" s="1566">
        <v>25</v>
      </c>
      <c r="AB231" s="1566">
        <v>26</v>
      </c>
      <c r="AC231" s="1566">
        <v>27</v>
      </c>
      <c r="AD231" s="1566">
        <v>28</v>
      </c>
      <c r="AE231" s="1566">
        <v>29</v>
      </c>
      <c r="AF231" s="1598">
        <v>30</v>
      </c>
      <c r="AG231" s="1714"/>
      <c r="AH231" s="111"/>
      <c r="AI231" s="112"/>
    </row>
    <row r="232" spans="1:35" ht="22.35" customHeight="1" x14ac:dyDescent="0.2">
      <c r="A232" s="1751">
        <v>2</v>
      </c>
      <c r="B232" s="1842" t="s">
        <v>271</v>
      </c>
      <c r="C232" s="1535" t="s">
        <v>273</v>
      </c>
      <c r="D232" s="1535"/>
      <c r="E232" s="1535"/>
      <c r="F232" s="1535" t="s">
        <v>54</v>
      </c>
      <c r="G232" s="1535" t="s">
        <v>54</v>
      </c>
      <c r="H232" s="1535" t="s">
        <v>54</v>
      </c>
      <c r="I232" s="1535" t="s">
        <v>54</v>
      </c>
      <c r="J232" s="1535" t="s">
        <v>54</v>
      </c>
      <c r="K232" s="1535" t="s">
        <v>54</v>
      </c>
      <c r="L232" s="1535"/>
      <c r="M232" s="1535" t="s">
        <v>272</v>
      </c>
      <c r="N232" s="1550" t="s">
        <v>272</v>
      </c>
      <c r="O232" s="1535" t="s">
        <v>272</v>
      </c>
      <c r="P232" s="1535" t="s">
        <v>272</v>
      </c>
      <c r="Q232" s="1535" t="s">
        <v>36</v>
      </c>
      <c r="R232" s="1535"/>
      <c r="S232" s="1535"/>
      <c r="T232" s="2118" t="s">
        <v>273</v>
      </c>
      <c r="U232" s="1535" t="s">
        <v>273</v>
      </c>
      <c r="V232" s="1535" t="s">
        <v>273</v>
      </c>
      <c r="W232" s="1535" t="s">
        <v>273</v>
      </c>
      <c r="X232" s="1535" t="s">
        <v>273</v>
      </c>
      <c r="Y232" s="1535"/>
      <c r="Z232" s="1535"/>
      <c r="AA232" s="1535" t="s">
        <v>54</v>
      </c>
      <c r="AB232" s="1535" t="s">
        <v>54</v>
      </c>
      <c r="AC232" s="1535" t="s">
        <v>54</v>
      </c>
      <c r="AD232" s="1535" t="s">
        <v>54</v>
      </c>
      <c r="AE232" s="1535" t="s">
        <v>54</v>
      </c>
      <c r="AF232" s="1535" t="s">
        <v>54</v>
      </c>
      <c r="AG232" s="1606"/>
      <c r="AH232" s="133"/>
      <c r="AI232" s="117"/>
    </row>
    <row r="233" spans="1:35" ht="22.35" customHeight="1" x14ac:dyDescent="0.2">
      <c r="A233" s="1751">
        <v>3</v>
      </c>
      <c r="B233" s="1843" t="s">
        <v>274</v>
      </c>
      <c r="C233" s="1535" t="s">
        <v>54</v>
      </c>
      <c r="D233" s="1535" t="s">
        <v>54</v>
      </c>
      <c r="E233" s="1535"/>
      <c r="F233" s="1535" t="s">
        <v>272</v>
      </c>
      <c r="G233" s="1550" t="s">
        <v>272</v>
      </c>
      <c r="H233" s="1535" t="s">
        <v>272</v>
      </c>
      <c r="I233" s="1535" t="s">
        <v>272</v>
      </c>
      <c r="J233" s="1535" t="s">
        <v>36</v>
      </c>
      <c r="K233" s="1535"/>
      <c r="L233" s="1535"/>
      <c r="M233" s="1535" t="s">
        <v>273</v>
      </c>
      <c r="N233" s="1535" t="s">
        <v>273</v>
      </c>
      <c r="O233" s="1535" t="s">
        <v>273</v>
      </c>
      <c r="P233" s="1535" t="s">
        <v>273</v>
      </c>
      <c r="Q233" s="1535" t="s">
        <v>273</v>
      </c>
      <c r="R233" s="1535"/>
      <c r="S233" s="1535"/>
      <c r="T233" s="1535" t="s">
        <v>54</v>
      </c>
      <c r="U233" s="1535" t="s">
        <v>54</v>
      </c>
      <c r="V233" s="1535" t="s">
        <v>54</v>
      </c>
      <c r="W233" s="1535" t="s">
        <v>54</v>
      </c>
      <c r="X233" s="1535" t="s">
        <v>54</v>
      </c>
      <c r="Y233" s="1535" t="s">
        <v>54</v>
      </c>
      <c r="Z233" s="1535"/>
      <c r="AA233" s="1535" t="s">
        <v>272</v>
      </c>
      <c r="AB233" s="1550" t="s">
        <v>272</v>
      </c>
      <c r="AC233" s="1535" t="s">
        <v>272</v>
      </c>
      <c r="AD233" s="1535" t="s">
        <v>272</v>
      </c>
      <c r="AE233" s="1535" t="s">
        <v>36</v>
      </c>
      <c r="AF233" s="1535"/>
      <c r="AG233" s="1606"/>
      <c r="AH233" s="133"/>
      <c r="AI233" s="117"/>
    </row>
    <row r="234" spans="1:35" ht="22.35" customHeight="1" x14ac:dyDescent="0.2">
      <c r="A234" s="1751">
        <v>4</v>
      </c>
      <c r="B234" s="1843"/>
      <c r="C234" s="1535"/>
      <c r="D234" s="1535"/>
      <c r="E234" s="1535"/>
      <c r="F234" s="1535"/>
      <c r="G234" s="1535"/>
      <c r="H234" s="1535"/>
      <c r="I234" s="1535"/>
      <c r="J234" s="1526"/>
      <c r="K234" s="1526"/>
      <c r="L234" s="1535"/>
      <c r="M234" s="1535"/>
      <c r="N234" s="1535"/>
      <c r="O234" s="1535"/>
      <c r="P234" s="1535"/>
      <c r="Q234" s="1535"/>
      <c r="R234" s="1535"/>
      <c r="S234" s="1535"/>
      <c r="T234" s="1535"/>
      <c r="U234" s="1535"/>
      <c r="V234" s="1535"/>
      <c r="W234" s="1535"/>
      <c r="X234" s="1535"/>
      <c r="Y234" s="1535"/>
      <c r="Z234" s="1535"/>
      <c r="AA234" s="1535"/>
      <c r="AB234" s="1535"/>
      <c r="AC234" s="1535"/>
      <c r="AD234" s="1535"/>
      <c r="AE234" s="1526"/>
      <c r="AF234" s="1526"/>
      <c r="AG234" s="1663"/>
      <c r="AH234" s="133"/>
      <c r="AI234" s="117"/>
    </row>
    <row r="235" spans="1:35" ht="22.35" customHeight="1" x14ac:dyDescent="0.2">
      <c r="A235" s="1751">
        <v>5</v>
      </c>
      <c r="B235" s="1843"/>
      <c r="C235" s="1535"/>
      <c r="D235" s="1535"/>
      <c r="E235" s="1535"/>
      <c r="F235" s="1535"/>
      <c r="G235" s="1535"/>
      <c r="H235" s="1535"/>
      <c r="I235" s="1526"/>
      <c r="J235" s="1535"/>
      <c r="K235" s="1535"/>
      <c r="L235" s="1535"/>
      <c r="M235" s="1535"/>
      <c r="N235" s="1535"/>
      <c r="O235" s="1535"/>
      <c r="P235" s="1535"/>
      <c r="Q235" s="1535"/>
      <c r="R235" s="1535"/>
      <c r="S235" s="1535"/>
      <c r="T235" s="1535"/>
      <c r="U235" s="1535"/>
      <c r="V235" s="1535"/>
      <c r="W235" s="1535"/>
      <c r="X235" s="1535"/>
      <c r="Y235" s="1535"/>
      <c r="Z235" s="1535"/>
      <c r="AA235" s="1535"/>
      <c r="AB235" s="1535"/>
      <c r="AC235" s="1535"/>
      <c r="AD235" s="1526"/>
      <c r="AE235" s="1535"/>
      <c r="AF235" s="1535"/>
      <c r="AG235" s="1606"/>
      <c r="AH235" s="133"/>
      <c r="AI235" s="117"/>
    </row>
    <row r="236" spans="1:35" ht="22.35" customHeight="1" x14ac:dyDescent="0.2">
      <c r="A236" s="1751">
        <v>6</v>
      </c>
      <c r="B236" s="1532" t="s">
        <v>278</v>
      </c>
      <c r="C236" s="1535" t="s">
        <v>32</v>
      </c>
      <c r="D236" s="1536"/>
      <c r="E236" s="1535"/>
      <c r="F236" s="1535" t="s">
        <v>32</v>
      </c>
      <c r="G236" s="1535" t="s">
        <v>32</v>
      </c>
      <c r="H236" s="1535" t="s">
        <v>32</v>
      </c>
      <c r="I236" s="1535" t="s">
        <v>32</v>
      </c>
      <c r="J236" s="1535" t="s">
        <v>32</v>
      </c>
      <c r="K236" s="1535"/>
      <c r="L236" s="1535"/>
      <c r="M236" s="1535"/>
      <c r="N236" s="1526" t="s">
        <v>32</v>
      </c>
      <c r="O236" s="1526" t="s">
        <v>32</v>
      </c>
      <c r="P236" s="1526" t="s">
        <v>32</v>
      </c>
      <c r="Q236" s="1526" t="s">
        <v>32</v>
      </c>
      <c r="R236" s="1535"/>
      <c r="S236" s="1535"/>
      <c r="T236" s="1536" t="s">
        <v>32</v>
      </c>
      <c r="U236" s="1535" t="s">
        <v>32</v>
      </c>
      <c r="V236" s="1535" t="s">
        <v>32</v>
      </c>
      <c r="W236" s="1535"/>
      <c r="X236" s="1535" t="s">
        <v>32</v>
      </c>
      <c r="Y236" s="1536"/>
      <c r="Z236" s="1535"/>
      <c r="AA236" s="1535" t="s">
        <v>32</v>
      </c>
      <c r="AB236" s="1535" t="s">
        <v>32</v>
      </c>
      <c r="AC236" s="1535" t="s">
        <v>32</v>
      </c>
      <c r="AD236" s="1535" t="s">
        <v>32</v>
      </c>
      <c r="AE236" s="1535" t="s">
        <v>32</v>
      </c>
      <c r="AF236" s="1535"/>
      <c r="AG236" s="1754"/>
      <c r="AH236" s="125"/>
      <c r="AI236" s="67"/>
    </row>
    <row r="237" spans="1:35" ht="22.35" customHeight="1" thickBot="1" x14ac:dyDescent="0.25">
      <c r="A237" s="1757"/>
      <c r="B237" s="1608"/>
      <c r="C237" s="1566"/>
      <c r="D237" s="1566"/>
      <c r="E237" s="1566"/>
      <c r="F237" s="1566"/>
      <c r="G237" s="1566"/>
      <c r="H237" s="1566"/>
      <c r="I237" s="1566"/>
      <c r="J237" s="1566"/>
      <c r="K237" s="1566"/>
      <c r="L237" s="1566"/>
      <c r="M237" s="1566"/>
      <c r="N237" s="1566"/>
      <c r="O237" s="1566"/>
      <c r="P237" s="1566"/>
      <c r="Q237" s="1566"/>
      <c r="R237" s="1566"/>
      <c r="S237" s="1566"/>
      <c r="T237" s="1566"/>
      <c r="U237" s="1566"/>
      <c r="V237" s="1566"/>
      <c r="W237" s="1566"/>
      <c r="X237" s="1566"/>
      <c r="Y237" s="1566"/>
      <c r="Z237" s="1566"/>
      <c r="AA237" s="1566"/>
      <c r="AB237" s="1566"/>
      <c r="AC237" s="1566"/>
      <c r="AD237" s="1566"/>
      <c r="AE237" s="1566"/>
      <c r="AF237" s="1566"/>
      <c r="AG237" s="1714"/>
      <c r="AH237" s="67"/>
      <c r="AI237" s="67"/>
    </row>
    <row r="238" spans="1:35" ht="22.35" customHeight="1" x14ac:dyDescent="0.2">
      <c r="A238" s="130"/>
      <c r="B238" s="128"/>
      <c r="C238" s="129"/>
      <c r="D238" s="129"/>
      <c r="E238" s="129"/>
      <c r="F238" s="129"/>
      <c r="G238" s="129"/>
      <c r="H238" s="129"/>
      <c r="I238" s="129"/>
      <c r="J238" s="129"/>
      <c r="K238" s="129"/>
      <c r="L238" s="129"/>
      <c r="M238" s="129"/>
      <c r="N238" s="129"/>
      <c r="O238" s="129"/>
      <c r="P238" s="129"/>
      <c r="Q238" s="129"/>
      <c r="R238" s="129"/>
      <c r="S238" s="129"/>
      <c r="T238" s="129"/>
      <c r="U238" s="129"/>
      <c r="V238" s="129"/>
      <c r="W238" s="129"/>
      <c r="X238" s="129"/>
      <c r="Y238" s="129"/>
      <c r="Z238" s="129"/>
      <c r="AA238" s="129"/>
      <c r="AB238" s="129"/>
      <c r="AC238" s="129"/>
      <c r="AD238" s="129"/>
      <c r="AE238" s="129"/>
      <c r="AF238" s="129"/>
      <c r="AG238" s="129"/>
      <c r="AH238" s="67"/>
      <c r="AI238" s="67"/>
    </row>
    <row r="239" spans="1:35" ht="22.35" customHeight="1" x14ac:dyDescent="0.2">
      <c r="A239" s="130"/>
      <c r="B239" s="128"/>
      <c r="C239" s="129"/>
      <c r="D239" s="129"/>
      <c r="E239" s="129"/>
      <c r="F239" s="129"/>
      <c r="G239" s="129"/>
      <c r="H239" s="129"/>
      <c r="I239" s="129"/>
      <c r="J239" s="129"/>
      <c r="K239" s="129"/>
      <c r="L239" s="129"/>
      <c r="M239" s="129"/>
      <c r="N239" s="129"/>
      <c r="O239" s="129"/>
      <c r="P239" s="129"/>
      <c r="Q239" s="129"/>
      <c r="R239" s="129"/>
      <c r="S239" s="129"/>
      <c r="T239" s="129"/>
      <c r="U239" s="129"/>
      <c r="V239" s="129"/>
      <c r="W239" s="129"/>
      <c r="X239" s="129"/>
      <c r="Y239" s="129"/>
      <c r="Z239" s="129"/>
      <c r="AA239" s="129"/>
      <c r="AB239" s="129"/>
      <c r="AC239" s="129"/>
      <c r="AD239" s="129"/>
      <c r="AE239" s="129"/>
      <c r="AF239" s="129"/>
      <c r="AG239" s="129"/>
      <c r="AH239" s="67"/>
      <c r="AI239" s="67"/>
    </row>
    <row r="240" spans="1:35" ht="22.35" customHeight="1" thickBot="1" x14ac:dyDescent="0.25">
      <c r="A240" s="98" t="s">
        <v>279</v>
      </c>
      <c r="B240" s="48"/>
      <c r="C240" s="66"/>
      <c r="D240" s="48"/>
      <c r="E240" s="48"/>
      <c r="F240" s="66"/>
      <c r="G240" s="48"/>
      <c r="H240" s="48"/>
      <c r="I240" s="66"/>
      <c r="J240" s="66"/>
      <c r="K240" s="48"/>
      <c r="L240" s="66"/>
      <c r="M240" s="48"/>
      <c r="N240" s="48"/>
      <c r="O240" s="66"/>
      <c r="P240" s="48"/>
      <c r="Q240" s="66"/>
      <c r="R240" s="66"/>
      <c r="S240" s="48"/>
      <c r="T240" s="48"/>
      <c r="U240" s="66"/>
      <c r="V240" s="48"/>
      <c r="W240" s="66"/>
      <c r="X240" s="66"/>
      <c r="Y240" s="48"/>
      <c r="Z240" s="48"/>
      <c r="AA240" s="48"/>
      <c r="AB240" s="48"/>
      <c r="AC240" s="48"/>
      <c r="AD240" s="48"/>
      <c r="AE240" s="66"/>
      <c r="AF240" s="48"/>
      <c r="AG240" s="48"/>
      <c r="AH240" s="67"/>
      <c r="AI240" s="67"/>
    </row>
    <row r="241" spans="1:36" ht="22.35" customHeight="1" x14ac:dyDescent="0.2">
      <c r="A241" s="69"/>
      <c r="B241" s="1411" t="s">
        <v>280</v>
      </c>
      <c r="C241" s="1412"/>
      <c r="D241" s="226" t="s">
        <v>97</v>
      </c>
      <c r="E241" s="227"/>
      <c r="F241" s="1413"/>
      <c r="G241" s="1414"/>
      <c r="H241" s="226" t="s">
        <v>98</v>
      </c>
      <c r="I241" s="227"/>
      <c r="J241" s="1413"/>
      <c r="K241" s="1414"/>
      <c r="L241" s="226" t="s">
        <v>99</v>
      </c>
      <c r="M241" s="227"/>
      <c r="N241" s="1413"/>
      <c r="O241" s="1414"/>
      <c r="P241" s="226" t="s">
        <v>100</v>
      </c>
      <c r="Q241" s="227"/>
      <c r="R241" s="1413"/>
      <c r="S241" s="1414"/>
      <c r="T241" s="226" t="s">
        <v>101</v>
      </c>
      <c r="U241" s="227"/>
      <c r="V241" s="1413"/>
      <c r="W241" s="1414"/>
      <c r="X241" s="226" t="s">
        <v>102</v>
      </c>
      <c r="Y241" s="227"/>
      <c r="Z241" s="1413"/>
      <c r="AA241" s="1414"/>
      <c r="AB241" s="226" t="s">
        <v>103</v>
      </c>
      <c r="AC241" s="227"/>
      <c r="AD241" s="227"/>
      <c r="AE241" s="1415" t="s">
        <v>104</v>
      </c>
      <c r="AF241" s="227"/>
      <c r="AG241" s="227"/>
      <c r="AH241" s="227"/>
      <c r="AI241" s="1416"/>
    </row>
    <row r="242" spans="1:36" ht="22.35" customHeight="1" x14ac:dyDescent="0.2">
      <c r="A242" s="69"/>
      <c r="B242" s="1045" t="s">
        <v>281</v>
      </c>
      <c r="C242" s="1046" t="s">
        <v>162</v>
      </c>
      <c r="D242" s="1047" t="s">
        <v>282</v>
      </c>
      <c r="E242" s="1048"/>
      <c r="F242" s="1049"/>
      <c r="G242" s="1050"/>
      <c r="H242" s="2119" t="s">
        <v>282</v>
      </c>
      <c r="I242" s="2120"/>
      <c r="J242" s="1049"/>
      <c r="K242" s="1050"/>
      <c r="L242" s="2119" t="s">
        <v>282</v>
      </c>
      <c r="M242" s="2120"/>
      <c r="N242" s="1049"/>
      <c r="O242" s="1050"/>
      <c r="P242" s="2119" t="s">
        <v>283</v>
      </c>
      <c r="Q242" s="2120"/>
      <c r="R242" s="1049"/>
      <c r="S242" s="1050"/>
      <c r="T242" s="2119" t="s">
        <v>284</v>
      </c>
      <c r="U242" s="2120"/>
      <c r="V242" s="1049"/>
      <c r="W242" s="1051"/>
      <c r="X242" s="2121"/>
      <c r="Y242" s="2121"/>
      <c r="Z242" s="1052"/>
      <c r="AA242" s="1051"/>
      <c r="AB242" s="2121"/>
      <c r="AC242" s="2121"/>
      <c r="AD242" s="2121"/>
      <c r="AE242" s="1051"/>
      <c r="AF242" s="2121"/>
      <c r="AG242" s="2121"/>
      <c r="AH242" s="2122"/>
      <c r="AI242" s="1053"/>
    </row>
    <row r="243" spans="1:36" ht="22.35" customHeight="1" x14ac:dyDescent="0.2">
      <c r="A243" s="69"/>
      <c r="B243" s="1045" t="s">
        <v>281</v>
      </c>
      <c r="C243" s="1046" t="s">
        <v>285</v>
      </c>
      <c r="D243" s="1047" t="s">
        <v>282</v>
      </c>
      <c r="E243" s="1048"/>
      <c r="F243" s="1049"/>
      <c r="G243" s="1050"/>
      <c r="H243" s="2119" t="s">
        <v>282</v>
      </c>
      <c r="I243" s="2120"/>
      <c r="J243" s="1049"/>
      <c r="K243" s="1050"/>
      <c r="L243" s="2119" t="s">
        <v>282</v>
      </c>
      <c r="M243" s="2120"/>
      <c r="N243" s="1049"/>
      <c r="O243" s="1050"/>
      <c r="P243" s="2119" t="s">
        <v>283</v>
      </c>
      <c r="Q243" s="2120"/>
      <c r="R243" s="1049"/>
      <c r="S243" s="1050"/>
      <c r="T243" s="2119" t="s">
        <v>284</v>
      </c>
      <c r="U243" s="2120"/>
      <c r="V243" s="1049"/>
      <c r="W243" s="1051"/>
      <c r="X243" s="2121"/>
      <c r="Y243" s="2121"/>
      <c r="Z243" s="1052"/>
      <c r="AA243" s="1051"/>
      <c r="AB243" s="2121"/>
      <c r="AC243" s="2121"/>
      <c r="AD243" s="2121"/>
      <c r="AE243" s="1051"/>
      <c r="AF243" s="2121"/>
      <c r="AG243" s="2121"/>
      <c r="AH243" s="2122"/>
      <c r="AI243" s="1053"/>
    </row>
    <row r="244" spans="1:36" ht="22.35" customHeight="1" x14ac:dyDescent="0.2">
      <c r="A244" s="69"/>
      <c r="B244" s="1045" t="s">
        <v>286</v>
      </c>
      <c r="C244" s="1046" t="s">
        <v>166</v>
      </c>
      <c r="D244" s="1047" t="s">
        <v>282</v>
      </c>
      <c r="E244" s="1048"/>
      <c r="F244" s="1049"/>
      <c r="G244" s="1050"/>
      <c r="H244" s="2119" t="s">
        <v>282</v>
      </c>
      <c r="I244" s="2120"/>
      <c r="J244" s="1049"/>
      <c r="K244" s="1050"/>
      <c r="L244" s="2119" t="s">
        <v>282</v>
      </c>
      <c r="M244" s="2120"/>
      <c r="N244" s="1049"/>
      <c r="O244" s="1050"/>
      <c r="P244" s="2119" t="s">
        <v>287</v>
      </c>
      <c r="Q244" s="2120"/>
      <c r="R244" s="1049"/>
      <c r="S244" s="1050"/>
      <c r="T244" s="2119" t="s">
        <v>284</v>
      </c>
      <c r="U244" s="2120"/>
      <c r="V244" s="1049"/>
      <c r="W244" s="1051"/>
      <c r="X244" s="2121"/>
      <c r="Y244" s="2121"/>
      <c r="Z244" s="1052"/>
      <c r="AA244" s="1051"/>
      <c r="AB244" s="2121"/>
      <c r="AC244" s="2121"/>
      <c r="AD244" s="2121"/>
      <c r="AE244" s="1051"/>
      <c r="AF244" s="2121"/>
      <c r="AG244" s="2121"/>
      <c r="AH244" s="2122"/>
      <c r="AI244" s="1053"/>
    </row>
    <row r="245" spans="1:36" ht="22.35" customHeight="1" x14ac:dyDescent="0.2">
      <c r="A245" s="69"/>
      <c r="B245" s="1045" t="s">
        <v>288</v>
      </c>
      <c r="C245" s="1046" t="s">
        <v>153</v>
      </c>
      <c r="D245" s="1047" t="s">
        <v>282</v>
      </c>
      <c r="E245" s="1048"/>
      <c r="F245" s="1049"/>
      <c r="G245" s="1050"/>
      <c r="H245" s="2119" t="s">
        <v>282</v>
      </c>
      <c r="I245" s="2120"/>
      <c r="J245" s="1049"/>
      <c r="K245" s="1050"/>
      <c r="L245" s="2119" t="s">
        <v>282</v>
      </c>
      <c r="M245" s="2120"/>
      <c r="N245" s="1049"/>
      <c r="O245" s="1050"/>
      <c r="P245" s="2119" t="s">
        <v>283</v>
      </c>
      <c r="Q245" s="2120"/>
      <c r="R245" s="1049"/>
      <c r="S245" s="1050"/>
      <c r="T245" s="2119" t="s">
        <v>284</v>
      </c>
      <c r="U245" s="2120"/>
      <c r="V245" s="1049"/>
      <c r="W245" s="1051"/>
      <c r="X245" s="2121"/>
      <c r="Y245" s="2121"/>
      <c r="Z245" s="1052"/>
      <c r="AA245" s="1051"/>
      <c r="AB245" s="2121"/>
      <c r="AC245" s="2121"/>
      <c r="AD245" s="2121"/>
      <c r="AE245" s="1051"/>
      <c r="AF245" s="2121"/>
      <c r="AG245" s="2121"/>
      <c r="AH245" s="2122"/>
      <c r="AI245" s="1053"/>
    </row>
    <row r="246" spans="1:36" ht="22.35" customHeight="1" x14ac:dyDescent="0.2">
      <c r="A246" s="69"/>
      <c r="B246" s="1045" t="s">
        <v>295</v>
      </c>
      <c r="C246" s="1046" t="s">
        <v>296</v>
      </c>
      <c r="D246" s="1047" t="s">
        <v>282</v>
      </c>
      <c r="E246" s="1048"/>
      <c r="F246" s="1049"/>
      <c r="G246" s="1050"/>
      <c r="H246" s="2119" t="s">
        <v>282</v>
      </c>
      <c r="I246" s="2120"/>
      <c r="J246" s="1049"/>
      <c r="K246" s="1050"/>
      <c r="L246" s="2119" t="s">
        <v>282</v>
      </c>
      <c r="M246" s="2120"/>
      <c r="N246" s="1049"/>
      <c r="O246" s="1050"/>
      <c r="P246" s="2119" t="s">
        <v>282</v>
      </c>
      <c r="Q246" s="2120"/>
      <c r="R246" s="1049"/>
      <c r="S246" s="1050"/>
      <c r="T246" s="2119" t="s">
        <v>291</v>
      </c>
      <c r="U246" s="2120"/>
      <c r="V246" s="1049"/>
      <c r="W246" s="1051"/>
      <c r="X246" s="2121"/>
      <c r="Y246" s="2121"/>
      <c r="Z246" s="1052"/>
      <c r="AA246" s="1051"/>
      <c r="AB246" s="2121"/>
      <c r="AC246" s="2121"/>
      <c r="AD246" s="2121"/>
      <c r="AE246" s="1051"/>
      <c r="AF246" s="2121"/>
      <c r="AG246" s="2121"/>
      <c r="AH246" s="2122"/>
      <c r="AI246" s="1053"/>
    </row>
    <row r="247" spans="1:36" ht="22.35" customHeight="1" x14ac:dyDescent="0.2">
      <c r="A247" s="69"/>
      <c r="B247" s="1045" t="s">
        <v>297</v>
      </c>
      <c r="C247" s="1046" t="s">
        <v>151</v>
      </c>
      <c r="D247" s="1047" t="s">
        <v>282</v>
      </c>
      <c r="E247" s="1048"/>
      <c r="F247" s="1049"/>
      <c r="G247" s="1050"/>
      <c r="H247" s="2119" t="s">
        <v>282</v>
      </c>
      <c r="I247" s="2120"/>
      <c r="J247" s="1049"/>
      <c r="K247" s="1050"/>
      <c r="L247" s="2119" t="s">
        <v>282</v>
      </c>
      <c r="M247" s="2120"/>
      <c r="N247" s="1049"/>
      <c r="O247" s="1050"/>
      <c r="P247" s="2119" t="s">
        <v>283</v>
      </c>
      <c r="Q247" s="2120"/>
      <c r="R247" s="1049"/>
      <c r="S247" s="1050"/>
      <c r="T247" s="2119" t="s">
        <v>284</v>
      </c>
      <c r="U247" s="2120"/>
      <c r="V247" s="1049"/>
      <c r="W247" s="1051"/>
      <c r="X247" s="2121"/>
      <c r="Y247" s="2121"/>
      <c r="Z247" s="1052"/>
      <c r="AA247" s="1051"/>
      <c r="AB247" s="2121"/>
      <c r="AC247" s="2121"/>
      <c r="AD247" s="2121"/>
      <c r="AE247" s="1051"/>
      <c r="AF247" s="2121"/>
      <c r="AG247" s="2121"/>
      <c r="AH247" s="2122"/>
      <c r="AI247" s="1053"/>
    </row>
    <row r="248" spans="1:36" ht="22.35" customHeight="1" x14ac:dyDescent="0.2">
      <c r="A248" s="69"/>
      <c r="B248" s="1045" t="s">
        <v>297</v>
      </c>
      <c r="C248" s="1046" t="s">
        <v>145</v>
      </c>
      <c r="D248" s="1047" t="s">
        <v>282</v>
      </c>
      <c r="E248" s="1048"/>
      <c r="F248" s="1049"/>
      <c r="G248" s="1050"/>
      <c r="H248" s="2119" t="s">
        <v>282</v>
      </c>
      <c r="I248" s="2120"/>
      <c r="J248" s="1049"/>
      <c r="K248" s="1050"/>
      <c r="L248" s="2119" t="s">
        <v>282</v>
      </c>
      <c r="M248" s="2120"/>
      <c r="N248" s="1049"/>
      <c r="O248" s="1050"/>
      <c r="P248" s="2119" t="s">
        <v>283</v>
      </c>
      <c r="Q248" s="2120"/>
      <c r="R248" s="1049"/>
      <c r="S248" s="1050"/>
      <c r="T248" s="2119" t="s">
        <v>284</v>
      </c>
      <c r="U248" s="2120"/>
      <c r="V248" s="1049"/>
      <c r="W248" s="1051"/>
      <c r="X248" s="2121"/>
      <c r="Y248" s="2121"/>
      <c r="Z248" s="1052"/>
      <c r="AA248" s="1051"/>
      <c r="AB248" s="2121"/>
      <c r="AC248" s="2121"/>
      <c r="AD248" s="2121"/>
      <c r="AE248" s="1051"/>
      <c r="AF248" s="2121"/>
      <c r="AG248" s="2121"/>
      <c r="AH248" s="2122"/>
      <c r="AI248" s="1053"/>
    </row>
    <row r="249" spans="1:36" ht="22.35" customHeight="1" x14ac:dyDescent="0.2">
      <c r="A249" s="69"/>
      <c r="B249" s="314" t="s">
        <v>301</v>
      </c>
      <c r="C249" s="1046" t="s">
        <v>146</v>
      </c>
      <c r="D249" s="1047" t="s">
        <v>282</v>
      </c>
      <c r="E249" s="1048"/>
      <c r="F249" s="1049"/>
      <c r="G249" s="1050"/>
      <c r="H249" s="2119" t="s">
        <v>282</v>
      </c>
      <c r="I249" s="2120"/>
      <c r="J249" s="1049"/>
      <c r="K249" s="1050"/>
      <c r="L249" s="2119" t="s">
        <v>282</v>
      </c>
      <c r="M249" s="2120"/>
      <c r="N249" s="1049"/>
      <c r="O249" s="1050"/>
      <c r="P249" s="2119" t="s">
        <v>283</v>
      </c>
      <c r="Q249" s="2120"/>
      <c r="R249" s="1049"/>
      <c r="S249" s="1050"/>
      <c r="T249" s="2119" t="s">
        <v>284</v>
      </c>
      <c r="U249" s="2120"/>
      <c r="V249" s="1052"/>
      <c r="W249" s="315"/>
      <c r="X249" s="319"/>
      <c r="Y249" s="319"/>
      <c r="Z249" s="316"/>
      <c r="AA249" s="315"/>
      <c r="AB249" s="319"/>
      <c r="AC249" s="319"/>
      <c r="AD249" s="319"/>
      <c r="AE249" s="315"/>
      <c r="AF249" s="319"/>
      <c r="AG249" s="319"/>
      <c r="AH249" s="320"/>
      <c r="AI249" s="317"/>
      <c r="AJ249" s="124"/>
    </row>
    <row r="250" spans="1:36" ht="22.35" customHeight="1" x14ac:dyDescent="0.2">
      <c r="A250" s="69"/>
      <c r="B250" s="1045" t="s">
        <v>302</v>
      </c>
      <c r="C250" s="1046" t="s">
        <v>154</v>
      </c>
      <c r="D250" s="1047" t="s">
        <v>282</v>
      </c>
      <c r="E250" s="1048"/>
      <c r="F250" s="1049"/>
      <c r="G250" s="1050"/>
      <c r="H250" s="2119" t="s">
        <v>282</v>
      </c>
      <c r="I250" s="2120"/>
      <c r="J250" s="1049"/>
      <c r="K250" s="1050"/>
      <c r="L250" s="2119" t="s">
        <v>282</v>
      </c>
      <c r="M250" s="2120"/>
      <c r="N250" s="1049"/>
      <c r="O250" s="1050"/>
      <c r="P250" s="2119" t="s">
        <v>283</v>
      </c>
      <c r="Q250" s="2120"/>
      <c r="R250" s="1049"/>
      <c r="S250" s="1050"/>
      <c r="T250" s="2119" t="s">
        <v>284</v>
      </c>
      <c r="U250" s="2120"/>
      <c r="V250" s="1049"/>
      <c r="W250" s="1051"/>
      <c r="X250" s="2121"/>
      <c r="Y250" s="2121"/>
      <c r="Z250" s="2121"/>
      <c r="AA250" s="1051"/>
      <c r="AB250" s="2121"/>
      <c r="AC250" s="2121"/>
      <c r="AD250" s="2121"/>
      <c r="AE250" s="1051"/>
      <c r="AF250" s="2121"/>
      <c r="AG250" s="2121"/>
      <c r="AH250" s="2122"/>
      <c r="AI250" s="1053"/>
      <c r="AJ250" s="124"/>
    </row>
    <row r="251" spans="1:36" ht="22.35" customHeight="1" x14ac:dyDescent="0.2">
      <c r="A251" s="69"/>
      <c r="B251" s="1045" t="s">
        <v>303</v>
      </c>
      <c r="C251" s="1046" t="s">
        <v>132</v>
      </c>
      <c r="D251" s="1047" t="s">
        <v>304</v>
      </c>
      <c r="E251" s="1048"/>
      <c r="F251" s="1049"/>
      <c r="G251" s="1050"/>
      <c r="H251" s="2119" t="s">
        <v>304</v>
      </c>
      <c r="I251" s="2120"/>
      <c r="J251" s="1049"/>
      <c r="K251" s="1050"/>
      <c r="L251" s="2119" t="s">
        <v>304</v>
      </c>
      <c r="M251" s="2120"/>
      <c r="N251" s="2120"/>
      <c r="O251" s="1050"/>
      <c r="P251" s="2119" t="s">
        <v>304</v>
      </c>
      <c r="Q251" s="2120"/>
      <c r="R251" s="2120"/>
      <c r="S251" s="1050"/>
      <c r="T251" s="2119" t="s">
        <v>294</v>
      </c>
      <c r="U251" s="2120"/>
      <c r="V251" s="1049"/>
      <c r="W251" s="1056"/>
      <c r="X251" s="2121"/>
      <c r="Y251" s="2121"/>
      <c r="Z251" s="2121"/>
      <c r="AA251" s="1051"/>
      <c r="AB251" s="2121"/>
      <c r="AC251" s="2121"/>
      <c r="AD251" s="2121"/>
      <c r="AE251" s="1051"/>
      <c r="AF251" s="2121"/>
      <c r="AG251" s="2121"/>
      <c r="AH251" s="2122"/>
      <c r="AI251" s="1053"/>
      <c r="AJ251" s="124"/>
    </row>
    <row r="252" spans="1:36" ht="22.35" customHeight="1" x14ac:dyDescent="0.2">
      <c r="A252" s="69"/>
      <c r="B252" s="1045" t="s">
        <v>305</v>
      </c>
      <c r="C252" s="1046" t="s">
        <v>136</v>
      </c>
      <c r="D252" s="1047" t="s">
        <v>304</v>
      </c>
      <c r="E252" s="1048"/>
      <c r="F252" s="1049"/>
      <c r="G252" s="1050"/>
      <c r="H252" s="2119" t="s">
        <v>304</v>
      </c>
      <c r="I252" s="2120"/>
      <c r="J252" s="1049"/>
      <c r="K252" s="1050"/>
      <c r="L252" s="2119" t="s">
        <v>304</v>
      </c>
      <c r="M252" s="2120"/>
      <c r="N252" s="2120"/>
      <c r="O252" s="1050"/>
      <c r="P252" s="2119" t="s">
        <v>304</v>
      </c>
      <c r="Q252" s="2120"/>
      <c r="R252" s="2120"/>
      <c r="S252" s="1050"/>
      <c r="T252" s="2119" t="s">
        <v>294</v>
      </c>
      <c r="U252" s="2120"/>
      <c r="V252" s="1049"/>
      <c r="W252" s="1056"/>
      <c r="X252" s="2121"/>
      <c r="Y252" s="2121"/>
      <c r="Z252" s="1052"/>
      <c r="AA252" s="2123"/>
      <c r="AB252" s="2121"/>
      <c r="AC252" s="2121"/>
      <c r="AD252" s="2121"/>
      <c r="AE252" s="1051"/>
      <c r="AF252" s="2121"/>
      <c r="AG252" s="2121"/>
      <c r="AH252" s="2122"/>
      <c r="AI252" s="1053"/>
      <c r="AJ252" s="124"/>
    </row>
    <row r="253" spans="1:36" ht="22.35" customHeight="1" thickBot="1" x14ac:dyDescent="0.25">
      <c r="A253" s="69"/>
      <c r="B253" s="321" t="s">
        <v>306</v>
      </c>
      <c r="C253" s="322" t="s">
        <v>138</v>
      </c>
      <c r="D253" s="1057" t="s">
        <v>307</v>
      </c>
      <c r="E253" s="323"/>
      <c r="F253" s="1058"/>
      <c r="G253" s="324"/>
      <c r="H253" s="1059" t="s">
        <v>307</v>
      </c>
      <c r="I253" s="1060"/>
      <c r="J253" s="1058"/>
      <c r="K253" s="324"/>
      <c r="L253" s="1059" t="s">
        <v>307</v>
      </c>
      <c r="M253" s="1060"/>
      <c r="N253" s="1060"/>
      <c r="O253" s="324"/>
      <c r="P253" s="1059" t="s">
        <v>308</v>
      </c>
      <c r="Q253" s="1060"/>
      <c r="R253" s="1060"/>
      <c r="S253" s="324"/>
      <c r="T253" s="1059" t="s">
        <v>309</v>
      </c>
      <c r="U253" s="1060"/>
      <c r="V253" s="1058"/>
      <c r="W253" s="325"/>
      <c r="X253" s="1061"/>
      <c r="Y253" s="1061"/>
      <c r="Z253" s="1062"/>
      <c r="AA253" s="1063"/>
      <c r="AB253" s="1061"/>
      <c r="AC253" s="1061"/>
      <c r="AD253" s="1061"/>
      <c r="AE253" s="326"/>
      <c r="AF253" s="1061"/>
      <c r="AG253" s="1061"/>
      <c r="AH253" s="1064"/>
      <c r="AI253" s="327"/>
      <c r="AJ253" s="124"/>
    </row>
    <row r="254" spans="1:36" ht="22.35" customHeight="1" x14ac:dyDescent="0.2">
      <c r="A254" s="69"/>
      <c r="B254" s="134"/>
      <c r="C254" s="135"/>
      <c r="D254" s="136"/>
      <c r="E254" s="137"/>
      <c r="F254" s="137"/>
      <c r="G254" s="138"/>
      <c r="H254" s="136"/>
      <c r="I254" s="137"/>
      <c r="J254" s="137"/>
      <c r="K254" s="138"/>
      <c r="L254" s="136"/>
      <c r="M254" s="137"/>
      <c r="N254" s="137"/>
      <c r="O254" s="138"/>
      <c r="P254" s="128"/>
      <c r="Q254" s="137"/>
      <c r="R254" s="137"/>
      <c r="S254" s="138"/>
      <c r="T254" s="128"/>
      <c r="U254" s="137"/>
      <c r="V254" s="137"/>
      <c r="W254" s="137"/>
      <c r="X254" s="137"/>
      <c r="Y254" s="137"/>
      <c r="Z254" s="137"/>
      <c r="AA254" s="138"/>
      <c r="AB254" s="137"/>
      <c r="AC254" s="137"/>
      <c r="AD254" s="137"/>
      <c r="AE254" s="138"/>
      <c r="AF254" s="137"/>
      <c r="AG254" s="137"/>
      <c r="AH254" s="125"/>
      <c r="AI254" s="125"/>
      <c r="AJ254" s="124"/>
    </row>
    <row r="255" spans="1:36" ht="22.35" customHeight="1" thickBot="1" x14ac:dyDescent="0.25">
      <c r="A255" s="97"/>
      <c r="B255" s="486" t="s">
        <v>29</v>
      </c>
      <c r="C255" s="1685">
        <v>1</v>
      </c>
      <c r="D255" s="1716">
        <v>2</v>
      </c>
      <c r="E255" s="1716">
        <v>3</v>
      </c>
      <c r="F255" s="1685">
        <v>4</v>
      </c>
      <c r="G255" s="1685">
        <v>5</v>
      </c>
      <c r="H255" s="1685">
        <v>6</v>
      </c>
      <c r="I255" s="1685">
        <v>7</v>
      </c>
      <c r="J255" s="1685">
        <v>8</v>
      </c>
      <c r="K255" s="1716">
        <v>9</v>
      </c>
      <c r="L255" s="1716">
        <v>10</v>
      </c>
      <c r="M255" s="1685">
        <v>11</v>
      </c>
      <c r="N255" s="1685">
        <v>12</v>
      </c>
      <c r="O255" s="1685">
        <v>13</v>
      </c>
      <c r="P255" s="1685">
        <v>14</v>
      </c>
      <c r="Q255" s="1685">
        <v>15</v>
      </c>
      <c r="R255" s="1716">
        <v>16</v>
      </c>
      <c r="S255" s="1716">
        <v>17</v>
      </c>
      <c r="T255" s="1685">
        <v>18</v>
      </c>
      <c r="U255" s="1685">
        <v>19</v>
      </c>
      <c r="V255" s="1685">
        <v>20</v>
      </c>
      <c r="W255" s="1685">
        <v>21</v>
      </c>
      <c r="X255" s="1685">
        <v>22</v>
      </c>
      <c r="Y255" s="1716">
        <v>23</v>
      </c>
      <c r="Z255" s="1716">
        <v>24</v>
      </c>
      <c r="AA255" s="1685">
        <v>25</v>
      </c>
      <c r="AB255" s="1685">
        <v>26</v>
      </c>
      <c r="AC255" s="1685">
        <v>27</v>
      </c>
      <c r="AD255" s="1685">
        <v>28</v>
      </c>
      <c r="AE255" s="1685">
        <v>29</v>
      </c>
      <c r="AF255" s="1716">
        <v>30</v>
      </c>
      <c r="AG255" s="1699"/>
      <c r="AH255" s="118"/>
      <c r="AI255" s="112"/>
    </row>
    <row r="256" spans="1:36" ht="22.35" customHeight="1" x14ac:dyDescent="0.2">
      <c r="A256" s="69"/>
      <c r="B256" s="1422" t="s">
        <v>310</v>
      </c>
      <c r="C256" s="1400" t="s">
        <v>162</v>
      </c>
      <c r="D256" s="1400"/>
      <c r="E256" s="1400"/>
      <c r="F256" s="1400" t="s">
        <v>162</v>
      </c>
      <c r="G256" s="1400" t="s">
        <v>162</v>
      </c>
      <c r="H256" s="1400" t="s">
        <v>162</v>
      </c>
      <c r="I256" s="1400" t="s">
        <v>162</v>
      </c>
      <c r="J256" s="1400" t="s">
        <v>162</v>
      </c>
      <c r="K256" s="1400"/>
      <c r="L256" s="1400"/>
      <c r="M256" s="1399" t="s">
        <v>162</v>
      </c>
      <c r="N256" s="1399" t="s">
        <v>162</v>
      </c>
      <c r="O256" s="1399" t="s">
        <v>162</v>
      </c>
      <c r="P256" s="1399" t="s">
        <v>162</v>
      </c>
      <c r="Q256" s="1399" t="s">
        <v>162</v>
      </c>
      <c r="R256" s="1399"/>
      <c r="S256" s="1399"/>
      <c r="T256" s="1399" t="s">
        <v>162</v>
      </c>
      <c r="U256" s="1399" t="s">
        <v>162</v>
      </c>
      <c r="V256" s="1399" t="s">
        <v>162</v>
      </c>
      <c r="W256" s="1399" t="s">
        <v>162</v>
      </c>
      <c r="X256" s="1399" t="s">
        <v>162</v>
      </c>
      <c r="Y256" s="1399"/>
      <c r="Z256" s="1399"/>
      <c r="AA256" s="1399" t="s">
        <v>162</v>
      </c>
      <c r="AB256" s="1399" t="s">
        <v>162</v>
      </c>
      <c r="AC256" s="1399" t="s">
        <v>162</v>
      </c>
      <c r="AD256" s="1399" t="s">
        <v>162</v>
      </c>
      <c r="AE256" s="1399" t="s">
        <v>162</v>
      </c>
      <c r="AF256" s="1399"/>
      <c r="AG256" s="2124"/>
      <c r="AH256" s="117"/>
      <c r="AI256" s="117"/>
    </row>
    <row r="257" spans="1:35" ht="22.35" customHeight="1" x14ac:dyDescent="0.2">
      <c r="A257" s="69"/>
      <c r="B257" s="1068" t="s">
        <v>311</v>
      </c>
      <c r="C257" s="781" t="s">
        <v>162</v>
      </c>
      <c r="D257" s="781"/>
      <c r="E257" s="781"/>
      <c r="F257" s="781" t="s">
        <v>162</v>
      </c>
      <c r="G257" s="781" t="s">
        <v>162</v>
      </c>
      <c r="H257" s="781" t="s">
        <v>162</v>
      </c>
      <c r="I257" s="781" t="s">
        <v>162</v>
      </c>
      <c r="J257" s="781" t="s">
        <v>162</v>
      </c>
      <c r="K257" s="781"/>
      <c r="L257" s="781"/>
      <c r="M257" s="781" t="s">
        <v>162</v>
      </c>
      <c r="N257" s="781" t="s">
        <v>162</v>
      </c>
      <c r="O257" s="781" t="s">
        <v>162</v>
      </c>
      <c r="P257" s="781" t="s">
        <v>162</v>
      </c>
      <c r="Q257" s="781" t="s">
        <v>162</v>
      </c>
      <c r="R257" s="781"/>
      <c r="S257" s="781"/>
      <c r="T257" s="781" t="s">
        <v>162</v>
      </c>
      <c r="U257" s="781" t="s">
        <v>162</v>
      </c>
      <c r="V257" s="781" t="s">
        <v>162</v>
      </c>
      <c r="W257" s="781" t="s">
        <v>162</v>
      </c>
      <c r="X257" s="781" t="s">
        <v>162</v>
      </c>
      <c r="Y257" s="781"/>
      <c r="Z257" s="781"/>
      <c r="AA257" s="781" t="s">
        <v>162</v>
      </c>
      <c r="AB257" s="781" t="s">
        <v>162</v>
      </c>
      <c r="AC257" s="781" t="s">
        <v>162</v>
      </c>
      <c r="AD257" s="781" t="s">
        <v>162</v>
      </c>
      <c r="AE257" s="781" t="s">
        <v>162</v>
      </c>
      <c r="AF257" s="781"/>
      <c r="AG257" s="923"/>
      <c r="AH257" s="117"/>
      <c r="AI257" s="117"/>
    </row>
    <row r="258" spans="1:35" ht="22.35" customHeight="1" x14ac:dyDescent="0.2">
      <c r="A258" s="69"/>
      <c r="B258" s="1068" t="s">
        <v>312</v>
      </c>
      <c r="C258" s="781" t="s">
        <v>285</v>
      </c>
      <c r="D258" s="781"/>
      <c r="E258" s="781"/>
      <c r="F258" s="781" t="s">
        <v>285</v>
      </c>
      <c r="G258" s="781" t="s">
        <v>285</v>
      </c>
      <c r="H258" s="781" t="s">
        <v>162</v>
      </c>
      <c r="I258" s="781" t="s">
        <v>285</v>
      </c>
      <c r="J258" s="781" t="s">
        <v>285</v>
      </c>
      <c r="K258" s="781"/>
      <c r="L258" s="781"/>
      <c r="M258" s="781" t="s">
        <v>285</v>
      </c>
      <c r="N258" s="781" t="s">
        <v>285</v>
      </c>
      <c r="O258" s="781" t="s">
        <v>162</v>
      </c>
      <c r="P258" s="781" t="s">
        <v>285</v>
      </c>
      <c r="Q258" s="781" t="s">
        <v>285</v>
      </c>
      <c r="R258" s="781"/>
      <c r="S258" s="781"/>
      <c r="T258" s="781" t="s">
        <v>285</v>
      </c>
      <c r="U258" s="781" t="s">
        <v>285</v>
      </c>
      <c r="V258" s="781" t="s">
        <v>162</v>
      </c>
      <c r="W258" s="781" t="s">
        <v>285</v>
      </c>
      <c r="X258" s="781" t="s">
        <v>285</v>
      </c>
      <c r="Y258" s="781"/>
      <c r="Z258" s="781"/>
      <c r="AA258" s="781" t="s">
        <v>285</v>
      </c>
      <c r="AB258" s="781" t="s">
        <v>285</v>
      </c>
      <c r="AC258" s="781" t="s">
        <v>162</v>
      </c>
      <c r="AD258" s="781" t="s">
        <v>285</v>
      </c>
      <c r="AE258" s="781" t="s">
        <v>285</v>
      </c>
      <c r="AF258" s="781"/>
      <c r="AG258" s="923"/>
      <c r="AH258" s="117"/>
      <c r="AI258" s="117"/>
    </row>
    <row r="259" spans="1:35" ht="22.35" customHeight="1" x14ac:dyDescent="0.2">
      <c r="A259" s="69"/>
      <c r="B259" s="1068" t="s">
        <v>314</v>
      </c>
      <c r="C259" s="781" t="s">
        <v>166</v>
      </c>
      <c r="D259" s="781"/>
      <c r="E259" s="781"/>
      <c r="F259" s="781" t="s">
        <v>166</v>
      </c>
      <c r="G259" s="781" t="s">
        <v>166</v>
      </c>
      <c r="H259" s="781" t="s">
        <v>166</v>
      </c>
      <c r="I259" s="781" t="s">
        <v>166</v>
      </c>
      <c r="J259" s="781" t="s">
        <v>166</v>
      </c>
      <c r="K259" s="781"/>
      <c r="L259" s="781"/>
      <c r="M259" s="930" t="s">
        <v>166</v>
      </c>
      <c r="N259" s="930" t="s">
        <v>166</v>
      </c>
      <c r="O259" s="930" t="s">
        <v>490</v>
      </c>
      <c r="P259" s="780" t="s">
        <v>166</v>
      </c>
      <c r="Q259" s="780" t="s">
        <v>166</v>
      </c>
      <c r="R259" s="781"/>
      <c r="S259" s="781"/>
      <c r="T259" s="781" t="s">
        <v>166</v>
      </c>
      <c r="U259" s="781" t="s">
        <v>166</v>
      </c>
      <c r="V259" s="781" t="s">
        <v>166</v>
      </c>
      <c r="W259" s="781" t="s">
        <v>166</v>
      </c>
      <c r="X259" s="781" t="s">
        <v>166</v>
      </c>
      <c r="Y259" s="781"/>
      <c r="Z259" s="781"/>
      <c r="AA259" s="781" t="s">
        <v>166</v>
      </c>
      <c r="AB259" s="781" t="s">
        <v>166</v>
      </c>
      <c r="AC259" s="930" t="s">
        <v>166</v>
      </c>
      <c r="AD259" s="930" t="s">
        <v>490</v>
      </c>
      <c r="AE259" s="937" t="s">
        <v>166</v>
      </c>
      <c r="AF259" s="937"/>
      <c r="AG259" s="2125"/>
      <c r="AH259" s="117"/>
      <c r="AI259" s="117"/>
    </row>
    <row r="260" spans="1:35" ht="22.35" customHeight="1" x14ac:dyDescent="0.2">
      <c r="A260" s="69"/>
      <c r="B260" s="927" t="s">
        <v>315</v>
      </c>
      <c r="C260" s="781" t="s">
        <v>153</v>
      </c>
      <c r="D260" s="781"/>
      <c r="E260" s="781"/>
      <c r="F260" s="940" t="s">
        <v>153</v>
      </c>
      <c r="G260" s="781" t="s">
        <v>153</v>
      </c>
      <c r="H260" s="781" t="s">
        <v>153</v>
      </c>
      <c r="I260" s="781" t="s">
        <v>153</v>
      </c>
      <c r="J260" s="781" t="s">
        <v>153</v>
      </c>
      <c r="K260" s="781"/>
      <c r="L260" s="781"/>
      <c r="M260" s="781" t="s">
        <v>153</v>
      </c>
      <c r="N260" s="781" t="s">
        <v>153</v>
      </c>
      <c r="O260" s="781" t="s">
        <v>153</v>
      </c>
      <c r="P260" s="781" t="s">
        <v>153</v>
      </c>
      <c r="Q260" s="781" t="s">
        <v>153</v>
      </c>
      <c r="R260" s="781"/>
      <c r="S260" s="781"/>
      <c r="T260" s="781" t="s">
        <v>153</v>
      </c>
      <c r="U260" s="781" t="s">
        <v>153</v>
      </c>
      <c r="V260" s="781" t="s">
        <v>153</v>
      </c>
      <c r="W260" s="781" t="s">
        <v>153</v>
      </c>
      <c r="X260" s="781" t="s">
        <v>153</v>
      </c>
      <c r="Y260" s="781"/>
      <c r="Z260" s="781"/>
      <c r="AA260" s="781" t="s">
        <v>153</v>
      </c>
      <c r="AB260" s="781" t="s">
        <v>153</v>
      </c>
      <c r="AC260" s="781" t="s">
        <v>153</v>
      </c>
      <c r="AD260" s="781" t="s">
        <v>153</v>
      </c>
      <c r="AE260" s="781" t="s">
        <v>153</v>
      </c>
      <c r="AF260" s="781"/>
      <c r="AG260" s="923"/>
      <c r="AH260" s="117"/>
      <c r="AI260" s="117"/>
    </row>
    <row r="261" spans="1:35" ht="22.35" customHeight="1" x14ac:dyDescent="0.2">
      <c r="A261" s="69"/>
      <c r="B261" s="1068" t="s">
        <v>316</v>
      </c>
      <c r="C261" s="789" t="s">
        <v>296</v>
      </c>
      <c r="D261" s="789"/>
      <c r="E261" s="789"/>
      <c r="F261" s="789" t="s">
        <v>296</v>
      </c>
      <c r="G261" s="789" t="s">
        <v>296</v>
      </c>
      <c r="H261" s="789" t="s">
        <v>296</v>
      </c>
      <c r="I261" s="789" t="s">
        <v>296</v>
      </c>
      <c r="J261" s="789" t="s">
        <v>296</v>
      </c>
      <c r="K261" s="789"/>
      <c r="L261" s="789"/>
      <c r="M261" s="789" t="s">
        <v>296</v>
      </c>
      <c r="N261" s="789" t="s">
        <v>296</v>
      </c>
      <c r="O261" s="789" t="s">
        <v>296</v>
      </c>
      <c r="P261" s="789" t="s">
        <v>296</v>
      </c>
      <c r="Q261" s="789" t="s">
        <v>296</v>
      </c>
      <c r="R261" s="789"/>
      <c r="S261" s="789"/>
      <c r="T261" s="789" t="s">
        <v>296</v>
      </c>
      <c r="U261" s="789" t="s">
        <v>296</v>
      </c>
      <c r="V261" s="789" t="s">
        <v>296</v>
      </c>
      <c r="W261" s="789" t="s">
        <v>296</v>
      </c>
      <c r="X261" s="789" t="s">
        <v>296</v>
      </c>
      <c r="Y261" s="789"/>
      <c r="Z261" s="789"/>
      <c r="AA261" s="789" t="s">
        <v>296</v>
      </c>
      <c r="AB261" s="789" t="s">
        <v>296</v>
      </c>
      <c r="AC261" s="789" t="s">
        <v>296</v>
      </c>
      <c r="AD261" s="789" t="s">
        <v>296</v>
      </c>
      <c r="AE261" s="789" t="s">
        <v>296</v>
      </c>
      <c r="AF261" s="789"/>
      <c r="AG261" s="975"/>
      <c r="AH261" s="117"/>
      <c r="AI261" s="117"/>
    </row>
    <row r="262" spans="1:35" ht="22.35" customHeight="1" x14ac:dyDescent="0.2">
      <c r="A262" s="69"/>
      <c r="B262" s="924" t="s">
        <v>0</v>
      </c>
      <c r="C262" s="781" t="s">
        <v>151</v>
      </c>
      <c r="D262" s="781"/>
      <c r="E262" s="781"/>
      <c r="F262" s="781" t="s">
        <v>151</v>
      </c>
      <c r="G262" s="781" t="s">
        <v>151</v>
      </c>
      <c r="H262" s="781" t="s">
        <v>151</v>
      </c>
      <c r="I262" s="781" t="s">
        <v>151</v>
      </c>
      <c r="J262" s="781" t="s">
        <v>151</v>
      </c>
      <c r="K262" s="781"/>
      <c r="L262" s="781"/>
      <c r="M262" s="781" t="s">
        <v>151</v>
      </c>
      <c r="N262" s="781" t="s">
        <v>151</v>
      </c>
      <c r="O262" s="781" t="s">
        <v>151</v>
      </c>
      <c r="P262" s="781" t="s">
        <v>151</v>
      </c>
      <c r="Q262" s="781" t="s">
        <v>151</v>
      </c>
      <c r="R262" s="781"/>
      <c r="S262" s="781"/>
      <c r="T262" s="781" t="s">
        <v>151</v>
      </c>
      <c r="U262" s="781" t="s">
        <v>151</v>
      </c>
      <c r="V262" s="781" t="s">
        <v>151</v>
      </c>
      <c r="W262" s="781" t="s">
        <v>151</v>
      </c>
      <c r="X262" s="781" t="s">
        <v>151</v>
      </c>
      <c r="Y262" s="781"/>
      <c r="Z262" s="781"/>
      <c r="AA262" s="781" t="s">
        <v>151</v>
      </c>
      <c r="AB262" s="781" t="s">
        <v>151</v>
      </c>
      <c r="AC262" s="781" t="s">
        <v>151</v>
      </c>
      <c r="AD262" s="781" t="s">
        <v>151</v>
      </c>
      <c r="AE262" s="781" t="s">
        <v>151</v>
      </c>
      <c r="AF262" s="781"/>
      <c r="AG262" s="923"/>
      <c r="AH262" s="117"/>
      <c r="AI262" s="117"/>
    </row>
    <row r="263" spans="1:35" ht="22.35" customHeight="1" x14ac:dyDescent="0.2">
      <c r="A263" s="69"/>
      <c r="B263" s="1068" t="s">
        <v>317</v>
      </c>
      <c r="C263" s="781" t="s">
        <v>145</v>
      </c>
      <c r="D263" s="781"/>
      <c r="E263" s="781"/>
      <c r="F263" s="781" t="s">
        <v>145</v>
      </c>
      <c r="G263" s="781" t="s">
        <v>145</v>
      </c>
      <c r="H263" s="781" t="s">
        <v>145</v>
      </c>
      <c r="I263" s="781" t="s">
        <v>145</v>
      </c>
      <c r="J263" s="781" t="s">
        <v>145</v>
      </c>
      <c r="K263" s="781"/>
      <c r="L263" s="781"/>
      <c r="M263" s="781" t="s">
        <v>145</v>
      </c>
      <c r="N263" s="781" t="s">
        <v>145</v>
      </c>
      <c r="O263" s="930" t="s">
        <v>391</v>
      </c>
      <c r="P263" s="780" t="s">
        <v>145</v>
      </c>
      <c r="Q263" s="780" t="s">
        <v>145</v>
      </c>
      <c r="R263" s="781"/>
      <c r="S263" s="781"/>
      <c r="T263" s="781" t="s">
        <v>145</v>
      </c>
      <c r="U263" s="781" t="s">
        <v>145</v>
      </c>
      <c r="V263" s="781" t="s">
        <v>145</v>
      </c>
      <c r="W263" s="781" t="s">
        <v>145</v>
      </c>
      <c r="X263" s="781" t="s">
        <v>145</v>
      </c>
      <c r="Y263" s="781"/>
      <c r="Z263" s="781"/>
      <c r="AA263" s="781" t="s">
        <v>145</v>
      </c>
      <c r="AB263" s="781" t="s">
        <v>145</v>
      </c>
      <c r="AC263" s="781" t="s">
        <v>145</v>
      </c>
      <c r="AD263" s="781" t="s">
        <v>145</v>
      </c>
      <c r="AE263" s="781" t="s">
        <v>145</v>
      </c>
      <c r="AF263" s="781"/>
      <c r="AG263" s="923"/>
      <c r="AH263" s="117"/>
      <c r="AI263" s="117"/>
    </row>
    <row r="264" spans="1:35" ht="22.35" customHeight="1" x14ac:dyDescent="0.2">
      <c r="A264" s="69"/>
      <c r="B264" s="924" t="s">
        <v>319</v>
      </c>
      <c r="C264" s="781" t="s">
        <v>146</v>
      </c>
      <c r="D264" s="781"/>
      <c r="E264" s="781"/>
      <c r="F264" s="781" t="s">
        <v>146</v>
      </c>
      <c r="G264" s="781" t="s">
        <v>146</v>
      </c>
      <c r="H264" s="781" t="s">
        <v>146</v>
      </c>
      <c r="I264" s="781" t="s">
        <v>146</v>
      </c>
      <c r="J264" s="781" t="s">
        <v>146</v>
      </c>
      <c r="K264" s="781"/>
      <c r="L264" s="781"/>
      <c r="M264" s="781" t="s">
        <v>146</v>
      </c>
      <c r="N264" s="781" t="s">
        <v>146</v>
      </c>
      <c r="O264" s="781" t="s">
        <v>146</v>
      </c>
      <c r="P264" s="781" t="s">
        <v>146</v>
      </c>
      <c r="Q264" s="781" t="s">
        <v>146</v>
      </c>
      <c r="R264" s="781"/>
      <c r="S264" s="781"/>
      <c r="T264" s="781" t="s">
        <v>146</v>
      </c>
      <c r="U264" s="781" t="s">
        <v>146</v>
      </c>
      <c r="V264" s="781" t="s">
        <v>146</v>
      </c>
      <c r="W264" s="781" t="s">
        <v>146</v>
      </c>
      <c r="X264" s="781" t="s">
        <v>146</v>
      </c>
      <c r="Y264" s="781"/>
      <c r="Z264" s="781"/>
      <c r="AA264" s="781" t="s">
        <v>146</v>
      </c>
      <c r="AB264" s="781" t="s">
        <v>146</v>
      </c>
      <c r="AC264" s="781" t="s">
        <v>146</v>
      </c>
      <c r="AD264" s="781" t="s">
        <v>146</v>
      </c>
      <c r="AE264" s="781" t="s">
        <v>146</v>
      </c>
      <c r="AF264" s="781"/>
      <c r="AG264" s="1427"/>
      <c r="AH264" s="117"/>
      <c r="AI264" s="117"/>
    </row>
    <row r="265" spans="1:35" ht="22.35" customHeight="1" x14ac:dyDescent="0.2">
      <c r="A265" s="69"/>
      <c r="B265" s="1068" t="s">
        <v>320</v>
      </c>
      <c r="C265" s="942" t="s">
        <v>154</v>
      </c>
      <c r="D265" s="942"/>
      <c r="E265" s="942"/>
      <c r="F265" s="781" t="s">
        <v>154</v>
      </c>
      <c r="G265" s="781" t="s">
        <v>154</v>
      </c>
      <c r="H265" s="781" t="s">
        <v>154</v>
      </c>
      <c r="I265" s="781" t="s">
        <v>154</v>
      </c>
      <c r="J265" s="781" t="s">
        <v>154</v>
      </c>
      <c r="K265" s="781"/>
      <c r="L265" s="781"/>
      <c r="M265" s="781" t="s">
        <v>154</v>
      </c>
      <c r="N265" s="781" t="s">
        <v>154</v>
      </c>
      <c r="O265" s="781" t="s">
        <v>154</v>
      </c>
      <c r="P265" s="781" t="s">
        <v>154</v>
      </c>
      <c r="Q265" s="781" t="s">
        <v>154</v>
      </c>
      <c r="R265" s="781"/>
      <c r="S265" s="781"/>
      <c r="T265" s="781" t="s">
        <v>154</v>
      </c>
      <c r="U265" s="781" t="s">
        <v>154</v>
      </c>
      <c r="V265" s="781" t="s">
        <v>154</v>
      </c>
      <c r="W265" s="781" t="s">
        <v>154</v>
      </c>
      <c r="X265" s="781" t="s">
        <v>154</v>
      </c>
      <c r="Y265" s="781"/>
      <c r="Z265" s="781"/>
      <c r="AA265" s="781" t="s">
        <v>154</v>
      </c>
      <c r="AB265" s="781" t="s">
        <v>154</v>
      </c>
      <c r="AC265" s="781" t="s">
        <v>154</v>
      </c>
      <c r="AD265" s="781" t="s">
        <v>154</v>
      </c>
      <c r="AE265" s="781" t="s">
        <v>154</v>
      </c>
      <c r="AF265" s="781"/>
      <c r="AG265" s="923"/>
      <c r="AH265" s="117"/>
      <c r="AI265" s="117"/>
    </row>
    <row r="266" spans="1:35" ht="22.35" customHeight="1" x14ac:dyDescent="0.2">
      <c r="A266" s="69"/>
      <c r="B266" s="924"/>
      <c r="C266" s="781" t="s">
        <v>132</v>
      </c>
      <c r="D266" s="781"/>
      <c r="E266" s="781"/>
      <c r="F266" s="781" t="s">
        <v>132</v>
      </c>
      <c r="G266" s="781" t="s">
        <v>132</v>
      </c>
      <c r="H266" s="781" t="s">
        <v>132</v>
      </c>
      <c r="I266" s="781" t="s">
        <v>132</v>
      </c>
      <c r="J266" s="781" t="s">
        <v>132</v>
      </c>
      <c r="K266" s="781"/>
      <c r="L266" s="781"/>
      <c r="M266" s="781" t="s">
        <v>132</v>
      </c>
      <c r="N266" s="781" t="s">
        <v>132</v>
      </c>
      <c r="O266" s="781" t="s">
        <v>132</v>
      </c>
      <c r="P266" s="781" t="s">
        <v>132</v>
      </c>
      <c r="Q266" s="781" t="s">
        <v>132</v>
      </c>
      <c r="R266" s="781"/>
      <c r="S266" s="781"/>
      <c r="T266" s="781" t="s">
        <v>132</v>
      </c>
      <c r="U266" s="781" t="s">
        <v>132</v>
      </c>
      <c r="V266" s="781" t="s">
        <v>132</v>
      </c>
      <c r="W266" s="781" t="s">
        <v>132</v>
      </c>
      <c r="X266" s="781" t="s">
        <v>132</v>
      </c>
      <c r="Y266" s="781"/>
      <c r="Z266" s="781"/>
      <c r="AA266" s="781" t="s">
        <v>132</v>
      </c>
      <c r="AB266" s="781" t="s">
        <v>132</v>
      </c>
      <c r="AC266" s="781" t="s">
        <v>132</v>
      </c>
      <c r="AD266" s="781" t="s">
        <v>132</v>
      </c>
      <c r="AE266" s="781" t="s">
        <v>132</v>
      </c>
      <c r="AF266" s="781"/>
      <c r="AG266" s="923"/>
      <c r="AH266" s="117"/>
      <c r="AI266" s="117"/>
    </row>
    <row r="267" spans="1:35" ht="22.35" customHeight="1" x14ac:dyDescent="0.2">
      <c r="A267" s="69"/>
      <c r="B267" s="924" t="s">
        <v>322</v>
      </c>
      <c r="C267" s="793" t="s">
        <v>136</v>
      </c>
      <c r="D267" s="793"/>
      <c r="E267" s="793"/>
      <c r="F267" s="781" t="s">
        <v>136</v>
      </c>
      <c r="G267" s="781" t="s">
        <v>136</v>
      </c>
      <c r="H267" s="781" t="s">
        <v>136</v>
      </c>
      <c r="I267" s="781" t="s">
        <v>136</v>
      </c>
      <c r="J267" s="781" t="s">
        <v>136</v>
      </c>
      <c r="K267" s="781"/>
      <c r="L267" s="781"/>
      <c r="M267" s="781" t="s">
        <v>136</v>
      </c>
      <c r="N267" s="781" t="s">
        <v>136</v>
      </c>
      <c r="O267" s="781" t="s">
        <v>136</v>
      </c>
      <c r="P267" s="781" t="s">
        <v>136</v>
      </c>
      <c r="Q267" s="781" t="s">
        <v>136</v>
      </c>
      <c r="R267" s="781"/>
      <c r="S267" s="781"/>
      <c r="T267" s="781" t="s">
        <v>136</v>
      </c>
      <c r="U267" s="781" t="s">
        <v>136</v>
      </c>
      <c r="V267" s="781" t="s">
        <v>136</v>
      </c>
      <c r="W267" s="781" t="s">
        <v>136</v>
      </c>
      <c r="X267" s="781" t="s">
        <v>136</v>
      </c>
      <c r="Y267" s="781"/>
      <c r="Z267" s="781"/>
      <c r="AA267" s="781" t="s">
        <v>136</v>
      </c>
      <c r="AB267" s="781" t="s">
        <v>136</v>
      </c>
      <c r="AC267" s="781" t="s">
        <v>136</v>
      </c>
      <c r="AD267" s="781" t="s">
        <v>136</v>
      </c>
      <c r="AE267" s="781" t="s">
        <v>136</v>
      </c>
      <c r="AF267" s="781"/>
      <c r="AG267" s="923"/>
      <c r="AH267" s="67"/>
      <c r="AI267" s="67"/>
    </row>
    <row r="268" spans="1:35" ht="21" customHeight="1" thickBot="1" x14ac:dyDescent="0.25">
      <c r="A268" s="97"/>
      <c r="B268" s="328"/>
      <c r="C268" s="346" t="s">
        <v>138</v>
      </c>
      <c r="D268" s="346"/>
      <c r="E268" s="346"/>
      <c r="F268" s="346" t="s">
        <v>138</v>
      </c>
      <c r="G268" s="346" t="s">
        <v>138</v>
      </c>
      <c r="H268" s="346" t="s">
        <v>138</v>
      </c>
      <c r="I268" s="346" t="s">
        <v>138</v>
      </c>
      <c r="J268" s="346" t="s">
        <v>138</v>
      </c>
      <c r="K268" s="346"/>
      <c r="L268" s="346"/>
      <c r="M268" s="346" t="s">
        <v>138</v>
      </c>
      <c r="N268" s="346" t="s">
        <v>138</v>
      </c>
      <c r="O268" s="346" t="s">
        <v>138</v>
      </c>
      <c r="P268" s="346" t="s">
        <v>138</v>
      </c>
      <c r="Q268" s="346" t="s">
        <v>138</v>
      </c>
      <c r="R268" s="346"/>
      <c r="S268" s="346"/>
      <c r="T268" s="346" t="s">
        <v>138</v>
      </c>
      <c r="U268" s="346" t="s">
        <v>138</v>
      </c>
      <c r="V268" s="346" t="s">
        <v>138</v>
      </c>
      <c r="W268" s="346" t="s">
        <v>138</v>
      </c>
      <c r="X268" s="346" t="s">
        <v>138</v>
      </c>
      <c r="Y268" s="346"/>
      <c r="Z268" s="346"/>
      <c r="AA268" s="346" t="s">
        <v>138</v>
      </c>
      <c r="AB268" s="346" t="s">
        <v>138</v>
      </c>
      <c r="AC268" s="346" t="s">
        <v>138</v>
      </c>
      <c r="AD268" s="346" t="s">
        <v>138</v>
      </c>
      <c r="AE268" s="346" t="s">
        <v>138</v>
      </c>
      <c r="AF268" s="346"/>
      <c r="AG268" s="330"/>
      <c r="AH268" s="73"/>
    </row>
    <row r="269" spans="1:35" ht="21" customHeight="1" x14ac:dyDescent="0.2">
      <c r="A269" s="97"/>
      <c r="B269" s="142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  <c r="AH269" s="73"/>
    </row>
    <row r="270" spans="1:35" ht="22.35" customHeight="1" x14ac:dyDescent="0.2"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</row>
    <row r="271" spans="1:35" ht="22.35" customHeight="1" thickBot="1" x14ac:dyDescent="0.25">
      <c r="A271" s="1" t="s">
        <v>323</v>
      </c>
      <c r="B271" s="37"/>
    </row>
    <row r="272" spans="1:35" ht="22.35" customHeight="1" x14ac:dyDescent="0.2">
      <c r="A272" s="1"/>
      <c r="B272" s="1072" t="s">
        <v>324</v>
      </c>
      <c r="C272" s="2126" t="s">
        <v>97</v>
      </c>
      <c r="D272" s="470"/>
      <c r="E272" s="470"/>
      <c r="F272" s="470"/>
      <c r="G272" s="2126" t="s">
        <v>98</v>
      </c>
      <c r="H272" s="470"/>
      <c r="I272" s="470"/>
      <c r="J272" s="470"/>
      <c r="K272" s="2126" t="s">
        <v>99</v>
      </c>
      <c r="L272" s="470"/>
      <c r="M272" s="470"/>
      <c r="N272" s="470"/>
      <c r="O272" s="2126" t="s">
        <v>100</v>
      </c>
      <c r="P272" s="470"/>
      <c r="Q272" s="470"/>
      <c r="R272" s="470"/>
      <c r="S272" s="2126" t="s">
        <v>101</v>
      </c>
      <c r="T272" s="470"/>
      <c r="U272" s="470"/>
      <c r="V272" s="470"/>
      <c r="W272" s="2126" t="s">
        <v>102</v>
      </c>
      <c r="X272" s="427"/>
      <c r="Y272" s="470"/>
      <c r="Z272" s="2127"/>
      <c r="AA272" s="2126" t="s">
        <v>103</v>
      </c>
      <c r="AB272" s="427"/>
      <c r="AC272" s="470"/>
      <c r="AD272" s="2127"/>
      <c r="AE272" s="2128" t="s">
        <v>104</v>
      </c>
      <c r="AF272" s="470"/>
      <c r="AG272" s="470"/>
      <c r="AH272" s="470"/>
      <c r="AI272" s="448"/>
    </row>
    <row r="273" spans="1:35" ht="22.35" customHeight="1" x14ac:dyDescent="0.2">
      <c r="A273" s="1"/>
      <c r="B273" s="487">
        <v>3701</v>
      </c>
      <c r="C273" s="70" t="s">
        <v>325</v>
      </c>
      <c r="D273" s="70"/>
      <c r="E273" s="70"/>
      <c r="F273" s="70"/>
      <c r="G273" s="1074" t="s">
        <v>326</v>
      </c>
      <c r="H273" s="70"/>
      <c r="I273" s="70"/>
      <c r="J273" s="70"/>
      <c r="K273" s="1074" t="s">
        <v>326</v>
      </c>
      <c r="L273" s="70"/>
      <c r="M273" s="70"/>
      <c r="N273" s="70"/>
      <c r="O273" s="1074" t="s">
        <v>326</v>
      </c>
      <c r="P273" s="70"/>
      <c r="Q273" s="70"/>
      <c r="R273" s="70"/>
      <c r="S273" s="1074" t="s">
        <v>327</v>
      </c>
      <c r="T273" s="70"/>
      <c r="U273" s="70"/>
      <c r="V273" s="70"/>
      <c r="W273" s="1632"/>
      <c r="X273" s="1432"/>
      <c r="Y273" s="1585"/>
      <c r="Z273" s="1433"/>
      <c r="AA273" s="1632"/>
      <c r="AB273" s="1432"/>
      <c r="AC273" s="1585"/>
      <c r="AD273" s="1433"/>
      <c r="AE273" s="1787"/>
      <c r="AF273" s="1585"/>
      <c r="AG273" s="1585"/>
      <c r="AH273" s="1585"/>
      <c r="AI273" s="1510"/>
    </row>
    <row r="274" spans="1:35" ht="22.35" customHeight="1" x14ac:dyDescent="0.2">
      <c r="B274" s="1072">
        <v>3700</v>
      </c>
      <c r="C274" s="1585" t="s">
        <v>230</v>
      </c>
      <c r="D274" s="1585"/>
      <c r="E274" s="1585"/>
      <c r="F274" s="1585"/>
      <c r="G274" s="1742" t="s">
        <v>230</v>
      </c>
      <c r="H274" s="1585"/>
      <c r="I274" s="1585"/>
      <c r="J274" s="1585"/>
      <c r="K274" s="1742" t="s">
        <v>230</v>
      </c>
      <c r="L274" s="1585"/>
      <c r="M274" s="1585"/>
      <c r="N274" s="1585"/>
      <c r="O274" s="1742" t="s">
        <v>230</v>
      </c>
      <c r="P274" s="1585"/>
      <c r="Q274" s="1585"/>
      <c r="R274" s="1585"/>
      <c r="S274" s="1742" t="s">
        <v>231</v>
      </c>
      <c r="T274" s="1585"/>
      <c r="U274" s="1585"/>
      <c r="V274" s="1585"/>
      <c r="W274" s="1632"/>
      <c r="X274" s="1585"/>
      <c r="Y274" s="1585"/>
      <c r="Z274" s="1789"/>
      <c r="AA274" s="1787"/>
      <c r="AB274" s="1585"/>
      <c r="AC274" s="1585"/>
      <c r="AD274" s="1644"/>
      <c r="AE274" s="1434"/>
      <c r="AF274" s="1585"/>
      <c r="AG274" s="1585"/>
      <c r="AH274" s="1644"/>
      <c r="AI274" s="1510"/>
    </row>
    <row r="275" spans="1:35" ht="22.35" customHeight="1" x14ac:dyDescent="0.2">
      <c r="A275" s="1"/>
      <c r="B275" s="1072">
        <v>8514</v>
      </c>
      <c r="C275" s="1585" t="s">
        <v>326</v>
      </c>
      <c r="D275" s="1585"/>
      <c r="E275" s="1585"/>
      <c r="F275" s="1585"/>
      <c r="G275" s="1742" t="s">
        <v>326</v>
      </c>
      <c r="H275" s="1585"/>
      <c r="I275" s="1585"/>
      <c r="J275" s="1585"/>
      <c r="K275" s="1742" t="s">
        <v>326</v>
      </c>
      <c r="L275" s="1585"/>
      <c r="M275" s="1585"/>
      <c r="N275" s="1585"/>
      <c r="O275" s="1742" t="s">
        <v>326</v>
      </c>
      <c r="P275" s="1585"/>
      <c r="Q275" s="1585"/>
      <c r="R275" s="1585"/>
      <c r="S275" s="1742" t="s">
        <v>328</v>
      </c>
      <c r="T275" s="1585"/>
      <c r="U275" s="1585"/>
      <c r="V275" s="1585"/>
      <c r="W275" s="1632"/>
      <c r="X275" s="1585"/>
      <c r="Y275" s="1585"/>
      <c r="Z275" s="1789"/>
      <c r="AA275" s="1643"/>
      <c r="AB275" s="1585"/>
      <c r="AC275" s="1585"/>
      <c r="AD275" s="1644"/>
      <c r="AE275" s="1643"/>
      <c r="AF275" s="1585"/>
      <c r="AG275" s="1585"/>
      <c r="AH275" s="1644"/>
      <c r="AI275" s="1510"/>
    </row>
    <row r="276" spans="1:35" ht="22.35" customHeight="1" x14ac:dyDescent="0.2">
      <c r="A276" s="1"/>
      <c r="B276" s="1072">
        <v>8500</v>
      </c>
      <c r="C276" s="2082" t="s">
        <v>329</v>
      </c>
      <c r="D276" s="2082"/>
      <c r="E276" s="2082"/>
      <c r="F276" s="2082"/>
      <c r="G276" s="2129" t="s">
        <v>329</v>
      </c>
      <c r="H276" s="2082"/>
      <c r="I276" s="2082"/>
      <c r="J276" s="2082"/>
      <c r="K276" s="2129" t="s">
        <v>329</v>
      </c>
      <c r="L276" s="2082"/>
      <c r="M276" s="2082"/>
      <c r="N276" s="2082"/>
      <c r="O276" s="2129" t="s">
        <v>329</v>
      </c>
      <c r="P276" s="2082"/>
      <c r="Q276" s="2082"/>
      <c r="R276" s="2082"/>
      <c r="S276" s="2129" t="s">
        <v>330</v>
      </c>
      <c r="T276" s="2082"/>
      <c r="U276" s="2082"/>
      <c r="V276" s="2082"/>
      <c r="W276" s="1632"/>
      <c r="X276" s="2082"/>
      <c r="Y276" s="2082"/>
      <c r="Z276" s="2130"/>
      <c r="AA276" s="2131"/>
      <c r="AB276" s="2082"/>
      <c r="AC276" s="2082"/>
      <c r="AD276" s="2130"/>
      <c r="AE276" s="2131"/>
      <c r="AF276" s="2082"/>
      <c r="AG276" s="2082"/>
      <c r="AH276" s="2132"/>
      <c r="AI276" s="2133"/>
    </row>
    <row r="277" spans="1:35" ht="22.35" customHeight="1" x14ac:dyDescent="0.2">
      <c r="A277" s="1"/>
      <c r="B277" s="1072">
        <v>8514</v>
      </c>
      <c r="C277" s="2134" t="s">
        <v>326</v>
      </c>
      <c r="D277" s="2134"/>
      <c r="E277" s="2134"/>
      <c r="F277" s="2134"/>
      <c r="G277" s="2135" t="s">
        <v>326</v>
      </c>
      <c r="H277" s="2134"/>
      <c r="I277" s="2134"/>
      <c r="J277" s="2134"/>
      <c r="K277" s="2135" t="s">
        <v>326</v>
      </c>
      <c r="L277" s="2134"/>
      <c r="M277" s="2134"/>
      <c r="N277" s="2134"/>
      <c r="O277" s="2135" t="s">
        <v>326</v>
      </c>
      <c r="P277" s="2134"/>
      <c r="Q277" s="2134"/>
      <c r="R277" s="2134"/>
      <c r="S277" s="2135" t="s">
        <v>328</v>
      </c>
      <c r="T277" s="2134"/>
      <c r="U277" s="2134"/>
      <c r="V277" s="2134"/>
      <c r="W277" s="1435"/>
      <c r="X277" s="2136"/>
      <c r="Y277" s="2082"/>
      <c r="Z277" s="2137"/>
      <c r="AA277" s="2138"/>
      <c r="AB277" s="2136"/>
      <c r="AC277" s="2082"/>
      <c r="AD277" s="2082"/>
      <c r="AE277" s="2139"/>
      <c r="AF277" s="2082"/>
      <c r="AG277" s="2082"/>
      <c r="AH277" s="2082"/>
      <c r="AI277" s="2133"/>
    </row>
    <row r="278" spans="1:35" ht="22.35" customHeight="1" thickBot="1" x14ac:dyDescent="0.25">
      <c r="A278" s="1"/>
      <c r="B278" s="1076" t="s">
        <v>331</v>
      </c>
      <c r="C278" s="1592" t="s">
        <v>332</v>
      </c>
      <c r="D278" s="1592"/>
      <c r="E278" s="1592"/>
      <c r="F278" s="1592"/>
      <c r="G278" s="1436" t="s">
        <v>332</v>
      </c>
      <c r="H278" s="1592"/>
      <c r="I278" s="1592"/>
      <c r="J278" s="1592"/>
      <c r="K278" s="1744" t="s">
        <v>332</v>
      </c>
      <c r="L278" s="1592"/>
      <c r="M278" s="1592"/>
      <c r="N278" s="1592"/>
      <c r="O278" s="1436" t="s">
        <v>332</v>
      </c>
      <c r="P278" s="1592"/>
      <c r="Q278" s="1592"/>
      <c r="R278" s="1592"/>
      <c r="S278" s="1436" t="s">
        <v>333</v>
      </c>
      <c r="T278" s="1592"/>
      <c r="U278" s="1592"/>
      <c r="V278" s="1592"/>
      <c r="W278" s="1744"/>
      <c r="X278" s="1592"/>
      <c r="Y278" s="1592"/>
      <c r="Z278" s="1824"/>
      <c r="AA278" s="1800"/>
      <c r="AB278" s="1592"/>
      <c r="AC278" s="1592"/>
      <c r="AD278" s="1807"/>
      <c r="AE278" s="1437"/>
      <c r="AF278" s="1592"/>
      <c r="AG278" s="1592"/>
      <c r="AH278" s="1807"/>
      <c r="AI278" s="1595"/>
    </row>
    <row r="279" spans="1:35" ht="22.35" customHeight="1" x14ac:dyDescent="0.2">
      <c r="A279" s="1"/>
      <c r="B279" s="5"/>
      <c r="C279" s="42"/>
      <c r="D279" s="70"/>
      <c r="E279" s="70"/>
      <c r="F279" s="46"/>
      <c r="G279" s="42"/>
      <c r="H279" s="70"/>
      <c r="I279" s="70"/>
      <c r="J279" s="46"/>
      <c r="K279" s="42"/>
      <c r="L279" s="70"/>
      <c r="M279" s="70"/>
      <c r="N279" s="46"/>
      <c r="O279" s="42"/>
      <c r="P279" s="70"/>
      <c r="Q279" s="70"/>
      <c r="R279" s="46"/>
      <c r="S279" s="42"/>
      <c r="T279" s="70"/>
      <c r="U279" s="70"/>
      <c r="V279" s="46"/>
      <c r="W279" s="46"/>
      <c r="Z279" s="46"/>
      <c r="AA279" s="46"/>
      <c r="AD279" s="46"/>
      <c r="AE279" s="46"/>
      <c r="AH279" s="46"/>
    </row>
    <row r="280" spans="1:35" ht="22.35" customHeight="1" x14ac:dyDescent="0.2">
      <c r="A280" s="1" t="s">
        <v>334</v>
      </c>
      <c r="B280" s="5"/>
      <c r="C280" s="42"/>
      <c r="D280" s="70"/>
      <c r="E280" s="70"/>
      <c r="F280" s="46"/>
      <c r="G280" s="42"/>
      <c r="H280" s="70"/>
      <c r="I280" s="70"/>
      <c r="J280" s="46"/>
      <c r="K280" s="42"/>
      <c r="L280" s="70"/>
      <c r="M280" s="70"/>
      <c r="N280" s="46"/>
      <c r="O280" s="42"/>
      <c r="P280" s="70"/>
      <c r="Q280" s="70"/>
      <c r="R280" s="46"/>
      <c r="S280" s="42"/>
      <c r="T280" s="70"/>
      <c r="U280" s="70"/>
      <c r="V280" s="46"/>
      <c r="W280" s="46"/>
      <c r="Z280" s="46"/>
      <c r="AA280" s="46"/>
      <c r="AD280" s="46"/>
      <c r="AE280" s="46"/>
      <c r="AH280" s="46"/>
    </row>
    <row r="281" spans="1:35" ht="22.35" customHeight="1" thickBot="1" x14ac:dyDescent="0.25">
      <c r="A281" s="1776"/>
      <c r="B281" s="1597" t="s">
        <v>29</v>
      </c>
      <c r="C281" s="1566">
        <v>1</v>
      </c>
      <c r="D281" s="1598">
        <v>2</v>
      </c>
      <c r="E281" s="1598">
        <v>3</v>
      </c>
      <c r="F281" s="1566">
        <v>4</v>
      </c>
      <c r="G281" s="1566">
        <v>5</v>
      </c>
      <c r="H281" s="1566">
        <v>6</v>
      </c>
      <c r="I281" s="1566">
        <v>7</v>
      </c>
      <c r="J281" s="1566">
        <v>8</v>
      </c>
      <c r="K281" s="1598">
        <v>9</v>
      </c>
      <c r="L281" s="1598">
        <v>10</v>
      </c>
      <c r="M281" s="1566">
        <v>11</v>
      </c>
      <c r="N281" s="1566">
        <v>12</v>
      </c>
      <c r="O281" s="1566">
        <v>13</v>
      </c>
      <c r="P281" s="1566">
        <v>14</v>
      </c>
      <c r="Q281" s="1566">
        <v>15</v>
      </c>
      <c r="R281" s="1598">
        <v>16</v>
      </c>
      <c r="S281" s="1598">
        <v>17</v>
      </c>
      <c r="T281" s="1566">
        <v>18</v>
      </c>
      <c r="U281" s="1566">
        <v>19</v>
      </c>
      <c r="V281" s="1566">
        <v>20</v>
      </c>
      <c r="W281" s="1566">
        <v>21</v>
      </c>
      <c r="X281" s="1566">
        <v>22</v>
      </c>
      <c r="Y281" s="1598">
        <v>23</v>
      </c>
      <c r="Z281" s="1598">
        <v>24</v>
      </c>
      <c r="AA281" s="1566">
        <v>25</v>
      </c>
      <c r="AB281" s="1566">
        <v>26</v>
      </c>
      <c r="AC281" s="1566">
        <v>27</v>
      </c>
      <c r="AD281" s="1566">
        <v>28</v>
      </c>
      <c r="AE281" s="1566">
        <v>29</v>
      </c>
      <c r="AF281" s="1598">
        <v>30</v>
      </c>
      <c r="AG281" s="1714"/>
      <c r="AH281" s="111"/>
      <c r="AI281" s="112"/>
    </row>
    <row r="282" spans="1:35" ht="22.35" customHeight="1" x14ac:dyDescent="0.2">
      <c r="A282" s="1438"/>
      <c r="B282" s="1439" t="s">
        <v>335</v>
      </c>
      <c r="C282" s="779" t="s">
        <v>32</v>
      </c>
      <c r="D282" s="779"/>
      <c r="E282" s="789"/>
      <c r="F282" s="789" t="s">
        <v>32</v>
      </c>
      <c r="G282" s="779" t="s">
        <v>32</v>
      </c>
      <c r="H282" s="791" t="s">
        <v>32</v>
      </c>
      <c r="I282" s="779" t="s">
        <v>32</v>
      </c>
      <c r="J282" s="779" t="s">
        <v>32</v>
      </c>
      <c r="K282" s="779"/>
      <c r="L282" s="789"/>
      <c r="M282" s="789" t="s">
        <v>32</v>
      </c>
      <c r="N282" s="779" t="s">
        <v>32</v>
      </c>
      <c r="O282" s="791" t="s">
        <v>32</v>
      </c>
      <c r="P282" s="779" t="s">
        <v>32</v>
      </c>
      <c r="Q282" s="779" t="s">
        <v>32</v>
      </c>
      <c r="R282" s="779"/>
      <c r="S282" s="789"/>
      <c r="T282" s="789" t="s">
        <v>32</v>
      </c>
      <c r="U282" s="779" t="s">
        <v>32</v>
      </c>
      <c r="V282" s="791" t="s">
        <v>32</v>
      </c>
      <c r="W282" s="779" t="s">
        <v>32</v>
      </c>
      <c r="X282" s="779" t="s">
        <v>32</v>
      </c>
      <c r="Y282" s="779"/>
      <c r="Z282" s="789"/>
      <c r="AA282" s="789" t="s">
        <v>32</v>
      </c>
      <c r="AB282" s="779" t="s">
        <v>32</v>
      </c>
      <c r="AC282" s="791" t="s">
        <v>32</v>
      </c>
      <c r="AD282" s="779" t="s">
        <v>32</v>
      </c>
      <c r="AE282" s="779" t="s">
        <v>32</v>
      </c>
      <c r="AF282" s="779"/>
      <c r="AG282" s="975"/>
      <c r="AH282" s="111"/>
      <c r="AI282" s="112"/>
    </row>
    <row r="283" spans="1:35" ht="22.35" customHeight="1" x14ac:dyDescent="0.2">
      <c r="A283" s="1440"/>
      <c r="B283" s="1441" t="s">
        <v>336</v>
      </c>
      <c r="C283" s="779"/>
      <c r="D283" s="779"/>
      <c r="E283" s="789"/>
      <c r="F283" s="789"/>
      <c r="G283" s="779"/>
      <c r="H283" s="791"/>
      <c r="I283" s="779"/>
      <c r="J283" s="779"/>
      <c r="K283" s="779"/>
      <c r="L283" s="789"/>
      <c r="M283" s="789"/>
      <c r="N283" s="779"/>
      <c r="O283" s="791"/>
      <c r="P283" s="779"/>
      <c r="Q283" s="779"/>
      <c r="R283" s="779"/>
      <c r="S283" s="789"/>
      <c r="T283" s="789"/>
      <c r="U283" s="779"/>
      <c r="V283" s="791"/>
      <c r="W283" s="779"/>
      <c r="X283" s="779"/>
      <c r="Y283" s="779"/>
      <c r="Z283" s="789"/>
      <c r="AA283" s="789"/>
      <c r="AB283" s="779"/>
      <c r="AC283" s="791"/>
      <c r="AD283" s="779"/>
      <c r="AE283" s="779"/>
      <c r="AF283" s="779"/>
      <c r="AG283" s="975"/>
      <c r="AH283" s="111"/>
      <c r="AI283" s="112"/>
    </row>
    <row r="284" spans="1:35" ht="22.35" customHeight="1" x14ac:dyDescent="0.2">
      <c r="A284" s="1442">
        <v>8514</v>
      </c>
      <c r="B284" s="1443" t="s">
        <v>337</v>
      </c>
      <c r="C284" s="779" t="s">
        <v>32</v>
      </c>
      <c r="D284" s="779"/>
      <c r="E284" s="789"/>
      <c r="F284" s="789" t="s">
        <v>32</v>
      </c>
      <c r="G284" s="779" t="s">
        <v>32</v>
      </c>
      <c r="H284" s="791" t="s">
        <v>32</v>
      </c>
      <c r="I284" s="779" t="s">
        <v>32</v>
      </c>
      <c r="J284" s="779" t="s">
        <v>32</v>
      </c>
      <c r="K284" s="779"/>
      <c r="L284" s="789"/>
      <c r="M284" s="789" t="s">
        <v>32</v>
      </c>
      <c r="N284" s="779" t="s">
        <v>32</v>
      </c>
      <c r="O284" s="791" t="s">
        <v>32</v>
      </c>
      <c r="P284" s="779" t="s">
        <v>32</v>
      </c>
      <c r="Q284" s="779" t="s">
        <v>32</v>
      </c>
      <c r="R284" s="779"/>
      <c r="S284" s="789"/>
      <c r="T284" s="789" t="s">
        <v>32</v>
      </c>
      <c r="U284" s="779" t="s">
        <v>32</v>
      </c>
      <c r="V284" s="791" t="s">
        <v>32</v>
      </c>
      <c r="W284" s="779" t="s">
        <v>32</v>
      </c>
      <c r="X284" s="779" t="s">
        <v>32</v>
      </c>
      <c r="Y284" s="779"/>
      <c r="Z284" s="789"/>
      <c r="AA284" s="789" t="s">
        <v>32</v>
      </c>
      <c r="AB284" s="779" t="s">
        <v>32</v>
      </c>
      <c r="AC284" s="791" t="s">
        <v>32</v>
      </c>
      <c r="AD284" s="779" t="s">
        <v>32</v>
      </c>
      <c r="AE284" s="779" t="s">
        <v>32</v>
      </c>
      <c r="AF284" s="779"/>
      <c r="AG284" s="975"/>
      <c r="AH284" s="116"/>
      <c r="AI284" s="117"/>
    </row>
    <row r="285" spans="1:35" ht="21" customHeight="1" x14ac:dyDescent="0.2">
      <c r="A285" s="1442">
        <v>3701</v>
      </c>
      <c r="B285" s="1444" t="s">
        <v>338</v>
      </c>
      <c r="C285" s="779"/>
      <c r="D285" s="779"/>
      <c r="E285" s="789"/>
      <c r="F285" s="789"/>
      <c r="G285" s="779"/>
      <c r="H285" s="791"/>
      <c r="I285" s="779"/>
      <c r="J285" s="779"/>
      <c r="K285" s="779"/>
      <c r="L285" s="789"/>
      <c r="M285" s="789"/>
      <c r="N285" s="779"/>
      <c r="O285" s="791"/>
      <c r="P285" s="779"/>
      <c r="Q285" s="779"/>
      <c r="R285" s="779"/>
      <c r="S285" s="789"/>
      <c r="T285" s="789"/>
      <c r="U285" s="779"/>
      <c r="V285" s="791"/>
      <c r="W285" s="779"/>
      <c r="X285" s="779"/>
      <c r="Y285" s="779"/>
      <c r="Z285" s="789"/>
      <c r="AA285" s="789"/>
      <c r="AB285" s="779"/>
      <c r="AC285" s="791"/>
      <c r="AD285" s="779"/>
      <c r="AE285" s="779"/>
      <c r="AF285" s="779"/>
      <c r="AG285" s="975"/>
      <c r="AH285" s="116"/>
      <c r="AI285" s="117"/>
    </row>
    <row r="286" spans="1:35" ht="21" customHeight="1" x14ac:dyDescent="0.2">
      <c r="A286" s="1442">
        <v>3701</v>
      </c>
      <c r="B286" s="927" t="s">
        <v>339</v>
      </c>
      <c r="C286" s="779" t="s">
        <v>32</v>
      </c>
      <c r="D286" s="779"/>
      <c r="E286" s="789"/>
      <c r="F286" s="789" t="s">
        <v>32</v>
      </c>
      <c r="G286" s="779" t="s">
        <v>32</v>
      </c>
      <c r="H286" s="791" t="s">
        <v>32</v>
      </c>
      <c r="I286" s="779" t="s">
        <v>32</v>
      </c>
      <c r="J286" s="779" t="s">
        <v>32</v>
      </c>
      <c r="K286" s="779"/>
      <c r="L286" s="789"/>
      <c r="M286" s="789" t="s">
        <v>32</v>
      </c>
      <c r="N286" s="779" t="s">
        <v>32</v>
      </c>
      <c r="O286" s="791" t="s">
        <v>32</v>
      </c>
      <c r="P286" s="2140" t="s">
        <v>32</v>
      </c>
      <c r="Q286" s="779" t="s">
        <v>32</v>
      </c>
      <c r="R286" s="779"/>
      <c r="S286" s="789"/>
      <c r="T286" s="789" t="s">
        <v>32</v>
      </c>
      <c r="U286" s="779" t="s">
        <v>32</v>
      </c>
      <c r="V286" s="791" t="s">
        <v>32</v>
      </c>
      <c r="W286" s="779" t="s">
        <v>32</v>
      </c>
      <c r="X286" s="779" t="s">
        <v>32</v>
      </c>
      <c r="Y286" s="779"/>
      <c r="Z286" s="789"/>
      <c r="AA286" s="789" t="s">
        <v>32</v>
      </c>
      <c r="AB286" s="779" t="s">
        <v>32</v>
      </c>
      <c r="AC286" s="791" t="s">
        <v>32</v>
      </c>
      <c r="AD286" s="779" t="s">
        <v>32</v>
      </c>
      <c r="AE286" s="779" t="s">
        <v>32</v>
      </c>
      <c r="AF286" s="779"/>
      <c r="AG286" s="975"/>
      <c r="AH286" s="116"/>
      <c r="AI286" s="117"/>
    </row>
    <row r="287" spans="1:35" ht="21" customHeight="1" x14ac:dyDescent="0.2">
      <c r="A287" s="1442">
        <v>3701</v>
      </c>
      <c r="B287" s="927" t="s">
        <v>439</v>
      </c>
      <c r="C287" s="779" t="s">
        <v>32</v>
      </c>
      <c r="D287" s="779"/>
      <c r="E287" s="789"/>
      <c r="F287" s="789" t="s">
        <v>32</v>
      </c>
      <c r="G287" s="779" t="s">
        <v>32</v>
      </c>
      <c r="H287" s="791" t="s">
        <v>32</v>
      </c>
      <c r="I287" s="779" t="s">
        <v>32</v>
      </c>
      <c r="J287" s="779" t="s">
        <v>32</v>
      </c>
      <c r="K287" s="779"/>
      <c r="L287" s="789"/>
      <c r="M287" s="789" t="s">
        <v>32</v>
      </c>
      <c r="N287" s="779" t="s">
        <v>32</v>
      </c>
      <c r="O287" s="791" t="s">
        <v>32</v>
      </c>
      <c r="P287" s="779" t="s">
        <v>32</v>
      </c>
      <c r="Q287" s="779" t="s">
        <v>32</v>
      </c>
      <c r="R287" s="779"/>
      <c r="S287" s="789"/>
      <c r="T287" s="789" t="s">
        <v>32</v>
      </c>
      <c r="U287" s="779" t="s">
        <v>32</v>
      </c>
      <c r="V287" s="791" t="s">
        <v>32</v>
      </c>
      <c r="W287" s="779" t="s">
        <v>32</v>
      </c>
      <c r="X287" s="779" t="s">
        <v>32</v>
      </c>
      <c r="Y287" s="779"/>
      <c r="Z287" s="789"/>
      <c r="AA287" s="789" t="s">
        <v>32</v>
      </c>
      <c r="AB287" s="779" t="s">
        <v>32</v>
      </c>
      <c r="AC287" s="791" t="s">
        <v>32</v>
      </c>
      <c r="AD287" s="779" t="s">
        <v>32</v>
      </c>
      <c r="AE287" s="779" t="s">
        <v>32</v>
      </c>
      <c r="AF287" s="779"/>
      <c r="AG287" s="975"/>
      <c r="AH287" s="116"/>
      <c r="AI287" s="117"/>
    </row>
    <row r="288" spans="1:35" ht="21" customHeight="1" x14ac:dyDescent="0.2">
      <c r="A288" s="1442">
        <v>3701</v>
      </c>
      <c r="B288" s="927" t="s">
        <v>340</v>
      </c>
      <c r="C288" s="779" t="s">
        <v>32</v>
      </c>
      <c r="D288" s="779"/>
      <c r="E288" s="789"/>
      <c r="F288" s="930" t="s">
        <v>407</v>
      </c>
      <c r="G288" s="961" t="s">
        <v>32</v>
      </c>
      <c r="H288" s="961" t="s">
        <v>32</v>
      </c>
      <c r="I288" s="961" t="s">
        <v>32</v>
      </c>
      <c r="J288" s="961" t="s">
        <v>32</v>
      </c>
      <c r="K288" s="779"/>
      <c r="L288" s="789"/>
      <c r="M288" s="789" t="s">
        <v>32</v>
      </c>
      <c r="N288" s="779" t="s">
        <v>32</v>
      </c>
      <c r="O288" s="791" t="s">
        <v>32</v>
      </c>
      <c r="P288" s="779" t="s">
        <v>32</v>
      </c>
      <c r="Q288" s="2140" t="s">
        <v>32</v>
      </c>
      <c r="R288" s="779"/>
      <c r="S288" s="789"/>
      <c r="T288" s="789" t="s">
        <v>32</v>
      </c>
      <c r="U288" s="779" t="s">
        <v>32</v>
      </c>
      <c r="V288" s="791" t="s">
        <v>32</v>
      </c>
      <c r="W288" s="779" t="s">
        <v>32</v>
      </c>
      <c r="X288" s="779" t="s">
        <v>32</v>
      </c>
      <c r="Y288" s="779"/>
      <c r="Z288" s="789"/>
      <c r="AA288" s="789" t="s">
        <v>32</v>
      </c>
      <c r="AB288" s="779" t="s">
        <v>32</v>
      </c>
      <c r="AC288" s="791" t="s">
        <v>32</v>
      </c>
      <c r="AD288" s="779" t="s">
        <v>32</v>
      </c>
      <c r="AE288" s="779" t="s">
        <v>32</v>
      </c>
      <c r="AF288" s="779"/>
      <c r="AG288" s="975"/>
      <c r="AH288" s="116"/>
      <c r="AI288" s="117"/>
    </row>
    <row r="289" spans="1:35" ht="22.35" customHeight="1" x14ac:dyDescent="0.2">
      <c r="A289" s="1442">
        <v>3701</v>
      </c>
      <c r="B289" s="1444" t="s">
        <v>341</v>
      </c>
      <c r="C289" s="779"/>
      <c r="D289" s="779"/>
      <c r="E289" s="789"/>
      <c r="F289" s="789"/>
      <c r="G289" s="779"/>
      <c r="H289" s="791"/>
      <c r="I289" s="779"/>
      <c r="J289" s="779"/>
      <c r="K289" s="779"/>
      <c r="L289" s="789"/>
      <c r="M289" s="789"/>
      <c r="N289" s="779"/>
      <c r="O289" s="791"/>
      <c r="P289" s="779"/>
      <c r="Q289" s="779"/>
      <c r="R289" s="779"/>
      <c r="S289" s="789"/>
      <c r="T289" s="789"/>
      <c r="U289" s="779"/>
      <c r="V289" s="791"/>
      <c r="W289" s="779"/>
      <c r="X289" s="779"/>
      <c r="Y289" s="779"/>
      <c r="Z289" s="789"/>
      <c r="AA289" s="789"/>
      <c r="AB289" s="779"/>
      <c r="AC289" s="791"/>
      <c r="AD289" s="779"/>
      <c r="AE289" s="779"/>
      <c r="AF289" s="779"/>
      <c r="AG289" s="975"/>
      <c r="AH289" s="116"/>
      <c r="AI289" s="117"/>
    </row>
    <row r="290" spans="1:35" ht="22.35" customHeight="1" x14ac:dyDescent="0.2">
      <c r="A290" s="1442">
        <v>3701</v>
      </c>
      <c r="B290" s="927" t="s">
        <v>342</v>
      </c>
      <c r="C290" s="779" t="s">
        <v>32</v>
      </c>
      <c r="D290" s="779"/>
      <c r="E290" s="789"/>
      <c r="F290" s="789" t="s">
        <v>32</v>
      </c>
      <c r="G290" s="779" t="s">
        <v>32</v>
      </c>
      <c r="H290" s="791" t="s">
        <v>32</v>
      </c>
      <c r="I290" s="779" t="s">
        <v>32</v>
      </c>
      <c r="J290" s="779" t="s">
        <v>32</v>
      </c>
      <c r="K290" s="779"/>
      <c r="L290" s="789"/>
      <c r="M290" s="789" t="s">
        <v>32</v>
      </c>
      <c r="N290" s="779" t="s">
        <v>32</v>
      </c>
      <c r="O290" s="791" t="s">
        <v>32</v>
      </c>
      <c r="P290" s="779" t="s">
        <v>32</v>
      </c>
      <c r="Q290" s="779" t="s">
        <v>32</v>
      </c>
      <c r="R290" s="779"/>
      <c r="S290" s="789"/>
      <c r="T290" s="789" t="s">
        <v>32</v>
      </c>
      <c r="U290" s="779" t="s">
        <v>32</v>
      </c>
      <c r="V290" s="791" t="s">
        <v>32</v>
      </c>
      <c r="W290" s="779" t="s">
        <v>32</v>
      </c>
      <c r="X290" s="779" t="s">
        <v>32</v>
      </c>
      <c r="Y290" s="779"/>
      <c r="Z290" s="789"/>
      <c r="AA290" s="789" t="s">
        <v>32</v>
      </c>
      <c r="AB290" s="779" t="s">
        <v>32</v>
      </c>
      <c r="AC290" s="791" t="s">
        <v>32</v>
      </c>
      <c r="AD290" s="779" t="s">
        <v>32</v>
      </c>
      <c r="AE290" s="779" t="s">
        <v>32</v>
      </c>
      <c r="AF290" s="779"/>
      <c r="AG290" s="975"/>
      <c r="AH290" s="116"/>
      <c r="AI290" s="117"/>
    </row>
    <row r="291" spans="1:35" ht="22.35" customHeight="1" x14ac:dyDescent="0.2">
      <c r="A291" s="1442">
        <v>3701</v>
      </c>
      <c r="B291" s="927" t="s">
        <v>343</v>
      </c>
      <c r="C291" s="779" t="s">
        <v>32</v>
      </c>
      <c r="D291" s="779"/>
      <c r="E291" s="789"/>
      <c r="F291" s="789" t="s">
        <v>32</v>
      </c>
      <c r="G291" s="779" t="s">
        <v>32</v>
      </c>
      <c r="H291" s="791" t="s">
        <v>32</v>
      </c>
      <c r="I291" s="779" t="s">
        <v>32</v>
      </c>
      <c r="J291" s="779" t="s">
        <v>32</v>
      </c>
      <c r="K291" s="779"/>
      <c r="L291" s="789"/>
      <c r="M291" s="930" t="s">
        <v>32</v>
      </c>
      <c r="N291" s="930" t="s">
        <v>352</v>
      </c>
      <c r="O291" s="961" t="s">
        <v>32</v>
      </c>
      <c r="P291" s="779" t="s">
        <v>32</v>
      </c>
      <c r="Q291" s="779" t="s">
        <v>32</v>
      </c>
      <c r="R291" s="779"/>
      <c r="S291" s="789"/>
      <c r="T291" s="789" t="s">
        <v>32</v>
      </c>
      <c r="U291" s="779" t="s">
        <v>32</v>
      </c>
      <c r="V291" s="791" t="s">
        <v>32</v>
      </c>
      <c r="W291" s="779" t="s">
        <v>32</v>
      </c>
      <c r="X291" s="779" t="s">
        <v>32</v>
      </c>
      <c r="Y291" s="779"/>
      <c r="Z291" s="789"/>
      <c r="AA291" s="789" t="s">
        <v>32</v>
      </c>
      <c r="AB291" s="779" t="s">
        <v>32</v>
      </c>
      <c r="AC291" s="791" t="s">
        <v>32</v>
      </c>
      <c r="AD291" s="779" t="s">
        <v>32</v>
      </c>
      <c r="AE291" s="2141" t="s">
        <v>32</v>
      </c>
      <c r="AF291" s="779"/>
      <c r="AG291" s="975"/>
      <c r="AH291" s="116"/>
      <c r="AI291" s="117"/>
    </row>
    <row r="292" spans="1:35" ht="22.35" customHeight="1" x14ac:dyDescent="0.2">
      <c r="A292" s="1446">
        <v>3701</v>
      </c>
      <c r="B292" s="927" t="s">
        <v>344</v>
      </c>
      <c r="C292" s="779" t="s">
        <v>32</v>
      </c>
      <c r="D292" s="779"/>
      <c r="E292" s="789"/>
      <c r="F292" s="789" t="s">
        <v>32</v>
      </c>
      <c r="G292" s="792" t="s">
        <v>32</v>
      </c>
      <c r="H292" s="791" t="s">
        <v>32</v>
      </c>
      <c r="I292" s="779" t="s">
        <v>32</v>
      </c>
      <c r="J292" s="779" t="s">
        <v>32</v>
      </c>
      <c r="K292" s="779"/>
      <c r="L292" s="789"/>
      <c r="M292" s="789" t="s">
        <v>32</v>
      </c>
      <c r="N292" s="792" t="s">
        <v>32</v>
      </c>
      <c r="O292" s="791" t="s">
        <v>32</v>
      </c>
      <c r="P292" s="779" t="s">
        <v>32</v>
      </c>
      <c r="Q292" s="779" t="s">
        <v>32</v>
      </c>
      <c r="R292" s="779"/>
      <c r="S292" s="789"/>
      <c r="T292" s="789" t="s">
        <v>32</v>
      </c>
      <c r="U292" s="792" t="s">
        <v>32</v>
      </c>
      <c r="V292" s="791" t="s">
        <v>32</v>
      </c>
      <c r="W292" s="779" t="s">
        <v>32</v>
      </c>
      <c r="X292" s="779" t="s">
        <v>32</v>
      </c>
      <c r="Y292" s="779"/>
      <c r="Z292" s="789"/>
      <c r="AA292" s="789" t="s">
        <v>32</v>
      </c>
      <c r="AB292" s="792" t="s">
        <v>32</v>
      </c>
      <c r="AC292" s="791" t="s">
        <v>32</v>
      </c>
      <c r="AD292" s="779" t="s">
        <v>32</v>
      </c>
      <c r="AE292" s="779" t="s">
        <v>32</v>
      </c>
      <c r="AF292" s="779"/>
      <c r="AG292" s="975"/>
      <c r="AH292" s="116"/>
      <c r="AI292" s="117"/>
    </row>
    <row r="293" spans="1:35" ht="22.35" customHeight="1" x14ac:dyDescent="0.2">
      <c r="A293" s="1442">
        <v>3701</v>
      </c>
      <c r="B293" s="927" t="s">
        <v>345</v>
      </c>
      <c r="C293" s="779" t="s">
        <v>32</v>
      </c>
      <c r="D293" s="779"/>
      <c r="E293" s="789"/>
      <c r="F293" s="789" t="s">
        <v>32</v>
      </c>
      <c r="G293" s="779" t="s">
        <v>32</v>
      </c>
      <c r="H293" s="791" t="s">
        <v>32</v>
      </c>
      <c r="I293" s="779" t="s">
        <v>32</v>
      </c>
      <c r="J293" s="779" t="s">
        <v>32</v>
      </c>
      <c r="K293" s="779"/>
      <c r="L293" s="789"/>
      <c r="M293" s="789" t="s">
        <v>32</v>
      </c>
      <c r="N293" s="779" t="s">
        <v>32</v>
      </c>
      <c r="O293" s="791" t="s">
        <v>32</v>
      </c>
      <c r="P293" s="779" t="s">
        <v>32</v>
      </c>
      <c r="Q293" s="779" t="s">
        <v>32</v>
      </c>
      <c r="R293" s="779"/>
      <c r="S293" s="789"/>
      <c r="T293" s="789" t="s">
        <v>32</v>
      </c>
      <c r="U293" s="779" t="s">
        <v>32</v>
      </c>
      <c r="V293" s="791" t="s">
        <v>32</v>
      </c>
      <c r="W293" s="779" t="s">
        <v>32</v>
      </c>
      <c r="X293" s="779" t="s">
        <v>32</v>
      </c>
      <c r="Y293" s="779"/>
      <c r="Z293" s="789"/>
      <c r="AA293" s="789" t="s">
        <v>32</v>
      </c>
      <c r="AB293" s="779" t="s">
        <v>32</v>
      </c>
      <c r="AC293" s="791" t="s">
        <v>32</v>
      </c>
      <c r="AD293" s="779" t="s">
        <v>32</v>
      </c>
      <c r="AE293" s="779" t="s">
        <v>32</v>
      </c>
      <c r="AF293" s="779"/>
      <c r="AG293" s="975"/>
      <c r="AH293" s="116"/>
      <c r="AI293" s="117"/>
    </row>
    <row r="294" spans="1:35" ht="22.35" customHeight="1" x14ac:dyDescent="0.2">
      <c r="A294" s="1442">
        <v>3701</v>
      </c>
      <c r="B294" s="927" t="s">
        <v>346</v>
      </c>
      <c r="C294" s="779" t="s">
        <v>32</v>
      </c>
      <c r="D294" s="779"/>
      <c r="E294" s="789"/>
      <c r="F294" s="789" t="s">
        <v>32</v>
      </c>
      <c r="G294" s="779" t="s">
        <v>32</v>
      </c>
      <c r="H294" s="791" t="s">
        <v>32</v>
      </c>
      <c r="I294" s="779" t="s">
        <v>32</v>
      </c>
      <c r="J294" s="779" t="s">
        <v>32</v>
      </c>
      <c r="K294" s="779"/>
      <c r="L294" s="789"/>
      <c r="M294" s="789" t="s">
        <v>32</v>
      </c>
      <c r="N294" s="779" t="s">
        <v>32</v>
      </c>
      <c r="O294" s="791" t="s">
        <v>32</v>
      </c>
      <c r="P294" s="779" t="s">
        <v>32</v>
      </c>
      <c r="Q294" s="779" t="s">
        <v>32</v>
      </c>
      <c r="R294" s="779"/>
      <c r="S294" s="789"/>
      <c r="T294" s="789" t="s">
        <v>32</v>
      </c>
      <c r="U294" s="779" t="s">
        <v>32</v>
      </c>
      <c r="V294" s="791" t="s">
        <v>32</v>
      </c>
      <c r="W294" s="779" t="s">
        <v>32</v>
      </c>
      <c r="X294" s="779" t="s">
        <v>32</v>
      </c>
      <c r="Y294" s="779"/>
      <c r="Z294" s="789"/>
      <c r="AA294" s="789" t="s">
        <v>32</v>
      </c>
      <c r="AB294" s="779" t="s">
        <v>32</v>
      </c>
      <c r="AC294" s="791" t="s">
        <v>32</v>
      </c>
      <c r="AD294" s="779" t="s">
        <v>32</v>
      </c>
      <c r="AE294" s="779" t="s">
        <v>32</v>
      </c>
      <c r="AF294" s="779"/>
      <c r="AG294" s="975"/>
      <c r="AH294" s="116"/>
      <c r="AI294" s="117"/>
    </row>
    <row r="295" spans="1:35" ht="22.35" customHeight="1" x14ac:dyDescent="0.2">
      <c r="A295" s="1442"/>
      <c r="B295" s="927" t="s">
        <v>347</v>
      </c>
      <c r="C295" s="779" t="s">
        <v>32</v>
      </c>
      <c r="D295" s="779"/>
      <c r="E295" s="789"/>
      <c r="F295" s="789" t="s">
        <v>32</v>
      </c>
      <c r="G295" s="779" t="s">
        <v>32</v>
      </c>
      <c r="H295" s="791" t="s">
        <v>32</v>
      </c>
      <c r="I295" s="779" t="s">
        <v>32</v>
      </c>
      <c r="J295" s="779" t="s">
        <v>32</v>
      </c>
      <c r="K295" s="779"/>
      <c r="L295" s="789"/>
      <c r="M295" s="789" t="s">
        <v>32</v>
      </c>
      <c r="N295" s="779" t="s">
        <v>32</v>
      </c>
      <c r="O295" s="791" t="s">
        <v>32</v>
      </c>
      <c r="P295" s="779" t="s">
        <v>32</v>
      </c>
      <c r="Q295" s="779" t="s">
        <v>32</v>
      </c>
      <c r="R295" s="779"/>
      <c r="S295" s="789"/>
      <c r="T295" s="789" t="s">
        <v>32</v>
      </c>
      <c r="U295" s="779" t="s">
        <v>32</v>
      </c>
      <c r="V295" s="791" t="s">
        <v>32</v>
      </c>
      <c r="W295" s="779" t="s">
        <v>32</v>
      </c>
      <c r="X295" s="779" t="s">
        <v>32</v>
      </c>
      <c r="Y295" s="779"/>
      <c r="Z295" s="789"/>
      <c r="AA295" s="789" t="s">
        <v>32</v>
      </c>
      <c r="AB295" s="779" t="s">
        <v>32</v>
      </c>
      <c r="AC295" s="791" t="s">
        <v>32</v>
      </c>
      <c r="AD295" s="779" t="s">
        <v>32</v>
      </c>
      <c r="AE295" s="779" t="s">
        <v>32</v>
      </c>
      <c r="AF295" s="779"/>
      <c r="AG295" s="975"/>
      <c r="AH295" s="116"/>
      <c r="AI295" s="117"/>
    </row>
    <row r="296" spans="1:35" ht="22.35" customHeight="1" x14ac:dyDescent="0.2">
      <c r="A296" s="1442"/>
      <c r="B296" s="927" t="s">
        <v>348</v>
      </c>
      <c r="C296" s="779" t="s">
        <v>32</v>
      </c>
      <c r="D296" s="779"/>
      <c r="E296" s="789"/>
      <c r="F296" s="789" t="s">
        <v>32</v>
      </c>
      <c r="G296" s="779" t="s">
        <v>32</v>
      </c>
      <c r="H296" s="791" t="s">
        <v>32</v>
      </c>
      <c r="I296" s="779" t="s">
        <v>32</v>
      </c>
      <c r="J296" s="779" t="s">
        <v>32</v>
      </c>
      <c r="K296" s="779"/>
      <c r="L296" s="789"/>
      <c r="M296" s="789" t="s">
        <v>32</v>
      </c>
      <c r="N296" s="779" t="s">
        <v>32</v>
      </c>
      <c r="O296" s="791" t="s">
        <v>32</v>
      </c>
      <c r="P296" s="779" t="s">
        <v>32</v>
      </c>
      <c r="Q296" s="779" t="s">
        <v>32</v>
      </c>
      <c r="R296" s="779"/>
      <c r="S296" s="789"/>
      <c r="T296" s="789" t="s">
        <v>32</v>
      </c>
      <c r="U296" s="779" t="s">
        <v>32</v>
      </c>
      <c r="V296" s="791" t="s">
        <v>32</v>
      </c>
      <c r="W296" s="779" t="s">
        <v>32</v>
      </c>
      <c r="X296" s="779" t="s">
        <v>32</v>
      </c>
      <c r="Y296" s="779"/>
      <c r="Z296" s="789"/>
      <c r="AA296" s="789" t="s">
        <v>32</v>
      </c>
      <c r="AB296" s="779" t="s">
        <v>32</v>
      </c>
      <c r="AC296" s="791" t="s">
        <v>32</v>
      </c>
      <c r="AD296" s="779" t="s">
        <v>32</v>
      </c>
      <c r="AE296" s="779" t="s">
        <v>32</v>
      </c>
      <c r="AF296" s="779"/>
      <c r="AG296" s="975"/>
      <c r="AH296" s="116"/>
      <c r="AI296" s="117"/>
    </row>
    <row r="297" spans="1:35" ht="22.35" customHeight="1" x14ac:dyDescent="0.2">
      <c r="A297" s="1442"/>
      <c r="B297" s="1444" t="s">
        <v>349</v>
      </c>
      <c r="C297" s="779"/>
      <c r="D297" s="779"/>
      <c r="E297" s="789"/>
      <c r="F297" s="789"/>
      <c r="G297" s="779"/>
      <c r="H297" s="791"/>
      <c r="I297" s="779"/>
      <c r="J297" s="779"/>
      <c r="K297" s="779"/>
      <c r="L297" s="789"/>
      <c r="M297" s="789"/>
      <c r="N297" s="779"/>
      <c r="O297" s="791"/>
      <c r="P297" s="779"/>
      <c r="Q297" s="779"/>
      <c r="R297" s="779"/>
      <c r="S297" s="789"/>
      <c r="T297" s="789"/>
      <c r="U297" s="779"/>
      <c r="V297" s="791"/>
      <c r="W297" s="779"/>
      <c r="X297" s="779"/>
      <c r="Y297" s="779"/>
      <c r="Z297" s="789"/>
      <c r="AA297" s="789"/>
      <c r="AB297" s="779"/>
      <c r="AC297" s="791"/>
      <c r="AD297" s="779"/>
      <c r="AE297" s="779"/>
      <c r="AF297" s="779"/>
      <c r="AG297" s="975"/>
      <c r="AH297" s="116"/>
      <c r="AI297" s="117"/>
    </row>
    <row r="298" spans="1:35" ht="22.35" customHeight="1" x14ac:dyDescent="0.2">
      <c r="A298" s="1442"/>
      <c r="B298" s="927" t="s">
        <v>350</v>
      </c>
      <c r="C298" s="779" t="s">
        <v>32</v>
      </c>
      <c r="D298" s="779"/>
      <c r="E298" s="789"/>
      <c r="F298" s="789" t="s">
        <v>32</v>
      </c>
      <c r="G298" s="779" t="s">
        <v>32</v>
      </c>
      <c r="H298" s="791" t="s">
        <v>32</v>
      </c>
      <c r="I298" s="779" t="s">
        <v>32</v>
      </c>
      <c r="J298" s="940" t="s">
        <v>32</v>
      </c>
      <c r="K298" s="779"/>
      <c r="L298" s="789"/>
      <c r="M298" s="789" t="s">
        <v>32</v>
      </c>
      <c r="N298" s="779" t="s">
        <v>32</v>
      </c>
      <c r="O298" s="791" t="s">
        <v>32</v>
      </c>
      <c r="P298" s="779" t="s">
        <v>32</v>
      </c>
      <c r="Q298" s="779" t="s">
        <v>32</v>
      </c>
      <c r="R298" s="779"/>
      <c r="S298" s="789"/>
      <c r="T298" s="789" t="s">
        <v>32</v>
      </c>
      <c r="U298" s="779" t="s">
        <v>32</v>
      </c>
      <c r="V298" s="791" t="s">
        <v>32</v>
      </c>
      <c r="W298" s="779" t="s">
        <v>32</v>
      </c>
      <c r="X298" s="779" t="s">
        <v>32</v>
      </c>
      <c r="Y298" s="779"/>
      <c r="Z298" s="789"/>
      <c r="AA298" s="789" t="s">
        <v>32</v>
      </c>
      <c r="AB298" s="779" t="s">
        <v>32</v>
      </c>
      <c r="AC298" s="791" t="s">
        <v>32</v>
      </c>
      <c r="AD298" s="940" t="s">
        <v>32</v>
      </c>
      <c r="AE298" s="779" t="s">
        <v>32</v>
      </c>
      <c r="AF298" s="779"/>
      <c r="AG298" s="975"/>
      <c r="AH298" s="116"/>
      <c r="AI298" s="117"/>
    </row>
    <row r="299" spans="1:35" ht="22.35" customHeight="1" x14ac:dyDescent="0.2">
      <c r="A299" s="1442"/>
      <c r="B299" s="927" t="s">
        <v>351</v>
      </c>
      <c r="C299" s="779" t="s">
        <v>32</v>
      </c>
      <c r="D299" s="779"/>
      <c r="E299" s="789"/>
      <c r="F299" s="789" t="s">
        <v>32</v>
      </c>
      <c r="G299" s="779" t="s">
        <v>32</v>
      </c>
      <c r="H299" s="791" t="s">
        <v>32</v>
      </c>
      <c r="I299" s="779" t="s">
        <v>32</v>
      </c>
      <c r="J299" s="779" t="s">
        <v>32</v>
      </c>
      <c r="K299" s="779"/>
      <c r="L299" s="789"/>
      <c r="M299" s="789" t="s">
        <v>32</v>
      </c>
      <c r="N299" s="779" t="s">
        <v>32</v>
      </c>
      <c r="O299" s="791" t="s">
        <v>32</v>
      </c>
      <c r="P299" s="779" t="s">
        <v>32</v>
      </c>
      <c r="Q299" s="779" t="s">
        <v>32</v>
      </c>
      <c r="R299" s="779"/>
      <c r="S299" s="789"/>
      <c r="T299" s="789" t="s">
        <v>32</v>
      </c>
      <c r="U299" s="779" t="s">
        <v>32</v>
      </c>
      <c r="V299" s="791" t="s">
        <v>32</v>
      </c>
      <c r="W299" s="779" t="s">
        <v>32</v>
      </c>
      <c r="X299" s="779" t="s">
        <v>32</v>
      </c>
      <c r="Y299" s="779"/>
      <c r="Z299" s="789"/>
      <c r="AA299" s="789" t="s">
        <v>32</v>
      </c>
      <c r="AB299" s="779" t="s">
        <v>32</v>
      </c>
      <c r="AC299" s="791" t="s">
        <v>32</v>
      </c>
      <c r="AD299" s="779" t="s">
        <v>32</v>
      </c>
      <c r="AE299" s="779" t="s">
        <v>32</v>
      </c>
      <c r="AF299" s="779"/>
      <c r="AG299" s="975"/>
      <c r="AH299" s="116"/>
      <c r="AI299" s="117"/>
    </row>
    <row r="300" spans="1:35" ht="22.35" customHeight="1" x14ac:dyDescent="0.2">
      <c r="A300" s="1442"/>
      <c r="B300" s="927"/>
      <c r="C300" s="779" t="s">
        <v>32</v>
      </c>
      <c r="D300" s="779"/>
      <c r="E300" s="789"/>
      <c r="F300" s="789" t="s">
        <v>32</v>
      </c>
      <c r="G300" s="779" t="s">
        <v>32</v>
      </c>
      <c r="H300" s="791" t="s">
        <v>32</v>
      </c>
      <c r="I300" s="779" t="s">
        <v>32</v>
      </c>
      <c r="J300" s="779" t="s">
        <v>32</v>
      </c>
      <c r="K300" s="779"/>
      <c r="L300" s="789"/>
      <c r="M300" s="789" t="s">
        <v>32</v>
      </c>
      <c r="N300" s="779" t="s">
        <v>32</v>
      </c>
      <c r="O300" s="791" t="s">
        <v>32</v>
      </c>
      <c r="P300" s="779" t="s">
        <v>32</v>
      </c>
      <c r="Q300" s="779" t="s">
        <v>32</v>
      </c>
      <c r="R300" s="779"/>
      <c r="S300" s="789"/>
      <c r="T300" s="789" t="s">
        <v>32</v>
      </c>
      <c r="U300" s="779" t="s">
        <v>32</v>
      </c>
      <c r="V300" s="791" t="s">
        <v>32</v>
      </c>
      <c r="W300" s="779" t="s">
        <v>32</v>
      </c>
      <c r="X300" s="779" t="s">
        <v>32</v>
      </c>
      <c r="Y300" s="779"/>
      <c r="Z300" s="789"/>
      <c r="AA300" s="789" t="s">
        <v>32</v>
      </c>
      <c r="AB300" s="779" t="s">
        <v>32</v>
      </c>
      <c r="AC300" s="791" t="s">
        <v>32</v>
      </c>
      <c r="AD300" s="779" t="s">
        <v>32</v>
      </c>
      <c r="AE300" s="779" t="s">
        <v>32</v>
      </c>
      <c r="AF300" s="779"/>
      <c r="AG300" s="975"/>
      <c r="AH300" s="113"/>
      <c r="AI300" s="67"/>
    </row>
    <row r="301" spans="1:35" ht="22.35" customHeight="1" x14ac:dyDescent="0.2">
      <c r="A301" s="1442"/>
      <c r="B301" s="927" t="s">
        <v>353</v>
      </c>
      <c r="C301" s="779" t="s">
        <v>32</v>
      </c>
      <c r="D301" s="779"/>
      <c r="E301" s="789"/>
      <c r="F301" s="789" t="s">
        <v>32</v>
      </c>
      <c r="G301" s="779" t="s">
        <v>32</v>
      </c>
      <c r="H301" s="791" t="s">
        <v>32</v>
      </c>
      <c r="I301" s="779" t="s">
        <v>32</v>
      </c>
      <c r="J301" s="779" t="s">
        <v>32</v>
      </c>
      <c r="K301" s="779"/>
      <c r="L301" s="789"/>
      <c r="M301" s="789" t="s">
        <v>32</v>
      </c>
      <c r="N301" s="779" t="s">
        <v>32</v>
      </c>
      <c r="O301" s="791" t="s">
        <v>32</v>
      </c>
      <c r="P301" s="779" t="s">
        <v>32</v>
      </c>
      <c r="Q301" s="779" t="s">
        <v>32</v>
      </c>
      <c r="R301" s="779"/>
      <c r="S301" s="789"/>
      <c r="T301" s="789" t="s">
        <v>32</v>
      </c>
      <c r="U301" s="779" t="s">
        <v>32</v>
      </c>
      <c r="V301" s="791" t="s">
        <v>32</v>
      </c>
      <c r="W301" s="779" t="s">
        <v>32</v>
      </c>
      <c r="X301" s="779" t="s">
        <v>32</v>
      </c>
      <c r="Y301" s="779"/>
      <c r="Z301" s="789"/>
      <c r="AA301" s="789" t="s">
        <v>32</v>
      </c>
      <c r="AB301" s="779" t="s">
        <v>32</v>
      </c>
      <c r="AC301" s="791" t="s">
        <v>32</v>
      </c>
      <c r="AD301" s="779" t="s">
        <v>32</v>
      </c>
      <c r="AE301" s="779" t="s">
        <v>32</v>
      </c>
      <c r="AF301" s="779"/>
      <c r="AG301" s="975"/>
      <c r="AH301" s="113"/>
      <c r="AI301" s="67"/>
    </row>
    <row r="302" spans="1:35" ht="22.35" customHeight="1" x14ac:dyDescent="0.2">
      <c r="A302" s="780"/>
      <c r="B302" s="1448"/>
      <c r="C302" s="789"/>
      <c r="D302" s="789"/>
      <c r="E302" s="789"/>
      <c r="F302" s="789"/>
      <c r="G302" s="789"/>
      <c r="H302" s="789"/>
      <c r="I302" s="789"/>
      <c r="J302" s="789"/>
      <c r="K302" s="789"/>
      <c r="L302" s="789"/>
      <c r="M302" s="789"/>
      <c r="N302" s="789"/>
      <c r="O302" s="789"/>
      <c r="P302" s="789"/>
      <c r="Q302" s="789"/>
      <c r="R302" s="789"/>
      <c r="S302" s="789"/>
      <c r="T302" s="789"/>
      <c r="U302" s="789"/>
      <c r="V302" s="789"/>
      <c r="W302" s="789"/>
      <c r="X302" s="789"/>
      <c r="Y302" s="789"/>
      <c r="Z302" s="789"/>
      <c r="AA302" s="789"/>
      <c r="AB302" s="789"/>
      <c r="AC302" s="789"/>
      <c r="AD302" s="789"/>
      <c r="AE302" s="789"/>
      <c r="AF302" s="789"/>
      <c r="AG302" s="471"/>
      <c r="AH302" s="113"/>
      <c r="AI302" s="67"/>
    </row>
    <row r="303" spans="1:35" ht="22.35" customHeight="1" x14ac:dyDescent="0.2">
      <c r="A303" s="780"/>
      <c r="B303" s="927"/>
      <c r="C303" s="789"/>
      <c r="D303" s="789"/>
      <c r="E303" s="789"/>
      <c r="F303" s="789"/>
      <c r="G303" s="789"/>
      <c r="H303" s="789"/>
      <c r="I303" s="789"/>
      <c r="J303" s="789"/>
      <c r="K303" s="789"/>
      <c r="L303" s="789"/>
      <c r="M303" s="789"/>
      <c r="N303" s="798"/>
      <c r="O303" s="798"/>
      <c r="P303" s="798"/>
      <c r="Q303" s="792"/>
      <c r="R303" s="798"/>
      <c r="S303" s="789"/>
      <c r="T303" s="789"/>
      <c r="U303" s="798"/>
      <c r="V303" s="798"/>
      <c r="W303" s="798"/>
      <c r="X303" s="789"/>
      <c r="Y303" s="798"/>
      <c r="Z303" s="789"/>
      <c r="AA303" s="789"/>
      <c r="AB303" s="789"/>
      <c r="AC303" s="789"/>
      <c r="AD303" s="789"/>
      <c r="AE303" s="789"/>
      <c r="AF303" s="798"/>
      <c r="AG303" s="472"/>
      <c r="AH303" s="113"/>
      <c r="AI303" s="67"/>
    </row>
    <row r="304" spans="1:35" ht="22.35" customHeight="1" x14ac:dyDescent="0.2">
      <c r="A304" s="780"/>
      <c r="B304" s="780"/>
      <c r="C304" s="789"/>
      <c r="D304" s="789"/>
      <c r="E304" s="789"/>
      <c r="F304" s="789"/>
      <c r="G304" s="789"/>
      <c r="H304" s="789"/>
      <c r="I304" s="789"/>
      <c r="J304" s="789"/>
      <c r="K304" s="789"/>
      <c r="L304" s="789"/>
      <c r="M304" s="789"/>
      <c r="N304" s="789"/>
      <c r="O304" s="789"/>
      <c r="P304" s="789"/>
      <c r="Q304" s="789"/>
      <c r="R304" s="789"/>
      <c r="S304" s="789"/>
      <c r="T304" s="789"/>
      <c r="U304" s="789"/>
      <c r="V304" s="789"/>
      <c r="W304" s="789"/>
      <c r="X304" s="789"/>
      <c r="Y304" s="789"/>
      <c r="Z304" s="789"/>
      <c r="AA304" s="789"/>
      <c r="AB304" s="789"/>
      <c r="AC304" s="789"/>
      <c r="AD304" s="789"/>
      <c r="AE304" s="789"/>
      <c r="AF304" s="789"/>
      <c r="AG304" s="471"/>
      <c r="AH304" s="113"/>
      <c r="AI304" s="67"/>
    </row>
    <row r="305" spans="1:35" ht="22.35" customHeight="1" x14ac:dyDescent="0.2">
      <c r="A305" s="780"/>
      <c r="B305" s="780"/>
      <c r="C305" s="789"/>
      <c r="D305" s="789"/>
      <c r="E305" s="789"/>
      <c r="F305" s="789"/>
      <c r="G305" s="789"/>
      <c r="H305" s="1091"/>
      <c r="I305" s="789"/>
      <c r="J305" s="789"/>
      <c r="K305" s="789"/>
      <c r="L305" s="789"/>
      <c r="M305" s="789"/>
      <c r="N305" s="789"/>
      <c r="O305" s="789"/>
      <c r="P305" s="789"/>
      <c r="Q305" s="789"/>
      <c r="R305" s="789"/>
      <c r="S305" s="789"/>
      <c r="T305" s="789"/>
      <c r="U305" s="789"/>
      <c r="V305" s="789"/>
      <c r="W305" s="789"/>
      <c r="X305" s="789"/>
      <c r="Y305" s="789"/>
      <c r="Z305" s="789"/>
      <c r="AA305" s="789"/>
      <c r="AB305" s="789"/>
      <c r="AC305" s="789"/>
      <c r="AD305" s="789"/>
      <c r="AE305" s="789"/>
      <c r="AF305" s="789"/>
      <c r="AG305" s="473"/>
      <c r="AH305" s="113"/>
      <c r="AI305" s="67"/>
    </row>
    <row r="306" spans="1:35" ht="22.35" customHeight="1" x14ac:dyDescent="0.2">
      <c r="A306" s="1442"/>
      <c r="B306" s="1092"/>
      <c r="C306" s="789"/>
      <c r="D306" s="789"/>
      <c r="E306" s="789"/>
      <c r="F306" s="789"/>
      <c r="G306" s="789"/>
      <c r="H306" s="789"/>
      <c r="I306" s="789"/>
      <c r="J306" s="789"/>
      <c r="K306" s="789"/>
      <c r="L306" s="789"/>
      <c r="M306" s="789"/>
      <c r="N306" s="789"/>
      <c r="O306" s="789"/>
      <c r="P306" s="789"/>
      <c r="Q306" s="789"/>
      <c r="R306" s="789"/>
      <c r="S306" s="789"/>
      <c r="T306" s="789"/>
      <c r="U306" s="789"/>
      <c r="V306" s="789"/>
      <c r="W306" s="789"/>
      <c r="X306" s="789"/>
      <c r="Y306" s="789"/>
      <c r="Z306" s="789"/>
      <c r="AA306" s="789"/>
      <c r="AB306" s="789"/>
      <c r="AC306" s="789"/>
      <c r="AD306" s="789"/>
      <c r="AE306" s="789"/>
      <c r="AF306" s="789"/>
      <c r="AG306" s="473"/>
      <c r="AH306" s="113"/>
      <c r="AI306" s="67"/>
    </row>
    <row r="307" spans="1:35" ht="22.35" customHeight="1" x14ac:dyDescent="0.2">
      <c r="A307" s="1442"/>
      <c r="B307" s="1093"/>
      <c r="C307" s="789"/>
      <c r="D307" s="789"/>
      <c r="E307" s="789"/>
      <c r="F307" s="789"/>
      <c r="G307" s="789"/>
      <c r="H307" s="789"/>
      <c r="I307" s="789"/>
      <c r="J307" s="789"/>
      <c r="K307" s="789"/>
      <c r="L307" s="789"/>
      <c r="M307" s="789"/>
      <c r="N307" s="789"/>
      <c r="O307" s="789"/>
      <c r="P307" s="789"/>
      <c r="Q307" s="789"/>
      <c r="R307" s="789"/>
      <c r="S307" s="789"/>
      <c r="T307" s="789"/>
      <c r="U307" s="789"/>
      <c r="V307" s="789"/>
      <c r="W307" s="789"/>
      <c r="X307" s="789"/>
      <c r="Y307" s="789"/>
      <c r="Z307" s="789"/>
      <c r="AA307" s="789"/>
      <c r="AB307" s="789"/>
      <c r="AC307" s="789"/>
      <c r="AD307" s="789"/>
      <c r="AE307" s="789"/>
      <c r="AF307" s="789"/>
      <c r="AG307" s="473"/>
      <c r="AH307" s="113"/>
      <c r="AI307" s="67"/>
    </row>
    <row r="308" spans="1:35" ht="22.35" customHeight="1" x14ac:dyDescent="0.2">
      <c r="A308" s="68"/>
      <c r="B308" s="74"/>
      <c r="C308" s="66"/>
      <c r="D308" s="66"/>
      <c r="E308" s="66"/>
      <c r="F308" s="66"/>
      <c r="G308" s="66"/>
      <c r="H308" s="66"/>
      <c r="I308" s="66"/>
      <c r="J308" s="66"/>
      <c r="L308" s="66"/>
      <c r="M308" s="66"/>
      <c r="N308" s="66"/>
      <c r="O308" s="66"/>
      <c r="P308" s="48"/>
      <c r="Q308" s="48"/>
      <c r="R308" s="48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7"/>
      <c r="AI308" s="67"/>
    </row>
    <row r="312" spans="1:35" ht="21" customHeight="1" thickBot="1" x14ac:dyDescent="0.25">
      <c r="A312" s="104" t="s">
        <v>354</v>
      </c>
    </row>
    <row r="313" spans="1:35" ht="21" customHeight="1" x14ac:dyDescent="0.2">
      <c r="B313" s="2142" t="s">
        <v>324</v>
      </c>
      <c r="C313" s="2080"/>
      <c r="D313" s="2101" t="s">
        <v>97</v>
      </c>
      <c r="E313" s="427"/>
      <c r="F313" s="469"/>
      <c r="G313" s="2080"/>
      <c r="H313" s="2101" t="s">
        <v>98</v>
      </c>
      <c r="I313" s="427"/>
      <c r="J313" s="469"/>
      <c r="K313" s="2080"/>
      <c r="L313" s="2101" t="s">
        <v>99</v>
      </c>
      <c r="M313" s="427"/>
      <c r="N313" s="469"/>
      <c r="O313" s="2080"/>
      <c r="P313" s="2101" t="s">
        <v>100</v>
      </c>
      <c r="Q313" s="427"/>
      <c r="R313" s="469"/>
      <c r="S313" s="2080"/>
      <c r="T313" s="2101" t="s">
        <v>101</v>
      </c>
      <c r="U313" s="427"/>
      <c r="V313" s="469"/>
      <c r="W313" s="2080"/>
      <c r="X313" s="2101" t="s">
        <v>102</v>
      </c>
      <c r="Y313" s="427"/>
      <c r="Z313" s="469"/>
      <c r="AA313" s="2080"/>
      <c r="AB313" s="2101" t="s">
        <v>103</v>
      </c>
      <c r="AC313" s="427"/>
      <c r="AD313" s="427"/>
      <c r="AE313" s="2104" t="s">
        <v>104</v>
      </c>
      <c r="AF313" s="427"/>
      <c r="AG313" s="427"/>
      <c r="AH313" s="427"/>
      <c r="AI313" s="448"/>
    </row>
    <row r="314" spans="1:35" ht="21" customHeight="1" x14ac:dyDescent="0.2">
      <c r="B314" s="2143"/>
      <c r="C314" s="2144" t="s">
        <v>355</v>
      </c>
      <c r="D314" s="2136"/>
      <c r="E314" s="2145"/>
      <c r="F314" s="2146"/>
      <c r="G314" s="2144" t="s">
        <v>355</v>
      </c>
      <c r="H314" s="2136"/>
      <c r="I314" s="2145"/>
      <c r="J314" s="2146"/>
      <c r="K314" s="2144" t="s">
        <v>355</v>
      </c>
      <c r="L314" s="2136"/>
      <c r="M314" s="2145"/>
      <c r="N314" s="2146"/>
      <c r="O314" s="2144" t="s">
        <v>355</v>
      </c>
      <c r="P314" s="2147"/>
      <c r="Q314" s="2145"/>
      <c r="R314" s="2146"/>
      <c r="S314" s="2148" t="s">
        <v>356</v>
      </c>
      <c r="T314" s="2136"/>
      <c r="U314" s="2145"/>
      <c r="V314" s="2146"/>
      <c r="W314" s="2138"/>
      <c r="X314" s="2136"/>
      <c r="Y314" s="2082"/>
      <c r="Z314" s="2137"/>
      <c r="AA314" s="2138"/>
      <c r="AB314" s="2136"/>
      <c r="AC314" s="2082"/>
      <c r="AD314" s="2082"/>
      <c r="AE314" s="2139"/>
      <c r="AF314" s="2082"/>
      <c r="AG314" s="421"/>
      <c r="AH314" s="421"/>
      <c r="AI314" s="2133"/>
    </row>
    <row r="315" spans="1:35" ht="21" customHeight="1" x14ac:dyDescent="0.2">
      <c r="A315" s="70"/>
      <c r="B315" s="1450"/>
      <c r="C315" s="1838" t="s">
        <v>238</v>
      </c>
      <c r="D315" s="1451"/>
      <c r="E315" s="2145"/>
      <c r="F315" s="2146"/>
      <c r="G315" s="1838" t="s">
        <v>238</v>
      </c>
      <c r="H315" s="2136"/>
      <c r="I315" s="2145"/>
      <c r="J315" s="2146"/>
      <c r="K315" s="1838" t="s">
        <v>238</v>
      </c>
      <c r="L315" s="2136"/>
      <c r="M315" s="2145"/>
      <c r="N315" s="2146"/>
      <c r="O315" s="1838" t="s">
        <v>238</v>
      </c>
      <c r="P315" s="2136"/>
      <c r="Q315" s="2145"/>
      <c r="R315" s="2146"/>
      <c r="S315" s="2144" t="s">
        <v>357</v>
      </c>
      <c r="T315" s="2136"/>
      <c r="U315" s="2145"/>
      <c r="V315" s="2146"/>
      <c r="W315" s="2138"/>
      <c r="X315" s="2136"/>
      <c r="Y315" s="2082"/>
      <c r="Z315" s="2137"/>
      <c r="AA315" s="2138"/>
      <c r="AB315" s="2136"/>
      <c r="AC315" s="2082"/>
      <c r="AD315" s="2082"/>
      <c r="AE315" s="2139"/>
      <c r="AF315" s="2082"/>
      <c r="AG315" s="421"/>
      <c r="AH315" s="421"/>
      <c r="AI315" s="2133"/>
    </row>
    <row r="316" spans="1:35" ht="21" customHeight="1" x14ac:dyDescent="0.2">
      <c r="B316" s="1450"/>
      <c r="C316" s="1838" t="s">
        <v>241</v>
      </c>
      <c r="D316" s="1451"/>
      <c r="E316" s="2145"/>
      <c r="F316" s="2146"/>
      <c r="G316" s="1838" t="s">
        <v>241</v>
      </c>
      <c r="H316" s="2136"/>
      <c r="I316" s="2145"/>
      <c r="J316" s="2146"/>
      <c r="K316" s="1838" t="s">
        <v>241</v>
      </c>
      <c r="L316" s="2136"/>
      <c r="M316" s="2145"/>
      <c r="N316" s="2146"/>
      <c r="O316" s="1838" t="s">
        <v>241</v>
      </c>
      <c r="P316" s="2136"/>
      <c r="Q316" s="2145"/>
      <c r="R316" s="2146"/>
      <c r="S316" s="1838" t="s">
        <v>236</v>
      </c>
      <c r="T316" s="2136"/>
      <c r="U316" s="2145"/>
      <c r="V316" s="2146"/>
      <c r="W316" s="2138"/>
      <c r="X316" s="2136"/>
      <c r="Y316" s="2082"/>
      <c r="Z316" s="2137"/>
      <c r="AA316" s="2138"/>
      <c r="AB316" s="2136"/>
      <c r="AC316" s="2082"/>
      <c r="AD316" s="2082"/>
      <c r="AE316" s="2139"/>
      <c r="AF316" s="2082"/>
      <c r="AG316" s="421"/>
      <c r="AH316" s="421"/>
      <c r="AI316" s="2133"/>
    </row>
    <row r="317" spans="1:35" ht="21" customHeight="1" x14ac:dyDescent="0.2">
      <c r="B317" s="1450"/>
      <c r="C317" s="1643"/>
      <c r="D317" s="1644"/>
      <c r="E317" s="2082"/>
      <c r="F317" s="2137"/>
      <c r="G317" s="1643"/>
      <c r="H317" s="1644"/>
      <c r="I317" s="2082"/>
      <c r="J317" s="2137"/>
      <c r="K317" s="1643"/>
      <c r="L317" s="1644"/>
      <c r="M317" s="2082"/>
      <c r="N317" s="2137"/>
      <c r="O317" s="1643"/>
      <c r="P317" s="1644"/>
      <c r="Q317" s="2082"/>
      <c r="R317" s="2137"/>
      <c r="S317" s="1643"/>
      <c r="T317" s="1644"/>
      <c r="U317" s="2082"/>
      <c r="V317" s="2137"/>
      <c r="W317" s="2138"/>
      <c r="X317" s="2136"/>
      <c r="Y317" s="2082"/>
      <c r="Z317" s="2137"/>
      <c r="AA317" s="2138"/>
      <c r="AB317" s="2136"/>
      <c r="AC317" s="2082"/>
      <c r="AD317" s="2082"/>
      <c r="AE317" s="2139"/>
      <c r="AF317" s="2082"/>
      <c r="AG317" s="421"/>
      <c r="AH317" s="421"/>
      <c r="AI317" s="2133"/>
    </row>
    <row r="318" spans="1:35" ht="21" customHeight="1" x14ac:dyDescent="0.2">
      <c r="B318" s="1450"/>
      <c r="C318" s="1787"/>
      <c r="D318" s="1644"/>
      <c r="E318" s="2082"/>
      <c r="F318" s="2137"/>
      <c r="G318" s="2136"/>
      <c r="H318" s="2136"/>
      <c r="I318" s="2082"/>
      <c r="J318" s="2137"/>
      <c r="K318" s="2136"/>
      <c r="L318" s="2136"/>
      <c r="M318" s="2082"/>
      <c r="N318" s="2137"/>
      <c r="O318" s="2136"/>
      <c r="P318" s="2136"/>
      <c r="Q318" s="2082"/>
      <c r="R318" s="2137"/>
      <c r="S318" s="2136"/>
      <c r="T318" s="2136"/>
      <c r="U318" s="2082"/>
      <c r="V318" s="2137"/>
      <c r="W318" s="2138"/>
      <c r="X318" s="2136"/>
      <c r="Y318" s="2082"/>
      <c r="Z318" s="2137"/>
      <c r="AA318" s="2138"/>
      <c r="AB318" s="2136"/>
      <c r="AC318" s="2082"/>
      <c r="AD318" s="2082"/>
      <c r="AE318" s="2139"/>
      <c r="AF318" s="2082"/>
      <c r="AG318" s="421"/>
      <c r="AH318" s="421"/>
      <c r="AI318" s="2133"/>
    </row>
    <row r="319" spans="1:35" ht="21" customHeight="1" x14ac:dyDescent="0.2">
      <c r="B319" s="1450" t="s">
        <v>210</v>
      </c>
      <c r="C319" s="1787" t="s">
        <v>358</v>
      </c>
      <c r="D319" s="1451"/>
      <c r="E319" s="2145"/>
      <c r="F319" s="2146"/>
      <c r="G319" s="1787" t="s">
        <v>358</v>
      </c>
      <c r="H319" s="1451"/>
      <c r="I319" s="2145"/>
      <c r="J319" s="2146"/>
      <c r="K319" s="1787" t="s">
        <v>358</v>
      </c>
      <c r="L319" s="1451"/>
      <c r="M319" s="2145"/>
      <c r="N319" s="2146"/>
      <c r="O319" s="1787" t="s">
        <v>358</v>
      </c>
      <c r="P319" s="1451"/>
      <c r="Q319" s="2145"/>
      <c r="R319" s="2146"/>
      <c r="S319" s="2136" t="s">
        <v>359</v>
      </c>
      <c r="T319" s="2136"/>
      <c r="U319" s="2145"/>
      <c r="V319" s="2146"/>
      <c r="W319" s="2138"/>
      <c r="X319" s="2136"/>
      <c r="Y319" s="2082"/>
      <c r="Z319" s="2137"/>
      <c r="AA319" s="2138"/>
      <c r="AB319" s="2136"/>
      <c r="AC319" s="2082"/>
      <c r="AD319" s="2082"/>
      <c r="AE319" s="2139"/>
      <c r="AF319" s="2082"/>
      <c r="AG319" s="421"/>
      <c r="AH319" s="421"/>
      <c r="AI319" s="2133"/>
    </row>
    <row r="320" spans="1:35" ht="21" customHeight="1" x14ac:dyDescent="0.2">
      <c r="B320" s="1450" t="s">
        <v>214</v>
      </c>
      <c r="C320" s="1787" t="s">
        <v>360</v>
      </c>
      <c r="D320" s="1451"/>
      <c r="E320" s="2145"/>
      <c r="F320" s="2146"/>
      <c r="G320" s="1787" t="s">
        <v>360</v>
      </c>
      <c r="H320" s="1451"/>
      <c r="I320" s="2145"/>
      <c r="J320" s="2146"/>
      <c r="K320" s="1787" t="s">
        <v>360</v>
      </c>
      <c r="L320" s="1451"/>
      <c r="M320" s="2145"/>
      <c r="N320" s="2146"/>
      <c r="O320" s="1787" t="s">
        <v>360</v>
      </c>
      <c r="P320" s="1451"/>
      <c r="Q320" s="2145"/>
      <c r="R320" s="2146"/>
      <c r="S320" s="2136" t="s">
        <v>361</v>
      </c>
      <c r="T320" s="2136"/>
      <c r="U320" s="2145"/>
      <c r="V320" s="2146"/>
      <c r="W320" s="2138"/>
      <c r="X320" s="2136"/>
      <c r="Y320" s="2082"/>
      <c r="Z320" s="2137"/>
      <c r="AA320" s="2138"/>
      <c r="AB320" s="2136"/>
      <c r="AC320" s="2082"/>
      <c r="AD320" s="2082"/>
      <c r="AE320" s="2139"/>
      <c r="AF320" s="2082"/>
      <c r="AG320" s="421"/>
      <c r="AH320" s="421"/>
      <c r="AI320" s="2133"/>
    </row>
    <row r="321" spans="1:35" ht="21" customHeight="1" thickBot="1" x14ac:dyDescent="0.25">
      <c r="B321" s="1452" t="s">
        <v>221</v>
      </c>
      <c r="C321" s="1800" t="s">
        <v>362</v>
      </c>
      <c r="D321" s="1453"/>
      <c r="E321" s="206"/>
      <c r="F321" s="207"/>
      <c r="G321" s="1800" t="s">
        <v>362</v>
      </c>
      <c r="H321" s="1453"/>
      <c r="I321" s="206"/>
      <c r="J321" s="207"/>
      <c r="K321" s="1800" t="s">
        <v>362</v>
      </c>
      <c r="L321" s="1453"/>
      <c r="M321" s="206"/>
      <c r="N321" s="207"/>
      <c r="O321" s="1800" t="s">
        <v>362</v>
      </c>
      <c r="P321" s="1453"/>
      <c r="Q321" s="206"/>
      <c r="R321" s="207"/>
      <c r="S321" s="150" t="s">
        <v>363</v>
      </c>
      <c r="T321" s="150"/>
      <c r="U321" s="206"/>
      <c r="V321" s="207"/>
      <c r="W321" s="201"/>
      <c r="X321" s="150"/>
      <c r="Y321" s="202"/>
      <c r="Z321" s="203"/>
      <c r="AA321" s="204"/>
      <c r="AB321" s="150"/>
      <c r="AC321" s="202"/>
      <c r="AD321" s="202"/>
      <c r="AE321" s="205"/>
      <c r="AF321" s="202"/>
      <c r="AG321" s="200"/>
      <c r="AH321" s="200"/>
      <c r="AI321" s="147"/>
    </row>
    <row r="322" spans="1:35" ht="21" customHeight="1" x14ac:dyDescent="0.2">
      <c r="B322" s="37"/>
      <c r="C322" s="42"/>
      <c r="D322" s="5"/>
      <c r="G322" s="42"/>
      <c r="H322" s="5"/>
      <c r="K322" s="42"/>
      <c r="L322" s="5"/>
      <c r="O322" s="42"/>
      <c r="P322" s="5"/>
      <c r="S322" s="42"/>
      <c r="T322" s="42"/>
      <c r="X322" s="42"/>
      <c r="AB322" s="42"/>
      <c r="AE322" s="42"/>
    </row>
    <row r="323" spans="1:35" ht="21" customHeight="1" x14ac:dyDescent="0.2">
      <c r="A323" s="2149" t="s">
        <v>364</v>
      </c>
    </row>
    <row r="324" spans="1:35" ht="21" customHeight="1" thickBot="1" x14ac:dyDescent="0.25">
      <c r="A324" s="1776"/>
      <c r="B324" s="1597" t="s">
        <v>29</v>
      </c>
      <c r="C324" s="1685">
        <v>1</v>
      </c>
      <c r="D324" s="1716">
        <v>2</v>
      </c>
      <c r="E324" s="1716">
        <v>3</v>
      </c>
      <c r="F324" s="1685">
        <v>4</v>
      </c>
      <c r="G324" s="1685">
        <v>5</v>
      </c>
      <c r="H324" s="1685">
        <v>6</v>
      </c>
      <c r="I324" s="1685">
        <v>7</v>
      </c>
      <c r="J324" s="1685">
        <v>8</v>
      </c>
      <c r="K324" s="1716">
        <v>9</v>
      </c>
      <c r="L324" s="1716">
        <v>10</v>
      </c>
      <c r="M324" s="1685">
        <v>11</v>
      </c>
      <c r="N324" s="1685">
        <v>12</v>
      </c>
      <c r="O324" s="1685">
        <v>13</v>
      </c>
      <c r="P324" s="1685">
        <v>14</v>
      </c>
      <c r="Q324" s="1685">
        <v>15</v>
      </c>
      <c r="R324" s="1716">
        <v>16</v>
      </c>
      <c r="S324" s="1716">
        <v>17</v>
      </c>
      <c r="T324" s="1685">
        <v>18</v>
      </c>
      <c r="U324" s="1685">
        <v>19</v>
      </c>
      <c r="V324" s="1685">
        <v>20</v>
      </c>
      <c r="W324" s="1685">
        <v>21</v>
      </c>
      <c r="X324" s="1685">
        <v>22</v>
      </c>
      <c r="Y324" s="1716">
        <v>23</v>
      </c>
      <c r="Z324" s="1716">
        <v>24</v>
      </c>
      <c r="AA324" s="1685">
        <v>25</v>
      </c>
      <c r="AB324" s="1685">
        <v>26</v>
      </c>
      <c r="AC324" s="1685">
        <v>27</v>
      </c>
      <c r="AD324" s="1685">
        <v>28</v>
      </c>
      <c r="AE324" s="1685">
        <v>29</v>
      </c>
      <c r="AF324" s="1716">
        <v>30</v>
      </c>
      <c r="AG324" s="1699"/>
      <c r="AH324" s="111"/>
      <c r="AI324" s="112"/>
    </row>
    <row r="325" spans="1:35" ht="21" customHeight="1" x14ac:dyDescent="0.2">
      <c r="A325" s="2150">
        <v>3702</v>
      </c>
      <c r="B325" s="2084" t="s">
        <v>365</v>
      </c>
      <c r="C325" s="456" t="s">
        <v>32</v>
      </c>
      <c r="D325" s="437"/>
      <c r="E325" s="437"/>
      <c r="F325" s="437" t="s">
        <v>32</v>
      </c>
      <c r="G325" s="437" t="s">
        <v>32</v>
      </c>
      <c r="H325" s="437" t="s">
        <v>32</v>
      </c>
      <c r="I325" s="437" t="s">
        <v>32</v>
      </c>
      <c r="J325" s="437" t="s">
        <v>32</v>
      </c>
      <c r="K325" s="437"/>
      <c r="L325" s="437"/>
      <c r="M325" s="437" t="s">
        <v>32</v>
      </c>
      <c r="N325" s="437" t="s">
        <v>32</v>
      </c>
      <c r="O325" s="437" t="s">
        <v>32</v>
      </c>
      <c r="P325" s="437" t="s">
        <v>32</v>
      </c>
      <c r="Q325" s="437" t="s">
        <v>32</v>
      </c>
      <c r="R325" s="437"/>
      <c r="S325" s="437"/>
      <c r="T325" s="437" t="s">
        <v>32</v>
      </c>
      <c r="U325" s="437" t="s">
        <v>32</v>
      </c>
      <c r="V325" s="437" t="s">
        <v>32</v>
      </c>
      <c r="W325" s="437" t="s">
        <v>32</v>
      </c>
      <c r="X325" s="437" t="s">
        <v>32</v>
      </c>
      <c r="Y325" s="437"/>
      <c r="Z325" s="437"/>
      <c r="AA325" s="437" t="s">
        <v>32</v>
      </c>
      <c r="AB325" s="437" t="s">
        <v>32</v>
      </c>
      <c r="AC325" s="437" t="s">
        <v>32</v>
      </c>
      <c r="AD325" s="437" t="s">
        <v>32</v>
      </c>
      <c r="AE325" s="437" t="s">
        <v>32</v>
      </c>
      <c r="AF325" s="437"/>
      <c r="AG325" s="460"/>
      <c r="AH325" s="116"/>
      <c r="AI325" s="117"/>
    </row>
    <row r="326" spans="1:35" ht="21" customHeight="1" x14ac:dyDescent="0.2">
      <c r="A326" s="1531"/>
      <c r="B326" s="1605"/>
      <c r="C326" s="1535" t="s">
        <v>32</v>
      </c>
      <c r="D326" s="1535"/>
      <c r="E326" s="1535"/>
      <c r="F326" s="1535" t="s">
        <v>32</v>
      </c>
      <c r="G326" s="1535" t="s">
        <v>32</v>
      </c>
      <c r="H326" s="1535" t="s">
        <v>32</v>
      </c>
      <c r="I326" s="1535" t="s">
        <v>32</v>
      </c>
      <c r="J326" s="1535" t="s">
        <v>32</v>
      </c>
      <c r="K326" s="1535"/>
      <c r="L326" s="1535"/>
      <c r="M326" s="1535" t="s">
        <v>32</v>
      </c>
      <c r="N326" s="1535" t="s">
        <v>32</v>
      </c>
      <c r="O326" s="1535" t="s">
        <v>32</v>
      </c>
      <c r="P326" s="1535" t="s">
        <v>32</v>
      </c>
      <c r="Q326" s="1535" t="s">
        <v>32</v>
      </c>
      <c r="R326" s="1535"/>
      <c r="S326" s="1535"/>
      <c r="T326" s="1535" t="s">
        <v>32</v>
      </c>
      <c r="U326" s="1535" t="s">
        <v>32</v>
      </c>
      <c r="V326" s="1535" t="s">
        <v>32</v>
      </c>
      <c r="W326" s="1535" t="s">
        <v>32</v>
      </c>
      <c r="X326" s="1535" t="s">
        <v>32</v>
      </c>
      <c r="Y326" s="1535"/>
      <c r="Z326" s="1535"/>
      <c r="AA326" s="1535" t="s">
        <v>32</v>
      </c>
      <c r="AB326" s="1535" t="s">
        <v>32</v>
      </c>
      <c r="AC326" s="1535" t="s">
        <v>32</v>
      </c>
      <c r="AD326" s="1535" t="s">
        <v>32</v>
      </c>
      <c r="AE326" s="1535" t="s">
        <v>32</v>
      </c>
      <c r="AF326" s="1535"/>
      <c r="AG326" s="1606"/>
      <c r="AH326" s="116"/>
      <c r="AI326" s="117"/>
    </row>
    <row r="327" spans="1:35" ht="21" customHeight="1" x14ac:dyDescent="0.2">
      <c r="A327" s="1455"/>
      <c r="B327" s="1752"/>
      <c r="C327" s="1535" t="s">
        <v>32</v>
      </c>
      <c r="D327" s="1535"/>
      <c r="E327" s="1535"/>
      <c r="F327" s="1535" t="s">
        <v>32</v>
      </c>
      <c r="G327" s="1535" t="s">
        <v>32</v>
      </c>
      <c r="H327" s="1535" t="s">
        <v>32</v>
      </c>
      <c r="I327" s="1535" t="s">
        <v>32</v>
      </c>
      <c r="J327" s="1535" t="s">
        <v>32</v>
      </c>
      <c r="K327" s="1535"/>
      <c r="L327" s="1535"/>
      <c r="M327" s="1535" t="s">
        <v>32</v>
      </c>
      <c r="N327" s="1535" t="s">
        <v>32</v>
      </c>
      <c r="O327" s="1535" t="s">
        <v>32</v>
      </c>
      <c r="P327" s="1535" t="s">
        <v>32</v>
      </c>
      <c r="Q327" s="1535" t="s">
        <v>32</v>
      </c>
      <c r="R327" s="1535"/>
      <c r="S327" s="1535"/>
      <c r="T327" s="1535" t="s">
        <v>32</v>
      </c>
      <c r="U327" s="1535" t="s">
        <v>32</v>
      </c>
      <c r="V327" s="1535" t="s">
        <v>32</v>
      </c>
      <c r="W327" s="1535" t="s">
        <v>32</v>
      </c>
      <c r="X327" s="1535" t="s">
        <v>32</v>
      </c>
      <c r="Y327" s="1535"/>
      <c r="Z327" s="1535"/>
      <c r="AA327" s="1535" t="s">
        <v>32</v>
      </c>
      <c r="AB327" s="1535" t="s">
        <v>32</v>
      </c>
      <c r="AC327" s="1535" t="s">
        <v>32</v>
      </c>
      <c r="AD327" s="1535" t="s">
        <v>32</v>
      </c>
      <c r="AE327" s="1535" t="s">
        <v>32</v>
      </c>
      <c r="AF327" s="1535"/>
      <c r="AG327" s="1606"/>
      <c r="AH327" s="116"/>
      <c r="AI327" s="117"/>
    </row>
    <row r="328" spans="1:35" ht="21" customHeight="1" x14ac:dyDescent="0.2">
      <c r="A328" s="1456"/>
      <c r="B328" s="1457"/>
      <c r="C328" s="1535"/>
      <c r="D328" s="1535"/>
      <c r="E328" s="1535"/>
      <c r="F328" s="1535"/>
      <c r="G328" s="1535"/>
      <c r="H328" s="1535"/>
      <c r="I328" s="1535"/>
      <c r="J328" s="1535"/>
      <c r="K328" s="1535"/>
      <c r="L328" s="1535"/>
      <c r="M328" s="1535"/>
      <c r="N328" s="1535"/>
      <c r="O328" s="1535"/>
      <c r="P328" s="1535"/>
      <c r="Q328" s="1535"/>
      <c r="R328" s="1535"/>
      <c r="S328" s="1535"/>
      <c r="T328" s="1535"/>
      <c r="U328" s="1535"/>
      <c r="V328" s="1535"/>
      <c r="W328" s="1535"/>
      <c r="X328" s="1535"/>
      <c r="Y328" s="1535"/>
      <c r="Z328" s="1535"/>
      <c r="AA328" s="1535"/>
      <c r="AB328" s="1535"/>
      <c r="AC328" s="1535"/>
      <c r="AD328" s="1535"/>
      <c r="AE328" s="1535"/>
      <c r="AF328" s="1535"/>
      <c r="AG328" s="1606"/>
      <c r="AH328" s="116"/>
      <c r="AI328" s="117"/>
    </row>
    <row r="329" spans="1:35" ht="21" customHeight="1" x14ac:dyDescent="0.2">
      <c r="A329" s="1458"/>
      <c r="B329" s="1459" t="s">
        <v>366</v>
      </c>
      <c r="C329" s="1529"/>
      <c r="D329" s="1529"/>
      <c r="E329" s="1529"/>
      <c r="F329" s="1529"/>
      <c r="G329" s="1529"/>
      <c r="H329" s="1529"/>
      <c r="I329" s="1529"/>
      <c r="J329" s="1529"/>
      <c r="K329" s="1529"/>
      <c r="L329" s="1529"/>
      <c r="M329" s="1529"/>
      <c r="N329" s="1529"/>
      <c r="O329" s="1529"/>
      <c r="P329" s="1529"/>
      <c r="Q329" s="1529"/>
      <c r="R329" s="1529"/>
      <c r="S329" s="1529"/>
      <c r="T329" s="1529"/>
      <c r="U329" s="1529"/>
      <c r="V329" s="1529"/>
      <c r="W329" s="1529"/>
      <c r="X329" s="1529"/>
      <c r="Y329" s="1529"/>
      <c r="Z329" s="1529"/>
      <c r="AA329" s="1529"/>
      <c r="AB329" s="1529"/>
      <c r="AC329" s="1529"/>
      <c r="AD329" s="1529"/>
      <c r="AE329" s="1529"/>
      <c r="AF329" s="1529"/>
      <c r="AG329" s="1530"/>
      <c r="AH329" s="114"/>
      <c r="AI329" s="115"/>
    </row>
    <row r="330" spans="1:35" ht="21" customHeight="1" x14ac:dyDescent="0.2">
      <c r="A330" s="1455">
        <v>3702</v>
      </c>
      <c r="B330" s="1532" t="s">
        <v>367</v>
      </c>
      <c r="C330" s="1567" t="s">
        <v>368</v>
      </c>
      <c r="D330" s="1567"/>
      <c r="E330" s="1550"/>
      <c r="F330" s="1539" t="s">
        <v>368</v>
      </c>
      <c r="G330" s="1539" t="s">
        <v>368</v>
      </c>
      <c r="H330" s="1539" t="s">
        <v>368</v>
      </c>
      <c r="I330" s="1539" t="s">
        <v>368</v>
      </c>
      <c r="J330" s="1539" t="s">
        <v>368</v>
      </c>
      <c r="K330" s="1539"/>
      <c r="L330" s="1539"/>
      <c r="M330" s="1539" t="s">
        <v>368</v>
      </c>
      <c r="N330" s="1539" t="s">
        <v>368</v>
      </c>
      <c r="O330" s="1539" t="s">
        <v>368</v>
      </c>
      <c r="P330" s="1539" t="s">
        <v>368</v>
      </c>
      <c r="Q330" s="1539" t="s">
        <v>368</v>
      </c>
      <c r="R330" s="1567"/>
      <c r="S330" s="1550"/>
      <c r="T330" s="1550" t="s">
        <v>368</v>
      </c>
      <c r="U330" s="1567" t="s">
        <v>368</v>
      </c>
      <c r="V330" s="1567" t="s">
        <v>368</v>
      </c>
      <c r="W330" s="1567" t="s">
        <v>368</v>
      </c>
      <c r="X330" s="1567" t="s">
        <v>368</v>
      </c>
      <c r="Y330" s="1567"/>
      <c r="Z330" s="1550"/>
      <c r="AA330" s="1550" t="s">
        <v>368</v>
      </c>
      <c r="AB330" s="1567" t="s">
        <v>368</v>
      </c>
      <c r="AC330" s="1567" t="s">
        <v>368</v>
      </c>
      <c r="AD330" s="1567" t="s">
        <v>368</v>
      </c>
      <c r="AE330" s="1567" t="s">
        <v>368</v>
      </c>
      <c r="AF330" s="1567"/>
      <c r="AG330" s="1754"/>
      <c r="AH330" s="116"/>
      <c r="AI330" s="117"/>
    </row>
    <row r="331" spans="1:35" ht="21" customHeight="1" x14ac:dyDescent="0.2">
      <c r="A331" s="1455"/>
      <c r="B331" s="1532" t="s">
        <v>369</v>
      </c>
      <c r="C331" s="1567" t="s">
        <v>370</v>
      </c>
      <c r="D331" s="1567"/>
      <c r="E331" s="1567"/>
      <c r="F331" s="2151" t="s">
        <v>370</v>
      </c>
      <c r="G331" s="2151" t="s">
        <v>370</v>
      </c>
      <c r="H331" s="2151" t="s">
        <v>370</v>
      </c>
      <c r="I331" s="2151" t="s">
        <v>370</v>
      </c>
      <c r="J331" s="2151" t="s">
        <v>370</v>
      </c>
      <c r="K331" s="2151"/>
      <c r="L331" s="2151"/>
      <c r="M331" s="2151" t="s">
        <v>370</v>
      </c>
      <c r="N331" s="2151" t="s">
        <v>370</v>
      </c>
      <c r="O331" s="2151" t="s">
        <v>370</v>
      </c>
      <c r="P331" s="2151" t="s">
        <v>370</v>
      </c>
      <c r="Q331" s="2151" t="s">
        <v>370</v>
      </c>
      <c r="R331" s="1567"/>
      <c r="S331" s="1567"/>
      <c r="T331" s="1567" t="s">
        <v>370</v>
      </c>
      <c r="U331" s="1567" t="s">
        <v>370</v>
      </c>
      <c r="V331" s="1567" t="s">
        <v>370</v>
      </c>
      <c r="W331" s="1567" t="s">
        <v>370</v>
      </c>
      <c r="X331" s="1567" t="s">
        <v>370</v>
      </c>
      <c r="Y331" s="1567"/>
      <c r="Z331" s="1567"/>
      <c r="AA331" s="1567" t="s">
        <v>370</v>
      </c>
      <c r="AB331" s="1567" t="s">
        <v>370</v>
      </c>
      <c r="AC331" s="1567" t="s">
        <v>370</v>
      </c>
      <c r="AD331" s="1567" t="s">
        <v>370</v>
      </c>
      <c r="AE331" s="1567" t="s">
        <v>370</v>
      </c>
      <c r="AF331" s="1567"/>
      <c r="AG331" s="1460"/>
      <c r="AH331" s="116"/>
      <c r="AI331" s="117"/>
    </row>
    <row r="332" spans="1:35" ht="21" customHeight="1" thickBot="1" x14ac:dyDescent="0.25">
      <c r="A332" s="1461"/>
      <c r="B332" s="1608" t="s">
        <v>371</v>
      </c>
      <c r="C332" s="1609" t="s">
        <v>372</v>
      </c>
      <c r="D332" s="1609"/>
      <c r="E332" s="2152"/>
      <c r="F332" s="961" t="s">
        <v>372</v>
      </c>
      <c r="G332" s="961" t="s">
        <v>372</v>
      </c>
      <c r="H332" s="961" t="s">
        <v>372</v>
      </c>
      <c r="I332" s="961" t="s">
        <v>372</v>
      </c>
      <c r="J332" s="961" t="s">
        <v>372</v>
      </c>
      <c r="K332" s="961"/>
      <c r="L332" s="961"/>
      <c r="M332" s="961" t="s">
        <v>372</v>
      </c>
      <c r="N332" s="961" t="s">
        <v>372</v>
      </c>
      <c r="O332" s="961" t="s">
        <v>372</v>
      </c>
      <c r="P332" s="961" t="s">
        <v>372</v>
      </c>
      <c r="Q332" s="961" t="s">
        <v>372</v>
      </c>
      <c r="R332" s="2153"/>
      <c r="S332" s="1616"/>
      <c r="T332" s="1616" t="s">
        <v>372</v>
      </c>
      <c r="U332" s="1609" t="s">
        <v>372</v>
      </c>
      <c r="V332" s="1609" t="s">
        <v>372</v>
      </c>
      <c r="W332" s="1609" t="s">
        <v>372</v>
      </c>
      <c r="X332" s="1609" t="s">
        <v>372</v>
      </c>
      <c r="Y332" s="1609"/>
      <c r="Z332" s="1616"/>
      <c r="AA332" s="1616" t="s">
        <v>372</v>
      </c>
      <c r="AB332" s="1609" t="s">
        <v>372</v>
      </c>
      <c r="AC332" s="1609" t="s">
        <v>372</v>
      </c>
      <c r="AD332" s="1609" t="s">
        <v>372</v>
      </c>
      <c r="AE332" s="1609" t="s">
        <v>372</v>
      </c>
      <c r="AF332" s="1609"/>
      <c r="AG332" s="1634"/>
      <c r="AH332" s="116"/>
      <c r="AI332" s="117"/>
    </row>
    <row r="333" spans="1:35" ht="21" customHeight="1" x14ac:dyDescent="0.2"/>
    <row r="334" spans="1:35" ht="24" customHeight="1" x14ac:dyDescent="0.2"/>
    <row r="335" spans="1:35" ht="25.5" customHeight="1" thickBot="1" x14ac:dyDescent="0.25">
      <c r="A335" s="104" t="s">
        <v>373</v>
      </c>
    </row>
    <row r="336" spans="1:35" ht="21" customHeight="1" x14ac:dyDescent="0.2">
      <c r="A336" s="1"/>
      <c r="B336" s="2142" t="s">
        <v>324</v>
      </c>
      <c r="C336" s="2080"/>
      <c r="D336" s="2101" t="s">
        <v>97</v>
      </c>
      <c r="E336" s="427"/>
      <c r="F336" s="469"/>
      <c r="G336" s="2080"/>
      <c r="H336" s="2101" t="s">
        <v>98</v>
      </c>
      <c r="I336" s="427"/>
      <c r="J336" s="469"/>
      <c r="K336" s="2080"/>
      <c r="L336" s="2101" t="s">
        <v>99</v>
      </c>
      <c r="M336" s="427"/>
      <c r="N336" s="469"/>
      <c r="O336" s="2080"/>
      <c r="P336" s="2101" t="s">
        <v>100</v>
      </c>
      <c r="Q336" s="427"/>
      <c r="R336" s="469"/>
      <c r="S336" s="2080"/>
      <c r="T336" s="2101" t="s">
        <v>101</v>
      </c>
      <c r="U336" s="427"/>
      <c r="V336" s="469"/>
      <c r="W336" s="2080"/>
      <c r="X336" s="2101" t="s">
        <v>102</v>
      </c>
      <c r="Y336" s="427"/>
      <c r="Z336" s="469"/>
      <c r="AA336" s="2080"/>
      <c r="AB336" s="2101" t="s">
        <v>103</v>
      </c>
      <c r="AC336" s="427"/>
      <c r="AD336" s="427"/>
      <c r="AE336" s="2104" t="s">
        <v>104</v>
      </c>
      <c r="AF336" s="427"/>
      <c r="AG336" s="427"/>
      <c r="AH336" s="427"/>
      <c r="AI336" s="448"/>
    </row>
    <row r="337" spans="1:36" ht="21" customHeight="1" x14ac:dyDescent="0.2">
      <c r="A337" s="1"/>
      <c r="B337" s="2143"/>
      <c r="C337" s="2081"/>
      <c r="D337" s="2136"/>
      <c r="E337" s="421"/>
      <c r="F337" s="2154"/>
      <c r="G337" s="2081"/>
      <c r="H337" s="2136"/>
      <c r="I337" s="421"/>
      <c r="J337" s="2154"/>
      <c r="K337" s="2081"/>
      <c r="L337" s="2136"/>
      <c r="M337" s="421"/>
      <c r="N337" s="2154"/>
      <c r="O337" s="2081"/>
      <c r="P337" s="2136"/>
      <c r="Q337" s="421"/>
      <c r="R337" s="2154"/>
      <c r="S337" s="2081"/>
      <c r="T337" s="2136"/>
      <c r="U337" s="421"/>
      <c r="V337" s="2154"/>
      <c r="W337" s="2081"/>
      <c r="X337" s="2136"/>
      <c r="Y337" s="421"/>
      <c r="Z337" s="2154"/>
      <c r="AA337" s="2081"/>
      <c r="AB337" s="2136"/>
      <c r="AC337" s="421"/>
      <c r="AD337" s="421"/>
      <c r="AE337" s="2139"/>
      <c r="AF337" s="421"/>
      <c r="AG337" s="421"/>
      <c r="AH337" s="421"/>
      <c r="AI337" s="2133"/>
    </row>
    <row r="338" spans="1:36" ht="21" customHeight="1" x14ac:dyDescent="0.2">
      <c r="A338" s="70"/>
      <c r="B338" s="1450"/>
      <c r="C338" s="1643"/>
      <c r="D338" s="1501"/>
      <c r="E338" s="1501"/>
      <c r="F338" s="1789"/>
      <c r="G338" s="1643"/>
      <c r="H338" s="1501"/>
      <c r="I338" s="1501"/>
      <c r="J338" s="1789"/>
      <c r="K338" s="1643"/>
      <c r="L338" s="1501"/>
      <c r="M338" s="1501"/>
      <c r="N338" s="1789"/>
      <c r="O338" s="1643"/>
      <c r="P338" s="1501"/>
      <c r="Q338" s="1501"/>
      <c r="R338" s="1789"/>
      <c r="S338" s="1643"/>
      <c r="T338" s="1501"/>
      <c r="U338" s="1501"/>
      <c r="V338" s="1789"/>
      <c r="W338" s="1643"/>
      <c r="X338" s="1501"/>
      <c r="Y338" s="1501"/>
      <c r="Z338" s="1789"/>
      <c r="AA338" s="1787"/>
      <c r="AB338" s="1501"/>
      <c r="AC338" s="1501"/>
      <c r="AD338" s="1644"/>
      <c r="AE338" s="1463"/>
      <c r="AF338" s="1501"/>
      <c r="AG338" s="1501"/>
      <c r="AH338" s="1644"/>
      <c r="AI338" s="1510"/>
    </row>
    <row r="339" spans="1:36" ht="21" customHeight="1" thickBot="1" x14ac:dyDescent="0.25">
      <c r="A339" s="1"/>
      <c r="B339" s="1799"/>
      <c r="C339" s="1800"/>
      <c r="D339" s="1588"/>
      <c r="E339" s="1588"/>
      <c r="F339" s="1824"/>
      <c r="G339" s="1800"/>
      <c r="H339" s="1588"/>
      <c r="I339" s="1588"/>
      <c r="J339" s="1824"/>
      <c r="K339" s="1800"/>
      <c r="L339" s="1588"/>
      <c r="M339" s="1588"/>
      <c r="N339" s="1824"/>
      <c r="O339" s="1800"/>
      <c r="P339" s="1588"/>
      <c r="Q339" s="1588"/>
      <c r="R339" s="1824"/>
      <c r="S339" s="1800"/>
      <c r="T339" s="1588"/>
      <c r="U339" s="1588"/>
      <c r="V339" s="1824"/>
      <c r="W339" s="1822"/>
      <c r="X339" s="1588"/>
      <c r="Y339" s="1588"/>
      <c r="Z339" s="1824"/>
      <c r="AA339" s="1822"/>
      <c r="AB339" s="1588"/>
      <c r="AC339" s="1588"/>
      <c r="AD339" s="1807"/>
      <c r="AE339" s="1822"/>
      <c r="AF339" s="1588"/>
      <c r="AG339" s="1588"/>
      <c r="AH339" s="1807"/>
      <c r="AI339" s="1595"/>
    </row>
    <row r="340" spans="1:36" ht="21" customHeight="1" x14ac:dyDescent="0.2">
      <c r="A340" s="1"/>
      <c r="B340" s="5"/>
      <c r="C340" s="42"/>
      <c r="F340" s="46"/>
      <c r="G340" s="42"/>
      <c r="J340" s="46"/>
      <c r="K340" s="42"/>
      <c r="N340" s="46"/>
      <c r="O340" s="42"/>
      <c r="R340" s="46"/>
      <c r="S340" s="42"/>
      <c r="V340" s="46"/>
      <c r="W340" s="46"/>
      <c r="Z340" s="46"/>
      <c r="AA340" s="46"/>
      <c r="AD340" s="46"/>
      <c r="AE340" s="46"/>
      <c r="AH340" s="46"/>
    </row>
    <row r="341" spans="1:36" ht="33" customHeight="1" x14ac:dyDescent="0.2">
      <c r="A341" s="104" t="s">
        <v>374</v>
      </c>
      <c r="B341" s="5"/>
      <c r="C341" s="42"/>
      <c r="F341" s="46"/>
      <c r="G341" s="42"/>
      <c r="J341" s="46"/>
      <c r="K341" s="42"/>
      <c r="N341" s="46"/>
      <c r="O341" s="42"/>
      <c r="R341" s="46"/>
      <c r="S341" s="42"/>
      <c r="V341" s="46"/>
      <c r="W341" s="46"/>
      <c r="Z341" s="46"/>
      <c r="AA341" s="46"/>
      <c r="AD341" s="46"/>
      <c r="AE341" s="46"/>
      <c r="AH341" s="210"/>
      <c r="AI341" s="124"/>
      <c r="AJ341" s="124"/>
    </row>
    <row r="342" spans="1:36" ht="21" customHeight="1" thickBot="1" x14ac:dyDescent="0.25">
      <c r="A342" s="1776" t="s">
        <v>28</v>
      </c>
      <c r="B342" s="1597" t="s">
        <v>29</v>
      </c>
      <c r="C342" s="1685">
        <v>1</v>
      </c>
      <c r="D342" s="1716">
        <v>2</v>
      </c>
      <c r="E342" s="1716">
        <v>3</v>
      </c>
      <c r="F342" s="1685">
        <v>4</v>
      </c>
      <c r="G342" s="1685">
        <v>5</v>
      </c>
      <c r="H342" s="1685">
        <v>6</v>
      </c>
      <c r="I342" s="1685">
        <v>7</v>
      </c>
      <c r="J342" s="1685">
        <v>8</v>
      </c>
      <c r="K342" s="1716">
        <v>9</v>
      </c>
      <c r="L342" s="1716">
        <v>10</v>
      </c>
      <c r="M342" s="1685">
        <v>11</v>
      </c>
      <c r="N342" s="1685">
        <v>12</v>
      </c>
      <c r="O342" s="1685">
        <v>13</v>
      </c>
      <c r="P342" s="1685">
        <v>14</v>
      </c>
      <c r="Q342" s="1685">
        <v>15</v>
      </c>
      <c r="R342" s="1716">
        <v>16</v>
      </c>
      <c r="S342" s="1716">
        <v>17</v>
      </c>
      <c r="T342" s="1685">
        <v>18</v>
      </c>
      <c r="U342" s="1685">
        <v>19</v>
      </c>
      <c r="V342" s="1685">
        <v>20</v>
      </c>
      <c r="W342" s="1685">
        <v>21</v>
      </c>
      <c r="X342" s="1685">
        <v>22</v>
      </c>
      <c r="Y342" s="1716">
        <v>23</v>
      </c>
      <c r="Z342" s="1716">
        <v>24</v>
      </c>
      <c r="AA342" s="1685">
        <v>25</v>
      </c>
      <c r="AB342" s="1685">
        <v>26</v>
      </c>
      <c r="AC342" s="1685">
        <v>27</v>
      </c>
      <c r="AD342" s="1685">
        <v>28</v>
      </c>
      <c r="AE342" s="1685">
        <v>29</v>
      </c>
      <c r="AF342" s="1716">
        <v>30</v>
      </c>
      <c r="AG342" s="1699"/>
      <c r="AH342" s="211"/>
      <c r="AI342" s="212"/>
      <c r="AJ342" s="124"/>
    </row>
    <row r="343" spans="1:36" ht="21" customHeight="1" x14ac:dyDescent="0.2">
      <c r="A343" s="1464"/>
      <c r="B343" s="1853" t="s">
        <v>375</v>
      </c>
      <c r="C343" s="1826" t="s">
        <v>32</v>
      </c>
      <c r="D343" s="1826"/>
      <c r="E343" s="1826"/>
      <c r="F343" s="1826" t="s">
        <v>32</v>
      </c>
      <c r="G343" s="1826" t="s">
        <v>32</v>
      </c>
      <c r="H343" s="1826" t="s">
        <v>32</v>
      </c>
      <c r="I343" s="1826" t="s">
        <v>32</v>
      </c>
      <c r="J343" s="1826" t="s">
        <v>32</v>
      </c>
      <c r="K343" s="1826"/>
      <c r="L343" s="1826"/>
      <c r="M343" s="1826" t="s">
        <v>32</v>
      </c>
      <c r="N343" s="1826" t="s">
        <v>32</v>
      </c>
      <c r="O343" s="1826" t="s">
        <v>32</v>
      </c>
      <c r="P343" s="1826" t="s">
        <v>32</v>
      </c>
      <c r="Q343" s="1826" t="s">
        <v>32</v>
      </c>
      <c r="R343" s="1826"/>
      <c r="S343" s="1826"/>
      <c r="T343" s="1826" t="s">
        <v>32</v>
      </c>
      <c r="U343" s="1826" t="s">
        <v>32</v>
      </c>
      <c r="V343" s="1826" t="s">
        <v>32</v>
      </c>
      <c r="W343" s="1826" t="s">
        <v>32</v>
      </c>
      <c r="X343" s="1826" t="s">
        <v>32</v>
      </c>
      <c r="Y343" s="1826"/>
      <c r="Z343" s="1826"/>
      <c r="AA343" s="1826" t="s">
        <v>32</v>
      </c>
      <c r="AB343" s="1826" t="s">
        <v>32</v>
      </c>
      <c r="AC343" s="1826" t="s">
        <v>32</v>
      </c>
      <c r="AD343" s="1826" t="s">
        <v>32</v>
      </c>
      <c r="AE343" s="1826" t="s">
        <v>32</v>
      </c>
      <c r="AF343" s="1826"/>
      <c r="AG343" s="1401"/>
      <c r="AH343" s="213"/>
      <c r="AI343" s="214"/>
      <c r="AJ343" s="124"/>
    </row>
    <row r="344" spans="1:36" ht="21" customHeight="1" x14ac:dyDescent="0.2">
      <c r="A344" s="1107"/>
      <c r="B344" s="870" t="s">
        <v>376</v>
      </c>
      <c r="C344" s="789" t="s">
        <v>32</v>
      </c>
      <c r="D344" s="789"/>
      <c r="E344" s="789"/>
      <c r="F344" s="789" t="s">
        <v>32</v>
      </c>
      <c r="G344" s="789" t="s">
        <v>32</v>
      </c>
      <c r="H344" s="789" t="s">
        <v>32</v>
      </c>
      <c r="I344" s="789" t="s">
        <v>32</v>
      </c>
      <c r="J344" s="789" t="s">
        <v>32</v>
      </c>
      <c r="K344" s="789"/>
      <c r="L344" s="789"/>
      <c r="M344" s="789" t="s">
        <v>32</v>
      </c>
      <c r="N344" s="789" t="s">
        <v>32</v>
      </c>
      <c r="O344" s="789" t="s">
        <v>32</v>
      </c>
      <c r="P344" s="789" t="s">
        <v>32</v>
      </c>
      <c r="Q344" s="789" t="s">
        <v>32</v>
      </c>
      <c r="R344" s="789"/>
      <c r="S344" s="789"/>
      <c r="T344" s="789" t="s">
        <v>32</v>
      </c>
      <c r="U344" s="789" t="s">
        <v>32</v>
      </c>
      <c r="V344" s="789" t="s">
        <v>32</v>
      </c>
      <c r="W344" s="789" t="s">
        <v>32</v>
      </c>
      <c r="X344" s="789" t="s">
        <v>32</v>
      </c>
      <c r="Y344" s="789"/>
      <c r="Z344" s="789"/>
      <c r="AA344" s="789" t="s">
        <v>32</v>
      </c>
      <c r="AB344" s="789" t="s">
        <v>32</v>
      </c>
      <c r="AC344" s="789" t="s">
        <v>32</v>
      </c>
      <c r="AD344" s="789" t="s">
        <v>32</v>
      </c>
      <c r="AE344" s="789" t="s">
        <v>32</v>
      </c>
      <c r="AF344" s="789"/>
      <c r="AG344" s="1070"/>
      <c r="AH344" s="213"/>
      <c r="AI344" s="214"/>
      <c r="AJ344" s="124"/>
    </row>
    <row r="345" spans="1:36" ht="21" customHeight="1" x14ac:dyDescent="0.2">
      <c r="A345" s="1442"/>
      <c r="B345" s="870" t="s">
        <v>377</v>
      </c>
      <c r="C345" s="789" t="s">
        <v>32</v>
      </c>
      <c r="D345" s="789"/>
      <c r="E345" s="789"/>
      <c r="F345" s="789" t="s">
        <v>32</v>
      </c>
      <c r="G345" s="789" t="s">
        <v>32</v>
      </c>
      <c r="H345" s="789" t="s">
        <v>32</v>
      </c>
      <c r="I345" s="789" t="s">
        <v>32</v>
      </c>
      <c r="J345" s="789" t="s">
        <v>32</v>
      </c>
      <c r="K345" s="789"/>
      <c r="L345" s="789"/>
      <c r="M345" s="789" t="s">
        <v>32</v>
      </c>
      <c r="N345" s="789" t="s">
        <v>32</v>
      </c>
      <c r="O345" s="789" t="s">
        <v>32</v>
      </c>
      <c r="P345" s="789" t="s">
        <v>32</v>
      </c>
      <c r="Q345" s="789" t="s">
        <v>32</v>
      </c>
      <c r="R345" s="789"/>
      <c r="S345" s="789"/>
      <c r="T345" s="789" t="s">
        <v>32</v>
      </c>
      <c r="U345" s="789" t="s">
        <v>32</v>
      </c>
      <c r="V345" s="789" t="s">
        <v>32</v>
      </c>
      <c r="W345" s="789" t="s">
        <v>32</v>
      </c>
      <c r="X345" s="789" t="s">
        <v>32</v>
      </c>
      <c r="Y345" s="789"/>
      <c r="Z345" s="789"/>
      <c r="AA345" s="789" t="s">
        <v>32</v>
      </c>
      <c r="AB345" s="789" t="s">
        <v>32</v>
      </c>
      <c r="AC345" s="789" t="s">
        <v>32</v>
      </c>
      <c r="AD345" s="789" t="s">
        <v>32</v>
      </c>
      <c r="AE345" s="789" t="s">
        <v>32</v>
      </c>
      <c r="AF345" s="789"/>
      <c r="AG345" s="975"/>
      <c r="AH345" s="213"/>
      <c r="AI345" s="214"/>
      <c r="AJ345" s="124"/>
    </row>
    <row r="346" spans="1:36" ht="21" customHeight="1" x14ac:dyDescent="0.2">
      <c r="A346" s="1442"/>
      <c r="B346" s="870" t="s">
        <v>378</v>
      </c>
      <c r="C346" s="942" t="s">
        <v>32</v>
      </c>
      <c r="D346" s="789"/>
      <c r="E346" s="789"/>
      <c r="F346" s="789" t="s">
        <v>32</v>
      </c>
      <c r="G346" s="789" t="s">
        <v>32</v>
      </c>
      <c r="H346" s="789" t="s">
        <v>32</v>
      </c>
      <c r="I346" s="789" t="s">
        <v>32</v>
      </c>
      <c r="J346" s="798" t="s">
        <v>32</v>
      </c>
      <c r="K346" s="789"/>
      <c r="L346" s="789"/>
      <c r="M346" s="789" t="s">
        <v>32</v>
      </c>
      <c r="N346" s="789" t="s">
        <v>32</v>
      </c>
      <c r="O346" s="789" t="s">
        <v>32</v>
      </c>
      <c r="P346" s="789" t="s">
        <v>32</v>
      </c>
      <c r="Q346" s="798" t="s">
        <v>32</v>
      </c>
      <c r="R346" s="789"/>
      <c r="S346" s="789"/>
      <c r="T346" s="789" t="s">
        <v>32</v>
      </c>
      <c r="U346" s="789" t="s">
        <v>32</v>
      </c>
      <c r="V346" s="789" t="s">
        <v>32</v>
      </c>
      <c r="W346" s="789" t="s">
        <v>32</v>
      </c>
      <c r="X346" s="798" t="s">
        <v>32</v>
      </c>
      <c r="Y346" s="789"/>
      <c r="Z346" s="789"/>
      <c r="AA346" s="789" t="s">
        <v>32</v>
      </c>
      <c r="AB346" s="789" t="s">
        <v>32</v>
      </c>
      <c r="AC346" s="789" t="s">
        <v>32</v>
      </c>
      <c r="AD346" s="789" t="s">
        <v>32</v>
      </c>
      <c r="AE346" s="798" t="s">
        <v>32</v>
      </c>
      <c r="AF346" s="789"/>
      <c r="AG346" s="975"/>
      <c r="AH346" s="213"/>
      <c r="AI346" s="214"/>
      <c r="AJ346" s="124"/>
    </row>
    <row r="347" spans="1:36" ht="21" customHeight="1" x14ac:dyDescent="0.2">
      <c r="A347" s="1442"/>
      <c r="B347" s="870" t="s">
        <v>379</v>
      </c>
      <c r="C347" s="789" t="s">
        <v>32</v>
      </c>
      <c r="D347" s="789"/>
      <c r="E347" s="789"/>
      <c r="F347" s="789" t="s">
        <v>32</v>
      </c>
      <c r="G347" s="789" t="s">
        <v>32</v>
      </c>
      <c r="H347" s="789" t="s">
        <v>32</v>
      </c>
      <c r="I347" s="789" t="s">
        <v>32</v>
      </c>
      <c r="J347" s="789" t="s">
        <v>32</v>
      </c>
      <c r="K347" s="789"/>
      <c r="L347" s="789"/>
      <c r="M347" s="789" t="s">
        <v>32</v>
      </c>
      <c r="N347" s="789" t="s">
        <v>32</v>
      </c>
      <c r="O347" s="789" t="s">
        <v>32</v>
      </c>
      <c r="P347" s="789" t="s">
        <v>32</v>
      </c>
      <c r="Q347" s="789" t="s">
        <v>32</v>
      </c>
      <c r="R347" s="789"/>
      <c r="S347" s="789"/>
      <c r="T347" s="789" t="s">
        <v>32</v>
      </c>
      <c r="U347" s="789" t="s">
        <v>32</v>
      </c>
      <c r="V347" s="789" t="s">
        <v>32</v>
      </c>
      <c r="W347" s="789" t="s">
        <v>32</v>
      </c>
      <c r="X347" s="789" t="s">
        <v>32</v>
      </c>
      <c r="Y347" s="789"/>
      <c r="Z347" s="789"/>
      <c r="AA347" s="789" t="s">
        <v>32</v>
      </c>
      <c r="AB347" s="789" t="s">
        <v>32</v>
      </c>
      <c r="AC347" s="789" t="s">
        <v>32</v>
      </c>
      <c r="AD347" s="789" t="s">
        <v>32</v>
      </c>
      <c r="AE347" s="789" t="s">
        <v>32</v>
      </c>
      <c r="AF347" s="789"/>
      <c r="AG347" s="1070"/>
      <c r="AH347" s="213"/>
      <c r="AI347" s="214"/>
      <c r="AJ347" s="124"/>
    </row>
    <row r="348" spans="1:36" ht="21" customHeight="1" x14ac:dyDescent="0.2">
      <c r="A348" s="1442"/>
      <c r="B348" s="870" t="s">
        <v>380</v>
      </c>
      <c r="C348" s="789" t="s">
        <v>32</v>
      </c>
      <c r="D348" s="789"/>
      <c r="E348" s="789"/>
      <c r="F348" s="789" t="s">
        <v>32</v>
      </c>
      <c r="G348" s="789" t="s">
        <v>32</v>
      </c>
      <c r="H348" s="789" t="s">
        <v>32</v>
      </c>
      <c r="I348" s="789" t="s">
        <v>32</v>
      </c>
      <c r="J348" s="789" t="s">
        <v>32</v>
      </c>
      <c r="K348" s="789"/>
      <c r="L348" s="789"/>
      <c r="M348" s="789" t="s">
        <v>32</v>
      </c>
      <c r="N348" s="789" t="s">
        <v>32</v>
      </c>
      <c r="O348" s="789" t="s">
        <v>32</v>
      </c>
      <c r="P348" s="789" t="s">
        <v>32</v>
      </c>
      <c r="Q348" s="789" t="s">
        <v>32</v>
      </c>
      <c r="R348" s="789"/>
      <c r="S348" s="789"/>
      <c r="T348" s="789" t="s">
        <v>32</v>
      </c>
      <c r="U348" s="789" t="s">
        <v>32</v>
      </c>
      <c r="V348" s="789" t="s">
        <v>32</v>
      </c>
      <c r="W348" s="789" t="s">
        <v>32</v>
      </c>
      <c r="X348" s="789" t="s">
        <v>32</v>
      </c>
      <c r="Y348" s="789"/>
      <c r="Z348" s="789"/>
      <c r="AA348" s="789" t="s">
        <v>32</v>
      </c>
      <c r="AB348" s="789" t="s">
        <v>32</v>
      </c>
      <c r="AC348" s="789" t="s">
        <v>32</v>
      </c>
      <c r="AD348" s="789" t="s">
        <v>32</v>
      </c>
      <c r="AE348" s="789" t="s">
        <v>32</v>
      </c>
      <c r="AF348" s="789"/>
      <c r="AG348" s="923"/>
      <c r="AH348" s="213"/>
      <c r="AI348" s="214"/>
      <c r="AJ348" s="124"/>
    </row>
    <row r="349" spans="1:36" ht="21" customHeight="1" x14ac:dyDescent="0.2">
      <c r="A349" s="1442"/>
      <c r="B349" s="870" t="s">
        <v>381</v>
      </c>
      <c r="C349" s="789" t="s">
        <v>32</v>
      </c>
      <c r="D349" s="789"/>
      <c r="E349" s="789"/>
      <c r="F349" s="789" t="s">
        <v>32</v>
      </c>
      <c r="G349" s="789" t="s">
        <v>32</v>
      </c>
      <c r="H349" s="789" t="s">
        <v>32</v>
      </c>
      <c r="I349" s="789" t="s">
        <v>32</v>
      </c>
      <c r="J349" s="789" t="s">
        <v>32</v>
      </c>
      <c r="K349" s="789"/>
      <c r="L349" s="789"/>
      <c r="M349" s="789" t="s">
        <v>32</v>
      </c>
      <c r="N349" s="789" t="s">
        <v>32</v>
      </c>
      <c r="O349" s="789" t="s">
        <v>32</v>
      </c>
      <c r="P349" s="789" t="s">
        <v>32</v>
      </c>
      <c r="Q349" s="789" t="s">
        <v>32</v>
      </c>
      <c r="R349" s="789"/>
      <c r="S349" s="789"/>
      <c r="T349" s="789" t="s">
        <v>32</v>
      </c>
      <c r="U349" s="789" t="s">
        <v>32</v>
      </c>
      <c r="V349" s="789" t="s">
        <v>32</v>
      </c>
      <c r="W349" s="789" t="s">
        <v>32</v>
      </c>
      <c r="X349" s="789" t="s">
        <v>32</v>
      </c>
      <c r="Y349" s="789"/>
      <c r="Z349" s="789"/>
      <c r="AA349" s="789" t="s">
        <v>32</v>
      </c>
      <c r="AB349" s="789" t="s">
        <v>32</v>
      </c>
      <c r="AC349" s="789" t="s">
        <v>32</v>
      </c>
      <c r="AD349" s="789" t="s">
        <v>32</v>
      </c>
      <c r="AE349" s="789" t="s">
        <v>32</v>
      </c>
      <c r="AF349" s="789"/>
      <c r="AG349" s="923"/>
      <c r="AH349" s="213"/>
      <c r="AI349" s="214"/>
      <c r="AJ349" s="124"/>
    </row>
    <row r="350" spans="1:36" ht="21" customHeight="1" x14ac:dyDescent="0.2">
      <c r="A350" s="1442"/>
      <c r="B350" s="870" t="s">
        <v>382</v>
      </c>
      <c r="C350" s="789" t="s">
        <v>32</v>
      </c>
      <c r="D350" s="789"/>
      <c r="E350" s="789"/>
      <c r="F350" s="789" t="s">
        <v>32</v>
      </c>
      <c r="G350" s="789" t="s">
        <v>32</v>
      </c>
      <c r="H350" s="789" t="s">
        <v>32</v>
      </c>
      <c r="I350" s="789" t="s">
        <v>32</v>
      </c>
      <c r="J350" s="789" t="s">
        <v>32</v>
      </c>
      <c r="K350" s="789"/>
      <c r="L350" s="789"/>
      <c r="M350" s="789" t="s">
        <v>32</v>
      </c>
      <c r="N350" s="789" t="s">
        <v>32</v>
      </c>
      <c r="O350" s="789" t="s">
        <v>32</v>
      </c>
      <c r="P350" s="789" t="s">
        <v>32</v>
      </c>
      <c r="Q350" s="789" t="s">
        <v>32</v>
      </c>
      <c r="R350" s="789"/>
      <c r="S350" s="789"/>
      <c r="T350" s="789" t="s">
        <v>32</v>
      </c>
      <c r="U350" s="789" t="s">
        <v>32</v>
      </c>
      <c r="V350" s="789" t="s">
        <v>32</v>
      </c>
      <c r="W350" s="789" t="s">
        <v>32</v>
      </c>
      <c r="X350" s="789" t="s">
        <v>32</v>
      </c>
      <c r="Y350" s="789"/>
      <c r="Z350" s="789"/>
      <c r="AA350" s="789" t="s">
        <v>32</v>
      </c>
      <c r="AB350" s="789" t="s">
        <v>32</v>
      </c>
      <c r="AC350" s="789" t="s">
        <v>32</v>
      </c>
      <c r="AD350" s="789" t="s">
        <v>32</v>
      </c>
      <c r="AE350" s="789" t="s">
        <v>32</v>
      </c>
      <c r="AF350" s="789"/>
      <c r="AG350" s="923"/>
      <c r="AH350" s="213"/>
      <c r="AI350" s="214"/>
      <c r="AJ350" s="124"/>
    </row>
    <row r="351" spans="1:36" ht="21" customHeight="1" x14ac:dyDescent="0.2">
      <c r="A351" s="1442"/>
      <c r="B351" s="870" t="s">
        <v>383</v>
      </c>
      <c r="C351" s="789" t="s">
        <v>32</v>
      </c>
      <c r="D351" s="789"/>
      <c r="E351" s="789"/>
      <c r="F351" s="789" t="s">
        <v>32</v>
      </c>
      <c r="G351" s="789" t="s">
        <v>32</v>
      </c>
      <c r="H351" s="789" t="s">
        <v>32</v>
      </c>
      <c r="I351" s="789" t="s">
        <v>32</v>
      </c>
      <c r="J351" s="789" t="s">
        <v>32</v>
      </c>
      <c r="K351" s="789"/>
      <c r="L351" s="789"/>
      <c r="M351" s="789" t="s">
        <v>32</v>
      </c>
      <c r="N351" s="789" t="s">
        <v>32</v>
      </c>
      <c r="O351" s="789" t="s">
        <v>32</v>
      </c>
      <c r="P351" s="789" t="s">
        <v>32</v>
      </c>
      <c r="Q351" s="789" t="s">
        <v>32</v>
      </c>
      <c r="R351" s="789"/>
      <c r="S351" s="789"/>
      <c r="T351" s="789" t="s">
        <v>32</v>
      </c>
      <c r="U351" s="789" t="s">
        <v>32</v>
      </c>
      <c r="V351" s="789" t="s">
        <v>32</v>
      </c>
      <c r="W351" s="789" t="s">
        <v>32</v>
      </c>
      <c r="X351" s="789" t="s">
        <v>32</v>
      </c>
      <c r="Y351" s="789"/>
      <c r="Z351" s="789"/>
      <c r="AA351" s="789" t="s">
        <v>32</v>
      </c>
      <c r="AB351" s="789" t="s">
        <v>32</v>
      </c>
      <c r="AC351" s="789" t="s">
        <v>32</v>
      </c>
      <c r="AD351" s="789" t="s">
        <v>32</v>
      </c>
      <c r="AE351" s="789" t="s">
        <v>32</v>
      </c>
      <c r="AF351" s="789"/>
      <c r="AG351" s="923"/>
      <c r="AH351" s="213"/>
      <c r="AI351" s="214"/>
      <c r="AJ351" s="124"/>
    </row>
    <row r="352" spans="1:36" ht="21" customHeight="1" x14ac:dyDescent="0.2">
      <c r="A352" s="1442"/>
      <c r="B352" s="870" t="s">
        <v>384</v>
      </c>
      <c r="C352" s="789" t="s">
        <v>32</v>
      </c>
      <c r="D352" s="789"/>
      <c r="E352" s="789"/>
      <c r="F352" s="789" t="s">
        <v>32</v>
      </c>
      <c r="G352" s="789" t="s">
        <v>32</v>
      </c>
      <c r="H352" s="1447" t="s">
        <v>32</v>
      </c>
      <c r="I352" s="789" t="s">
        <v>32</v>
      </c>
      <c r="J352" s="789" t="s">
        <v>32</v>
      </c>
      <c r="K352" s="789"/>
      <c r="L352" s="789"/>
      <c r="M352" s="789" t="s">
        <v>32</v>
      </c>
      <c r="N352" s="789" t="s">
        <v>32</v>
      </c>
      <c r="O352" s="1447" t="s">
        <v>32</v>
      </c>
      <c r="P352" s="789" t="s">
        <v>32</v>
      </c>
      <c r="Q352" s="789" t="s">
        <v>32</v>
      </c>
      <c r="R352" s="789"/>
      <c r="S352" s="789"/>
      <c r="T352" s="789" t="s">
        <v>32</v>
      </c>
      <c r="U352" s="789" t="s">
        <v>32</v>
      </c>
      <c r="V352" s="1447" t="s">
        <v>32</v>
      </c>
      <c r="W352" s="789" t="s">
        <v>32</v>
      </c>
      <c r="X352" s="789" t="s">
        <v>32</v>
      </c>
      <c r="Y352" s="789"/>
      <c r="Z352" s="789"/>
      <c r="AA352" s="789" t="s">
        <v>32</v>
      </c>
      <c r="AB352" s="789" t="s">
        <v>32</v>
      </c>
      <c r="AC352" s="1447" t="s">
        <v>32</v>
      </c>
      <c r="AD352" s="789" t="s">
        <v>32</v>
      </c>
      <c r="AE352" s="789" t="s">
        <v>32</v>
      </c>
      <c r="AF352" s="789"/>
      <c r="AG352" s="923"/>
      <c r="AH352" s="213"/>
      <c r="AI352" s="214"/>
      <c r="AJ352" s="124"/>
    </row>
    <row r="353" spans="1:36" ht="21" customHeight="1" x14ac:dyDescent="0.2">
      <c r="A353" s="474"/>
      <c r="B353" s="475" t="s">
        <v>385</v>
      </c>
      <c r="C353" s="483" t="s">
        <v>32</v>
      </c>
      <c r="D353" s="483"/>
      <c r="E353" s="483"/>
      <c r="F353" s="483" t="s">
        <v>32</v>
      </c>
      <c r="G353" s="483" t="s">
        <v>32</v>
      </c>
      <c r="H353" s="483" t="s">
        <v>32</v>
      </c>
      <c r="I353" s="483" t="s">
        <v>32</v>
      </c>
      <c r="J353" s="483" t="s">
        <v>32</v>
      </c>
      <c r="K353" s="483"/>
      <c r="L353" s="483"/>
      <c r="M353" s="483" t="s">
        <v>32</v>
      </c>
      <c r="N353" s="483" t="s">
        <v>32</v>
      </c>
      <c r="O353" s="483" t="s">
        <v>32</v>
      </c>
      <c r="P353" s="483" t="s">
        <v>32</v>
      </c>
      <c r="Q353" s="483" t="s">
        <v>32</v>
      </c>
      <c r="R353" s="483"/>
      <c r="S353" s="483"/>
      <c r="T353" s="483" t="s">
        <v>32</v>
      </c>
      <c r="U353" s="483" t="s">
        <v>32</v>
      </c>
      <c r="V353" s="483" t="s">
        <v>32</v>
      </c>
      <c r="W353" s="483" t="s">
        <v>32</v>
      </c>
      <c r="X353" s="483" t="s">
        <v>32</v>
      </c>
      <c r="Y353" s="483"/>
      <c r="Z353" s="483"/>
      <c r="AA353" s="483" t="s">
        <v>32</v>
      </c>
      <c r="AB353" s="483" t="s">
        <v>32</v>
      </c>
      <c r="AC353" s="483" t="s">
        <v>32</v>
      </c>
      <c r="AD353" s="483" t="s">
        <v>32</v>
      </c>
      <c r="AE353" s="483" t="s">
        <v>32</v>
      </c>
      <c r="AF353" s="483"/>
      <c r="AG353" s="1466"/>
      <c r="AH353" s="213"/>
      <c r="AI353" s="214"/>
      <c r="AJ353" s="124"/>
    </row>
    <row r="354" spans="1:36" ht="21" customHeight="1" x14ac:dyDescent="0.2">
      <c r="A354" s="1442"/>
      <c r="B354" s="870"/>
      <c r="C354" s="789"/>
      <c r="D354" s="1325"/>
      <c r="E354" s="789"/>
      <c r="F354" s="789"/>
      <c r="G354" s="789"/>
      <c r="H354" s="789"/>
      <c r="I354" s="789"/>
      <c r="J354" s="789"/>
      <c r="K354" s="789"/>
      <c r="L354" s="789"/>
      <c r="M354" s="789"/>
      <c r="N354" s="789"/>
      <c r="O354" s="789"/>
      <c r="P354" s="789"/>
      <c r="Q354" s="789"/>
      <c r="R354" s="789"/>
      <c r="S354" s="789"/>
      <c r="T354" s="789"/>
      <c r="U354" s="789"/>
      <c r="V354" s="789"/>
      <c r="W354" s="789"/>
      <c r="X354" s="789"/>
      <c r="Y354" s="789"/>
      <c r="Z354" s="789"/>
      <c r="AA354" s="789"/>
      <c r="AB354" s="789"/>
      <c r="AC354" s="789"/>
      <c r="AD354" s="789"/>
      <c r="AE354" s="789"/>
      <c r="AF354" s="789"/>
      <c r="AG354" s="923"/>
      <c r="AH354" s="213"/>
      <c r="AI354" s="214"/>
      <c r="AJ354" s="124"/>
    </row>
    <row r="355" spans="1:36" ht="21" customHeight="1" x14ac:dyDescent="0.2">
      <c r="A355" s="2155"/>
      <c r="B355" s="286"/>
      <c r="C355" s="2156"/>
      <c r="D355" s="2156"/>
      <c r="E355" s="2156"/>
      <c r="F355" s="2156"/>
      <c r="G355" s="2156"/>
      <c r="H355" s="2156"/>
      <c r="I355" s="2156"/>
      <c r="J355" s="2156"/>
      <c r="K355" s="2156"/>
      <c r="L355" s="2156"/>
      <c r="M355" s="2156"/>
      <c r="N355" s="2157"/>
      <c r="O355" s="2157"/>
      <c r="P355" s="2156"/>
      <c r="Q355" s="2156"/>
      <c r="R355" s="2156"/>
      <c r="S355" s="2156"/>
      <c r="T355" s="2156"/>
      <c r="U355" s="2156"/>
      <c r="V355" s="2156"/>
      <c r="W355" s="2156"/>
      <c r="X355" s="2156"/>
      <c r="Y355" s="2156"/>
      <c r="Z355" s="2156"/>
      <c r="AA355" s="2156"/>
      <c r="AB355" s="2157"/>
      <c r="AC355" s="2157"/>
      <c r="AD355" s="2156"/>
      <c r="AE355" s="2156"/>
      <c r="AF355" s="2156"/>
      <c r="AG355" s="2158"/>
      <c r="AH355" s="213"/>
      <c r="AI355" s="215"/>
      <c r="AJ355" s="124"/>
    </row>
    <row r="356" spans="1:36" ht="21" customHeight="1" thickBot="1" x14ac:dyDescent="0.25">
      <c r="A356" s="331"/>
      <c r="B356" s="333"/>
      <c r="C356" s="1467"/>
      <c r="D356" s="1468"/>
      <c r="E356" s="1468"/>
      <c r="F356" s="1468"/>
      <c r="G356" s="1468"/>
      <c r="H356" s="1468"/>
      <c r="I356" s="1468"/>
      <c r="J356" s="1468"/>
      <c r="K356" s="1468"/>
      <c r="L356" s="1468"/>
      <c r="M356" s="1468"/>
      <c r="N356" s="1469"/>
      <c r="O356" s="1469"/>
      <c r="P356" s="1468"/>
      <c r="Q356" s="1468"/>
      <c r="R356" s="1468"/>
      <c r="S356" s="1468"/>
      <c r="T356" s="1468"/>
      <c r="U356" s="1468"/>
      <c r="V356" s="1468"/>
      <c r="W356" s="1468"/>
      <c r="X356" s="1468"/>
      <c r="Y356" s="1468"/>
      <c r="Z356" s="1468"/>
      <c r="AA356" s="1468"/>
      <c r="AB356" s="1469"/>
      <c r="AC356" s="1469"/>
      <c r="AD356" s="1468"/>
      <c r="AE356" s="1468"/>
      <c r="AF356" s="1468"/>
      <c r="AG356" s="1470"/>
      <c r="AH356" s="213"/>
      <c r="AI356" s="215"/>
      <c r="AJ356" s="124"/>
    </row>
    <row r="357" spans="1:36" x14ac:dyDescent="0.2">
      <c r="AH357" s="124"/>
      <c r="AI357" s="124"/>
      <c r="AJ357" s="124"/>
    </row>
    <row r="358" spans="1:36" x14ac:dyDescent="0.2">
      <c r="AH358" s="124"/>
      <c r="AI358" s="124"/>
      <c r="AJ358" s="124"/>
    </row>
    <row r="359" spans="1:36" x14ac:dyDescent="0.2">
      <c r="AH359" s="124"/>
      <c r="AI359" s="124"/>
      <c r="AJ359" s="124"/>
    </row>
    <row r="360" spans="1:36" x14ac:dyDescent="0.2">
      <c r="AH360" s="124"/>
      <c r="AI360" s="124"/>
      <c r="AJ360" s="124"/>
    </row>
  </sheetData>
  <protectedRanges>
    <protectedRange sqref="B199:B200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201 B203:B204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55:Z55"/>
  </mergeCells>
  <phoneticPr fontId="9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ignoredErrors>
    <ignoredError sqref="AM45 AM117" formula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29D08-D05F-42DE-938B-66CDB44ED9C8}">
  <sheetPr codeName="Ark76"/>
  <dimension ref="A1:AN333"/>
  <sheetViews>
    <sheetView topLeftCell="A49" workbookViewId="0">
      <selection activeCell="A30" sqref="A30:AG34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1471" t="s">
        <v>2</v>
      </c>
      <c r="C2" s="1472" t="s">
        <v>3</v>
      </c>
      <c r="D2" s="1473"/>
      <c r="E2" s="1474" t="s">
        <v>4</v>
      </c>
      <c r="F2" s="1475"/>
      <c r="G2" s="1476"/>
      <c r="H2" s="1476"/>
      <c r="I2" s="1476"/>
      <c r="J2" s="1476"/>
      <c r="K2" s="1477"/>
      <c r="L2" s="1478" t="s">
        <v>5</v>
      </c>
      <c r="M2" s="1479"/>
      <c r="N2" s="1480"/>
      <c r="O2" s="1481" t="s">
        <v>6</v>
      </c>
      <c r="P2" s="1482"/>
      <c r="Q2" s="1483"/>
      <c r="R2" s="1484"/>
      <c r="S2" s="1485" t="s">
        <v>7</v>
      </c>
      <c r="T2" s="1486"/>
      <c r="U2" s="1487"/>
      <c r="V2" s="1486"/>
      <c r="W2" s="1488" t="s">
        <v>8</v>
      </c>
      <c r="X2" s="1489"/>
      <c r="Y2" s="1490"/>
      <c r="Z2" s="106" t="s">
        <v>9</v>
      </c>
      <c r="AA2" s="1491"/>
      <c r="AB2" s="1492"/>
      <c r="AC2" s="1493"/>
      <c r="AD2" s="1494" t="s">
        <v>10</v>
      </c>
      <c r="AE2" s="1495"/>
      <c r="AF2" s="1495"/>
      <c r="AG2" s="1496"/>
    </row>
    <row r="3" spans="1:38" ht="13.35" customHeight="1" x14ac:dyDescent="0.2">
      <c r="A3" s="1"/>
      <c r="B3" s="1497" t="s">
        <v>11</v>
      </c>
      <c r="C3" s="2159" t="s">
        <v>12</v>
      </c>
      <c r="D3" s="1499"/>
      <c r="E3" s="2160"/>
      <c r="F3" s="2161"/>
      <c r="G3" s="2161"/>
      <c r="H3" s="2162" t="s">
        <v>13</v>
      </c>
      <c r="I3" s="2163"/>
      <c r="J3" s="2163"/>
      <c r="K3" s="2164"/>
      <c r="L3" s="1500" t="s">
        <v>14</v>
      </c>
      <c r="M3" s="1501"/>
      <c r="N3" s="1502"/>
      <c r="O3" s="2163"/>
      <c r="P3" s="2163"/>
      <c r="Q3" s="2163"/>
      <c r="R3" s="2163"/>
      <c r="S3" s="2165"/>
      <c r="T3" s="2166" t="s">
        <v>15</v>
      </c>
      <c r="U3" s="2167"/>
      <c r="V3" s="2168"/>
      <c r="W3" s="2169"/>
      <c r="X3" s="2170"/>
      <c r="Y3" s="2162" t="s">
        <v>16</v>
      </c>
      <c r="Z3" s="1501"/>
      <c r="AA3" s="1501"/>
      <c r="AB3" s="1503"/>
      <c r="AC3" s="1504"/>
      <c r="AD3" s="1505" t="s">
        <v>17</v>
      </c>
      <c r="AE3" s="1506"/>
      <c r="AF3" s="1506"/>
      <c r="AG3" s="1507"/>
    </row>
    <row r="4" spans="1:38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22.35" customHeight="1" x14ac:dyDescent="0.2">
      <c r="A5" s="104" t="s">
        <v>19</v>
      </c>
      <c r="B5" s="1"/>
      <c r="C5" s="1637"/>
      <c r="D5" s="1638" t="s">
        <v>97</v>
      </c>
      <c r="E5" s="2171"/>
      <c r="F5" s="1637"/>
      <c r="G5" s="1638" t="s">
        <v>98</v>
      </c>
      <c r="H5" s="2171"/>
      <c r="I5" s="1637"/>
      <c r="J5" s="1638" t="s">
        <v>99</v>
      </c>
      <c r="K5" s="2171"/>
      <c r="L5" s="1637"/>
      <c r="M5" s="1638" t="s">
        <v>100</v>
      </c>
      <c r="N5" s="2171"/>
      <c r="O5" s="1637"/>
      <c r="P5" s="1638" t="s">
        <v>101</v>
      </c>
      <c r="Q5" s="2171"/>
      <c r="R5" s="1637"/>
      <c r="S5" s="1638" t="s">
        <v>102</v>
      </c>
      <c r="T5" s="1636"/>
      <c r="U5" s="1605"/>
      <c r="V5" s="1635" t="s">
        <v>103</v>
      </c>
      <c r="W5" s="1636"/>
    </row>
    <row r="6" spans="1:38" ht="22.35" customHeight="1" x14ac:dyDescent="0.2">
      <c r="A6" s="2172"/>
      <c r="B6" s="2173" t="s">
        <v>463</v>
      </c>
      <c r="C6" s="2174" t="s">
        <v>491</v>
      </c>
      <c r="D6" s="2175"/>
      <c r="E6" s="2176"/>
      <c r="F6" s="2177" t="s">
        <v>491</v>
      </c>
      <c r="G6" s="2178"/>
      <c r="H6" s="2178"/>
      <c r="I6" s="2174" t="s">
        <v>492</v>
      </c>
      <c r="J6" s="2178"/>
      <c r="K6" s="2176"/>
      <c r="L6" s="2177" t="s">
        <v>492</v>
      </c>
      <c r="M6" s="2178"/>
      <c r="N6" s="2176"/>
      <c r="O6" s="2177" t="s">
        <v>493</v>
      </c>
      <c r="P6" s="2178"/>
      <c r="Q6" s="2176"/>
      <c r="R6" s="2178"/>
      <c r="S6" s="2178"/>
      <c r="T6" s="2178"/>
      <c r="U6" s="2173"/>
      <c r="V6" s="2178"/>
      <c r="W6" s="2176"/>
      <c r="X6" s="2178"/>
      <c r="Y6" s="2178"/>
      <c r="Z6" s="2178"/>
      <c r="AA6" s="2178"/>
      <c r="AB6" s="2179"/>
      <c r="AC6" s="2176"/>
      <c r="AD6" s="124"/>
      <c r="AE6" s="124"/>
      <c r="AF6" s="124"/>
      <c r="AG6" s="124"/>
    </row>
    <row r="7" spans="1:38" ht="22.35" customHeight="1" x14ac:dyDescent="0.2">
      <c r="A7" s="2172"/>
      <c r="B7" s="2173" t="s">
        <v>464</v>
      </c>
      <c r="C7" s="2174" t="s">
        <v>494</v>
      </c>
      <c r="D7" s="2178"/>
      <c r="E7" s="2176"/>
      <c r="F7" s="2177" t="s">
        <v>494</v>
      </c>
      <c r="G7" s="2178"/>
      <c r="H7" s="2178"/>
      <c r="I7" s="2174" t="s">
        <v>494</v>
      </c>
      <c r="J7" s="2178"/>
      <c r="K7" s="2176"/>
      <c r="L7" s="2177" t="s">
        <v>494</v>
      </c>
      <c r="M7" s="2178"/>
      <c r="N7" s="2176"/>
      <c r="O7" s="2177" t="s">
        <v>495</v>
      </c>
      <c r="P7" s="2178"/>
      <c r="Q7" s="2176"/>
      <c r="R7" s="2178"/>
      <c r="S7" s="2178"/>
      <c r="T7" s="2178"/>
      <c r="U7" s="2173"/>
      <c r="V7" s="2178"/>
      <c r="W7" s="2176"/>
      <c r="X7" s="2178"/>
      <c r="Y7" s="2178"/>
      <c r="Z7" s="2178"/>
      <c r="AA7" s="2178"/>
      <c r="AB7" s="2180"/>
      <c r="AC7" s="2176"/>
      <c r="AD7" s="124"/>
      <c r="AE7" s="124"/>
      <c r="AF7" s="124"/>
      <c r="AG7" s="124"/>
    </row>
    <row r="8" spans="1:38" ht="22.35" customHeight="1" x14ac:dyDescent="0.2">
      <c r="A8" s="2173"/>
      <c r="B8" s="2173" t="s">
        <v>496</v>
      </c>
      <c r="C8" s="2181" t="s">
        <v>497</v>
      </c>
      <c r="D8" s="2182"/>
      <c r="E8" s="2183"/>
      <c r="F8" s="2177" t="s">
        <v>498</v>
      </c>
      <c r="G8" s="2182"/>
      <c r="H8" s="2182"/>
      <c r="I8" s="2181" t="s">
        <v>498</v>
      </c>
      <c r="J8" s="2182"/>
      <c r="K8" s="2183"/>
      <c r="L8" s="2177" t="s">
        <v>498</v>
      </c>
      <c r="M8" s="2182"/>
      <c r="N8" s="2182"/>
      <c r="O8" s="2181" t="s">
        <v>499</v>
      </c>
      <c r="P8" s="2182"/>
      <c r="Q8" s="2183"/>
      <c r="R8" s="355" t="s">
        <v>500</v>
      </c>
      <c r="S8" s="356"/>
      <c r="T8" s="356"/>
      <c r="U8" s="357" t="s">
        <v>501</v>
      </c>
      <c r="V8" s="356"/>
      <c r="W8" s="358"/>
      <c r="X8" s="2178"/>
      <c r="Y8" s="2178"/>
      <c r="Z8" s="2178"/>
      <c r="AA8" s="2178"/>
      <c r="AB8" s="2180"/>
      <c r="AC8" s="2176"/>
      <c r="AD8" s="124"/>
      <c r="AE8" s="124"/>
      <c r="AF8" s="124"/>
      <c r="AG8" s="124"/>
    </row>
    <row r="9" spans="1:38" ht="22.35" customHeight="1" x14ac:dyDescent="0.2">
      <c r="A9" s="2173"/>
      <c r="B9" s="2173" t="s">
        <v>502</v>
      </c>
      <c r="C9" s="2174" t="s">
        <v>503</v>
      </c>
      <c r="D9" s="2182"/>
      <c r="E9" s="2183"/>
      <c r="F9" s="2177" t="s">
        <v>503</v>
      </c>
      <c r="G9" s="2178"/>
      <c r="H9" s="2178"/>
      <c r="I9" s="2174" t="s">
        <v>503</v>
      </c>
      <c r="J9" s="2178"/>
      <c r="K9" s="2176"/>
      <c r="L9" s="2177" t="s">
        <v>503</v>
      </c>
      <c r="M9" s="2178"/>
      <c r="N9" s="2176"/>
      <c r="O9" s="2177" t="s">
        <v>504</v>
      </c>
      <c r="P9" s="2178"/>
      <c r="Q9" s="2176"/>
      <c r="R9" s="2177" t="s">
        <v>505</v>
      </c>
      <c r="S9" s="2178"/>
      <c r="T9" s="2178"/>
      <c r="U9" s="2174" t="s">
        <v>506</v>
      </c>
      <c r="V9" s="2178"/>
      <c r="W9" s="2176"/>
      <c r="X9" s="2178"/>
      <c r="Y9" s="2178"/>
      <c r="Z9" s="2178"/>
      <c r="AA9" s="2178"/>
      <c r="AB9" s="2180"/>
      <c r="AC9" s="2176"/>
      <c r="AD9" s="124"/>
      <c r="AE9" s="124"/>
      <c r="AF9" s="124"/>
      <c r="AG9" s="124"/>
    </row>
    <row r="10" spans="1:38" ht="22.35" customHeight="1" x14ac:dyDescent="0.2">
      <c r="A10" s="104" t="s">
        <v>25</v>
      </c>
    </row>
    <row r="11" spans="1:38" ht="22.35" customHeight="1" x14ac:dyDescent="0.2">
      <c r="A11" s="104" t="s">
        <v>26</v>
      </c>
      <c r="AH11" s="111"/>
      <c r="AI11" s="112"/>
      <c r="AJ11" s="2184" t="s">
        <v>30</v>
      </c>
    </row>
    <row r="12" spans="1:38" ht="22.35" customHeight="1" x14ac:dyDescent="0.2">
      <c r="AH12" s="117"/>
      <c r="AI12" s="117"/>
      <c r="AJ12" s="2184">
        <v>160.33000000000001</v>
      </c>
    </row>
    <row r="13" spans="1:38" ht="22.35" customHeight="1" thickBot="1" x14ac:dyDescent="0.25">
      <c r="B13" s="61" t="s">
        <v>27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5"/>
      <c r="AI13" s="115"/>
    </row>
    <row r="14" spans="1:38" ht="22.35" customHeight="1" thickBot="1" x14ac:dyDescent="0.25">
      <c r="A14" s="429" t="s">
        <v>28</v>
      </c>
      <c r="B14" s="430" t="s">
        <v>29</v>
      </c>
      <c r="C14" s="431">
        <v>1</v>
      </c>
      <c r="D14" s="432">
        <v>2</v>
      </c>
      <c r="E14" s="432">
        <v>3</v>
      </c>
      <c r="F14" s="432">
        <v>4</v>
      </c>
      <c r="G14" s="432">
        <v>5</v>
      </c>
      <c r="H14" s="432">
        <v>6</v>
      </c>
      <c r="I14" s="431">
        <v>7</v>
      </c>
      <c r="J14" s="431">
        <v>8</v>
      </c>
      <c r="K14" s="432">
        <v>9</v>
      </c>
      <c r="L14" s="432">
        <v>10</v>
      </c>
      <c r="M14" s="432">
        <v>11</v>
      </c>
      <c r="N14" s="432">
        <v>12</v>
      </c>
      <c r="O14" s="432">
        <v>13</v>
      </c>
      <c r="P14" s="431">
        <v>14</v>
      </c>
      <c r="Q14" s="431">
        <v>15</v>
      </c>
      <c r="R14" s="432">
        <v>16</v>
      </c>
      <c r="S14" s="432">
        <v>17</v>
      </c>
      <c r="T14" s="432">
        <v>18</v>
      </c>
      <c r="U14" s="432">
        <v>19</v>
      </c>
      <c r="V14" s="432">
        <v>20</v>
      </c>
      <c r="W14" s="431">
        <v>21</v>
      </c>
      <c r="X14" s="431">
        <v>22</v>
      </c>
      <c r="Y14" s="432">
        <v>23</v>
      </c>
      <c r="Z14" s="432">
        <v>24</v>
      </c>
      <c r="AA14" s="432">
        <v>25</v>
      </c>
      <c r="AB14" s="432">
        <v>26</v>
      </c>
      <c r="AC14" s="432">
        <v>27</v>
      </c>
      <c r="AD14" s="431">
        <v>28</v>
      </c>
      <c r="AE14" s="431">
        <v>29</v>
      </c>
      <c r="AF14" s="432">
        <v>30</v>
      </c>
      <c r="AG14" s="433">
        <v>31</v>
      </c>
      <c r="AH14" s="117"/>
      <c r="AI14" s="117"/>
    </row>
    <row r="15" spans="1:38" ht="22.35" customHeight="1" x14ac:dyDescent="0.2">
      <c r="A15" s="2185">
        <v>8500</v>
      </c>
      <c r="B15" s="2186" t="s">
        <v>31</v>
      </c>
      <c r="C15" s="2187"/>
      <c r="D15" s="2187" t="s">
        <v>32</v>
      </c>
      <c r="E15" s="2188" t="s">
        <v>32</v>
      </c>
      <c r="F15" s="2189" t="s">
        <v>32</v>
      </c>
      <c r="G15" s="2188" t="s">
        <v>32</v>
      </c>
      <c r="H15" s="2188" t="s">
        <v>32</v>
      </c>
      <c r="I15" s="2188"/>
      <c r="J15" s="2187"/>
      <c r="K15" s="2187" t="s">
        <v>32</v>
      </c>
      <c r="L15" s="2188" t="s">
        <v>32</v>
      </c>
      <c r="M15" s="2189" t="s">
        <v>32</v>
      </c>
      <c r="N15" s="2188" t="s">
        <v>32</v>
      </c>
      <c r="O15" s="1662" t="s">
        <v>32</v>
      </c>
      <c r="P15" s="2188"/>
      <c r="Q15" s="2187"/>
      <c r="R15" s="2187" t="s">
        <v>32</v>
      </c>
      <c r="S15" s="2188" t="s">
        <v>32</v>
      </c>
      <c r="T15" s="2190" t="s">
        <v>32</v>
      </c>
      <c r="U15" s="2188" t="s">
        <v>32</v>
      </c>
      <c r="V15" s="2188" t="s">
        <v>32</v>
      </c>
      <c r="W15" s="2188"/>
      <c r="X15" s="2187"/>
      <c r="Y15" s="2187" t="s">
        <v>32</v>
      </c>
      <c r="Z15" s="2188" t="s">
        <v>32</v>
      </c>
      <c r="AA15" s="2189" t="s">
        <v>32</v>
      </c>
      <c r="AB15" s="2188" t="s">
        <v>32</v>
      </c>
      <c r="AC15" s="2188" t="s">
        <v>32</v>
      </c>
      <c r="AD15" s="2188"/>
      <c r="AE15" s="2187"/>
      <c r="AF15" s="2187" t="s">
        <v>32</v>
      </c>
      <c r="AG15" s="2191" t="s">
        <v>32</v>
      </c>
      <c r="AH15" s="117"/>
      <c r="AI15" s="117"/>
      <c r="AL15" t="s">
        <v>0</v>
      </c>
    </row>
    <row r="16" spans="1:38" ht="22.35" customHeight="1" x14ac:dyDescent="0.2">
      <c r="A16" s="1528" t="s">
        <v>33</v>
      </c>
      <c r="B16" s="1529"/>
      <c r="C16" s="1529"/>
      <c r="D16" s="1529"/>
      <c r="E16" s="1529"/>
      <c r="F16" s="1529"/>
      <c r="G16" s="1529"/>
      <c r="H16" s="1529"/>
      <c r="I16" s="1529"/>
      <c r="J16" s="1529"/>
      <c r="K16" s="1529"/>
      <c r="L16" s="1529"/>
      <c r="M16" s="1529"/>
      <c r="N16" s="1529"/>
      <c r="O16" s="1529"/>
      <c r="P16" s="1529"/>
      <c r="Q16" s="1529"/>
      <c r="R16" s="1529"/>
      <c r="S16" s="1529"/>
      <c r="T16" s="1529"/>
      <c r="U16" s="1529"/>
      <c r="V16" s="1529"/>
      <c r="W16" s="1529"/>
      <c r="X16" s="1529"/>
      <c r="Y16" s="1529"/>
      <c r="Z16" s="1529"/>
      <c r="AA16" s="1529"/>
      <c r="AB16" s="1529"/>
      <c r="AC16" s="1529"/>
      <c r="AD16" s="1529"/>
      <c r="AE16" s="1529"/>
      <c r="AF16" s="1529"/>
      <c r="AG16" s="1530"/>
      <c r="AH16" s="117"/>
      <c r="AI16" s="117"/>
    </row>
    <row r="17" spans="1:40" ht="22.35" customHeight="1" x14ac:dyDescent="0.2">
      <c r="A17" s="1531">
        <v>8546</v>
      </c>
      <c r="B17" s="1532" t="s">
        <v>38</v>
      </c>
      <c r="C17" s="1534"/>
      <c r="D17" s="1668" t="s">
        <v>460</v>
      </c>
      <c r="E17" s="1668" t="s">
        <v>460</v>
      </c>
      <c r="F17" s="1668" t="s">
        <v>460</v>
      </c>
      <c r="G17" s="1668" t="s">
        <v>507</v>
      </c>
      <c r="H17" s="1684" t="s">
        <v>460</v>
      </c>
      <c r="I17" s="1533" t="s">
        <v>37</v>
      </c>
      <c r="J17" s="1534" t="s">
        <v>37</v>
      </c>
      <c r="K17" s="1536" t="s">
        <v>36</v>
      </c>
      <c r="L17" s="1533" t="s">
        <v>36</v>
      </c>
      <c r="M17" s="1533" t="s">
        <v>36</v>
      </c>
      <c r="N17" s="1533" t="s">
        <v>36</v>
      </c>
      <c r="O17" s="1533" t="s">
        <v>36</v>
      </c>
      <c r="P17" s="1533" t="s">
        <v>35</v>
      </c>
      <c r="Q17" s="1533" t="s">
        <v>35</v>
      </c>
      <c r="R17" s="1533" t="s">
        <v>461</v>
      </c>
      <c r="S17" s="1533" t="s">
        <v>461</v>
      </c>
      <c r="T17" s="1533" t="s">
        <v>461</v>
      </c>
      <c r="U17" s="1533" t="s">
        <v>461</v>
      </c>
      <c r="V17" s="1533" t="s">
        <v>461</v>
      </c>
      <c r="W17" s="1533"/>
      <c r="X17" s="1533"/>
      <c r="Y17" s="1533" t="s">
        <v>36</v>
      </c>
      <c r="Z17" s="1533" t="s">
        <v>36</v>
      </c>
      <c r="AA17" s="1533" t="s">
        <v>36</v>
      </c>
      <c r="AB17" s="1533" t="s">
        <v>36</v>
      </c>
      <c r="AC17" s="1533" t="s">
        <v>36</v>
      </c>
      <c r="AD17" s="1533" t="s">
        <v>0</v>
      </c>
      <c r="AE17" s="1533"/>
      <c r="AF17" s="1533" t="s">
        <v>460</v>
      </c>
      <c r="AG17" s="1533" t="s">
        <v>460</v>
      </c>
      <c r="AH17" s="117"/>
      <c r="AI17" s="117"/>
    </row>
    <row r="18" spans="1:40" ht="22.35" customHeight="1" x14ac:dyDescent="0.2">
      <c r="A18" s="1605"/>
      <c r="B18" s="1605"/>
      <c r="C18" s="1605" t="s">
        <v>37</v>
      </c>
      <c r="D18" s="1605" t="s">
        <v>36</v>
      </c>
      <c r="E18" s="1605" t="s">
        <v>36</v>
      </c>
      <c r="F18" s="1605" t="s">
        <v>36</v>
      </c>
      <c r="G18" s="1605" t="s">
        <v>36</v>
      </c>
      <c r="H18" s="1605" t="s">
        <v>36</v>
      </c>
      <c r="I18" s="1605" t="s">
        <v>35</v>
      </c>
      <c r="J18" s="1605" t="s">
        <v>35</v>
      </c>
      <c r="K18" s="1605" t="s">
        <v>461</v>
      </c>
      <c r="L18" s="1605" t="s">
        <v>461</v>
      </c>
      <c r="M18" s="1605" t="s">
        <v>461</v>
      </c>
      <c r="N18" s="1605" t="s">
        <v>461</v>
      </c>
      <c r="O18" s="1605" t="s">
        <v>461</v>
      </c>
      <c r="P18" s="1605"/>
      <c r="Q18" s="1605"/>
      <c r="R18" s="1605" t="s">
        <v>36</v>
      </c>
      <c r="S18" s="1605" t="s">
        <v>36</v>
      </c>
      <c r="T18" s="1605" t="s">
        <v>36</v>
      </c>
      <c r="U18" s="1605" t="s">
        <v>36</v>
      </c>
      <c r="V18" s="1605" t="s">
        <v>36</v>
      </c>
      <c r="W18" s="1605"/>
      <c r="X18" s="1605"/>
      <c r="Y18" s="1605" t="s">
        <v>460</v>
      </c>
      <c r="Z18" s="1605" t="s">
        <v>460</v>
      </c>
      <c r="AA18" s="1605" t="s">
        <v>460</v>
      </c>
      <c r="AB18" s="1605" t="s">
        <v>460</v>
      </c>
      <c r="AC18" s="1535" t="s">
        <v>460</v>
      </c>
      <c r="AD18" s="1535" t="s">
        <v>37</v>
      </c>
      <c r="AE18" s="1533" t="s">
        <v>37</v>
      </c>
      <c r="AF18" s="1605" t="s">
        <v>36</v>
      </c>
      <c r="AG18" s="1605" t="s">
        <v>36</v>
      </c>
      <c r="AH18" s="117"/>
      <c r="AI18" s="117"/>
    </row>
    <row r="19" spans="1:40" ht="22.35" customHeight="1" x14ac:dyDescent="0.2">
      <c r="A19" s="1531">
        <v>8500</v>
      </c>
      <c r="B19" s="1532" t="s">
        <v>52</v>
      </c>
      <c r="C19" s="1536" t="s">
        <v>35</v>
      </c>
      <c r="D19" s="1533" t="s">
        <v>461</v>
      </c>
      <c r="E19" s="1533" t="s">
        <v>461</v>
      </c>
      <c r="F19" s="1533" t="s">
        <v>461</v>
      </c>
      <c r="G19" s="1533" t="s">
        <v>461</v>
      </c>
      <c r="H19" s="1533" t="s">
        <v>461</v>
      </c>
      <c r="I19" s="1526"/>
      <c r="J19" s="1533"/>
      <c r="K19" s="1533" t="s">
        <v>36</v>
      </c>
      <c r="L19" s="1533" t="s">
        <v>36</v>
      </c>
      <c r="M19" s="1533" t="s">
        <v>36</v>
      </c>
      <c r="N19" s="2192" t="s">
        <v>36</v>
      </c>
      <c r="O19" s="1866" t="s">
        <v>36</v>
      </c>
      <c r="P19" s="1536"/>
      <c r="Q19" s="1536"/>
      <c r="R19" s="1536" t="s">
        <v>460</v>
      </c>
      <c r="S19" s="1533" t="s">
        <v>460</v>
      </c>
      <c r="T19" s="1533" t="s">
        <v>460</v>
      </c>
      <c r="U19" s="1533" t="s">
        <v>460</v>
      </c>
      <c r="V19" s="1533" t="s">
        <v>460</v>
      </c>
      <c r="W19" s="1534" t="s">
        <v>37</v>
      </c>
      <c r="X19" s="1533" t="s">
        <v>37</v>
      </c>
      <c r="Y19" s="1536" t="s">
        <v>36</v>
      </c>
      <c r="Z19" s="1536" t="s">
        <v>36</v>
      </c>
      <c r="AA19" s="1536" t="s">
        <v>36</v>
      </c>
      <c r="AB19" s="1536" t="s">
        <v>36</v>
      </c>
      <c r="AC19" s="1536" t="s">
        <v>36</v>
      </c>
      <c r="AD19" s="1533" t="s">
        <v>35</v>
      </c>
      <c r="AE19" s="1533" t="s">
        <v>35</v>
      </c>
      <c r="AF19" s="2192" t="s">
        <v>461</v>
      </c>
      <c r="AG19" s="2192" t="s">
        <v>461</v>
      </c>
      <c r="AH19" s="115"/>
      <c r="AI19" s="115"/>
      <c r="AJ19" s="268"/>
      <c r="AK19" s="268"/>
      <c r="AL19" s="268"/>
      <c r="AM19" s="268"/>
      <c r="AN19" s="268"/>
    </row>
    <row r="20" spans="1:40" ht="22.35" customHeight="1" x14ac:dyDescent="0.2">
      <c r="A20" s="1531">
        <v>8546</v>
      </c>
      <c r="B20" s="1549" t="s">
        <v>42</v>
      </c>
      <c r="C20" s="1534"/>
      <c r="D20" s="1550" t="s">
        <v>36</v>
      </c>
      <c r="E20" s="1550" t="s">
        <v>36</v>
      </c>
      <c r="F20" s="1533" t="s">
        <v>36</v>
      </c>
      <c r="G20" s="1533" t="s">
        <v>36</v>
      </c>
      <c r="H20" s="1533" t="s">
        <v>36</v>
      </c>
      <c r="I20" s="1533"/>
      <c r="J20" s="1536"/>
      <c r="K20" s="1536" t="s">
        <v>460</v>
      </c>
      <c r="L20" s="1533" t="s">
        <v>460</v>
      </c>
      <c r="M20" s="1536" t="s">
        <v>460</v>
      </c>
      <c r="N20" s="1536" t="s">
        <v>460</v>
      </c>
      <c r="O20" s="1533" t="s">
        <v>460</v>
      </c>
      <c r="P20" s="1536" t="s">
        <v>37</v>
      </c>
      <c r="Q20" s="1536" t="s">
        <v>37</v>
      </c>
      <c r="R20" s="1536" t="s">
        <v>36</v>
      </c>
      <c r="S20" s="1536" t="s">
        <v>36</v>
      </c>
      <c r="T20" s="1536" t="s">
        <v>36</v>
      </c>
      <c r="U20" s="1535" t="s">
        <v>36</v>
      </c>
      <c r="V20" s="1535" t="s">
        <v>36</v>
      </c>
      <c r="W20" s="2018" t="s">
        <v>35</v>
      </c>
      <c r="X20" s="1533" t="s">
        <v>35</v>
      </c>
      <c r="Y20" s="1533" t="s">
        <v>461</v>
      </c>
      <c r="Z20" s="1533" t="s">
        <v>461</v>
      </c>
      <c r="AA20" s="1533" t="s">
        <v>461</v>
      </c>
      <c r="AB20" s="1533" t="s">
        <v>461</v>
      </c>
      <c r="AC20" s="1551" t="s">
        <v>461</v>
      </c>
      <c r="AD20" s="1533"/>
      <c r="AE20" s="1533"/>
      <c r="AF20" s="1533" t="s">
        <v>36</v>
      </c>
      <c r="AG20" s="1533" t="s">
        <v>36</v>
      </c>
      <c r="AH20" s="117"/>
      <c r="AI20" s="117"/>
      <c r="AJ20" s="124"/>
      <c r="AK20" s="124"/>
      <c r="AL20" s="124"/>
      <c r="AM20" s="217"/>
      <c r="AN20" s="217"/>
    </row>
    <row r="21" spans="1:40" ht="22.35" customHeight="1" x14ac:dyDescent="0.2">
      <c r="A21" s="1531">
        <v>8546</v>
      </c>
      <c r="B21" s="1532" t="s">
        <v>41</v>
      </c>
      <c r="C21" s="1867" t="s">
        <v>37</v>
      </c>
      <c r="D21" s="1534" t="s">
        <v>463</v>
      </c>
      <c r="E21" s="1533" t="s">
        <v>463</v>
      </c>
      <c r="F21" s="1536" t="s">
        <v>463</v>
      </c>
      <c r="G21" s="1533" t="s">
        <v>463</v>
      </c>
      <c r="H21" s="1533" t="s">
        <v>463</v>
      </c>
      <c r="I21" s="1534"/>
      <c r="J21" s="1533"/>
      <c r="K21" s="1533" t="s">
        <v>464</v>
      </c>
      <c r="L21" s="1533" t="s">
        <v>464</v>
      </c>
      <c r="M21" s="1526" t="s">
        <v>464</v>
      </c>
      <c r="N21" s="1526" t="s">
        <v>464</v>
      </c>
      <c r="O21" s="1662" t="s">
        <v>464</v>
      </c>
      <c r="P21" s="1526"/>
      <c r="Q21" s="1526"/>
      <c r="R21" s="1844" t="s">
        <v>463</v>
      </c>
      <c r="S21" s="1539" t="s">
        <v>463</v>
      </c>
      <c r="T21" s="1539" t="s">
        <v>463</v>
      </c>
      <c r="U21" s="1539" t="s">
        <v>463</v>
      </c>
      <c r="V21" s="1539" t="s">
        <v>463</v>
      </c>
      <c r="W21" s="1533"/>
      <c r="X21" s="1534"/>
      <c r="Y21" s="1539" t="s">
        <v>464</v>
      </c>
      <c r="Z21" s="1533" t="s">
        <v>464</v>
      </c>
      <c r="AA21" s="1868" t="s">
        <v>464</v>
      </c>
      <c r="AB21" s="1868" t="s">
        <v>464</v>
      </c>
      <c r="AC21" s="1868" t="s">
        <v>464</v>
      </c>
      <c r="AD21" s="1868"/>
      <c r="AE21" s="1868"/>
      <c r="AF21" s="1533" t="s">
        <v>463</v>
      </c>
      <c r="AG21" s="1533" t="s">
        <v>463</v>
      </c>
      <c r="AH21" s="117"/>
      <c r="AI21" s="117"/>
      <c r="AJ21" s="124"/>
      <c r="AK21" s="124"/>
      <c r="AL21" s="124"/>
      <c r="AM21" s="217" t="s">
        <v>0</v>
      </c>
      <c r="AN21" s="217"/>
    </row>
    <row r="22" spans="1:40" ht="22.35" customHeight="1" thickBot="1" x14ac:dyDescent="0.25">
      <c r="A22" s="2193">
        <v>8546</v>
      </c>
      <c r="B22" s="1928" t="s">
        <v>34</v>
      </c>
      <c r="C22" s="1694"/>
      <c r="D22" s="2194" t="s">
        <v>464</v>
      </c>
      <c r="E22" s="2194" t="s">
        <v>464</v>
      </c>
      <c r="F22" s="2195" t="s">
        <v>464</v>
      </c>
      <c r="G22" s="2195" t="s">
        <v>464</v>
      </c>
      <c r="H22" s="2195" t="s">
        <v>464</v>
      </c>
      <c r="I22" s="2196"/>
      <c r="J22" s="2196"/>
      <c r="K22" s="2197" t="s">
        <v>463</v>
      </c>
      <c r="L22" s="2196" t="s">
        <v>463</v>
      </c>
      <c r="M22" s="2198" t="s">
        <v>463</v>
      </c>
      <c r="N22" s="2199" t="s">
        <v>463</v>
      </c>
      <c r="O22" s="2199" t="s">
        <v>463</v>
      </c>
      <c r="P22" s="2200" t="s">
        <v>0</v>
      </c>
      <c r="Q22" s="2200" t="s">
        <v>0</v>
      </c>
      <c r="R22" s="2201" t="s">
        <v>464</v>
      </c>
      <c r="S22" s="2202" t="s">
        <v>464</v>
      </c>
      <c r="T22" s="2200" t="s">
        <v>464</v>
      </c>
      <c r="U22" s="2200" t="s">
        <v>464</v>
      </c>
      <c r="V22" s="2201" t="s">
        <v>464</v>
      </c>
      <c r="W22" s="2201"/>
      <c r="X22" s="2201"/>
      <c r="Y22" s="2201" t="s">
        <v>463</v>
      </c>
      <c r="Z22" s="2201" t="s">
        <v>463</v>
      </c>
      <c r="AA22" s="2201" t="s">
        <v>463</v>
      </c>
      <c r="AB22" s="2201" t="s">
        <v>463</v>
      </c>
      <c r="AC22" s="2201" t="s">
        <v>463</v>
      </c>
      <c r="AD22" s="2200"/>
      <c r="AE22" s="2201"/>
      <c r="AF22" s="1698" t="s">
        <v>464</v>
      </c>
      <c r="AG22" s="2201" t="s">
        <v>464</v>
      </c>
      <c r="AH22" s="117"/>
      <c r="AI22" s="117"/>
      <c r="AJ22" s="124"/>
      <c r="AK22" s="124"/>
      <c r="AL22" s="124"/>
      <c r="AM22" s="217"/>
      <c r="AN22" s="217"/>
    </row>
    <row r="23" spans="1:40" ht="22.35" customHeight="1" thickBot="1" x14ac:dyDescent="0.25">
      <c r="A23" s="2203" t="s">
        <v>43</v>
      </c>
      <c r="B23" s="2204"/>
      <c r="C23" s="2205"/>
      <c r="D23" s="2205"/>
      <c r="E23" s="2205"/>
      <c r="F23" s="2205"/>
      <c r="G23" s="2205"/>
      <c r="H23" s="2205"/>
      <c r="I23" s="2205"/>
      <c r="J23" s="2205"/>
      <c r="K23" s="2205"/>
      <c r="L23" s="2205"/>
      <c r="M23" s="2205"/>
      <c r="N23" s="2205"/>
      <c r="O23" s="2205"/>
      <c r="P23" s="2205"/>
      <c r="Q23" s="2205"/>
      <c r="R23" s="2205"/>
      <c r="S23" s="2205"/>
      <c r="T23" s="2205"/>
      <c r="U23" s="2205"/>
      <c r="V23" s="2205"/>
      <c r="W23" s="2205"/>
      <c r="X23" s="2205"/>
      <c r="Y23" s="2205"/>
      <c r="Z23" s="2205"/>
      <c r="AA23" s="2205"/>
      <c r="AB23" s="2205"/>
      <c r="AC23" s="2205"/>
      <c r="AD23" s="2205"/>
      <c r="AE23" s="2205"/>
      <c r="AF23" s="2205"/>
      <c r="AG23" s="2206"/>
      <c r="AJ23" s="2184" t="s">
        <v>30</v>
      </c>
      <c r="AK23" s="2184" t="s">
        <v>44</v>
      </c>
      <c r="AL23" s="2184" t="s">
        <v>45</v>
      </c>
      <c r="AM23" s="2184" t="s">
        <v>46</v>
      </c>
      <c r="AN23" s="2184" t="s">
        <v>47</v>
      </c>
    </row>
    <row r="24" spans="1:40" ht="22.35" customHeight="1" x14ac:dyDescent="0.2">
      <c r="A24" s="2207">
        <v>8500</v>
      </c>
      <c r="B24" s="2208" t="s">
        <v>49</v>
      </c>
      <c r="C24" s="2157"/>
      <c r="D24" s="2157" t="s">
        <v>32</v>
      </c>
      <c r="E24" s="2209" t="s">
        <v>32</v>
      </c>
      <c r="F24" s="2210" t="s">
        <v>32</v>
      </c>
      <c r="G24" s="2209" t="s">
        <v>32</v>
      </c>
      <c r="H24" s="2209" t="s">
        <v>32</v>
      </c>
      <c r="I24" s="2209"/>
      <c r="J24" s="2157"/>
      <c r="K24" s="2157" t="s">
        <v>32</v>
      </c>
      <c r="L24" s="2211" t="s">
        <v>32</v>
      </c>
      <c r="M24" s="2210" t="s">
        <v>32</v>
      </c>
      <c r="N24" s="2209" t="s">
        <v>32</v>
      </c>
      <c r="O24" s="1662" t="s">
        <v>32</v>
      </c>
      <c r="P24" s="2209"/>
      <c r="Q24" s="2157"/>
      <c r="R24" s="2209" t="s">
        <v>32</v>
      </c>
      <c r="S24" s="2209" t="s">
        <v>32</v>
      </c>
      <c r="T24" s="2211" t="s">
        <v>32</v>
      </c>
      <c r="U24" s="2209" t="s">
        <v>32</v>
      </c>
      <c r="V24" s="2209" t="s">
        <v>32</v>
      </c>
      <c r="W24" s="2209"/>
      <c r="X24" s="2157"/>
      <c r="Y24" s="2157" t="s">
        <v>32</v>
      </c>
      <c r="Z24" s="2209" t="s">
        <v>32</v>
      </c>
      <c r="AA24" s="2210" t="s">
        <v>32</v>
      </c>
      <c r="AB24" s="2209" t="s">
        <v>32</v>
      </c>
      <c r="AC24" s="2209" t="s">
        <v>32</v>
      </c>
      <c r="AD24" s="2209"/>
      <c r="AE24" s="2157"/>
      <c r="AF24" s="2157" t="s">
        <v>32</v>
      </c>
      <c r="AG24" s="2212" t="s">
        <v>32</v>
      </c>
      <c r="AJ24" s="2213">
        <v>163</v>
      </c>
      <c r="AK24" s="2213"/>
      <c r="AL24" s="2213">
        <f>IF(AJ24="","",SUM(AJ24:AK24))</f>
        <v>163</v>
      </c>
      <c r="AM24" s="2214">
        <f t="shared" ref="AM24:AM26" si="0">IF(AJ24="","",AL24-NormTid)</f>
        <v>2.6699999999999875</v>
      </c>
      <c r="AN24" s="2214">
        <f>IF(AM24="","",AM24+'September 2023'!AN48)</f>
        <v>2.6699999999999875</v>
      </c>
    </row>
    <row r="25" spans="1:40" ht="22.35" customHeight="1" x14ac:dyDescent="0.2">
      <c r="A25" s="1531">
        <v>8500</v>
      </c>
      <c r="B25" s="2215" t="s">
        <v>51</v>
      </c>
      <c r="C25" s="1954" t="s">
        <v>37</v>
      </c>
      <c r="D25" s="1668" t="s">
        <v>36</v>
      </c>
      <c r="E25" s="1668" t="s">
        <v>36</v>
      </c>
      <c r="F25" s="1668" t="s">
        <v>36</v>
      </c>
      <c r="G25" s="1668" t="s">
        <v>78</v>
      </c>
      <c r="H25" s="1605" t="s">
        <v>36</v>
      </c>
      <c r="I25" s="1526"/>
      <c r="J25" s="1535"/>
      <c r="K25" s="1533" t="s">
        <v>461</v>
      </c>
      <c r="L25" s="1533" t="s">
        <v>461</v>
      </c>
      <c r="M25" s="1533" t="s">
        <v>461</v>
      </c>
      <c r="N25" s="2216" t="s">
        <v>32</v>
      </c>
      <c r="O25" s="2216" t="s">
        <v>32</v>
      </c>
      <c r="P25" s="1543"/>
      <c r="Q25" s="1954"/>
      <c r="R25" s="2217" t="s">
        <v>463</v>
      </c>
      <c r="S25" s="2217" t="s">
        <v>463</v>
      </c>
      <c r="T25" s="2217" t="s">
        <v>463</v>
      </c>
      <c r="U25" s="2217" t="s">
        <v>465</v>
      </c>
      <c r="V25" s="1679" t="s">
        <v>463</v>
      </c>
      <c r="W25" s="1539"/>
      <c r="X25" s="1539"/>
      <c r="Y25" s="1605" t="s">
        <v>460</v>
      </c>
      <c r="Z25" s="1605" t="s">
        <v>460</v>
      </c>
      <c r="AA25" s="1605" t="s">
        <v>460</v>
      </c>
      <c r="AB25" s="1605" t="s">
        <v>460</v>
      </c>
      <c r="AC25" s="2118" t="s">
        <v>460</v>
      </c>
      <c r="AD25" s="2209" t="s">
        <v>119</v>
      </c>
      <c r="AE25" s="2209" t="s">
        <v>119</v>
      </c>
      <c r="AF25" s="2192" t="s">
        <v>32</v>
      </c>
      <c r="AG25" s="2218" t="s">
        <v>32</v>
      </c>
      <c r="AH25" s="124"/>
      <c r="AJ25" s="2213">
        <v>134.44999999999999</v>
      </c>
      <c r="AK25" s="2213"/>
      <c r="AL25" s="2213">
        <f t="shared" ref="AL25:AL26" si="1">IF(AJ25="","",SUM(AJ25:AK25))</f>
        <v>134.44999999999999</v>
      </c>
      <c r="AM25" s="2214">
        <f t="shared" si="0"/>
        <v>-25.880000000000024</v>
      </c>
      <c r="AN25" s="2214">
        <f>IF(AM25="","",AM25+'September 2023'!AN45)</f>
        <v>43.309999999999917</v>
      </c>
    </row>
    <row r="26" spans="1:40" ht="22.35" customHeight="1" x14ac:dyDescent="0.2">
      <c r="A26" s="2219"/>
      <c r="B26" s="2219"/>
      <c r="C26" s="2220"/>
      <c r="D26" s="2220" t="s">
        <v>32</v>
      </c>
      <c r="E26" s="2221" t="s">
        <v>32</v>
      </c>
      <c r="F26" s="2222" t="s">
        <v>32</v>
      </c>
      <c r="G26" s="2221" t="s">
        <v>32</v>
      </c>
      <c r="H26" s="2221" t="s">
        <v>32</v>
      </c>
      <c r="I26" s="2221"/>
      <c r="J26" s="2220"/>
      <c r="K26" s="2220" t="s">
        <v>32</v>
      </c>
      <c r="L26" s="2221" t="s">
        <v>32</v>
      </c>
      <c r="M26" s="2222" t="s">
        <v>32</v>
      </c>
      <c r="N26" s="2219"/>
      <c r="O26" s="2219"/>
      <c r="P26" s="2221"/>
      <c r="Q26" s="2220"/>
      <c r="R26" s="2220" t="s">
        <v>32</v>
      </c>
      <c r="S26" s="2221" t="s">
        <v>32</v>
      </c>
      <c r="T26" s="2222" t="s">
        <v>32</v>
      </c>
      <c r="U26" s="2221" t="s">
        <v>32</v>
      </c>
      <c r="V26" s="2221" t="s">
        <v>32</v>
      </c>
      <c r="W26" s="2221"/>
      <c r="X26" s="2220"/>
      <c r="Y26" s="2220" t="s">
        <v>32</v>
      </c>
      <c r="Z26" s="2221" t="s">
        <v>32</v>
      </c>
      <c r="AA26" s="2222" t="s">
        <v>32</v>
      </c>
      <c r="AB26" s="2221" t="s">
        <v>32</v>
      </c>
      <c r="AC26" s="2221" t="s">
        <v>32</v>
      </c>
      <c r="AD26" s="2221"/>
      <c r="AE26" s="2220"/>
      <c r="AF26" s="2219"/>
      <c r="AG26" s="2223"/>
      <c r="AH26" s="124"/>
      <c r="AJ26" s="2213">
        <f t="shared" ref="AJ26" si="2">$AJ$12</f>
        <v>160.33000000000001</v>
      </c>
      <c r="AK26" s="2213"/>
      <c r="AL26" s="2213">
        <f t="shared" si="1"/>
        <v>160.33000000000001</v>
      </c>
      <c r="AM26" s="2214">
        <f t="shared" si="0"/>
        <v>0</v>
      </c>
      <c r="AN26" s="2214">
        <f>IF(AM26="","",AM26+'September 2023'!AN51)</f>
        <v>0</v>
      </c>
    </row>
    <row r="27" spans="1:40" ht="22.35" customHeight="1" thickBot="1" x14ac:dyDescent="0.25">
      <c r="A27" s="332"/>
      <c r="B27" s="333" t="s">
        <v>53</v>
      </c>
      <c r="C27" s="335"/>
      <c r="D27" s="359" t="s">
        <v>32</v>
      </c>
      <c r="E27" s="360" t="s">
        <v>32</v>
      </c>
      <c r="F27" s="361" t="s">
        <v>32</v>
      </c>
      <c r="G27" s="360" t="s">
        <v>32</v>
      </c>
      <c r="H27" s="360" t="s">
        <v>32</v>
      </c>
      <c r="I27" s="334"/>
      <c r="J27" s="335"/>
      <c r="K27" s="335" t="s">
        <v>32</v>
      </c>
      <c r="L27" s="334" t="s">
        <v>32</v>
      </c>
      <c r="M27" s="336" t="s">
        <v>32</v>
      </c>
      <c r="N27" s="334" t="s">
        <v>32</v>
      </c>
      <c r="O27" s="1662" t="s">
        <v>32</v>
      </c>
      <c r="P27" s="334"/>
      <c r="Q27" s="335"/>
      <c r="R27" s="329" t="s">
        <v>32</v>
      </c>
      <c r="S27" s="362" t="s">
        <v>32</v>
      </c>
      <c r="T27" s="362" t="s">
        <v>32</v>
      </c>
      <c r="U27" s="362" t="s">
        <v>32</v>
      </c>
      <c r="V27" s="362" t="s">
        <v>32</v>
      </c>
      <c r="W27" s="362"/>
      <c r="X27" s="362"/>
      <c r="Y27" s="362" t="s">
        <v>32</v>
      </c>
      <c r="Z27" s="362" t="s">
        <v>32</v>
      </c>
      <c r="AA27" s="362" t="s">
        <v>352</v>
      </c>
      <c r="AB27" s="334" t="s">
        <v>32</v>
      </c>
      <c r="AC27" s="334" t="s">
        <v>32</v>
      </c>
      <c r="AD27" s="334"/>
      <c r="AE27" s="335"/>
      <c r="AF27" s="335" t="s">
        <v>32</v>
      </c>
      <c r="AG27" s="351" t="s">
        <v>32</v>
      </c>
      <c r="AH27" s="124"/>
    </row>
    <row r="28" spans="1:40" ht="22.35" customHeight="1" x14ac:dyDescent="0.2">
      <c r="A28" s="209"/>
      <c r="B28" s="129"/>
      <c r="I28" t="s">
        <v>0</v>
      </c>
      <c r="L28" s="146" t="s">
        <v>0</v>
      </c>
      <c r="U28" s="129"/>
      <c r="V28" s="129"/>
      <c r="W28" s="129" t="s">
        <v>0</v>
      </c>
      <c r="X28" s="129"/>
      <c r="Y28" s="124"/>
      <c r="AC28" s="146" t="s">
        <v>0</v>
      </c>
      <c r="AG28" s="1070"/>
    </row>
    <row r="29" spans="1:40" ht="22.35" customHeight="1" x14ac:dyDescent="0.2">
      <c r="A29" s="209"/>
      <c r="B29" s="129"/>
      <c r="D29" s="798"/>
      <c r="K29" t="s">
        <v>0</v>
      </c>
      <c r="L29" t="s">
        <v>0</v>
      </c>
      <c r="M29" t="s">
        <v>0</v>
      </c>
      <c r="N29" t="s">
        <v>0</v>
      </c>
      <c r="O29" t="s">
        <v>0</v>
      </c>
      <c r="U29" s="129"/>
      <c r="V29" s="129"/>
      <c r="W29" s="129"/>
      <c r="X29" s="129"/>
      <c r="Y29" s="124"/>
      <c r="AB29" s="146" t="s">
        <v>138</v>
      </c>
      <c r="AC29" s="146" t="s">
        <v>138</v>
      </c>
    </row>
    <row r="30" spans="1:40" ht="12.75" customHeight="1" thickBot="1" x14ac:dyDescent="0.25">
      <c r="A30" s="104" t="s">
        <v>55</v>
      </c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798"/>
      <c r="AC30" s="146"/>
      <c r="AD30" s="48"/>
      <c r="AE30" s="48"/>
      <c r="AF30" s="48"/>
      <c r="AG30" s="48"/>
      <c r="AK30" s="1"/>
    </row>
    <row r="31" spans="1:40" ht="28.5" customHeight="1" x14ac:dyDescent="0.2">
      <c r="A31" s="1568" t="s">
        <v>56</v>
      </c>
      <c r="B31" s="1569"/>
      <c r="C31" s="1569"/>
      <c r="D31" s="2224" t="s">
        <v>57</v>
      </c>
      <c r="E31" s="1571"/>
      <c r="F31" s="1571"/>
      <c r="G31" s="1571"/>
      <c r="H31" s="1571"/>
      <c r="I31" s="1571"/>
      <c r="J31" s="1571"/>
      <c r="K31" s="1571"/>
      <c r="L31" s="1571"/>
      <c r="M31" s="1572" t="s">
        <v>58</v>
      </c>
      <c r="N31" s="1571"/>
      <c r="O31" s="1571"/>
      <c r="P31" s="1571"/>
      <c r="Q31" s="1571"/>
      <c r="R31" s="1571"/>
      <c r="S31" s="1573"/>
      <c r="T31" s="4264" t="s">
        <v>59</v>
      </c>
      <c r="U31" s="4265"/>
      <c r="V31" s="4265"/>
      <c r="W31" s="4265"/>
      <c r="X31" s="4265"/>
      <c r="Y31" s="4265"/>
      <c r="Z31" s="4266"/>
      <c r="AA31" s="2225" t="s">
        <v>60</v>
      </c>
      <c r="AB31" s="2226"/>
      <c r="AC31" s="2226"/>
      <c r="AD31" s="2226"/>
      <c r="AE31" s="2226"/>
      <c r="AF31" s="2226"/>
      <c r="AG31" s="2227"/>
      <c r="AK31" s="1"/>
    </row>
    <row r="32" spans="1:40" ht="22.35" customHeight="1" x14ac:dyDescent="0.2">
      <c r="A32" s="1577" t="s">
        <v>61</v>
      </c>
      <c r="B32" s="1514"/>
      <c r="C32" s="1514"/>
      <c r="D32" s="1578" t="s">
        <v>62</v>
      </c>
      <c r="E32" s="1579"/>
      <c r="F32" s="1501"/>
      <c r="G32" s="1501"/>
      <c r="H32" s="1501"/>
      <c r="I32" s="1501"/>
      <c r="J32" s="1501"/>
      <c r="K32" s="1501"/>
      <c r="L32" s="1509"/>
      <c r="M32" s="1580" t="s">
        <v>63</v>
      </c>
      <c r="N32" s="1514"/>
      <c r="O32" s="1581"/>
      <c r="P32" s="1514"/>
      <c r="Q32" s="1514"/>
      <c r="R32" s="1514"/>
      <c r="S32" s="1582"/>
      <c r="T32" s="1578" t="s">
        <v>64</v>
      </c>
      <c r="U32" s="1501"/>
      <c r="V32" s="1579"/>
      <c r="W32" s="1501"/>
      <c r="X32" s="1501"/>
      <c r="Y32" s="1501"/>
      <c r="Z32" s="1509"/>
      <c r="AA32" s="105" t="s">
        <v>65</v>
      </c>
      <c r="AD32" s="60"/>
      <c r="AG32" s="63"/>
      <c r="AK32" s="1"/>
    </row>
    <row r="33" spans="1:38" ht="22.35" customHeight="1" x14ac:dyDescent="0.2">
      <c r="A33" s="1583" t="s">
        <v>66</v>
      </c>
      <c r="B33" s="1501"/>
      <c r="C33" s="1501"/>
      <c r="D33" s="1584"/>
      <c r="E33" s="1501"/>
      <c r="F33" s="1501"/>
      <c r="G33" s="1509"/>
      <c r="H33" s="1516" t="s">
        <v>67</v>
      </c>
      <c r="I33" s="1501"/>
      <c r="J33" s="1501"/>
      <c r="K33" s="1501"/>
      <c r="L33" s="1501"/>
      <c r="M33" s="1585"/>
      <c r="N33" s="1501"/>
      <c r="O33" s="1501"/>
      <c r="P33" s="1501"/>
      <c r="Q33" s="1501"/>
      <c r="R33" s="1501"/>
      <c r="S33" s="1501"/>
      <c r="T33" s="1584"/>
      <c r="U33" s="104" t="s">
        <v>68</v>
      </c>
      <c r="AA33" s="1581"/>
      <c r="AB33" s="1514"/>
      <c r="AC33" s="1514"/>
      <c r="AD33" s="1514"/>
      <c r="AE33" s="1514"/>
      <c r="AF33" s="1514"/>
      <c r="AG33" s="1586"/>
      <c r="AK33" s="42"/>
    </row>
    <row r="34" spans="1:38" ht="22.35" customHeight="1" thickBot="1" x14ac:dyDescent="0.25">
      <c r="A34" s="1587" t="s">
        <v>69</v>
      </c>
      <c r="B34" s="1588"/>
      <c r="C34" s="1588"/>
      <c r="D34" s="1589"/>
      <c r="E34" s="1588"/>
      <c r="F34" s="1588"/>
      <c r="G34" s="1590"/>
      <c r="H34" s="1591" t="s">
        <v>70</v>
      </c>
      <c r="I34" s="1590"/>
      <c r="J34" s="1588"/>
      <c r="K34" s="1588"/>
      <c r="L34" s="1588"/>
      <c r="M34" s="1592"/>
      <c r="N34" s="1588"/>
      <c r="O34" s="1588"/>
      <c r="P34" s="1588"/>
      <c r="Q34" s="1593"/>
      <c r="R34" s="1593"/>
      <c r="S34" s="1593"/>
      <c r="T34" s="1589"/>
      <c r="U34" s="1594" t="s">
        <v>71</v>
      </c>
      <c r="V34" s="1588"/>
      <c r="W34" s="1588"/>
      <c r="X34" s="1588"/>
      <c r="Y34" s="1588"/>
      <c r="Z34" s="1588"/>
      <c r="AA34" s="1588"/>
      <c r="AB34" s="1588"/>
      <c r="AC34" s="1588"/>
      <c r="AD34" s="1588"/>
      <c r="AE34" s="1588"/>
      <c r="AF34" s="1588"/>
      <c r="AG34" s="1595"/>
      <c r="AK34" s="1"/>
    </row>
    <row r="35" spans="1:38" ht="22.35" customHeight="1" x14ac:dyDescent="0.2">
      <c r="B35" s="64" t="s">
        <v>27</v>
      </c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1"/>
    </row>
    <row r="36" spans="1:38" ht="22.35" customHeight="1" thickBot="1" x14ac:dyDescent="0.25">
      <c r="A36" s="1596" t="s">
        <v>28</v>
      </c>
      <c r="B36" s="1597" t="s">
        <v>29</v>
      </c>
      <c r="C36" s="1598">
        <v>1</v>
      </c>
      <c r="D36" s="1566">
        <v>2</v>
      </c>
      <c r="E36" s="1566">
        <v>3</v>
      </c>
      <c r="F36" s="1566">
        <v>4</v>
      </c>
      <c r="G36" s="1566">
        <v>5</v>
      </c>
      <c r="H36" s="1566">
        <v>6</v>
      </c>
      <c r="I36" s="1598">
        <v>7</v>
      </c>
      <c r="J36" s="1598">
        <v>8</v>
      </c>
      <c r="K36" s="1566">
        <v>9</v>
      </c>
      <c r="L36" s="1566">
        <v>10</v>
      </c>
      <c r="M36" s="1566">
        <v>11</v>
      </c>
      <c r="N36" s="1566">
        <v>12</v>
      </c>
      <c r="O36" s="1566">
        <v>13</v>
      </c>
      <c r="P36" s="1598">
        <v>14</v>
      </c>
      <c r="Q36" s="1598">
        <v>15</v>
      </c>
      <c r="R36" s="1566">
        <v>16</v>
      </c>
      <c r="S36" s="1566">
        <v>17</v>
      </c>
      <c r="T36" s="1566">
        <v>18</v>
      </c>
      <c r="U36" s="1566">
        <v>19</v>
      </c>
      <c r="V36" s="1566">
        <v>20</v>
      </c>
      <c r="W36" s="1598">
        <v>21</v>
      </c>
      <c r="X36" s="1598">
        <v>22</v>
      </c>
      <c r="Y36" s="1566">
        <v>23</v>
      </c>
      <c r="Z36" s="1566">
        <v>24</v>
      </c>
      <c r="AA36" s="1566">
        <v>25</v>
      </c>
      <c r="AB36" s="1566">
        <v>26</v>
      </c>
      <c r="AC36" s="1566">
        <v>27</v>
      </c>
      <c r="AD36" s="1598">
        <v>28</v>
      </c>
      <c r="AE36" s="1598">
        <v>29</v>
      </c>
      <c r="AF36" s="1566">
        <v>30</v>
      </c>
      <c r="AG36" s="1714">
        <v>31</v>
      </c>
      <c r="AH36" s="111"/>
      <c r="AI36" s="112"/>
      <c r="AL36" t="s">
        <v>0</v>
      </c>
    </row>
    <row r="37" spans="1:38" ht="22.35" customHeight="1" x14ac:dyDescent="0.2">
      <c r="A37" s="2228">
        <v>1</v>
      </c>
      <c r="B37" s="2186" t="s">
        <v>72</v>
      </c>
      <c r="C37" s="2229"/>
      <c r="D37" s="2230">
        <v>1</v>
      </c>
      <c r="E37" s="2229">
        <v>1</v>
      </c>
      <c r="F37" s="2229">
        <v>1</v>
      </c>
      <c r="G37" s="2229">
        <v>1</v>
      </c>
      <c r="H37" s="2229">
        <v>1</v>
      </c>
      <c r="I37" s="2229"/>
      <c r="J37" s="2187"/>
      <c r="K37" s="2107">
        <v>9</v>
      </c>
      <c r="L37" s="2107">
        <v>9</v>
      </c>
      <c r="M37" s="2107">
        <v>9</v>
      </c>
      <c r="N37" s="2107">
        <v>9</v>
      </c>
      <c r="O37" s="2107">
        <v>9</v>
      </c>
      <c r="P37" s="2107" t="s">
        <v>75</v>
      </c>
      <c r="Q37" s="2107" t="s">
        <v>76</v>
      </c>
      <c r="R37" s="2107" t="s">
        <v>36</v>
      </c>
      <c r="S37" s="2107" t="s">
        <v>36</v>
      </c>
      <c r="T37" s="2107" t="s">
        <v>36</v>
      </c>
      <c r="U37" s="2107" t="s">
        <v>36</v>
      </c>
      <c r="V37" s="2107" t="s">
        <v>36</v>
      </c>
      <c r="W37" s="2107" t="s">
        <v>82</v>
      </c>
      <c r="X37" s="2107" t="s">
        <v>80</v>
      </c>
      <c r="Y37" s="2107">
        <v>6</v>
      </c>
      <c r="Z37" s="2107">
        <v>6</v>
      </c>
      <c r="AA37" s="2107">
        <v>6</v>
      </c>
      <c r="AB37" s="2107">
        <v>6</v>
      </c>
      <c r="AC37" s="2107">
        <v>6</v>
      </c>
      <c r="AD37" s="2107"/>
      <c r="AE37" s="2107"/>
      <c r="AF37" s="2107" t="s">
        <v>36</v>
      </c>
      <c r="AG37" s="2231" t="s">
        <v>36</v>
      </c>
      <c r="AH37" s="116"/>
      <c r="AI37" s="117"/>
    </row>
    <row r="38" spans="1:38" ht="22.35" customHeight="1" x14ac:dyDescent="0.2">
      <c r="A38" s="1603">
        <v>6</v>
      </c>
      <c r="B38" s="1532" t="s">
        <v>74</v>
      </c>
      <c r="C38" s="1526"/>
      <c r="D38" s="1526">
        <v>5</v>
      </c>
      <c r="E38" s="1526">
        <v>5</v>
      </c>
      <c r="F38" s="1526">
        <v>5</v>
      </c>
      <c r="G38" s="1526">
        <v>5</v>
      </c>
      <c r="H38" s="1526">
        <v>5</v>
      </c>
      <c r="I38" s="1526"/>
      <c r="J38" s="1526"/>
      <c r="K38" s="1526">
        <v>10</v>
      </c>
      <c r="L38" s="1526">
        <v>10</v>
      </c>
      <c r="M38" s="1526">
        <v>10</v>
      </c>
      <c r="N38" s="1526">
        <v>10</v>
      </c>
      <c r="O38" s="1526">
        <v>10</v>
      </c>
      <c r="P38" s="1526" t="s">
        <v>76</v>
      </c>
      <c r="Q38" s="1526" t="s">
        <v>76</v>
      </c>
      <c r="R38" s="1526" t="s">
        <v>36</v>
      </c>
      <c r="S38" s="1526" t="s">
        <v>36</v>
      </c>
      <c r="T38" s="1526" t="s">
        <v>36</v>
      </c>
      <c r="U38" s="1550" t="s">
        <v>36</v>
      </c>
      <c r="V38" s="1550" t="s">
        <v>36</v>
      </c>
      <c r="W38" s="1550" t="s">
        <v>84</v>
      </c>
      <c r="X38" s="1550" t="s">
        <v>84</v>
      </c>
      <c r="Y38" s="1550">
        <v>7</v>
      </c>
      <c r="Z38" s="1526">
        <v>7</v>
      </c>
      <c r="AA38" s="1526">
        <v>7</v>
      </c>
      <c r="AB38" s="1526">
        <v>7</v>
      </c>
      <c r="AC38" s="1526">
        <v>7</v>
      </c>
      <c r="AD38" s="1526"/>
      <c r="AE38" s="1526"/>
      <c r="AF38" s="1866">
        <v>4</v>
      </c>
      <c r="AG38" s="1866">
        <v>4</v>
      </c>
      <c r="AH38" s="116"/>
      <c r="AI38" s="117"/>
    </row>
    <row r="39" spans="1:38" ht="22.35" customHeight="1" thickBot="1" x14ac:dyDescent="0.25">
      <c r="A39" s="1607">
        <v>11</v>
      </c>
      <c r="B39" s="870" t="s">
        <v>126</v>
      </c>
      <c r="C39" s="2232"/>
      <c r="D39" s="1609">
        <v>3</v>
      </c>
      <c r="E39" s="1609">
        <v>3</v>
      </c>
      <c r="F39" s="1609">
        <v>3</v>
      </c>
      <c r="G39" s="1609">
        <v>3</v>
      </c>
      <c r="H39" s="1609">
        <v>3</v>
      </c>
      <c r="I39" s="1609"/>
      <c r="J39" s="1609"/>
      <c r="K39" s="1609">
        <v>11</v>
      </c>
      <c r="L39" s="1609">
        <v>11</v>
      </c>
      <c r="M39" s="1616">
        <v>11</v>
      </c>
      <c r="N39" s="1609">
        <v>11</v>
      </c>
      <c r="O39" s="1609">
        <v>11</v>
      </c>
      <c r="P39" s="1609" t="s">
        <v>73</v>
      </c>
      <c r="Q39" s="1609" t="s">
        <v>73</v>
      </c>
      <c r="R39" s="1609" t="s">
        <v>36</v>
      </c>
      <c r="S39" s="1609" t="s">
        <v>36</v>
      </c>
      <c r="T39" s="1895" t="s">
        <v>36</v>
      </c>
      <c r="U39" s="1609" t="s">
        <v>36</v>
      </c>
      <c r="V39" s="1609" t="s">
        <v>36</v>
      </c>
      <c r="W39" s="1609" t="s">
        <v>80</v>
      </c>
      <c r="X39" s="1609" t="s">
        <v>80</v>
      </c>
      <c r="Y39" s="1609">
        <v>8</v>
      </c>
      <c r="Z39" s="1609">
        <v>8</v>
      </c>
      <c r="AA39" s="1609">
        <v>8</v>
      </c>
      <c r="AB39" s="1609">
        <v>8</v>
      </c>
      <c r="AC39" s="1609">
        <v>8</v>
      </c>
      <c r="AD39" s="1609"/>
      <c r="AE39" s="1609"/>
      <c r="AF39" s="1609" t="s">
        <v>36</v>
      </c>
      <c r="AG39" s="1611" t="s">
        <v>36</v>
      </c>
      <c r="AH39" s="116"/>
      <c r="AI39" s="117"/>
    </row>
    <row r="40" spans="1:38" ht="22.35" customHeight="1" x14ac:dyDescent="0.2">
      <c r="A40" s="2228">
        <v>2</v>
      </c>
      <c r="B40" s="2186" t="s">
        <v>79</v>
      </c>
      <c r="C40" s="2233"/>
      <c r="D40" s="2233">
        <v>9</v>
      </c>
      <c r="E40" s="2233">
        <v>9</v>
      </c>
      <c r="F40" s="2233">
        <v>9</v>
      </c>
      <c r="G40" s="2233">
        <v>9</v>
      </c>
      <c r="H40" s="2229">
        <v>9</v>
      </c>
      <c r="I40" s="2229" t="s">
        <v>75</v>
      </c>
      <c r="J40" s="2187" t="s">
        <v>76</v>
      </c>
      <c r="K40" s="2187" t="s">
        <v>36</v>
      </c>
      <c r="L40" s="2229" t="s">
        <v>36</v>
      </c>
      <c r="M40" s="2229" t="s">
        <v>36</v>
      </c>
      <c r="N40" s="2229" t="s">
        <v>36</v>
      </c>
      <c r="O40" s="2234" t="s">
        <v>36</v>
      </c>
      <c r="P40" s="2229" t="s">
        <v>82</v>
      </c>
      <c r="Q40" s="2234" t="s">
        <v>80</v>
      </c>
      <c r="R40" s="2234">
        <v>6</v>
      </c>
      <c r="S40" s="2187">
        <v>6</v>
      </c>
      <c r="T40" s="2234">
        <v>6</v>
      </c>
      <c r="U40" s="2234">
        <v>6</v>
      </c>
      <c r="V40" s="2234">
        <v>6</v>
      </c>
      <c r="W40" s="2234"/>
      <c r="X40" s="2234"/>
      <c r="Y40" s="2229" t="s">
        <v>36</v>
      </c>
      <c r="Z40" s="2229" t="s">
        <v>36</v>
      </c>
      <c r="AA40" s="2229" t="s">
        <v>36</v>
      </c>
      <c r="AB40" s="2229" t="s">
        <v>36</v>
      </c>
      <c r="AC40" s="2234" t="s">
        <v>36</v>
      </c>
      <c r="AD40" s="2234"/>
      <c r="AE40" s="2229"/>
      <c r="AF40" s="2107">
        <v>5</v>
      </c>
      <c r="AG40" s="2231">
        <v>5</v>
      </c>
      <c r="AH40" s="116"/>
      <c r="AI40" s="117"/>
    </row>
    <row r="41" spans="1:38" ht="22.35" customHeight="1" x14ac:dyDescent="0.2">
      <c r="A41" s="1603">
        <v>7</v>
      </c>
      <c r="B41" s="1532" t="s">
        <v>81</v>
      </c>
      <c r="C41" s="1536"/>
      <c r="D41" s="1536">
        <v>10</v>
      </c>
      <c r="E41" s="1536">
        <v>10</v>
      </c>
      <c r="F41" s="1536">
        <v>10</v>
      </c>
      <c r="G41" s="1536">
        <v>10</v>
      </c>
      <c r="H41" s="1536">
        <v>10</v>
      </c>
      <c r="I41" s="1535" t="s">
        <v>76</v>
      </c>
      <c r="J41" s="1550" t="s">
        <v>76</v>
      </c>
      <c r="K41" s="1550" t="s">
        <v>36</v>
      </c>
      <c r="L41" s="1550" t="s">
        <v>36</v>
      </c>
      <c r="M41" s="1550" t="s">
        <v>36</v>
      </c>
      <c r="N41" s="1604" t="s">
        <v>36</v>
      </c>
      <c r="O41" s="1537" t="s">
        <v>36</v>
      </c>
      <c r="P41" s="1550" t="s">
        <v>84</v>
      </c>
      <c r="Q41" s="1550" t="s">
        <v>84</v>
      </c>
      <c r="R41" s="1550">
        <v>7</v>
      </c>
      <c r="S41" s="1550">
        <v>7</v>
      </c>
      <c r="T41" s="1550">
        <v>7</v>
      </c>
      <c r="U41" s="1537">
        <v>7</v>
      </c>
      <c r="V41" s="1537">
        <v>7</v>
      </c>
      <c r="W41" s="1901"/>
      <c r="X41" s="1567"/>
      <c r="Y41" s="1539">
        <v>4</v>
      </c>
      <c r="Z41" s="1539">
        <v>4</v>
      </c>
      <c r="AA41" s="1539">
        <v>4</v>
      </c>
      <c r="AB41" s="1539">
        <v>4</v>
      </c>
      <c r="AC41" s="1539">
        <v>4</v>
      </c>
      <c r="AD41" s="1539"/>
      <c r="AE41" s="1539"/>
      <c r="AF41" s="2018">
        <v>3</v>
      </c>
      <c r="AG41" s="2235">
        <v>3</v>
      </c>
      <c r="AH41" s="116"/>
      <c r="AI41" s="117"/>
    </row>
    <row r="42" spans="1:38" ht="22.35" customHeight="1" thickBot="1" x14ac:dyDescent="0.25">
      <c r="A42" s="1607">
        <v>12</v>
      </c>
      <c r="B42" s="1614"/>
      <c r="C42" s="1616"/>
      <c r="D42" s="1616">
        <v>11</v>
      </c>
      <c r="E42" s="1616">
        <v>11</v>
      </c>
      <c r="F42" s="1616">
        <v>11</v>
      </c>
      <c r="G42" s="1616">
        <v>11</v>
      </c>
      <c r="H42" s="1616">
        <v>11</v>
      </c>
      <c r="I42" s="1616" t="s">
        <v>73</v>
      </c>
      <c r="J42" s="1616" t="s">
        <v>73</v>
      </c>
      <c r="K42" s="1616" t="s">
        <v>36</v>
      </c>
      <c r="L42" s="1616" t="s">
        <v>36</v>
      </c>
      <c r="M42" s="1616" t="s">
        <v>36</v>
      </c>
      <c r="N42" s="1616" t="s">
        <v>36</v>
      </c>
      <c r="O42" s="1616" t="s">
        <v>36</v>
      </c>
      <c r="P42" s="1616" t="s">
        <v>80</v>
      </c>
      <c r="Q42" s="1616" t="s">
        <v>80</v>
      </c>
      <c r="R42" s="1616">
        <v>8</v>
      </c>
      <c r="S42" s="1616">
        <v>8</v>
      </c>
      <c r="T42" s="1616">
        <v>8</v>
      </c>
      <c r="U42" s="1616">
        <v>8</v>
      </c>
      <c r="V42" s="1616">
        <v>8</v>
      </c>
      <c r="W42" s="1616"/>
      <c r="X42" s="1616"/>
      <c r="Y42" s="1616" t="s">
        <v>36</v>
      </c>
      <c r="Z42" s="1616" t="s">
        <v>36</v>
      </c>
      <c r="AA42" s="1616" t="s">
        <v>36</v>
      </c>
      <c r="AB42" s="1616" t="s">
        <v>36</v>
      </c>
      <c r="AC42" s="1616" t="s">
        <v>36</v>
      </c>
      <c r="AD42" s="1616"/>
      <c r="AE42" s="1616"/>
      <c r="AF42" s="1616">
        <v>1</v>
      </c>
      <c r="AG42" s="1618">
        <v>1</v>
      </c>
      <c r="AH42" s="116"/>
      <c r="AI42" s="117"/>
    </row>
    <row r="43" spans="1:38" ht="22.35" customHeight="1" x14ac:dyDescent="0.2">
      <c r="A43" s="2228">
        <v>3</v>
      </c>
      <c r="B43" s="2236"/>
      <c r="C43" s="2187" t="s">
        <v>76</v>
      </c>
      <c r="D43" s="2234" t="s">
        <v>36</v>
      </c>
      <c r="E43" s="2229" t="s">
        <v>36</v>
      </c>
      <c r="F43" s="2229" t="s">
        <v>36</v>
      </c>
      <c r="G43" s="2229" t="s">
        <v>36</v>
      </c>
      <c r="H43" s="2229" t="s">
        <v>36</v>
      </c>
      <c r="I43" s="2229" t="s">
        <v>82</v>
      </c>
      <c r="J43" s="2234" t="s">
        <v>80</v>
      </c>
      <c r="K43" s="2234">
        <v>6</v>
      </c>
      <c r="L43" s="2234">
        <v>6</v>
      </c>
      <c r="M43" s="2234">
        <v>6</v>
      </c>
      <c r="N43" s="2234">
        <v>6</v>
      </c>
      <c r="O43" s="2234">
        <v>6</v>
      </c>
      <c r="P43" s="2234"/>
      <c r="Q43" s="2234"/>
      <c r="R43" s="2229" t="s">
        <v>36</v>
      </c>
      <c r="S43" s="2229" t="s">
        <v>36</v>
      </c>
      <c r="T43" s="2229" t="s">
        <v>36</v>
      </c>
      <c r="U43" s="2229" t="s">
        <v>36</v>
      </c>
      <c r="V43" s="2234" t="s">
        <v>36</v>
      </c>
      <c r="W43" s="2234"/>
      <c r="X43" s="2187"/>
      <c r="Y43" s="2237">
        <v>5</v>
      </c>
      <c r="Z43" s="2237">
        <v>5</v>
      </c>
      <c r="AA43" s="2237">
        <v>5</v>
      </c>
      <c r="AB43" s="2237">
        <v>5</v>
      </c>
      <c r="AC43" s="2237">
        <v>5</v>
      </c>
      <c r="AD43" s="2237"/>
      <c r="AE43" s="2237"/>
      <c r="AF43" s="2229">
        <v>10</v>
      </c>
      <c r="AG43" s="2238">
        <v>10</v>
      </c>
      <c r="AH43" s="116"/>
      <c r="AI43" s="117"/>
    </row>
    <row r="44" spans="1:38" ht="22.35" customHeight="1" x14ac:dyDescent="0.2">
      <c r="A44" s="1603">
        <v>8</v>
      </c>
      <c r="B44" s="1532" t="s">
        <v>88</v>
      </c>
      <c r="C44" s="1550" t="s">
        <v>76</v>
      </c>
      <c r="D44" s="1550" t="s">
        <v>36</v>
      </c>
      <c r="E44" s="1550" t="s">
        <v>36</v>
      </c>
      <c r="F44" s="1550" t="s">
        <v>36</v>
      </c>
      <c r="G44" s="1550" t="s">
        <v>36</v>
      </c>
      <c r="H44" s="1550" t="s">
        <v>36</v>
      </c>
      <c r="I44" s="1550" t="s">
        <v>84</v>
      </c>
      <c r="J44" s="1550" t="s">
        <v>84</v>
      </c>
      <c r="K44" s="1550">
        <v>7</v>
      </c>
      <c r="L44" s="1550">
        <v>7</v>
      </c>
      <c r="M44" s="1550">
        <v>7</v>
      </c>
      <c r="N44" s="1536">
        <v>7</v>
      </c>
      <c r="O44" s="1550">
        <v>7</v>
      </c>
      <c r="P44" s="1550"/>
      <c r="Q44" s="1550"/>
      <c r="R44" s="1550">
        <v>4</v>
      </c>
      <c r="S44" s="1550">
        <v>4</v>
      </c>
      <c r="T44" s="1550">
        <v>4</v>
      </c>
      <c r="U44" s="1550">
        <v>4</v>
      </c>
      <c r="V44" s="1567">
        <v>4</v>
      </c>
      <c r="W44" s="1567"/>
      <c r="X44" s="1535"/>
      <c r="Y44" s="1567">
        <v>3</v>
      </c>
      <c r="Z44" s="1567">
        <v>3</v>
      </c>
      <c r="AA44" s="1567">
        <v>3</v>
      </c>
      <c r="AB44" s="1567">
        <v>3</v>
      </c>
      <c r="AC44" s="1862">
        <v>3</v>
      </c>
      <c r="AD44" s="1536"/>
      <c r="AE44" s="1536"/>
      <c r="AF44" s="1537">
        <v>11</v>
      </c>
      <c r="AG44" s="1613">
        <v>11</v>
      </c>
      <c r="AH44" s="116"/>
      <c r="AI44" s="117"/>
    </row>
    <row r="45" spans="1:38" ht="22.35" customHeight="1" thickBot="1" x14ac:dyDescent="0.25">
      <c r="A45" s="1607">
        <v>13</v>
      </c>
      <c r="B45" s="1608"/>
      <c r="C45" s="1566" t="s">
        <v>73</v>
      </c>
      <c r="D45" s="1566" t="s">
        <v>36</v>
      </c>
      <c r="E45" s="1609" t="s">
        <v>36</v>
      </c>
      <c r="F45" s="1609" t="s">
        <v>36</v>
      </c>
      <c r="G45" s="1609" t="s">
        <v>36</v>
      </c>
      <c r="H45" s="1609" t="s">
        <v>36</v>
      </c>
      <c r="I45" s="1609" t="s">
        <v>80</v>
      </c>
      <c r="J45" s="1566" t="s">
        <v>80</v>
      </c>
      <c r="K45" s="1609">
        <v>8</v>
      </c>
      <c r="L45" s="1626">
        <v>8</v>
      </c>
      <c r="M45" s="1609">
        <v>8</v>
      </c>
      <c r="N45" s="1626">
        <v>8</v>
      </c>
      <c r="O45" s="1626">
        <v>8</v>
      </c>
      <c r="P45" s="1626"/>
      <c r="Q45" s="1609"/>
      <c r="R45" s="1609" t="s">
        <v>36</v>
      </c>
      <c r="S45" s="1609" t="s">
        <v>36</v>
      </c>
      <c r="T45" s="1609" t="s">
        <v>36</v>
      </c>
      <c r="U45" s="1609" t="s">
        <v>36</v>
      </c>
      <c r="V45" s="1609" t="s">
        <v>36</v>
      </c>
      <c r="W45" s="1609"/>
      <c r="X45" s="1609"/>
      <c r="Y45" s="1566">
        <v>1</v>
      </c>
      <c r="Z45" s="1609">
        <v>1</v>
      </c>
      <c r="AA45" s="1609">
        <v>1</v>
      </c>
      <c r="AB45" s="1609">
        <v>1</v>
      </c>
      <c r="AC45" s="1609">
        <v>1</v>
      </c>
      <c r="AD45" s="1609"/>
      <c r="AE45" s="1566"/>
      <c r="AF45" s="1609">
        <v>9</v>
      </c>
      <c r="AG45" s="1611">
        <v>9</v>
      </c>
      <c r="AH45" s="116"/>
      <c r="AI45" s="117"/>
    </row>
    <row r="46" spans="1:38" ht="22.35" customHeight="1" x14ac:dyDescent="0.2">
      <c r="A46" s="2228">
        <v>4</v>
      </c>
      <c r="B46" s="2186" t="s">
        <v>90</v>
      </c>
      <c r="C46" s="2229" t="s">
        <v>80</v>
      </c>
      <c r="D46" s="2234">
        <v>6</v>
      </c>
      <c r="E46" s="2229">
        <v>6</v>
      </c>
      <c r="F46" s="2187">
        <v>6</v>
      </c>
      <c r="G46" s="2187">
        <v>6</v>
      </c>
      <c r="H46" s="2187">
        <v>6</v>
      </c>
      <c r="I46" s="2187"/>
      <c r="J46" s="2187"/>
      <c r="K46" s="2187" t="s">
        <v>36</v>
      </c>
      <c r="L46" s="2187" t="s">
        <v>36</v>
      </c>
      <c r="M46" s="2187" t="s">
        <v>36</v>
      </c>
      <c r="N46" s="2187" t="s">
        <v>36</v>
      </c>
      <c r="O46" s="1662" t="s">
        <v>36</v>
      </c>
      <c r="P46" s="2187"/>
      <c r="Q46" s="2187"/>
      <c r="R46" s="2187">
        <v>5</v>
      </c>
      <c r="S46" s="2187">
        <v>5</v>
      </c>
      <c r="T46" s="2229">
        <v>5</v>
      </c>
      <c r="U46" s="2107" t="s">
        <v>467</v>
      </c>
      <c r="V46" s="2239">
        <v>5</v>
      </c>
      <c r="W46" s="2229"/>
      <c r="X46" s="2229"/>
      <c r="Y46" s="2187">
        <v>10</v>
      </c>
      <c r="Z46" s="2229">
        <v>10</v>
      </c>
      <c r="AA46" s="2229">
        <v>10</v>
      </c>
      <c r="AB46" s="2229">
        <v>10</v>
      </c>
      <c r="AC46" s="2229">
        <v>10</v>
      </c>
      <c r="AD46" s="2229" t="s">
        <v>76</v>
      </c>
      <c r="AE46" s="2234" t="s">
        <v>76</v>
      </c>
      <c r="AF46" s="2229" t="s">
        <v>36</v>
      </c>
      <c r="AG46" s="2238" t="s">
        <v>36</v>
      </c>
      <c r="AH46" s="116"/>
      <c r="AI46" s="117"/>
    </row>
    <row r="47" spans="1:38" ht="22.35" customHeight="1" x14ac:dyDescent="0.2">
      <c r="A47" s="1603">
        <v>9</v>
      </c>
      <c r="B47" s="1532" t="s">
        <v>91</v>
      </c>
      <c r="C47" s="1567" t="s">
        <v>84</v>
      </c>
      <c r="D47" s="1567">
        <v>7</v>
      </c>
      <c r="E47" s="1567">
        <v>7</v>
      </c>
      <c r="F47" s="1567">
        <v>7</v>
      </c>
      <c r="G47" s="1567">
        <v>7</v>
      </c>
      <c r="H47" s="1567">
        <v>7</v>
      </c>
      <c r="I47" s="1567"/>
      <c r="J47" s="1567"/>
      <c r="K47" s="1539">
        <v>4</v>
      </c>
      <c r="L47" s="1539">
        <v>4</v>
      </c>
      <c r="M47" s="1539">
        <v>4</v>
      </c>
      <c r="N47" s="1539">
        <v>4</v>
      </c>
      <c r="O47" s="1539">
        <v>4</v>
      </c>
      <c r="P47" s="1539"/>
      <c r="Q47" s="1539"/>
      <c r="R47" s="1539">
        <v>3</v>
      </c>
      <c r="S47" s="1539">
        <v>3</v>
      </c>
      <c r="T47" s="1539">
        <v>3</v>
      </c>
      <c r="U47" s="1539">
        <v>3</v>
      </c>
      <c r="V47" s="1539">
        <v>3</v>
      </c>
      <c r="W47" s="1539"/>
      <c r="X47" s="1539"/>
      <c r="Y47" s="1567">
        <v>11</v>
      </c>
      <c r="Z47" s="1567">
        <v>11</v>
      </c>
      <c r="AA47" s="1567">
        <v>11</v>
      </c>
      <c r="AB47" s="1567">
        <v>11</v>
      </c>
      <c r="AC47" s="1567">
        <v>11</v>
      </c>
      <c r="AD47" s="1567" t="s">
        <v>73</v>
      </c>
      <c r="AE47" s="1567" t="s">
        <v>73</v>
      </c>
      <c r="AF47" s="1567" t="s">
        <v>36</v>
      </c>
      <c r="AG47" s="1613" t="s">
        <v>36</v>
      </c>
      <c r="AH47" s="116"/>
      <c r="AI47" s="117"/>
      <c r="AJ47" s="121"/>
    </row>
    <row r="48" spans="1:38" ht="22.35" customHeight="1" thickBot="1" x14ac:dyDescent="0.25">
      <c r="A48" s="1607">
        <v>14</v>
      </c>
      <c r="B48" s="1608" t="s">
        <v>92</v>
      </c>
      <c r="C48" s="1566" t="s">
        <v>80</v>
      </c>
      <c r="D48" s="1609">
        <v>8</v>
      </c>
      <c r="E48" s="1609">
        <v>8</v>
      </c>
      <c r="F48" s="1609">
        <v>8</v>
      </c>
      <c r="G48" s="1626">
        <v>8</v>
      </c>
      <c r="H48" s="1626">
        <v>8</v>
      </c>
      <c r="I48" s="1626"/>
      <c r="J48" s="1609"/>
      <c r="K48" s="1609" t="s">
        <v>36</v>
      </c>
      <c r="L48" s="1609" t="s">
        <v>36</v>
      </c>
      <c r="M48" s="1609" t="s">
        <v>36</v>
      </c>
      <c r="N48" s="1609" t="s">
        <v>36</v>
      </c>
      <c r="O48" s="1662" t="s">
        <v>36</v>
      </c>
      <c r="P48" s="1609"/>
      <c r="Q48" s="1609"/>
      <c r="R48" s="1566">
        <v>1</v>
      </c>
      <c r="S48" s="1609">
        <v>1</v>
      </c>
      <c r="T48" s="1609">
        <v>1</v>
      </c>
      <c r="U48" s="1609">
        <v>1</v>
      </c>
      <c r="V48" s="1609">
        <v>1</v>
      </c>
      <c r="W48" s="1609"/>
      <c r="X48" s="1566"/>
      <c r="Y48" s="2046">
        <v>9</v>
      </c>
      <c r="Z48" s="2046">
        <v>9</v>
      </c>
      <c r="AA48" s="2046" t="s">
        <v>508</v>
      </c>
      <c r="AB48" s="2240">
        <v>9</v>
      </c>
      <c r="AC48" s="2240">
        <v>9</v>
      </c>
      <c r="AD48" s="1609" t="s">
        <v>75</v>
      </c>
      <c r="AE48" s="1609" t="s">
        <v>76</v>
      </c>
      <c r="AF48" s="1566" t="s">
        <v>36</v>
      </c>
      <c r="AG48" s="1714" t="s">
        <v>36</v>
      </c>
      <c r="AH48" s="116"/>
      <c r="AI48" s="117"/>
    </row>
    <row r="49" spans="1:40" ht="22.35" customHeight="1" x14ac:dyDescent="0.2">
      <c r="A49" s="2228">
        <v>5</v>
      </c>
      <c r="B49" s="1532" t="s">
        <v>93</v>
      </c>
      <c r="C49" s="2233"/>
      <c r="D49" s="2233" t="s">
        <v>36</v>
      </c>
      <c r="E49" s="2233" t="s">
        <v>36</v>
      </c>
      <c r="F49" s="2233" t="s">
        <v>36</v>
      </c>
      <c r="G49" s="2234" t="s">
        <v>36</v>
      </c>
      <c r="H49" s="2234" t="s">
        <v>36</v>
      </c>
      <c r="I49" s="2234"/>
      <c r="J49" s="2234"/>
      <c r="K49" s="2241">
        <v>5</v>
      </c>
      <c r="L49" s="2241">
        <v>5</v>
      </c>
      <c r="M49" s="2241">
        <v>5</v>
      </c>
      <c r="N49" s="2242">
        <v>5</v>
      </c>
      <c r="O49" s="2243">
        <v>5</v>
      </c>
      <c r="P49" s="2229"/>
      <c r="Q49" s="2229"/>
      <c r="R49" s="2187">
        <v>10</v>
      </c>
      <c r="S49" s="2229">
        <v>10</v>
      </c>
      <c r="T49" s="2229">
        <v>10</v>
      </c>
      <c r="U49" s="2234">
        <v>10</v>
      </c>
      <c r="V49" s="2234">
        <v>10</v>
      </c>
      <c r="W49" s="2234" t="s">
        <v>76</v>
      </c>
      <c r="X49" s="2234" t="s">
        <v>76</v>
      </c>
      <c r="Y49" s="2244" t="s">
        <v>36</v>
      </c>
      <c r="Z49" s="2234" t="s">
        <v>36</v>
      </c>
      <c r="AA49" s="2234" t="s">
        <v>36</v>
      </c>
      <c r="AB49" s="2234" t="s">
        <v>36</v>
      </c>
      <c r="AC49" s="2234" t="s">
        <v>36</v>
      </c>
      <c r="AD49" s="2229" t="s">
        <v>84</v>
      </c>
      <c r="AE49" s="2229" t="s">
        <v>84</v>
      </c>
      <c r="AF49" s="2187">
        <v>7</v>
      </c>
      <c r="AG49" s="2187">
        <v>7</v>
      </c>
      <c r="AH49" s="116"/>
      <c r="AI49" s="117"/>
    </row>
    <row r="50" spans="1:40" ht="22.35" customHeight="1" x14ac:dyDescent="0.2">
      <c r="A50" s="1603">
        <v>10</v>
      </c>
      <c r="B50" s="1532" t="s">
        <v>387</v>
      </c>
      <c r="C50" s="1567"/>
      <c r="D50" s="1567">
        <v>4</v>
      </c>
      <c r="E50" s="1567">
        <v>4</v>
      </c>
      <c r="F50" s="1536">
        <v>4</v>
      </c>
      <c r="G50" s="1526">
        <v>4</v>
      </c>
      <c r="H50" s="1526">
        <v>4</v>
      </c>
      <c r="I50" s="1526"/>
      <c r="J50" s="1526"/>
      <c r="K50" s="1526">
        <v>3</v>
      </c>
      <c r="L50" s="1526">
        <v>3</v>
      </c>
      <c r="M50" s="1526">
        <v>3</v>
      </c>
      <c r="N50" s="1526">
        <v>3</v>
      </c>
      <c r="O50" s="1526">
        <v>3</v>
      </c>
      <c r="P50" s="1526"/>
      <c r="Q50" s="1526"/>
      <c r="R50" s="1526">
        <v>11</v>
      </c>
      <c r="S50" s="1526">
        <v>11</v>
      </c>
      <c r="T50" s="1526">
        <v>11</v>
      </c>
      <c r="U50" s="1526">
        <v>11</v>
      </c>
      <c r="V50" s="1526">
        <v>11</v>
      </c>
      <c r="W50" s="1536" t="s">
        <v>73</v>
      </c>
      <c r="X50" s="1567" t="s">
        <v>73</v>
      </c>
      <c r="Y50" s="1535" t="s">
        <v>36</v>
      </c>
      <c r="Z50" s="1567" t="s">
        <v>36</v>
      </c>
      <c r="AA50" s="1567" t="s">
        <v>36</v>
      </c>
      <c r="AB50" s="1567" t="s">
        <v>36</v>
      </c>
      <c r="AC50" s="1567" t="s">
        <v>36</v>
      </c>
      <c r="AD50" s="2011" t="s">
        <v>80</v>
      </c>
      <c r="AE50" s="2011" t="s">
        <v>80</v>
      </c>
      <c r="AF50" s="2011">
        <v>8</v>
      </c>
      <c r="AG50" s="2245">
        <v>8</v>
      </c>
      <c r="AH50" s="116"/>
      <c r="AI50" s="117"/>
    </row>
    <row r="51" spans="1:40" ht="22.35" customHeight="1" thickBot="1" x14ac:dyDescent="0.25">
      <c r="A51" s="1607">
        <v>15</v>
      </c>
      <c r="B51" s="1608" t="s">
        <v>95</v>
      </c>
      <c r="C51" s="1609"/>
      <c r="D51" s="1609" t="s">
        <v>36</v>
      </c>
      <c r="E51" s="1609" t="s">
        <v>36</v>
      </c>
      <c r="F51" s="1626" t="s">
        <v>36</v>
      </c>
      <c r="G51" s="1626" t="s">
        <v>36</v>
      </c>
      <c r="H51" s="1626" t="s">
        <v>36</v>
      </c>
      <c r="I51" s="1626"/>
      <c r="J51" s="1626"/>
      <c r="K51" s="2042">
        <v>1</v>
      </c>
      <c r="L51" s="2041">
        <v>1</v>
      </c>
      <c r="M51" s="2041">
        <v>1</v>
      </c>
      <c r="N51" s="2041">
        <v>1</v>
      </c>
      <c r="O51" s="2246">
        <v>1</v>
      </c>
      <c r="P51" s="1616"/>
      <c r="Q51" s="1616"/>
      <c r="R51" s="1616">
        <v>9</v>
      </c>
      <c r="S51" s="1616">
        <v>9</v>
      </c>
      <c r="T51" s="1616">
        <v>9</v>
      </c>
      <c r="U51" s="1616">
        <v>9</v>
      </c>
      <c r="V51" s="1609">
        <v>9</v>
      </c>
      <c r="W51" s="1609" t="s">
        <v>75</v>
      </c>
      <c r="X51" s="1609" t="s">
        <v>76</v>
      </c>
      <c r="Y51" s="1566" t="s">
        <v>36</v>
      </c>
      <c r="Z51" s="1609" t="s">
        <v>36</v>
      </c>
      <c r="AA51" s="1609" t="s">
        <v>36</v>
      </c>
      <c r="AB51" s="1609" t="s">
        <v>36</v>
      </c>
      <c r="AC51" s="1609" t="s">
        <v>36</v>
      </c>
      <c r="AD51" s="1609" t="s">
        <v>82</v>
      </c>
      <c r="AE51" s="1566" t="s">
        <v>80</v>
      </c>
      <c r="AF51" s="1626">
        <v>6</v>
      </c>
      <c r="AG51" s="1634">
        <v>6</v>
      </c>
      <c r="AH51" s="116"/>
      <c r="AI51" s="117"/>
    </row>
    <row r="52" spans="1:40" ht="22.35" customHeight="1" x14ac:dyDescent="0.2">
      <c r="A52" s="62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1"/>
    </row>
    <row r="53" spans="1:40" ht="22.35" customHeight="1" x14ac:dyDescent="0.2">
      <c r="A53" s="69"/>
      <c r="B53" s="42" t="s">
        <v>96</v>
      </c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1"/>
    </row>
    <row r="54" spans="1:40" ht="22.35" customHeight="1" x14ac:dyDescent="0.2">
      <c r="A54" s="1635" t="s">
        <v>28</v>
      </c>
      <c r="B54" s="1635"/>
      <c r="C54" s="1605"/>
      <c r="D54" s="1635" t="s">
        <v>97</v>
      </c>
      <c r="E54" s="1636"/>
      <c r="F54" s="1605"/>
      <c r="G54" s="1635" t="s">
        <v>98</v>
      </c>
      <c r="H54" s="1636"/>
      <c r="I54" s="1605"/>
      <c r="J54" s="1635" t="s">
        <v>99</v>
      </c>
      <c r="K54" s="1636"/>
      <c r="L54" s="1605"/>
      <c r="M54" s="1635" t="s">
        <v>100</v>
      </c>
      <c r="N54" s="1636"/>
      <c r="O54" s="1605"/>
      <c r="P54" s="1635" t="s">
        <v>101</v>
      </c>
      <c r="Q54" s="1636"/>
      <c r="R54" s="1637"/>
      <c r="S54" s="1638" t="s">
        <v>102</v>
      </c>
      <c r="T54" s="1636"/>
      <c r="U54" s="1605"/>
      <c r="V54" s="1635" t="s">
        <v>103</v>
      </c>
      <c r="W54" s="1636"/>
      <c r="X54" s="1639" t="s">
        <v>104</v>
      </c>
      <c r="Y54" s="1636"/>
      <c r="Z54" s="1636"/>
      <c r="AA54" s="1640"/>
      <c r="AB54" s="1503"/>
      <c r="AC54" s="1503"/>
      <c r="AD54" s="1503"/>
      <c r="AE54" s="1503"/>
      <c r="AF54" s="1503"/>
      <c r="AG54" s="1504"/>
      <c r="AH54" s="1"/>
    </row>
    <row r="55" spans="1:40" ht="22.35" customHeight="1" x14ac:dyDescent="0.2">
      <c r="A55" s="1641">
        <v>8517</v>
      </c>
      <c r="B55" s="1642" t="s">
        <v>105</v>
      </c>
      <c r="C55" s="1643" t="s">
        <v>106</v>
      </c>
      <c r="D55" s="1644"/>
      <c r="E55" s="1502"/>
      <c r="F55" s="1643" t="s">
        <v>106</v>
      </c>
      <c r="G55" s="1644"/>
      <c r="H55" s="1502"/>
      <c r="I55" s="1643" t="s">
        <v>106</v>
      </c>
      <c r="J55" s="1644"/>
      <c r="K55" s="1502"/>
      <c r="L55" s="1643" t="s">
        <v>106</v>
      </c>
      <c r="M55" s="1644"/>
      <c r="N55" s="1502"/>
      <c r="O55" s="1643" t="s">
        <v>107</v>
      </c>
      <c r="P55" s="1644"/>
      <c r="Q55" s="1502"/>
      <c r="R55" s="1643"/>
      <c r="S55" s="1644"/>
      <c r="T55" s="1502"/>
      <c r="U55" s="1643" t="s">
        <v>108</v>
      </c>
      <c r="V55" s="1644"/>
      <c r="W55" s="1502"/>
      <c r="X55" s="1500"/>
      <c r="Y55" s="1503"/>
      <c r="Z55" s="1503"/>
      <c r="AA55" s="1503"/>
      <c r="AB55" s="1503"/>
      <c r="AC55" s="1503"/>
      <c r="AD55" s="1503"/>
      <c r="AE55" s="1503"/>
      <c r="AF55" s="1503"/>
      <c r="AG55" s="1504"/>
      <c r="AH55" s="1"/>
    </row>
    <row r="56" spans="1:40" ht="22.35" customHeight="1" x14ac:dyDescent="0.2">
      <c r="B56" s="1531" t="s">
        <v>109</v>
      </c>
      <c r="C56" s="1645" t="s">
        <v>110</v>
      </c>
      <c r="D56" s="1646"/>
      <c r="E56" s="1647"/>
      <c r="F56" s="1645" t="s">
        <v>110</v>
      </c>
      <c r="G56" s="1648"/>
      <c r="H56" s="1647"/>
      <c r="I56" s="1643" t="s">
        <v>110</v>
      </c>
      <c r="J56" s="1644"/>
      <c r="K56" s="1649"/>
      <c r="L56" s="1643" t="s">
        <v>110</v>
      </c>
      <c r="M56" s="1644"/>
      <c r="N56" s="1649"/>
      <c r="O56" s="1643" t="s">
        <v>111</v>
      </c>
      <c r="P56" s="1644"/>
      <c r="Q56" s="1502"/>
      <c r="R56" s="1650" t="s">
        <v>0</v>
      </c>
      <c r="S56" s="1644"/>
      <c r="T56" s="1649"/>
      <c r="U56" s="1644" t="s">
        <v>0</v>
      </c>
      <c r="V56" s="1644"/>
      <c r="W56" s="1502"/>
      <c r="X56" s="552" t="s">
        <v>0</v>
      </c>
      <c r="Y56" s="48"/>
      <c r="Z56" s="48"/>
      <c r="AA56" s="48"/>
      <c r="AB56" s="48"/>
      <c r="AC56" s="48"/>
      <c r="AD56" s="48"/>
      <c r="AE56" s="48"/>
      <c r="AF56" s="48"/>
      <c r="AG56" s="71"/>
      <c r="AH56" s="1"/>
    </row>
    <row r="57" spans="1:40" ht="22.35" customHeight="1" x14ac:dyDescent="0.2">
      <c r="A57" s="1651"/>
      <c r="B57" s="1642" t="s">
        <v>112</v>
      </c>
      <c r="C57" s="1645" t="s">
        <v>113</v>
      </c>
      <c r="D57" s="1646"/>
      <c r="E57" s="1648"/>
      <c r="F57" s="1645" t="s">
        <v>113</v>
      </c>
      <c r="G57" s="1646"/>
      <c r="H57" s="1648"/>
      <c r="I57" s="1645" t="s">
        <v>113</v>
      </c>
      <c r="J57" s="1646"/>
      <c r="K57" s="1648"/>
      <c r="L57" s="1645" t="s">
        <v>113</v>
      </c>
      <c r="M57" s="1646"/>
      <c r="N57" s="1648"/>
      <c r="O57" s="1645" t="s">
        <v>114</v>
      </c>
      <c r="P57" s="1646"/>
      <c r="Q57" s="1648"/>
      <c r="R57" s="553"/>
      <c r="S57" s="210"/>
      <c r="T57" s="1647"/>
      <c r="U57" s="1646"/>
      <c r="V57" s="1646"/>
      <c r="W57" s="1648"/>
      <c r="X57" s="1500"/>
      <c r="Y57" s="1503"/>
      <c r="Z57" s="1503"/>
      <c r="AA57" s="1503"/>
      <c r="AB57" s="1503"/>
      <c r="AC57" s="1503"/>
      <c r="AD57" s="1503"/>
      <c r="AE57" s="1503"/>
      <c r="AF57" s="1503"/>
      <c r="AG57" s="1504"/>
      <c r="AH57" s="1"/>
    </row>
    <row r="58" spans="1:40" ht="22.35" customHeight="1" x14ac:dyDescent="0.2">
      <c r="A58" s="1635"/>
      <c r="B58" s="1642"/>
      <c r="C58" s="1652"/>
      <c r="D58" s="1653"/>
      <c r="E58" s="1654"/>
      <c r="F58" s="1652"/>
      <c r="G58" s="1653"/>
      <c r="H58" s="1654"/>
      <c r="I58" s="1652"/>
      <c r="J58" s="1653"/>
      <c r="K58" s="1654"/>
      <c r="L58" s="1652"/>
      <c r="M58" s="1653"/>
      <c r="N58" s="1654"/>
      <c r="O58" s="1652"/>
      <c r="P58" s="1653"/>
      <c r="Q58" s="1654"/>
      <c r="R58" s="1652"/>
      <c r="S58" s="1653"/>
      <c r="T58" s="1654"/>
      <c r="U58" s="1652"/>
      <c r="V58" s="1653"/>
      <c r="W58" s="1654"/>
      <c r="X58" s="1502"/>
      <c r="Y58" s="1503"/>
      <c r="Z58" s="1503"/>
      <c r="AA58" s="1503"/>
      <c r="AB58" s="1503"/>
      <c r="AC58" s="1503"/>
      <c r="AD58" s="1503"/>
      <c r="AE58" s="1503"/>
      <c r="AF58" s="1503"/>
      <c r="AG58" s="1504"/>
      <c r="AH58" s="1"/>
      <c r="AJ58" t="s">
        <v>115</v>
      </c>
    </row>
    <row r="59" spans="1:40" ht="22.35" customHeight="1" x14ac:dyDescent="0.2">
      <c r="A59" s="37"/>
      <c r="B59" s="62"/>
      <c r="C59" s="46"/>
      <c r="D59" s="46"/>
      <c r="E59" s="6"/>
      <c r="F59" s="46"/>
      <c r="G59" s="46"/>
      <c r="H59" s="6"/>
      <c r="I59" s="46"/>
      <c r="J59" s="46"/>
      <c r="K59" s="6"/>
      <c r="L59" s="46"/>
      <c r="M59" s="46"/>
      <c r="N59" s="6"/>
      <c r="O59" s="46"/>
      <c r="P59" s="46"/>
      <c r="Q59" s="6"/>
      <c r="R59" s="46"/>
      <c r="S59" s="46"/>
      <c r="T59" s="6"/>
      <c r="U59" s="46"/>
      <c r="V59" s="46"/>
      <c r="W59" s="6"/>
      <c r="X59" s="6"/>
      <c r="Y59" s="48"/>
      <c r="Z59" s="48"/>
      <c r="AA59" s="48"/>
      <c r="AB59" s="48"/>
      <c r="AC59" s="48"/>
      <c r="AD59" s="48"/>
      <c r="AE59" s="48"/>
      <c r="AF59" s="48"/>
      <c r="AG59" s="48"/>
      <c r="AH59" s="1"/>
    </row>
    <row r="60" spans="1:40" ht="22.35" customHeight="1" thickBot="1" x14ac:dyDescent="0.25">
      <c r="A60" s="1655"/>
      <c r="B60" s="1656" t="s">
        <v>29</v>
      </c>
      <c r="C60" s="1598">
        <v>1</v>
      </c>
      <c r="D60" s="1566">
        <v>2</v>
      </c>
      <c r="E60" s="1566">
        <v>3</v>
      </c>
      <c r="F60" s="1566">
        <v>4</v>
      </c>
      <c r="G60" s="1566">
        <v>5</v>
      </c>
      <c r="H60" s="1566">
        <v>6</v>
      </c>
      <c r="I60" s="1598">
        <v>7</v>
      </c>
      <c r="J60" s="1598">
        <v>8</v>
      </c>
      <c r="K60" s="1566">
        <v>9</v>
      </c>
      <c r="L60" s="1566">
        <v>10</v>
      </c>
      <c r="M60" s="1566">
        <v>11</v>
      </c>
      <c r="N60" s="1566">
        <v>12</v>
      </c>
      <c r="O60" s="1566">
        <v>13</v>
      </c>
      <c r="P60" s="1598">
        <v>14</v>
      </c>
      <c r="Q60" s="1598">
        <v>15</v>
      </c>
      <c r="R60" s="1566">
        <v>16</v>
      </c>
      <c r="S60" s="1566">
        <v>17</v>
      </c>
      <c r="T60" s="1566">
        <v>18</v>
      </c>
      <c r="U60" s="1566">
        <v>19</v>
      </c>
      <c r="V60" s="1566">
        <v>20</v>
      </c>
      <c r="W60" s="1598">
        <v>21</v>
      </c>
      <c r="X60" s="1598">
        <v>22</v>
      </c>
      <c r="Y60" s="1566">
        <v>23</v>
      </c>
      <c r="Z60" s="1566">
        <v>24</v>
      </c>
      <c r="AA60" s="1566">
        <v>25</v>
      </c>
      <c r="AB60" s="1566">
        <v>26</v>
      </c>
      <c r="AC60" s="1566">
        <v>27</v>
      </c>
      <c r="AD60" s="1598">
        <v>28</v>
      </c>
      <c r="AE60" s="1598">
        <v>29</v>
      </c>
      <c r="AF60" s="1566">
        <v>30</v>
      </c>
      <c r="AG60" s="1714">
        <v>31</v>
      </c>
      <c r="AH60" s="1"/>
      <c r="AJ60" s="2184" t="s">
        <v>30</v>
      </c>
      <c r="AK60" s="2184" t="s">
        <v>44</v>
      </c>
      <c r="AL60" s="2184" t="s">
        <v>45</v>
      </c>
      <c r="AM60" s="2184" t="s">
        <v>46</v>
      </c>
      <c r="AN60" s="2184" t="s">
        <v>47</v>
      </c>
    </row>
    <row r="61" spans="1:40" ht="22.35" customHeight="1" thickBot="1" x14ac:dyDescent="0.25">
      <c r="A61" s="2247"/>
      <c r="B61" s="2248" t="s">
        <v>116</v>
      </c>
      <c r="C61" s="2249" t="s">
        <v>117</v>
      </c>
      <c r="D61" s="1626" t="s">
        <v>36</v>
      </c>
      <c r="E61" s="1626" t="s">
        <v>36</v>
      </c>
      <c r="F61" s="1626" t="s">
        <v>36</v>
      </c>
      <c r="G61" s="2250" t="s">
        <v>32</v>
      </c>
      <c r="H61" s="2251" t="s">
        <v>32</v>
      </c>
      <c r="I61" s="2252"/>
      <c r="J61" s="789">
        <v>26</v>
      </c>
      <c r="K61" s="798">
        <v>26</v>
      </c>
      <c r="L61" s="798">
        <v>26</v>
      </c>
      <c r="M61" s="798">
        <v>26</v>
      </c>
      <c r="N61" s="798">
        <v>26</v>
      </c>
      <c r="O61" s="798">
        <v>26</v>
      </c>
      <c r="P61" s="2252"/>
      <c r="Q61" s="2253"/>
      <c r="R61" s="2252">
        <v>25</v>
      </c>
      <c r="S61" s="2252">
        <v>25</v>
      </c>
      <c r="T61" s="2252">
        <v>25</v>
      </c>
      <c r="U61" s="2252">
        <v>25</v>
      </c>
      <c r="V61" s="2252" t="s">
        <v>36</v>
      </c>
      <c r="W61" s="2252"/>
      <c r="X61" s="2253"/>
      <c r="Y61" s="2254">
        <v>4</v>
      </c>
      <c r="Z61" s="2254">
        <v>4</v>
      </c>
      <c r="AA61" s="2254">
        <v>4</v>
      </c>
      <c r="AB61" s="2254">
        <v>4</v>
      </c>
      <c r="AC61" s="2254">
        <v>4</v>
      </c>
      <c r="AD61" s="2252"/>
      <c r="AE61" s="791"/>
      <c r="AF61" s="1535" t="s">
        <v>118</v>
      </c>
      <c r="AG61" s="1535" t="s">
        <v>118</v>
      </c>
      <c r="AH61" s="1"/>
      <c r="AJ61" s="2213">
        <v>168</v>
      </c>
      <c r="AK61" s="2213">
        <v>8</v>
      </c>
      <c r="AL61" s="2213">
        <f>IF(AJ61="","",SUM(AJ61:AK61))</f>
        <v>176</v>
      </c>
      <c r="AM61" s="2214">
        <f>IF(AJ61="","",AL61-NormTid)</f>
        <v>15.669999999999987</v>
      </c>
      <c r="AN61" s="2214">
        <f>IF(AM61="","",AM61+'September 2023'!AN85)</f>
        <v>99.749999999999915</v>
      </c>
    </row>
    <row r="62" spans="1:40" ht="22.35" customHeight="1" thickBot="1" x14ac:dyDescent="0.25">
      <c r="A62" s="870"/>
      <c r="B62" s="870" t="s">
        <v>121</v>
      </c>
      <c r="C62" s="2255" t="s">
        <v>392</v>
      </c>
      <c r="D62" s="1626" t="s">
        <v>36</v>
      </c>
      <c r="E62" s="1930" t="s">
        <v>36</v>
      </c>
      <c r="F62" s="1626" t="s">
        <v>36</v>
      </c>
      <c r="G62" s="1626" t="s">
        <v>36</v>
      </c>
      <c r="H62" s="1626" t="s">
        <v>36</v>
      </c>
      <c r="I62" s="798"/>
      <c r="J62" s="798"/>
      <c r="K62" s="781" t="s">
        <v>175</v>
      </c>
      <c r="L62" s="789" t="s">
        <v>175</v>
      </c>
      <c r="M62" s="789" t="s">
        <v>175</v>
      </c>
      <c r="N62" s="789" t="s">
        <v>175</v>
      </c>
      <c r="O62" s="789" t="s">
        <v>175</v>
      </c>
      <c r="P62" s="789" t="s">
        <v>176</v>
      </c>
      <c r="Q62" s="789" t="s">
        <v>50</v>
      </c>
      <c r="R62" s="1609" t="s">
        <v>36</v>
      </c>
      <c r="S62" s="1609" t="s">
        <v>36</v>
      </c>
      <c r="T62" s="1609" t="s">
        <v>36</v>
      </c>
      <c r="U62" s="1609" t="s">
        <v>36</v>
      </c>
      <c r="V62" s="1609" t="s">
        <v>36</v>
      </c>
      <c r="W62" s="798"/>
      <c r="X62" s="789"/>
      <c r="Y62" s="798">
        <v>4</v>
      </c>
      <c r="Z62" s="798">
        <v>4</v>
      </c>
      <c r="AA62" s="798" t="s">
        <v>32</v>
      </c>
      <c r="AB62" s="798" t="s">
        <v>36</v>
      </c>
      <c r="AC62" s="335" t="s">
        <v>139</v>
      </c>
      <c r="AD62" s="335" t="s">
        <v>128</v>
      </c>
      <c r="AE62" s="335" t="s">
        <v>129</v>
      </c>
      <c r="AF62" s="798" t="s">
        <v>36</v>
      </c>
      <c r="AG62" s="2256" t="s">
        <v>36</v>
      </c>
      <c r="AH62" s="1"/>
      <c r="AJ62" s="2213">
        <v>120.3</v>
      </c>
      <c r="AK62" s="2213">
        <v>7.5</v>
      </c>
      <c r="AL62" s="2213">
        <f t="shared" ref="AL62:AL93" si="3">IF(AJ62="","",SUM(AJ62:AK62))</f>
        <v>127.8</v>
      </c>
      <c r="AM62" s="2214">
        <f t="shared" ref="AM62:AM83" si="4">IF(AJ62="","",AL62-NormTid)</f>
        <v>-32.530000000000015</v>
      </c>
      <c r="AN62" s="2214">
        <f>IF(AM62="","",AM62+'September 2023'!AN86)</f>
        <v>25.549999999999933</v>
      </c>
    </row>
    <row r="63" spans="1:40" ht="22.35" customHeight="1" thickBot="1" x14ac:dyDescent="0.25">
      <c r="A63" s="870"/>
      <c r="B63" s="924" t="s">
        <v>127</v>
      </c>
      <c r="C63" s="922"/>
      <c r="D63" s="2255" t="s">
        <v>32</v>
      </c>
      <c r="E63" s="2255" t="s">
        <v>32</v>
      </c>
      <c r="F63" s="2255">
        <v>22</v>
      </c>
      <c r="G63" s="2255">
        <v>22</v>
      </c>
      <c r="H63" s="2255">
        <v>22</v>
      </c>
      <c r="I63" s="2255" t="s">
        <v>37</v>
      </c>
      <c r="J63" s="2255" t="s">
        <v>37</v>
      </c>
      <c r="K63" s="2255" t="s">
        <v>36</v>
      </c>
      <c r="L63" s="2255" t="s">
        <v>36</v>
      </c>
      <c r="M63" s="2255" t="s">
        <v>36</v>
      </c>
      <c r="N63" s="2255" t="s">
        <v>36</v>
      </c>
      <c r="O63" s="2257" t="s">
        <v>461</v>
      </c>
      <c r="P63" s="2258"/>
      <c r="Q63" s="801" t="s">
        <v>142</v>
      </c>
      <c r="R63" s="2259" t="s">
        <v>463</v>
      </c>
      <c r="S63" s="2260" t="s">
        <v>463</v>
      </c>
      <c r="T63" s="1685" t="s">
        <v>463</v>
      </c>
      <c r="U63" s="1694" t="s">
        <v>463</v>
      </c>
      <c r="V63" s="1694" t="s">
        <v>463</v>
      </c>
      <c r="W63" s="798" t="s">
        <v>35</v>
      </c>
      <c r="X63" s="789"/>
      <c r="Y63" s="798" t="s">
        <v>32</v>
      </c>
      <c r="Z63" s="798" t="s">
        <v>36</v>
      </c>
      <c r="AA63" s="798">
        <v>4</v>
      </c>
      <c r="AB63" s="798" t="s">
        <v>36</v>
      </c>
      <c r="AC63" s="146" t="s">
        <v>460</v>
      </c>
      <c r="AD63" s="1605" t="s">
        <v>37</v>
      </c>
      <c r="AE63" s="1533" t="s">
        <v>37</v>
      </c>
      <c r="AF63" s="798" t="s">
        <v>36</v>
      </c>
      <c r="AG63" s="1070" t="s">
        <v>461</v>
      </c>
      <c r="AH63" s="1"/>
      <c r="AJ63" s="2213">
        <v>174.3</v>
      </c>
      <c r="AK63" s="2213">
        <v>8.75</v>
      </c>
      <c r="AL63" s="2213">
        <f t="shared" si="3"/>
        <v>183.05</v>
      </c>
      <c r="AM63" s="2214">
        <f t="shared" si="4"/>
        <v>22.72</v>
      </c>
      <c r="AN63" s="2214">
        <f>IF(AM63="","",AM63+'September 2023'!AN88)</f>
        <v>87.499999999999943</v>
      </c>
    </row>
    <row r="64" spans="1:40" ht="22.35" customHeight="1" thickBot="1" x14ac:dyDescent="0.25">
      <c r="A64" s="870"/>
      <c r="B64" s="924" t="s">
        <v>133</v>
      </c>
      <c r="C64" s="930" t="s">
        <v>76</v>
      </c>
      <c r="D64" s="930" t="s">
        <v>78</v>
      </c>
      <c r="E64" s="2213" t="s">
        <v>36</v>
      </c>
      <c r="F64" s="2213" t="s">
        <v>36</v>
      </c>
      <c r="G64" s="2213" t="s">
        <v>36</v>
      </c>
      <c r="H64" s="2213" t="s">
        <v>36</v>
      </c>
      <c r="I64" s="1609" t="s">
        <v>80</v>
      </c>
      <c r="J64" s="1566" t="s">
        <v>80</v>
      </c>
      <c r="K64" s="1609">
        <v>8</v>
      </c>
      <c r="L64" s="1626">
        <v>8</v>
      </c>
      <c r="M64" s="1609">
        <v>8</v>
      </c>
      <c r="N64" s="1626">
        <v>8</v>
      </c>
      <c r="O64" s="1930">
        <v>8</v>
      </c>
      <c r="P64" s="1930" t="s">
        <v>75</v>
      </c>
      <c r="Q64" s="1931" t="s">
        <v>76</v>
      </c>
      <c r="R64" s="1609" t="s">
        <v>36</v>
      </c>
      <c r="S64" s="1609" t="s">
        <v>36</v>
      </c>
      <c r="T64" s="1609" t="s">
        <v>36</v>
      </c>
      <c r="U64" s="1609" t="s">
        <v>36</v>
      </c>
      <c r="V64" s="1609" t="s">
        <v>36</v>
      </c>
      <c r="W64" s="1609"/>
      <c r="X64" s="1609"/>
      <c r="Y64" s="1566">
        <v>1</v>
      </c>
      <c r="Z64" s="1609">
        <v>1</v>
      </c>
      <c r="AA64" s="1609">
        <v>1</v>
      </c>
      <c r="AB64" s="1609">
        <v>1</v>
      </c>
      <c r="AC64" s="1609">
        <v>1</v>
      </c>
      <c r="AD64" s="1609"/>
      <c r="AE64" s="1566"/>
      <c r="AF64" s="1609">
        <v>9</v>
      </c>
      <c r="AG64" s="1611">
        <v>9</v>
      </c>
      <c r="AH64" s="1"/>
      <c r="AJ64" s="2213">
        <v>118.3</v>
      </c>
      <c r="AK64" s="2213">
        <v>5</v>
      </c>
      <c r="AL64" s="2213">
        <f t="shared" si="3"/>
        <v>123.3</v>
      </c>
      <c r="AM64" s="2214">
        <f t="shared" si="4"/>
        <v>-37.030000000000015</v>
      </c>
      <c r="AN64" s="2214">
        <f>IF(AM64="","",AM64+'September 2023'!AN90)</f>
        <v>-28.950000000000067</v>
      </c>
    </row>
    <row r="65" spans="1:40" ht="22.35" customHeight="1" thickBot="1" x14ac:dyDescent="0.25">
      <c r="A65" s="870"/>
      <c r="B65" s="924" t="s">
        <v>134</v>
      </c>
      <c r="C65" s="789"/>
      <c r="D65" s="798">
        <v>25</v>
      </c>
      <c r="E65" s="798">
        <v>25</v>
      </c>
      <c r="F65" s="798">
        <v>25</v>
      </c>
      <c r="G65" s="798">
        <v>25</v>
      </c>
      <c r="H65" s="798">
        <v>25</v>
      </c>
      <c r="I65" s="798"/>
      <c r="J65" s="789"/>
      <c r="K65" s="798" t="s">
        <v>153</v>
      </c>
      <c r="L65" s="798" t="s">
        <v>32</v>
      </c>
      <c r="M65" s="798" t="s">
        <v>32</v>
      </c>
      <c r="N65" s="798" t="s">
        <v>36</v>
      </c>
      <c r="O65" s="335" t="s">
        <v>139</v>
      </c>
      <c r="P65" s="335" t="s">
        <v>128</v>
      </c>
      <c r="Q65" s="335" t="s">
        <v>129</v>
      </c>
      <c r="R65" s="798" t="s">
        <v>36</v>
      </c>
      <c r="S65" s="798" t="s">
        <v>36</v>
      </c>
      <c r="T65" s="798" t="s">
        <v>36</v>
      </c>
      <c r="U65" s="798" t="s">
        <v>36</v>
      </c>
      <c r="V65" s="798" t="s">
        <v>36</v>
      </c>
      <c r="W65" s="798"/>
      <c r="X65" s="789"/>
      <c r="Y65" s="1535" t="s">
        <v>118</v>
      </c>
      <c r="Z65" s="1535" t="s">
        <v>118</v>
      </c>
      <c r="AA65" s="1535" t="s">
        <v>118</v>
      </c>
      <c r="AB65" s="1535" t="s">
        <v>118</v>
      </c>
      <c r="AC65" s="1535" t="s">
        <v>118</v>
      </c>
      <c r="AD65" s="2261" t="s">
        <v>117</v>
      </c>
      <c r="AE65" s="1670" t="s">
        <v>117</v>
      </c>
      <c r="AF65" s="798" t="s">
        <v>36</v>
      </c>
      <c r="AG65" s="798" t="s">
        <v>36</v>
      </c>
      <c r="AH65" s="1"/>
      <c r="AJ65" s="2213">
        <v>176.15</v>
      </c>
      <c r="AK65" s="2213">
        <v>10</v>
      </c>
      <c r="AL65" s="2213">
        <f t="shared" si="3"/>
        <v>186.15</v>
      </c>
      <c r="AM65" s="2214">
        <f t="shared" si="4"/>
        <v>25.819999999999993</v>
      </c>
      <c r="AN65" s="2214">
        <f>IF(AM65="","",AM65+'September 2023'!AN91)</f>
        <v>0.84999999999991616</v>
      </c>
    </row>
    <row r="66" spans="1:40" ht="22.35" customHeight="1" thickBot="1" x14ac:dyDescent="0.25">
      <c r="A66" s="870"/>
      <c r="B66" s="924" t="s">
        <v>135</v>
      </c>
      <c r="C66" s="1616"/>
      <c r="D66" s="1616">
        <v>11</v>
      </c>
      <c r="E66" s="1616">
        <v>11</v>
      </c>
      <c r="F66" s="1616">
        <v>11</v>
      </c>
      <c r="G66" s="1616">
        <v>11</v>
      </c>
      <c r="H66" s="1616">
        <v>11</v>
      </c>
      <c r="I66" s="1616" t="s">
        <v>73</v>
      </c>
      <c r="J66" s="1616" t="s">
        <v>73</v>
      </c>
      <c r="K66" s="1616" t="s">
        <v>36</v>
      </c>
      <c r="L66" s="1616" t="s">
        <v>36</v>
      </c>
      <c r="M66" s="1616" t="s">
        <v>36</v>
      </c>
      <c r="N66" s="1616" t="s">
        <v>36</v>
      </c>
      <c r="O66" s="961" t="s">
        <v>36</v>
      </c>
      <c r="P66" s="1616" t="s">
        <v>80</v>
      </c>
      <c r="Q66" s="1616" t="s">
        <v>80</v>
      </c>
      <c r="R66" s="1616">
        <v>8</v>
      </c>
      <c r="S66" s="1616">
        <v>8</v>
      </c>
      <c r="T66" s="1616">
        <v>8</v>
      </c>
      <c r="U66" s="1616">
        <v>8</v>
      </c>
      <c r="V66" s="1616">
        <v>8</v>
      </c>
      <c r="W66" s="1616"/>
      <c r="X66" s="1616"/>
      <c r="Y66" s="1616" t="s">
        <v>36</v>
      </c>
      <c r="Z66" s="1674" t="s">
        <v>36</v>
      </c>
      <c r="AA66" s="1674" t="s">
        <v>36</v>
      </c>
      <c r="AB66" s="1616" t="s">
        <v>36</v>
      </c>
      <c r="AC66" s="1616" t="s">
        <v>36</v>
      </c>
      <c r="AD66" s="1616"/>
      <c r="AE66" s="1616"/>
      <c r="AF66" s="1616">
        <v>1</v>
      </c>
      <c r="AG66" s="1618">
        <v>1</v>
      </c>
      <c r="AI66" s="1"/>
      <c r="AJ66" s="2213">
        <v>138.15</v>
      </c>
      <c r="AK66" s="2213">
        <v>6.25</v>
      </c>
      <c r="AL66" s="2213">
        <f t="shared" si="3"/>
        <v>144.4</v>
      </c>
      <c r="AM66" s="2214">
        <f t="shared" si="4"/>
        <v>-15.930000000000007</v>
      </c>
      <c r="AN66" s="2214">
        <f>IF(AM66="","",AM66+'September 2023'!AN92)</f>
        <v>66.349999999999937</v>
      </c>
    </row>
    <row r="67" spans="1:40" ht="22.35" customHeight="1" thickBot="1" x14ac:dyDescent="0.25">
      <c r="A67" s="481"/>
      <c r="B67" s="924" t="s">
        <v>137</v>
      </c>
      <c r="C67" s="789" t="s">
        <v>119</v>
      </c>
      <c r="D67" s="794" t="s">
        <v>32</v>
      </c>
      <c r="E67" s="1616" t="s">
        <v>36</v>
      </c>
      <c r="F67" s="1616" t="s">
        <v>36</v>
      </c>
      <c r="G67" s="1616" t="s">
        <v>36</v>
      </c>
      <c r="H67" s="483" t="s">
        <v>124</v>
      </c>
      <c r="I67" s="483" t="s">
        <v>122</v>
      </c>
      <c r="J67" s="483" t="s">
        <v>123</v>
      </c>
      <c r="K67" s="1616" t="s">
        <v>36</v>
      </c>
      <c r="L67" s="1616" t="s">
        <v>36</v>
      </c>
      <c r="M67" s="1616" t="s">
        <v>36</v>
      </c>
      <c r="N67" s="798" t="s">
        <v>36</v>
      </c>
      <c r="O67" s="1616" t="s">
        <v>32</v>
      </c>
      <c r="P67" s="798"/>
      <c r="Q67" s="789"/>
      <c r="R67" s="798">
        <v>89</v>
      </c>
      <c r="S67" s="798" t="s">
        <v>154</v>
      </c>
      <c r="T67" s="798" t="s">
        <v>36</v>
      </c>
      <c r="U67" s="798" t="s">
        <v>36</v>
      </c>
      <c r="V67" s="483" t="s">
        <v>124</v>
      </c>
      <c r="W67" s="483" t="s">
        <v>122</v>
      </c>
      <c r="X67" s="483" t="s">
        <v>123</v>
      </c>
      <c r="Y67" s="798" t="s">
        <v>36</v>
      </c>
      <c r="Z67" s="798" t="s">
        <v>36</v>
      </c>
      <c r="AA67" s="798" t="s">
        <v>36</v>
      </c>
      <c r="AB67" s="798" t="s">
        <v>36</v>
      </c>
      <c r="AC67" s="798" t="s">
        <v>36</v>
      </c>
      <c r="AD67" s="798"/>
      <c r="AE67" s="789" t="s">
        <v>119</v>
      </c>
      <c r="AF67" s="798">
        <v>25</v>
      </c>
      <c r="AG67" s="1070">
        <v>25</v>
      </c>
      <c r="AJ67" s="2213">
        <v>109.15</v>
      </c>
      <c r="AK67" s="2213">
        <v>7</v>
      </c>
      <c r="AL67" s="2213">
        <f t="shared" si="3"/>
        <v>116.15</v>
      </c>
      <c r="AM67" s="2214">
        <f t="shared" si="4"/>
        <v>-44.180000000000007</v>
      </c>
      <c r="AN67" s="2214">
        <f>IF(AM67="","",AM67+'September 2023'!AN93)</f>
        <v>41.799999999999955</v>
      </c>
    </row>
    <row r="68" spans="1:40" ht="22.35" customHeight="1" thickBot="1" x14ac:dyDescent="0.25">
      <c r="A68" s="2262"/>
      <c r="B68" s="924" t="s">
        <v>143</v>
      </c>
      <c r="C68" s="921" t="s">
        <v>129</v>
      </c>
      <c r="D68" s="1626" t="s">
        <v>36</v>
      </c>
      <c r="E68" s="1626" t="s">
        <v>36</v>
      </c>
      <c r="F68" s="1626" t="s">
        <v>36</v>
      </c>
      <c r="G68" s="798" t="s">
        <v>32</v>
      </c>
      <c r="H68" s="493" t="s">
        <v>139</v>
      </c>
      <c r="I68" s="335" t="s">
        <v>128</v>
      </c>
      <c r="J68" s="335" t="s">
        <v>129</v>
      </c>
      <c r="K68" s="1616" t="s">
        <v>36</v>
      </c>
      <c r="L68" s="1616" t="s">
        <v>36</v>
      </c>
      <c r="M68" s="1616" t="s">
        <v>36</v>
      </c>
      <c r="N68" s="798" t="s">
        <v>36</v>
      </c>
      <c r="O68" s="1616" t="s">
        <v>32</v>
      </c>
      <c r="P68" s="798"/>
      <c r="Q68" s="789">
        <v>26</v>
      </c>
      <c r="R68" s="789">
        <v>26</v>
      </c>
      <c r="S68" s="789">
        <v>26</v>
      </c>
      <c r="T68" s="789">
        <v>26</v>
      </c>
      <c r="U68" s="789">
        <v>26</v>
      </c>
      <c r="V68" s="789">
        <v>26</v>
      </c>
      <c r="W68" s="921"/>
      <c r="X68" s="984"/>
      <c r="Y68" s="1616" t="s">
        <v>36</v>
      </c>
      <c r="Z68" s="1616" t="s">
        <v>36</v>
      </c>
      <c r="AA68" s="1674" t="s">
        <v>36</v>
      </c>
      <c r="AB68" s="1616" t="s">
        <v>36</v>
      </c>
      <c r="AC68" s="1616" t="s">
        <v>36</v>
      </c>
      <c r="AD68" s="798" t="s">
        <v>117</v>
      </c>
      <c r="AE68" s="789" t="s">
        <v>117</v>
      </c>
      <c r="AF68" s="1616" t="s">
        <v>36</v>
      </c>
      <c r="AG68" s="1616" t="s">
        <v>36</v>
      </c>
      <c r="AH68" s="1"/>
      <c r="AJ68" s="2213">
        <v>113</v>
      </c>
      <c r="AK68" s="2213">
        <v>7.75</v>
      </c>
      <c r="AL68" s="2213">
        <f t="shared" si="3"/>
        <v>120.75</v>
      </c>
      <c r="AM68" s="2214">
        <f t="shared" si="4"/>
        <v>-39.580000000000013</v>
      </c>
      <c r="AN68" s="2214">
        <f>IF(AM68="","",AM68+'September 2023'!AN95)</f>
        <v>48.849999999999937</v>
      </c>
    </row>
    <row r="69" spans="1:40" ht="22.35" customHeight="1" thickBot="1" x14ac:dyDescent="0.25">
      <c r="A69" s="924"/>
      <c r="B69" s="939" t="s">
        <v>144</v>
      </c>
      <c r="C69" s="930" t="s">
        <v>142</v>
      </c>
      <c r="D69" s="798" t="s">
        <v>162</v>
      </c>
      <c r="E69" s="798" t="s">
        <v>32</v>
      </c>
      <c r="F69" s="798" t="s">
        <v>32</v>
      </c>
      <c r="G69" s="798" t="s">
        <v>32</v>
      </c>
      <c r="H69" s="798" t="s">
        <v>32</v>
      </c>
      <c r="I69" s="789">
        <v>89</v>
      </c>
      <c r="J69" s="789" t="s">
        <v>0</v>
      </c>
      <c r="K69" s="1616" t="s">
        <v>36</v>
      </c>
      <c r="L69" s="1616" t="s">
        <v>36</v>
      </c>
      <c r="M69" s="1616" t="s">
        <v>36</v>
      </c>
      <c r="N69" s="1616" t="s">
        <v>36</v>
      </c>
      <c r="O69" s="1616" t="s">
        <v>32</v>
      </c>
      <c r="P69" s="798"/>
      <c r="Q69" s="789"/>
      <c r="R69" s="942" t="s">
        <v>32</v>
      </c>
      <c r="S69" s="942" t="s">
        <v>32</v>
      </c>
      <c r="T69" s="942" t="s">
        <v>32</v>
      </c>
      <c r="U69" s="942" t="s">
        <v>32</v>
      </c>
      <c r="V69" s="942" t="s">
        <v>32</v>
      </c>
      <c r="W69" s="942"/>
      <c r="X69" s="942"/>
      <c r="Y69" s="1616" t="s">
        <v>36</v>
      </c>
      <c r="Z69" s="1616" t="s">
        <v>36</v>
      </c>
      <c r="AA69" s="798" t="s">
        <v>32</v>
      </c>
      <c r="AB69" s="798">
        <v>4</v>
      </c>
      <c r="AC69" s="930">
        <v>4</v>
      </c>
      <c r="AD69" s="2263" t="s">
        <v>80</v>
      </c>
      <c r="AE69" s="2263" t="s">
        <v>80</v>
      </c>
      <c r="AF69" s="2046" t="s">
        <v>36</v>
      </c>
      <c r="AG69" s="2264">
        <v>8</v>
      </c>
      <c r="AH69" s="1"/>
      <c r="AJ69" s="2213">
        <v>172</v>
      </c>
      <c r="AK69" s="2213">
        <v>2</v>
      </c>
      <c r="AL69" s="2213">
        <f t="shared" si="3"/>
        <v>174</v>
      </c>
      <c r="AM69" s="2214">
        <f t="shared" si="4"/>
        <v>13.669999999999987</v>
      </c>
      <c r="AN69" s="2214">
        <f>IF(AM69="","",AM69+'September 2023'!AN96)</f>
        <v>-147.65000000000003</v>
      </c>
    </row>
    <row r="70" spans="1:40" ht="22.35" customHeight="1" thickBot="1" x14ac:dyDescent="0.25">
      <c r="A70" s="924"/>
      <c r="B70" s="870" t="s">
        <v>147</v>
      </c>
      <c r="C70" s="789"/>
      <c r="D70" s="1626" t="s">
        <v>36</v>
      </c>
      <c r="E70" s="1626" t="s">
        <v>36</v>
      </c>
      <c r="F70" s="1626" t="s">
        <v>36</v>
      </c>
      <c r="G70" s="930" t="s">
        <v>32</v>
      </c>
      <c r="H70" s="930" t="s">
        <v>407</v>
      </c>
      <c r="I70" s="798"/>
      <c r="J70" s="789"/>
      <c r="K70" s="798">
        <v>1</v>
      </c>
      <c r="L70" s="798">
        <v>1</v>
      </c>
      <c r="M70" s="798">
        <v>1</v>
      </c>
      <c r="N70" s="798">
        <v>1</v>
      </c>
      <c r="O70" s="798">
        <v>1</v>
      </c>
      <c r="P70" s="798">
        <v>89</v>
      </c>
      <c r="Q70" s="789"/>
      <c r="R70" s="1069" t="s">
        <v>32</v>
      </c>
      <c r="S70" s="1069" t="s">
        <v>32</v>
      </c>
      <c r="T70" s="1069" t="s">
        <v>32</v>
      </c>
      <c r="U70" s="1069" t="s">
        <v>32</v>
      </c>
      <c r="V70" s="1069" t="s">
        <v>32</v>
      </c>
      <c r="W70" s="1567"/>
      <c r="X70" s="1535"/>
      <c r="Y70" s="798">
        <v>79</v>
      </c>
      <c r="Z70" s="798">
        <v>79</v>
      </c>
      <c r="AA70" s="798">
        <v>79</v>
      </c>
      <c r="AB70" s="798">
        <v>79</v>
      </c>
      <c r="AC70" s="798">
        <v>79</v>
      </c>
      <c r="AD70" s="798"/>
      <c r="AE70" s="789"/>
      <c r="AF70" s="798" t="s">
        <v>36</v>
      </c>
      <c r="AG70" s="1070" t="s">
        <v>36</v>
      </c>
      <c r="AH70" s="1"/>
      <c r="AJ70" s="2213">
        <v>146.44999999999999</v>
      </c>
      <c r="AK70" s="2213">
        <v>0</v>
      </c>
      <c r="AL70" s="2213">
        <f t="shared" si="3"/>
        <v>146.44999999999999</v>
      </c>
      <c r="AM70" s="2214">
        <f t="shared" si="4"/>
        <v>-13.880000000000024</v>
      </c>
      <c r="AN70" s="2214">
        <f>IF(AM70="","",AM70+'September 2023'!AN97)</f>
        <v>18.599999999999902</v>
      </c>
    </row>
    <row r="71" spans="1:40" ht="22.35" customHeight="1" thickBot="1" x14ac:dyDescent="0.25">
      <c r="A71" s="924"/>
      <c r="B71" s="870" t="s">
        <v>149</v>
      </c>
      <c r="C71" s="346" t="s">
        <v>76</v>
      </c>
      <c r="D71" s="798" t="s">
        <v>36</v>
      </c>
      <c r="E71" s="798" t="s">
        <v>36</v>
      </c>
      <c r="F71" s="798" t="s">
        <v>36</v>
      </c>
      <c r="G71" s="798" t="s">
        <v>36</v>
      </c>
      <c r="H71" s="798" t="s">
        <v>36</v>
      </c>
      <c r="I71" s="798" t="s">
        <v>119</v>
      </c>
      <c r="J71" s="789" t="s">
        <v>119</v>
      </c>
      <c r="K71" s="1759" t="s">
        <v>118</v>
      </c>
      <c r="L71" s="1759" t="s">
        <v>118</v>
      </c>
      <c r="M71" s="1759" t="s">
        <v>118</v>
      </c>
      <c r="N71" s="1759" t="s">
        <v>118</v>
      </c>
      <c r="O71" s="1759" t="s">
        <v>118</v>
      </c>
      <c r="P71" s="1759" t="s">
        <v>117</v>
      </c>
      <c r="Q71" s="1566" t="s">
        <v>117</v>
      </c>
      <c r="R71" s="798" t="s">
        <v>36</v>
      </c>
      <c r="S71" s="798" t="s">
        <v>36</v>
      </c>
      <c r="T71" s="798" t="s">
        <v>36</v>
      </c>
      <c r="U71" s="798" t="s">
        <v>36</v>
      </c>
      <c r="V71" s="798" t="s">
        <v>36</v>
      </c>
      <c r="W71" s="798"/>
      <c r="X71" s="789"/>
      <c r="Y71" s="798">
        <v>5</v>
      </c>
      <c r="Z71" s="798">
        <v>5</v>
      </c>
      <c r="AA71" s="798">
        <v>5</v>
      </c>
      <c r="AB71" s="798">
        <v>5</v>
      </c>
      <c r="AC71" s="798">
        <v>5</v>
      </c>
      <c r="AD71" s="798"/>
      <c r="AE71" s="789" t="s">
        <v>0</v>
      </c>
      <c r="AF71" s="942" t="s">
        <v>32</v>
      </c>
      <c r="AG71" s="942" t="s">
        <v>32</v>
      </c>
      <c r="AH71" s="1"/>
      <c r="AJ71" s="780">
        <v>132.30000000000001</v>
      </c>
      <c r="AK71" s="2213">
        <v>10.25</v>
      </c>
      <c r="AL71" s="2213">
        <f t="shared" si="3"/>
        <v>142.55000000000001</v>
      </c>
      <c r="AM71" s="2214">
        <f t="shared" si="4"/>
        <v>-17.78</v>
      </c>
      <c r="AN71" s="2214">
        <f>IF(AM71="","",AM71+'September 2023'!AN98)</f>
        <v>53.69999999999996</v>
      </c>
    </row>
    <row r="72" spans="1:40" ht="22.35" customHeight="1" thickBot="1" x14ac:dyDescent="0.25">
      <c r="A72" s="944"/>
      <c r="B72" s="927" t="s">
        <v>150</v>
      </c>
      <c r="C72" s="789"/>
      <c r="D72" s="798" t="s">
        <v>151</v>
      </c>
      <c r="E72" s="798" t="s">
        <v>151</v>
      </c>
      <c r="F72" s="798" t="s">
        <v>151</v>
      </c>
      <c r="G72" s="798" t="s">
        <v>151</v>
      </c>
      <c r="H72" s="798" t="s">
        <v>151</v>
      </c>
      <c r="I72" s="798"/>
      <c r="J72" s="789"/>
      <c r="K72" s="798" t="s">
        <v>151</v>
      </c>
      <c r="L72" s="798" t="s">
        <v>151</v>
      </c>
      <c r="M72" s="798" t="s">
        <v>151</v>
      </c>
      <c r="N72" s="798" t="s">
        <v>151</v>
      </c>
      <c r="O72" s="2265" t="s">
        <v>151</v>
      </c>
      <c r="P72" s="798"/>
      <c r="Q72" s="789"/>
      <c r="R72" s="798" t="s">
        <v>151</v>
      </c>
      <c r="S72" s="798" t="s">
        <v>151</v>
      </c>
      <c r="T72" s="798" t="s">
        <v>151</v>
      </c>
      <c r="U72" s="798" t="s">
        <v>151</v>
      </c>
      <c r="V72" s="798" t="s">
        <v>151</v>
      </c>
      <c r="W72" s="798"/>
      <c r="X72" s="789"/>
      <c r="Y72" s="798" t="s">
        <v>151</v>
      </c>
      <c r="Z72" s="798" t="s">
        <v>151</v>
      </c>
      <c r="AA72" s="798" t="s">
        <v>151</v>
      </c>
      <c r="AB72" s="798" t="s">
        <v>151</v>
      </c>
      <c r="AC72" s="798" t="s">
        <v>151</v>
      </c>
      <c r="AD72" s="798"/>
      <c r="AE72" s="789"/>
      <c r="AF72" s="798" t="s">
        <v>151</v>
      </c>
      <c r="AG72" s="798" t="s">
        <v>151</v>
      </c>
      <c r="AH72" s="1"/>
      <c r="AJ72" s="2213">
        <v>163</v>
      </c>
      <c r="AK72" s="2213">
        <v>0</v>
      </c>
      <c r="AL72" s="2213">
        <f t="shared" si="3"/>
        <v>163</v>
      </c>
      <c r="AM72" s="2214">
        <f t="shared" si="4"/>
        <v>2.6699999999999875</v>
      </c>
      <c r="AN72" s="2214">
        <f>IF(AM72="","",AM72+'September 2023'!AN99)</f>
        <v>38.699999999999925</v>
      </c>
    </row>
    <row r="73" spans="1:40" ht="22.35" customHeight="1" thickBot="1" x14ac:dyDescent="0.25">
      <c r="A73" s="944"/>
      <c r="B73" s="870" t="s">
        <v>152</v>
      </c>
      <c r="C73" s="789"/>
      <c r="D73" s="1759" t="s">
        <v>118</v>
      </c>
      <c r="E73" s="1759" t="s">
        <v>118</v>
      </c>
      <c r="F73" s="1759" t="s">
        <v>118</v>
      </c>
      <c r="G73" s="1759" t="s">
        <v>118</v>
      </c>
      <c r="H73" s="1759" t="s">
        <v>118</v>
      </c>
      <c r="I73" s="1759" t="s">
        <v>117</v>
      </c>
      <c r="J73" s="1566" t="s">
        <v>117</v>
      </c>
      <c r="K73" s="798" t="s">
        <v>36</v>
      </c>
      <c r="L73" s="798" t="s">
        <v>36</v>
      </c>
      <c r="M73" s="798" t="s">
        <v>36</v>
      </c>
      <c r="N73" s="798" t="s">
        <v>36</v>
      </c>
      <c r="O73" s="798" t="s">
        <v>36</v>
      </c>
      <c r="P73" s="1069"/>
      <c r="Q73" s="786"/>
      <c r="R73" s="1069" t="s">
        <v>32</v>
      </c>
      <c r="S73" s="1069" t="s">
        <v>32</v>
      </c>
      <c r="T73" s="1069" t="s">
        <v>32</v>
      </c>
      <c r="U73" s="1069" t="s">
        <v>32</v>
      </c>
      <c r="V73" s="1069" t="s">
        <v>32</v>
      </c>
      <c r="W73" s="1069"/>
      <c r="X73" s="789"/>
      <c r="Y73" s="781" t="s">
        <v>166</v>
      </c>
      <c r="Z73" s="781" t="s">
        <v>166</v>
      </c>
      <c r="AA73" s="781" t="s">
        <v>166</v>
      </c>
      <c r="AB73" s="781" t="s">
        <v>166</v>
      </c>
      <c r="AC73" s="781" t="s">
        <v>166</v>
      </c>
      <c r="AD73" s="798" t="s">
        <v>119</v>
      </c>
      <c r="AE73" s="789" t="s">
        <v>119</v>
      </c>
      <c r="AF73" s="798" t="s">
        <v>36</v>
      </c>
      <c r="AG73" s="798" t="s">
        <v>36</v>
      </c>
      <c r="AH73" s="1"/>
      <c r="AJ73" s="2213">
        <v>141.30000000000001</v>
      </c>
      <c r="AK73" s="2213">
        <v>5.5</v>
      </c>
      <c r="AL73" s="2213">
        <f>IF(AJ73="","",SUM(AJ73:AK73))</f>
        <v>146.80000000000001</v>
      </c>
      <c r="AM73" s="2214">
        <f t="shared" si="4"/>
        <v>-13.530000000000001</v>
      </c>
      <c r="AN73" s="2214">
        <f>IF(AM73="","",AM73+'September 2023'!AN100)</f>
        <v>-12.350000000000051</v>
      </c>
    </row>
    <row r="74" spans="1:40" ht="22.35" customHeight="1" x14ac:dyDescent="0.2">
      <c r="A74" s="944"/>
      <c r="B74" s="870" t="s">
        <v>156</v>
      </c>
      <c r="C74" s="789"/>
      <c r="D74" s="1866" t="s">
        <v>32</v>
      </c>
      <c r="E74" s="1866" t="s">
        <v>32</v>
      </c>
      <c r="F74" s="1866" t="s">
        <v>32</v>
      </c>
      <c r="G74" s="1866" t="s">
        <v>32</v>
      </c>
      <c r="H74" s="1866" t="s">
        <v>32</v>
      </c>
      <c r="I74" s="1866"/>
      <c r="J74" s="1866"/>
      <c r="K74" s="1866" t="s">
        <v>32</v>
      </c>
      <c r="L74" s="1866" t="s">
        <v>32</v>
      </c>
      <c r="M74" s="1866" t="s">
        <v>32</v>
      </c>
      <c r="N74" s="1866" t="s">
        <v>32</v>
      </c>
      <c r="O74" s="2052" t="s">
        <v>32</v>
      </c>
      <c r="P74" s="1866"/>
      <c r="Q74" s="1866"/>
      <c r="R74" s="1866" t="s">
        <v>32</v>
      </c>
      <c r="S74" s="1866" t="s">
        <v>32</v>
      </c>
      <c r="T74" s="1866" t="s">
        <v>32</v>
      </c>
      <c r="U74" s="1866" t="s">
        <v>32</v>
      </c>
      <c r="V74" s="1866" t="s">
        <v>32</v>
      </c>
      <c r="W74" s="1866"/>
      <c r="X74" s="1866"/>
      <c r="Y74" s="1866" t="s">
        <v>32</v>
      </c>
      <c r="Z74" s="1866" t="s">
        <v>32</v>
      </c>
      <c r="AA74" s="1866" t="s">
        <v>32</v>
      </c>
      <c r="AB74" s="1866" t="s">
        <v>32</v>
      </c>
      <c r="AC74" s="1866" t="s">
        <v>32</v>
      </c>
      <c r="AD74" s="1866"/>
      <c r="AE74" s="1866"/>
      <c r="AF74" s="1866" t="s">
        <v>32</v>
      </c>
      <c r="AG74" s="1866" t="s">
        <v>32</v>
      </c>
      <c r="AH74" s="1"/>
      <c r="AJ74" s="2213">
        <v>161.30000000000001</v>
      </c>
      <c r="AK74" s="2213">
        <v>0</v>
      </c>
      <c r="AL74" s="2213">
        <f>IF(AJ74="","",SUM(AJ74:AK74))</f>
        <v>161.30000000000001</v>
      </c>
      <c r="AM74" s="2214">
        <f t="shared" si="4"/>
        <v>0.96999999999999886</v>
      </c>
      <c r="AN74" s="2214">
        <f>IF(AM74="","",AM74+'September 2023'!AN101)</f>
        <v>12.649999999999913</v>
      </c>
    </row>
    <row r="75" spans="1:40" ht="22.35" customHeight="1" x14ac:dyDescent="0.2">
      <c r="A75" s="944"/>
      <c r="B75" s="870" t="s">
        <v>157</v>
      </c>
      <c r="C75" s="975"/>
      <c r="D75" s="791" t="s">
        <v>32</v>
      </c>
      <c r="E75" s="803" t="s">
        <v>32</v>
      </c>
      <c r="F75" s="803" t="s">
        <v>32</v>
      </c>
      <c r="G75" s="791" t="s">
        <v>32</v>
      </c>
      <c r="H75" s="2258" t="s">
        <v>32</v>
      </c>
      <c r="I75" s="798" t="s">
        <v>119</v>
      </c>
      <c r="J75" s="789" t="s">
        <v>119</v>
      </c>
      <c r="K75" s="2258" t="s">
        <v>32</v>
      </c>
      <c r="L75" s="791" t="s">
        <v>32</v>
      </c>
      <c r="M75" s="791" t="s">
        <v>32</v>
      </c>
      <c r="N75" s="2258" t="s">
        <v>36</v>
      </c>
      <c r="O75" s="798" t="s">
        <v>36</v>
      </c>
      <c r="P75" s="798" t="s">
        <v>119</v>
      </c>
      <c r="Q75" s="789" t="s">
        <v>119</v>
      </c>
      <c r="R75" s="798" t="s">
        <v>36</v>
      </c>
      <c r="S75" s="798" t="s">
        <v>36</v>
      </c>
      <c r="T75" s="798" t="s">
        <v>36</v>
      </c>
      <c r="U75" s="798">
        <v>79</v>
      </c>
      <c r="V75" s="798">
        <v>79</v>
      </c>
      <c r="W75" s="1567" t="s">
        <v>54</v>
      </c>
      <c r="X75" s="1535"/>
      <c r="Y75" s="798" t="s">
        <v>125</v>
      </c>
      <c r="Z75" s="798" t="s">
        <v>125</v>
      </c>
      <c r="AA75" s="798" t="s">
        <v>125</v>
      </c>
      <c r="AB75" s="798" t="s">
        <v>125</v>
      </c>
      <c r="AC75" s="798" t="s">
        <v>125</v>
      </c>
      <c r="AD75" s="798" t="s">
        <v>119</v>
      </c>
      <c r="AE75" s="789" t="s">
        <v>119</v>
      </c>
      <c r="AF75" s="798" t="s">
        <v>36</v>
      </c>
      <c r="AG75" s="798" t="s">
        <v>36</v>
      </c>
      <c r="AH75" s="1"/>
      <c r="AJ75" s="2213">
        <v>147.30000000000001</v>
      </c>
      <c r="AK75" s="2213">
        <v>0</v>
      </c>
      <c r="AL75" s="2213">
        <f t="shared" ref="AL75:AL84" si="5">IF(AJ75="","",SUM(AJ75:AK75))</f>
        <v>147.30000000000001</v>
      </c>
      <c r="AM75" s="2214">
        <f t="shared" si="4"/>
        <v>-13.030000000000001</v>
      </c>
      <c r="AN75" s="2214">
        <f>IF(AM75="","",AM75+'September 2023'!AN102)</f>
        <v>68.229999999999961</v>
      </c>
    </row>
    <row r="76" spans="1:40" ht="22.35" customHeight="1" x14ac:dyDescent="0.2">
      <c r="A76" s="944"/>
      <c r="B76" s="1686" t="s">
        <v>160</v>
      </c>
      <c r="C76" s="801" t="s">
        <v>509</v>
      </c>
      <c r="D76" s="798">
        <v>1</v>
      </c>
      <c r="E76" s="275" t="s">
        <v>32</v>
      </c>
      <c r="F76" s="275" t="s">
        <v>32</v>
      </c>
      <c r="G76" s="144" t="s">
        <v>32</v>
      </c>
      <c r="H76" s="275" t="s">
        <v>32</v>
      </c>
      <c r="I76" s="798"/>
      <c r="J76" s="791"/>
      <c r="K76" s="2258">
        <v>5</v>
      </c>
      <c r="L76" s="2258">
        <v>5</v>
      </c>
      <c r="M76" s="2258" t="s">
        <v>467</v>
      </c>
      <c r="N76" s="961">
        <v>5</v>
      </c>
      <c r="O76" s="961">
        <v>5</v>
      </c>
      <c r="P76" s="798" t="s">
        <v>119</v>
      </c>
      <c r="Q76" s="789" t="s">
        <v>119</v>
      </c>
      <c r="R76" s="1069" t="s">
        <v>32</v>
      </c>
      <c r="S76" s="1069" t="s">
        <v>32</v>
      </c>
      <c r="T76" s="1069" t="s">
        <v>32</v>
      </c>
      <c r="U76" s="1069" t="s">
        <v>32</v>
      </c>
      <c r="V76" s="1069" t="s">
        <v>32</v>
      </c>
      <c r="W76" s="1069"/>
      <c r="X76" s="786"/>
      <c r="Y76" s="1069" t="s">
        <v>32</v>
      </c>
      <c r="Z76" s="1069" t="s">
        <v>32</v>
      </c>
      <c r="AA76" s="1069" t="s">
        <v>32</v>
      </c>
      <c r="AB76" s="1069" t="s">
        <v>32</v>
      </c>
      <c r="AC76" s="1069" t="s">
        <v>32</v>
      </c>
      <c r="AD76" s="798"/>
      <c r="AE76" s="789"/>
      <c r="AF76" s="798" t="s">
        <v>36</v>
      </c>
      <c r="AG76" s="798" t="s">
        <v>36</v>
      </c>
      <c r="AH76" s="1"/>
      <c r="AJ76" s="2213">
        <v>147.44999999999999</v>
      </c>
      <c r="AK76" s="2213">
        <v>3.5</v>
      </c>
      <c r="AL76" s="2213">
        <f t="shared" si="5"/>
        <v>150.94999999999999</v>
      </c>
      <c r="AM76" s="2214">
        <f t="shared" si="4"/>
        <v>-9.3800000000000239</v>
      </c>
      <c r="AN76" s="2214">
        <f>IF(AM76="","",AM76+'September 2023'!AN103)</f>
        <v>53.369999999999919</v>
      </c>
    </row>
    <row r="77" spans="1:40" ht="22.35" customHeight="1" thickBot="1" x14ac:dyDescent="0.25">
      <c r="A77" s="944"/>
      <c r="B77" s="1690" t="s">
        <v>164</v>
      </c>
      <c r="C77" s="786"/>
      <c r="D77" s="1069" t="s">
        <v>32</v>
      </c>
      <c r="E77" s="1069" t="s">
        <v>32</v>
      </c>
      <c r="F77" s="1069" t="s">
        <v>32</v>
      </c>
      <c r="G77" s="1069" t="s">
        <v>32</v>
      </c>
      <c r="H77" s="1069" t="s">
        <v>32</v>
      </c>
      <c r="I77" s="1069"/>
      <c r="J77" s="786"/>
      <c r="K77" s="1069" t="s">
        <v>32</v>
      </c>
      <c r="L77" s="1069" t="s">
        <v>32</v>
      </c>
      <c r="M77" s="1069" t="s">
        <v>32</v>
      </c>
      <c r="N77" s="1069" t="s">
        <v>32</v>
      </c>
      <c r="O77" s="1069" t="s">
        <v>32</v>
      </c>
      <c r="P77" s="1069"/>
      <c r="Q77" s="786"/>
      <c r="R77" s="1069" t="s">
        <v>32</v>
      </c>
      <c r="S77" s="1069" t="s">
        <v>32</v>
      </c>
      <c r="T77" s="1069" t="s">
        <v>32</v>
      </c>
      <c r="U77" s="1069" t="s">
        <v>32</v>
      </c>
      <c r="V77" s="1069" t="s">
        <v>32</v>
      </c>
      <c r="W77" s="942"/>
      <c r="X77" s="942"/>
      <c r="Y77" s="798" t="s">
        <v>146</v>
      </c>
      <c r="Z77" s="798" t="s">
        <v>146</v>
      </c>
      <c r="AA77" s="798" t="s">
        <v>146</v>
      </c>
      <c r="AB77" s="346" t="s">
        <v>146</v>
      </c>
      <c r="AC77" s="330" t="s">
        <v>146</v>
      </c>
      <c r="AD77" s="798" t="s">
        <v>119</v>
      </c>
      <c r="AE77" s="789"/>
      <c r="AF77" s="798">
        <v>4</v>
      </c>
      <c r="AG77" s="1070">
        <v>4</v>
      </c>
      <c r="AH77" s="1"/>
      <c r="AJ77" s="2213">
        <v>164</v>
      </c>
      <c r="AK77" s="2213">
        <v>0</v>
      </c>
      <c r="AL77" s="2213">
        <f t="shared" si="5"/>
        <v>164</v>
      </c>
      <c r="AM77" s="2214">
        <f t="shared" si="4"/>
        <v>3.6699999999999875</v>
      </c>
      <c r="AN77" s="2214">
        <f>IF(AM77="","",AM77+'September 2023'!AN104)</f>
        <v>51.539999999999893</v>
      </c>
    </row>
    <row r="78" spans="1:40" ht="22.35" customHeight="1" x14ac:dyDescent="0.2">
      <c r="A78" s="944"/>
      <c r="B78" s="2181" t="s">
        <v>165</v>
      </c>
      <c r="C78" s="789"/>
      <c r="D78" s="799">
        <v>25</v>
      </c>
      <c r="E78" s="799">
        <v>25</v>
      </c>
      <c r="F78" s="799">
        <v>25</v>
      </c>
      <c r="G78" s="799">
        <v>25</v>
      </c>
      <c r="H78" s="799">
        <v>25</v>
      </c>
      <c r="I78" s="798" t="s">
        <v>119</v>
      </c>
      <c r="J78" s="789" t="s">
        <v>119</v>
      </c>
      <c r="K78" s="798" t="s">
        <v>32</v>
      </c>
      <c r="L78" s="798" t="s">
        <v>136</v>
      </c>
      <c r="M78" s="798" t="s">
        <v>36</v>
      </c>
      <c r="N78" s="799" t="s">
        <v>140</v>
      </c>
      <c r="O78" s="483" t="s">
        <v>124</v>
      </c>
      <c r="P78" s="483" t="s">
        <v>122</v>
      </c>
      <c r="Q78" s="483" t="s">
        <v>123</v>
      </c>
      <c r="R78" s="798" t="s">
        <v>36</v>
      </c>
      <c r="S78" s="798" t="s">
        <v>36</v>
      </c>
      <c r="T78" s="798" t="s">
        <v>36</v>
      </c>
      <c r="U78" s="798" t="s">
        <v>138</v>
      </c>
      <c r="V78" s="798">
        <v>89</v>
      </c>
      <c r="W78" s="798"/>
      <c r="X78" s="791"/>
      <c r="Y78" s="921">
        <v>25</v>
      </c>
      <c r="Z78" s="921">
        <v>25</v>
      </c>
      <c r="AA78" s="851">
        <v>25</v>
      </c>
      <c r="AB78" s="798">
        <v>25</v>
      </c>
      <c r="AC78" s="798">
        <v>25</v>
      </c>
      <c r="AD78" s="798"/>
      <c r="AE78" s="789"/>
      <c r="AF78" s="922">
        <v>8</v>
      </c>
      <c r="AG78" s="1070" t="s">
        <v>36</v>
      </c>
      <c r="AH78" s="1"/>
      <c r="AJ78" s="2213">
        <v>176.45</v>
      </c>
      <c r="AK78" s="2213">
        <v>11.75</v>
      </c>
      <c r="AL78" s="2213">
        <f t="shared" si="5"/>
        <v>188.2</v>
      </c>
      <c r="AM78" s="2214">
        <f t="shared" si="4"/>
        <v>27.869999999999976</v>
      </c>
      <c r="AN78" s="2214">
        <f>IF(AM78="","",AM78+'September 2023'!AN106)</f>
        <v>71.539999999999893</v>
      </c>
    </row>
    <row r="79" spans="1:40" ht="22.35" customHeight="1" thickBot="1" x14ac:dyDescent="0.25">
      <c r="A79" s="944"/>
      <c r="B79" s="1691" t="s">
        <v>167</v>
      </c>
      <c r="C79" s="2213">
        <v>26</v>
      </c>
      <c r="D79" s="798">
        <v>26</v>
      </c>
      <c r="E79" s="798">
        <v>26</v>
      </c>
      <c r="F79" s="798">
        <v>26</v>
      </c>
      <c r="G79" s="798">
        <v>26</v>
      </c>
      <c r="H79" s="798">
        <v>26</v>
      </c>
      <c r="I79" s="798"/>
      <c r="J79" s="789"/>
      <c r="K79" s="798">
        <v>25</v>
      </c>
      <c r="L79" s="798">
        <v>25</v>
      </c>
      <c r="M79" s="798">
        <v>25</v>
      </c>
      <c r="N79" s="798">
        <v>25</v>
      </c>
      <c r="O79" s="798">
        <v>25</v>
      </c>
      <c r="P79" s="798"/>
      <c r="Q79" s="791"/>
      <c r="R79" s="798" t="s">
        <v>36</v>
      </c>
      <c r="S79" s="798" t="s">
        <v>36</v>
      </c>
      <c r="T79" s="798" t="s">
        <v>36</v>
      </c>
      <c r="U79" s="798" t="s">
        <v>36</v>
      </c>
      <c r="V79" s="335" t="s">
        <v>139</v>
      </c>
      <c r="W79" s="335" t="s">
        <v>128</v>
      </c>
      <c r="X79" s="335" t="s">
        <v>129</v>
      </c>
      <c r="Y79" s="798" t="s">
        <v>36</v>
      </c>
      <c r="Z79" s="798" t="s">
        <v>36</v>
      </c>
      <c r="AA79" s="798" t="s">
        <v>36</v>
      </c>
      <c r="AB79" s="798" t="s">
        <v>36</v>
      </c>
      <c r="AC79" s="798" t="s">
        <v>36</v>
      </c>
      <c r="AD79" s="798"/>
      <c r="AE79" s="789"/>
      <c r="AF79" s="798" t="s">
        <v>36</v>
      </c>
      <c r="AG79" s="798" t="s">
        <v>36</v>
      </c>
      <c r="AH79" s="1"/>
      <c r="AJ79" s="2213">
        <v>123.3</v>
      </c>
      <c r="AK79" s="2213">
        <v>9.5</v>
      </c>
      <c r="AL79" s="2213">
        <f t="shared" si="5"/>
        <v>132.80000000000001</v>
      </c>
      <c r="AM79" s="2214">
        <f t="shared" si="4"/>
        <v>-27.53</v>
      </c>
      <c r="AN79" s="2214">
        <f>IF(AM79="","",AM79+'September 2023'!AN107)</f>
        <v>160.33999999999995</v>
      </c>
    </row>
    <row r="80" spans="1:40" ht="22.35" customHeight="1" thickBot="1" x14ac:dyDescent="0.25">
      <c r="A80" s="944"/>
      <c r="B80" s="870" t="s">
        <v>264</v>
      </c>
      <c r="C80" s="801"/>
      <c r="D80" s="2258" t="s">
        <v>32</v>
      </c>
      <c r="E80" s="2258" t="s">
        <v>32</v>
      </c>
      <c r="F80" s="2258" t="s">
        <v>32</v>
      </c>
      <c r="G80" s="2258" t="s">
        <v>32</v>
      </c>
      <c r="H80" s="2258" t="s">
        <v>32</v>
      </c>
      <c r="I80" s="2258"/>
      <c r="J80" s="801"/>
      <c r="K80" s="2258" t="s">
        <v>32</v>
      </c>
      <c r="L80" s="2258" t="s">
        <v>32</v>
      </c>
      <c r="M80" s="2258" t="s">
        <v>32</v>
      </c>
      <c r="N80" s="2258" t="s">
        <v>32</v>
      </c>
      <c r="O80" s="2258" t="s">
        <v>32</v>
      </c>
      <c r="P80" s="2258"/>
      <c r="Q80" s="801"/>
      <c r="R80" s="2258" t="s">
        <v>32</v>
      </c>
      <c r="S80" s="2258" t="s">
        <v>32</v>
      </c>
      <c r="T80" s="2258" t="s">
        <v>32</v>
      </c>
      <c r="U80" s="2258" t="s">
        <v>32</v>
      </c>
      <c r="V80" s="2258" t="s">
        <v>32</v>
      </c>
      <c r="W80" s="2258"/>
      <c r="X80" s="801"/>
      <c r="Y80" s="2258" t="s">
        <v>32</v>
      </c>
      <c r="Z80" s="2258" t="s">
        <v>32</v>
      </c>
      <c r="AA80" s="2258" t="s">
        <v>32</v>
      </c>
      <c r="AB80" s="2258" t="s">
        <v>32</v>
      </c>
      <c r="AC80" s="2258" t="s">
        <v>32</v>
      </c>
      <c r="AD80" s="2258"/>
      <c r="AE80" s="801"/>
      <c r="AF80" s="2258" t="s">
        <v>32</v>
      </c>
      <c r="AG80" s="2266" t="s">
        <v>32</v>
      </c>
      <c r="AH80" s="1"/>
      <c r="AJ80" s="2213">
        <v>163.30000000000001</v>
      </c>
      <c r="AK80" s="2213">
        <v>0</v>
      </c>
      <c r="AL80" s="2213">
        <f t="shared" ref="AL80:AL83" si="6">IF(AJ80="","",SUM(AJ80:AK80))</f>
        <v>163.30000000000001</v>
      </c>
      <c r="AM80" s="2214">
        <f t="shared" si="4"/>
        <v>2.9699999999999989</v>
      </c>
      <c r="AN80" s="2214">
        <f>IF(AM80="","",AM80+'September 2023'!AN110)</f>
        <v>-34.690000000000026</v>
      </c>
    </row>
    <row r="81" spans="1:40" ht="22.35" customHeight="1" x14ac:dyDescent="0.2">
      <c r="A81" s="944"/>
      <c r="B81" s="939" t="s">
        <v>425</v>
      </c>
      <c r="C81" s="789" t="s">
        <v>123</v>
      </c>
      <c r="D81" s="798" t="s">
        <v>36</v>
      </c>
      <c r="E81" s="798" t="s">
        <v>36</v>
      </c>
      <c r="F81" s="798" t="s">
        <v>36</v>
      </c>
      <c r="G81" s="798" t="s">
        <v>36</v>
      </c>
      <c r="H81" s="798" t="s">
        <v>36</v>
      </c>
      <c r="I81" s="2229" t="s">
        <v>82</v>
      </c>
      <c r="J81" s="2234" t="s">
        <v>80</v>
      </c>
      <c r="K81" s="2234">
        <v>6</v>
      </c>
      <c r="L81" s="2234">
        <v>6</v>
      </c>
      <c r="M81" s="2234">
        <v>6</v>
      </c>
      <c r="N81" s="2234">
        <v>6</v>
      </c>
      <c r="O81" s="2234">
        <v>6</v>
      </c>
      <c r="P81" s="798"/>
      <c r="Q81" s="789"/>
      <c r="R81" s="1711" t="s">
        <v>154</v>
      </c>
      <c r="S81" s="1711" t="s">
        <v>163</v>
      </c>
      <c r="T81" s="1535" t="s">
        <v>250</v>
      </c>
      <c r="U81" s="1535">
        <v>3</v>
      </c>
      <c r="V81" s="1535" t="s">
        <v>250</v>
      </c>
      <c r="W81" s="2229" t="s">
        <v>82</v>
      </c>
      <c r="X81" s="2234" t="s">
        <v>80</v>
      </c>
      <c r="Y81" s="798" t="s">
        <v>36</v>
      </c>
      <c r="Z81" s="798" t="s">
        <v>36</v>
      </c>
      <c r="AA81" s="798" t="s">
        <v>36</v>
      </c>
      <c r="AB81" s="798" t="s">
        <v>36</v>
      </c>
      <c r="AC81" s="483" t="s">
        <v>124</v>
      </c>
      <c r="AD81" s="483" t="s">
        <v>122</v>
      </c>
      <c r="AE81" s="483" t="s">
        <v>123</v>
      </c>
      <c r="AF81" s="798" t="s">
        <v>36</v>
      </c>
      <c r="AG81" s="1070" t="s">
        <v>36</v>
      </c>
      <c r="AH81" s="1"/>
      <c r="AJ81" s="2213">
        <v>141.30000000000001</v>
      </c>
      <c r="AK81" s="2213">
        <v>6</v>
      </c>
      <c r="AL81" s="2213">
        <f t="shared" si="6"/>
        <v>147.30000000000001</v>
      </c>
      <c r="AM81" s="2214">
        <f t="shared" si="4"/>
        <v>-13.030000000000001</v>
      </c>
      <c r="AN81" s="2214">
        <f>IF(AM81="","",AM81+'September 2023'!AN112)</f>
        <v>-2.3400000000000034</v>
      </c>
    </row>
    <row r="82" spans="1:40" ht="22.35" customHeight="1" x14ac:dyDescent="0.2">
      <c r="A82" s="944"/>
      <c r="B82" s="939" t="s">
        <v>426</v>
      </c>
      <c r="C82" s="789"/>
      <c r="D82" s="1550" t="s">
        <v>32</v>
      </c>
      <c r="E82" s="1550" t="s">
        <v>32</v>
      </c>
      <c r="F82" s="1550" t="s">
        <v>32</v>
      </c>
      <c r="G82" s="1550" t="s">
        <v>32</v>
      </c>
      <c r="H82" s="1550" t="s">
        <v>32</v>
      </c>
      <c r="I82" s="798"/>
      <c r="J82" s="789"/>
      <c r="K82" s="1550" t="s">
        <v>32</v>
      </c>
      <c r="L82" s="1949" t="s">
        <v>118</v>
      </c>
      <c r="M82" s="1949" t="s">
        <v>118</v>
      </c>
      <c r="N82" s="1949" t="s">
        <v>118</v>
      </c>
      <c r="O82" s="1949" t="s">
        <v>118</v>
      </c>
      <c r="P82" s="798"/>
      <c r="Q82" s="798"/>
      <c r="R82" s="2267">
        <v>25</v>
      </c>
      <c r="S82" s="2267">
        <v>25</v>
      </c>
      <c r="T82" s="2267">
        <v>25</v>
      </c>
      <c r="U82" s="235">
        <v>25</v>
      </c>
      <c r="V82" s="1844">
        <v>25</v>
      </c>
      <c r="W82" s="798"/>
      <c r="X82" s="795">
        <v>26</v>
      </c>
      <c r="Y82" s="799">
        <v>26</v>
      </c>
      <c r="Z82" s="1069">
        <v>26</v>
      </c>
      <c r="AA82" s="799">
        <v>26</v>
      </c>
      <c r="AB82" s="798" t="s">
        <v>32</v>
      </c>
      <c r="AC82" s="798" t="s">
        <v>32</v>
      </c>
      <c r="AD82" s="922"/>
      <c r="AE82" s="922"/>
      <c r="AF82" s="798" t="s">
        <v>32</v>
      </c>
      <c r="AG82" s="798" t="s">
        <v>32</v>
      </c>
      <c r="AH82" s="1"/>
      <c r="AJ82" s="2213">
        <v>184.45</v>
      </c>
      <c r="AK82" s="2213">
        <v>8</v>
      </c>
      <c r="AL82" s="2213">
        <f t="shared" si="6"/>
        <v>192.45</v>
      </c>
      <c r="AM82" s="2214">
        <f t="shared" si="4"/>
        <v>32.119999999999976</v>
      </c>
      <c r="AN82" s="2214">
        <f>IF(AM82="","",AM82+'September 2023'!AN113)</f>
        <v>46.609999999999957</v>
      </c>
    </row>
    <row r="83" spans="1:40" ht="22.35" customHeight="1" thickBot="1" x14ac:dyDescent="0.25">
      <c r="A83" s="944"/>
      <c r="B83" s="1614" t="s">
        <v>83</v>
      </c>
      <c r="C83" s="483" t="s">
        <v>73</v>
      </c>
      <c r="D83" s="798" t="s">
        <v>36</v>
      </c>
      <c r="E83" s="798" t="s">
        <v>36</v>
      </c>
      <c r="F83" s="798" t="s">
        <v>36</v>
      </c>
      <c r="G83" s="798" t="s">
        <v>36</v>
      </c>
      <c r="H83" s="798" t="s">
        <v>36</v>
      </c>
      <c r="I83" s="798" t="s">
        <v>119</v>
      </c>
      <c r="J83" s="789"/>
      <c r="K83" s="922">
        <v>5</v>
      </c>
      <c r="L83" s="922">
        <v>5</v>
      </c>
      <c r="M83" s="798">
        <v>5</v>
      </c>
      <c r="N83" s="798" t="s">
        <v>32</v>
      </c>
      <c r="O83" s="922">
        <v>4</v>
      </c>
      <c r="P83" s="798"/>
      <c r="Q83" s="789"/>
      <c r="R83" s="798" t="s">
        <v>145</v>
      </c>
      <c r="S83" s="798" t="s">
        <v>145</v>
      </c>
      <c r="T83" s="798" t="s">
        <v>145</v>
      </c>
      <c r="U83" s="798" t="s">
        <v>145</v>
      </c>
      <c r="V83" s="798" t="s">
        <v>145</v>
      </c>
      <c r="W83" s="789" t="s">
        <v>0</v>
      </c>
      <c r="X83" s="789">
        <v>26</v>
      </c>
      <c r="Y83" s="798">
        <v>26</v>
      </c>
      <c r="Z83" s="798">
        <v>26</v>
      </c>
      <c r="AA83" s="798">
        <v>26</v>
      </c>
      <c r="AB83" s="798">
        <v>26</v>
      </c>
      <c r="AC83" s="798">
        <v>26</v>
      </c>
      <c r="AD83" s="798" t="s">
        <v>119</v>
      </c>
      <c r="AE83" s="789"/>
      <c r="AF83" s="798">
        <v>10</v>
      </c>
      <c r="AG83" s="1070">
        <v>10</v>
      </c>
      <c r="AH83" s="1"/>
      <c r="AJ83" s="2213">
        <v>147.15</v>
      </c>
      <c r="AK83" s="2213">
        <v>6.5</v>
      </c>
      <c r="AL83" s="2213">
        <f t="shared" si="6"/>
        <v>153.65</v>
      </c>
      <c r="AM83" s="2214">
        <f t="shared" si="4"/>
        <v>-6.6800000000000068</v>
      </c>
      <c r="AN83" s="2214">
        <f>IF(AM83="","",AM83+'September 2023'!AN114)</f>
        <v>-20.610000000000014</v>
      </c>
    </row>
    <row r="84" spans="1:40" ht="22.35" customHeight="1" thickBot="1" x14ac:dyDescent="0.25">
      <c r="A84" s="496"/>
      <c r="B84" s="1752" t="s">
        <v>227</v>
      </c>
      <c r="C84" s="1535" t="s">
        <v>0</v>
      </c>
      <c r="D84" s="1954" t="s">
        <v>162</v>
      </c>
      <c r="E84" s="1954" t="s">
        <v>32</v>
      </c>
      <c r="F84" s="1954" t="s">
        <v>32</v>
      </c>
      <c r="G84" s="1668" t="s">
        <v>32</v>
      </c>
      <c r="H84" s="930" t="s">
        <v>352</v>
      </c>
      <c r="I84" s="1535"/>
      <c r="J84" s="1535"/>
      <c r="K84" s="1539" t="s">
        <v>225</v>
      </c>
      <c r="L84" s="1539" t="s">
        <v>225</v>
      </c>
      <c r="M84" s="1539" t="s">
        <v>225</v>
      </c>
      <c r="N84" s="1539" t="s">
        <v>225</v>
      </c>
      <c r="O84" s="1539" t="s">
        <v>225</v>
      </c>
      <c r="P84" s="1539"/>
      <c r="Q84" s="1539"/>
      <c r="R84" s="1535" t="s">
        <v>138</v>
      </c>
      <c r="S84" s="1535" t="s">
        <v>138</v>
      </c>
      <c r="T84" s="1535" t="s">
        <v>162</v>
      </c>
      <c r="U84" s="1535" t="s">
        <v>162</v>
      </c>
      <c r="V84" s="1535" t="s">
        <v>162</v>
      </c>
      <c r="W84" s="1535"/>
      <c r="X84" s="1753"/>
      <c r="Y84" s="1535" t="s">
        <v>154</v>
      </c>
      <c r="Z84" s="1535" t="s">
        <v>154</v>
      </c>
      <c r="AA84" s="1535" t="s">
        <v>154</v>
      </c>
      <c r="AB84" s="1535" t="s">
        <v>154</v>
      </c>
      <c r="AC84" s="1535" t="s">
        <v>154</v>
      </c>
      <c r="AE84" s="1535" t="s">
        <v>0</v>
      </c>
      <c r="AF84" s="1535">
        <v>3</v>
      </c>
      <c r="AG84" s="1535">
        <v>3</v>
      </c>
      <c r="AH84" s="1"/>
      <c r="AJ84" s="2213">
        <v>163.44999999999999</v>
      </c>
      <c r="AK84" s="2213">
        <v>0</v>
      </c>
      <c r="AL84" s="2213">
        <f t="shared" si="5"/>
        <v>163.44999999999999</v>
      </c>
      <c r="AM84" s="2214">
        <f t="shared" ref="AM84" si="7">IF(AJ84="","",AL84-AJ84)</f>
        <v>0</v>
      </c>
      <c r="AN84" s="2214">
        <f>IF(AM84="","",AM84+'September 2023'!AN115)</f>
        <v>-27.580000000000013</v>
      </c>
    </row>
    <row r="85" spans="1:40" ht="22.35" customHeight="1" thickBot="1" x14ac:dyDescent="0.25">
      <c r="A85" s="293"/>
      <c r="B85" s="294" t="s">
        <v>177</v>
      </c>
      <c r="C85" s="296">
        <v>1</v>
      </c>
      <c r="D85" s="295">
        <v>2</v>
      </c>
      <c r="E85" s="295">
        <v>3</v>
      </c>
      <c r="F85" s="295">
        <v>4</v>
      </c>
      <c r="G85" s="295">
        <v>5</v>
      </c>
      <c r="H85" s="295">
        <v>6</v>
      </c>
      <c r="I85" s="296">
        <v>7</v>
      </c>
      <c r="J85" s="296">
        <v>8</v>
      </c>
      <c r="K85" s="295">
        <v>9</v>
      </c>
      <c r="L85" s="295">
        <v>10</v>
      </c>
      <c r="M85" s="295">
        <v>11</v>
      </c>
      <c r="N85" s="295">
        <v>12</v>
      </c>
      <c r="O85" s="295">
        <v>13</v>
      </c>
      <c r="P85" s="296">
        <v>14</v>
      </c>
      <c r="Q85" s="296">
        <v>15</v>
      </c>
      <c r="R85" s="295">
        <v>16</v>
      </c>
      <c r="S85" s="295">
        <v>17</v>
      </c>
      <c r="T85" s="295">
        <v>18</v>
      </c>
      <c r="U85" s="295">
        <v>19</v>
      </c>
      <c r="V85" s="295">
        <v>20</v>
      </c>
      <c r="W85" s="296">
        <v>21</v>
      </c>
      <c r="X85" s="296">
        <v>22</v>
      </c>
      <c r="Y85" s="2268">
        <v>23</v>
      </c>
      <c r="Z85" s="2268">
        <v>24</v>
      </c>
      <c r="AA85" s="2268">
        <v>25</v>
      </c>
      <c r="AB85" s="2268">
        <v>26</v>
      </c>
      <c r="AC85" s="2268">
        <v>27</v>
      </c>
      <c r="AD85" s="296">
        <v>28</v>
      </c>
      <c r="AE85" s="296">
        <v>29</v>
      </c>
      <c r="AF85" s="295">
        <v>30</v>
      </c>
      <c r="AG85" s="298">
        <v>31</v>
      </c>
      <c r="AH85" s="1"/>
      <c r="AJ85" s="2213">
        <f t="shared" ref="AJ85:AJ93" si="8">$AJ$12</f>
        <v>160.33000000000001</v>
      </c>
      <c r="AK85" s="2213"/>
      <c r="AL85" s="2213">
        <f t="shared" si="3"/>
        <v>160.33000000000001</v>
      </c>
      <c r="AM85" s="2214">
        <f t="shared" ref="AM85:AM93" si="9">IF(AJ85="","",AL85-AJ85)</f>
        <v>0</v>
      </c>
      <c r="AN85" s="2214">
        <f>IF(AM85="","",AM85+'September 2023'!AN116)</f>
        <v>0</v>
      </c>
    </row>
    <row r="86" spans="1:40" ht="22.35" customHeight="1" thickBot="1" x14ac:dyDescent="0.25">
      <c r="A86" s="2269"/>
      <c r="B86" s="254" t="s">
        <v>473</v>
      </c>
      <c r="C86" s="2155"/>
      <c r="D86" s="2270">
        <v>3</v>
      </c>
      <c r="E86" s="2270">
        <v>10</v>
      </c>
      <c r="F86" s="2271">
        <v>10</v>
      </c>
      <c r="G86" s="2271">
        <v>10</v>
      </c>
      <c r="H86" s="2271" t="s">
        <v>36</v>
      </c>
      <c r="I86" s="1609"/>
      <c r="J86" s="795">
        <v>26</v>
      </c>
      <c r="K86" s="961">
        <v>9</v>
      </c>
      <c r="L86" s="961">
        <v>9</v>
      </c>
      <c r="M86" s="961">
        <v>9</v>
      </c>
      <c r="N86" s="961">
        <v>9</v>
      </c>
      <c r="O86" s="961" t="s">
        <v>36</v>
      </c>
      <c r="P86" s="1609" t="s">
        <v>119</v>
      </c>
      <c r="Q86" s="1609" t="s">
        <v>119</v>
      </c>
      <c r="R86" s="795">
        <v>26</v>
      </c>
      <c r="S86" s="795">
        <v>26</v>
      </c>
      <c r="T86" s="795">
        <v>26</v>
      </c>
      <c r="U86" s="795">
        <v>26</v>
      </c>
      <c r="V86" s="795">
        <v>26</v>
      </c>
      <c r="W86" s="2271"/>
      <c r="X86" s="2272"/>
      <c r="Y86" s="961">
        <v>6</v>
      </c>
      <c r="Z86" s="961">
        <v>6</v>
      </c>
      <c r="AA86" s="961">
        <v>6</v>
      </c>
      <c r="AB86" s="961">
        <v>6</v>
      </c>
      <c r="AC86" s="961">
        <v>6</v>
      </c>
      <c r="AD86" s="2271"/>
      <c r="AE86" s="2272">
        <v>26</v>
      </c>
      <c r="AF86" s="2271">
        <v>26</v>
      </c>
      <c r="AG86" s="2273">
        <v>26</v>
      </c>
      <c r="AH86" s="1"/>
      <c r="AJ86" s="2213">
        <v>157</v>
      </c>
      <c r="AK86" s="2213"/>
      <c r="AL86" s="2213">
        <f t="shared" si="3"/>
        <v>157</v>
      </c>
      <c r="AM86" s="2214">
        <f t="shared" si="9"/>
        <v>0</v>
      </c>
      <c r="AN86" s="2214">
        <f>IF(AM86="","",AM86+'September 2023'!AN117)</f>
        <v>-20.080000000000013</v>
      </c>
    </row>
    <row r="87" spans="1:40" ht="22.35" customHeight="1" x14ac:dyDescent="0.2">
      <c r="A87" s="944"/>
      <c r="B87" s="870"/>
      <c r="C87" s="2213"/>
      <c r="D87" s="798" t="s">
        <v>32</v>
      </c>
      <c r="E87" s="798" t="s">
        <v>32</v>
      </c>
      <c r="F87" s="798" t="s">
        <v>32</v>
      </c>
      <c r="G87" s="798" t="s">
        <v>32</v>
      </c>
      <c r="H87" s="798" t="s">
        <v>32</v>
      </c>
      <c r="I87" s="798"/>
      <c r="J87" s="789"/>
      <c r="K87" s="798" t="s">
        <v>32</v>
      </c>
      <c r="L87" s="798" t="s">
        <v>32</v>
      </c>
      <c r="M87" s="798" t="s">
        <v>32</v>
      </c>
      <c r="N87" s="798" t="s">
        <v>32</v>
      </c>
      <c r="O87" s="798" t="s">
        <v>32</v>
      </c>
      <c r="P87" s="798"/>
      <c r="Q87" s="789"/>
      <c r="R87" s="798" t="s">
        <v>32</v>
      </c>
      <c r="S87" s="798" t="s">
        <v>32</v>
      </c>
      <c r="T87" s="798" t="s">
        <v>32</v>
      </c>
      <c r="U87" s="798" t="s">
        <v>32</v>
      </c>
      <c r="V87" s="798" t="s">
        <v>32</v>
      </c>
      <c r="W87" s="798"/>
      <c r="X87" s="789"/>
      <c r="Y87" s="798" t="s">
        <v>32</v>
      </c>
      <c r="Z87" s="798" t="s">
        <v>32</v>
      </c>
      <c r="AA87" s="798" t="s">
        <v>32</v>
      </c>
      <c r="AB87" s="798" t="s">
        <v>32</v>
      </c>
      <c r="AC87" s="798" t="s">
        <v>32</v>
      </c>
      <c r="AD87" s="798"/>
      <c r="AE87" s="789"/>
      <c r="AF87" s="798" t="s">
        <v>32</v>
      </c>
      <c r="AG87" s="1070" t="s">
        <v>32</v>
      </c>
      <c r="AH87" s="1"/>
      <c r="AJ87" s="2213">
        <f t="shared" si="8"/>
        <v>160.33000000000001</v>
      </c>
      <c r="AK87" s="2213"/>
      <c r="AL87" s="2213">
        <f t="shared" si="3"/>
        <v>160.33000000000001</v>
      </c>
      <c r="AM87" s="2214">
        <f t="shared" si="9"/>
        <v>0</v>
      </c>
      <c r="AN87" s="2214">
        <f>IF(AM87="","",AM87+'September 2023'!AN118)</f>
        <v>0</v>
      </c>
    </row>
    <row r="88" spans="1:40" ht="22.35" customHeight="1" x14ac:dyDescent="0.2">
      <c r="A88" s="944"/>
      <c r="B88" s="1322"/>
      <c r="C88" s="789"/>
      <c r="D88" s="798" t="s">
        <v>32</v>
      </c>
      <c r="E88" s="798" t="s">
        <v>32</v>
      </c>
      <c r="F88" s="798" t="s">
        <v>32</v>
      </c>
      <c r="G88" s="798" t="s">
        <v>32</v>
      </c>
      <c r="H88" s="798" t="s">
        <v>32</v>
      </c>
      <c r="I88" s="798"/>
      <c r="J88" s="789"/>
      <c r="K88" s="798" t="s">
        <v>32</v>
      </c>
      <c r="L88" s="798" t="s">
        <v>32</v>
      </c>
      <c r="M88" s="798" t="s">
        <v>32</v>
      </c>
      <c r="N88" s="798" t="s">
        <v>32</v>
      </c>
      <c r="O88" s="798" t="s">
        <v>32</v>
      </c>
      <c r="P88" s="798"/>
      <c r="Q88" s="789"/>
      <c r="R88" s="798" t="s">
        <v>32</v>
      </c>
      <c r="S88" s="798" t="s">
        <v>32</v>
      </c>
      <c r="T88" s="798" t="s">
        <v>32</v>
      </c>
      <c r="U88" s="798" t="s">
        <v>32</v>
      </c>
      <c r="V88" s="798" t="s">
        <v>32</v>
      </c>
      <c r="W88" s="798"/>
      <c r="X88" s="789"/>
      <c r="Y88" s="798" t="s">
        <v>32</v>
      </c>
      <c r="Z88" s="798" t="s">
        <v>32</v>
      </c>
      <c r="AA88" s="798" t="s">
        <v>32</v>
      </c>
      <c r="AB88" s="798" t="s">
        <v>32</v>
      </c>
      <c r="AC88" s="798" t="s">
        <v>32</v>
      </c>
      <c r="AD88" s="798"/>
      <c r="AE88" s="789"/>
      <c r="AF88" s="798" t="s">
        <v>32</v>
      </c>
      <c r="AG88" s="1070" t="s">
        <v>32</v>
      </c>
      <c r="AH88" s="1"/>
      <c r="AJ88" s="2213">
        <f t="shared" si="8"/>
        <v>160.33000000000001</v>
      </c>
      <c r="AK88" s="2213"/>
      <c r="AL88" s="2213">
        <f t="shared" si="3"/>
        <v>160.33000000000001</v>
      </c>
      <c r="AM88" s="2214">
        <f t="shared" si="9"/>
        <v>0</v>
      </c>
      <c r="AN88" s="2214">
        <f>IF(AM88="","",AM88+'September 2023'!AN119)</f>
        <v>0</v>
      </c>
    </row>
    <row r="89" spans="1:40" ht="22.35" customHeight="1" x14ac:dyDescent="0.2">
      <c r="A89" s="944"/>
      <c r="B89" s="2213"/>
      <c r="C89" s="789"/>
      <c r="D89" s="789"/>
      <c r="E89" s="781"/>
      <c r="F89" s="789"/>
      <c r="G89" s="789"/>
      <c r="H89" s="789"/>
      <c r="I89" s="789"/>
      <c r="J89" s="789"/>
      <c r="K89" s="789"/>
      <c r="L89" s="789"/>
      <c r="M89" s="789"/>
      <c r="N89" s="789"/>
      <c r="O89" s="798"/>
      <c r="P89" s="798"/>
      <c r="Q89" s="798"/>
      <c r="R89" s="798"/>
      <c r="S89" s="798"/>
      <c r="T89" s="798"/>
      <c r="U89" s="798"/>
      <c r="V89" s="798"/>
      <c r="W89" s="789"/>
      <c r="X89" s="789"/>
      <c r="Y89" s="789"/>
      <c r="Z89" s="789"/>
      <c r="AA89" s="789"/>
      <c r="AB89" s="789"/>
      <c r="AC89" s="789"/>
      <c r="AD89" s="781"/>
      <c r="AE89" s="789"/>
      <c r="AF89" s="789"/>
      <c r="AG89" s="923"/>
      <c r="AH89" s="1"/>
      <c r="AJ89" s="2213">
        <f t="shared" si="8"/>
        <v>160.33000000000001</v>
      </c>
      <c r="AK89" s="2213"/>
      <c r="AL89" s="2213">
        <f t="shared" si="3"/>
        <v>160.33000000000001</v>
      </c>
      <c r="AM89" s="2214">
        <f t="shared" si="9"/>
        <v>0</v>
      </c>
      <c r="AN89" s="2214">
        <f>IF(AM89="","",AM89+'September 2023'!AN120)</f>
        <v>0</v>
      </c>
    </row>
    <row r="90" spans="1:40" ht="22.35" customHeight="1" x14ac:dyDescent="0.2">
      <c r="A90" s="944"/>
      <c r="B90" s="2213"/>
      <c r="C90" s="2213"/>
      <c r="D90" s="2213"/>
      <c r="E90" s="2213"/>
      <c r="F90" s="2213"/>
      <c r="G90" s="2213"/>
      <c r="H90" s="2213"/>
      <c r="I90" s="2213"/>
      <c r="J90" s="2213"/>
      <c r="K90" s="2213"/>
      <c r="L90" s="2213"/>
      <c r="M90" s="2213"/>
      <c r="N90" s="2213"/>
      <c r="O90" s="2213"/>
      <c r="P90" s="2213"/>
      <c r="Q90" s="2213"/>
      <c r="R90" s="2213"/>
      <c r="S90" s="2213"/>
      <c r="T90" s="2213"/>
      <c r="U90" s="2213"/>
      <c r="V90" s="2213"/>
      <c r="W90" s="2213"/>
      <c r="X90" s="2213"/>
      <c r="Y90" s="2213"/>
      <c r="Z90" s="2213"/>
      <c r="AA90" s="2213"/>
      <c r="AB90" s="2213"/>
      <c r="AC90" s="2213"/>
      <c r="AD90" s="2213"/>
      <c r="AE90" s="2213"/>
      <c r="AF90" s="2213"/>
      <c r="AG90" s="1324"/>
      <c r="AH90" s="1"/>
      <c r="AJ90" s="2213">
        <f t="shared" si="8"/>
        <v>160.33000000000001</v>
      </c>
      <c r="AK90" s="2213"/>
      <c r="AL90" s="2213">
        <f t="shared" si="3"/>
        <v>160.33000000000001</v>
      </c>
      <c r="AM90" s="2214">
        <f t="shared" si="9"/>
        <v>0</v>
      </c>
      <c r="AN90" s="2214">
        <f>IF(AM90="","",AM90+'September 2023'!AN121)</f>
        <v>0</v>
      </c>
    </row>
    <row r="91" spans="1:40" ht="22.35" customHeight="1" x14ac:dyDescent="0.2">
      <c r="A91" s="944"/>
      <c r="B91" s="870" t="s">
        <v>0</v>
      </c>
      <c r="C91" s="789"/>
      <c r="D91" s="789"/>
      <c r="E91" s="789"/>
      <c r="F91" s="1325"/>
      <c r="G91" s="1325"/>
      <c r="H91" s="779"/>
      <c r="I91" s="779"/>
      <c r="J91" s="779"/>
      <c r="K91" s="779"/>
      <c r="L91" s="779"/>
      <c r="M91" s="779"/>
      <c r="N91" s="779"/>
      <c r="O91" s="779"/>
      <c r="P91" s="779"/>
      <c r="Q91" s="779"/>
      <c r="R91" s="779"/>
      <c r="S91" s="779"/>
      <c r="T91" s="779"/>
      <c r="U91" s="779"/>
      <c r="V91" s="779"/>
      <c r="W91" s="779"/>
      <c r="X91" s="779"/>
      <c r="Y91" s="779"/>
      <c r="Z91" s="779"/>
      <c r="AA91" s="779"/>
      <c r="AB91" s="779"/>
      <c r="AC91" s="779"/>
      <c r="AD91" s="779"/>
      <c r="AE91" s="779"/>
      <c r="AF91" s="779"/>
      <c r="AG91" s="975"/>
      <c r="AH91" s="1"/>
      <c r="AJ91" s="2213">
        <f t="shared" si="8"/>
        <v>160.33000000000001</v>
      </c>
      <c r="AK91" s="2213"/>
      <c r="AL91" s="2213">
        <f t="shared" si="3"/>
        <v>160.33000000000001</v>
      </c>
      <c r="AM91" s="2214">
        <f t="shared" si="9"/>
        <v>0</v>
      </c>
      <c r="AN91" s="2214">
        <f>IF(AM91="","",AM91+'September 2023'!AN122)</f>
        <v>0</v>
      </c>
    </row>
    <row r="92" spans="1:40" ht="22.35" customHeight="1" x14ac:dyDescent="0.2">
      <c r="A92" s="944"/>
      <c r="B92" s="870" t="s">
        <v>0</v>
      </c>
      <c r="C92" s="789"/>
      <c r="D92" s="789"/>
      <c r="E92" s="789"/>
      <c r="F92" s="1325"/>
      <c r="G92" s="1325"/>
      <c r="H92" s="779"/>
      <c r="I92" s="779"/>
      <c r="J92" s="779"/>
      <c r="K92" s="779"/>
      <c r="L92" s="779"/>
      <c r="M92" s="779"/>
      <c r="N92" s="779"/>
      <c r="O92" s="779"/>
      <c r="P92" s="779"/>
      <c r="Q92" s="779"/>
      <c r="R92" s="779"/>
      <c r="S92" s="779"/>
      <c r="T92" s="779"/>
      <c r="U92" s="779"/>
      <c r="V92" s="779"/>
      <c r="W92" s="779"/>
      <c r="X92" s="779"/>
      <c r="Y92" s="779"/>
      <c r="Z92" s="779"/>
      <c r="AA92" s="779"/>
      <c r="AB92" s="779"/>
      <c r="AC92" s="779"/>
      <c r="AD92" s="779"/>
      <c r="AE92" s="779"/>
      <c r="AF92" s="779"/>
      <c r="AG92" s="975"/>
      <c r="AH92" s="1"/>
      <c r="AJ92" s="2213">
        <f t="shared" si="8"/>
        <v>160.33000000000001</v>
      </c>
      <c r="AK92" s="2213"/>
      <c r="AL92" s="2213">
        <f t="shared" si="3"/>
        <v>160.33000000000001</v>
      </c>
      <c r="AM92" s="2214">
        <f t="shared" si="9"/>
        <v>0</v>
      </c>
      <c r="AN92" s="2214">
        <f>IF(AM92="","",AM92+'September 2023'!AN123)</f>
        <v>0</v>
      </c>
    </row>
    <row r="93" spans="1:40" ht="22.35" customHeight="1" thickBot="1" x14ac:dyDescent="0.25">
      <c r="A93" s="341"/>
      <c r="B93" s="342" t="s">
        <v>0</v>
      </c>
      <c r="C93" s="335"/>
      <c r="D93" s="335"/>
      <c r="E93" s="335"/>
      <c r="F93" s="343"/>
      <c r="G93" s="343"/>
      <c r="H93" s="334"/>
      <c r="I93" s="334"/>
      <c r="J93" s="334"/>
      <c r="K93" s="334"/>
      <c r="L93" s="334"/>
      <c r="M93" s="334"/>
      <c r="N93" s="334"/>
      <c r="O93" s="334"/>
      <c r="P93" s="334"/>
      <c r="Q93" s="334"/>
      <c r="R93" s="334"/>
      <c r="S93" s="334"/>
      <c r="T93" s="334"/>
      <c r="U93" s="334"/>
      <c r="V93" s="334"/>
      <c r="W93" s="334"/>
      <c r="X93" s="334"/>
      <c r="Y93" s="334"/>
      <c r="Z93" s="334"/>
      <c r="AA93" s="334"/>
      <c r="AB93" s="334"/>
      <c r="AC93" s="334"/>
      <c r="AD93" s="334"/>
      <c r="AE93" s="334"/>
      <c r="AF93" s="334"/>
      <c r="AG93" s="340"/>
      <c r="AH93" s="1"/>
      <c r="AJ93" s="2213">
        <f t="shared" si="8"/>
        <v>160.33000000000001</v>
      </c>
      <c r="AK93" s="2213"/>
      <c r="AL93" s="2213">
        <f t="shared" si="3"/>
        <v>160.33000000000001</v>
      </c>
      <c r="AM93" s="2214">
        <f t="shared" si="9"/>
        <v>0</v>
      </c>
      <c r="AN93" s="2214">
        <f>IF(AM93="","",AM93+'September 2023'!AN124)</f>
        <v>0</v>
      </c>
    </row>
    <row r="94" spans="1:40" ht="22.35" customHeight="1" thickBot="1" x14ac:dyDescent="0.25">
      <c r="A94" s="42"/>
      <c r="B94" s="2274" t="s">
        <v>178</v>
      </c>
      <c r="C94" s="2275">
        <v>1</v>
      </c>
      <c r="D94" s="2268">
        <v>2</v>
      </c>
      <c r="E94" s="2268">
        <v>3</v>
      </c>
      <c r="F94" s="2268">
        <v>4</v>
      </c>
      <c r="G94" s="2268">
        <v>5</v>
      </c>
      <c r="H94" s="2268">
        <v>6</v>
      </c>
      <c r="I94" s="2275">
        <v>7</v>
      </c>
      <c r="J94" s="2275">
        <v>8</v>
      </c>
      <c r="K94" s="2268">
        <v>9</v>
      </c>
      <c r="L94" s="2268">
        <v>10</v>
      </c>
      <c r="M94" s="2268">
        <v>11</v>
      </c>
      <c r="N94" s="2268">
        <v>12</v>
      </c>
      <c r="O94" s="2268">
        <v>13</v>
      </c>
      <c r="P94" s="2275">
        <v>14</v>
      </c>
      <c r="Q94" s="2275">
        <v>15</v>
      </c>
      <c r="R94" s="2268">
        <v>16</v>
      </c>
      <c r="S94" s="2268">
        <v>17</v>
      </c>
      <c r="T94" s="2268">
        <v>18</v>
      </c>
      <c r="U94" s="2268">
        <v>19</v>
      </c>
      <c r="V94" s="2268">
        <v>20</v>
      </c>
      <c r="W94" s="2275">
        <v>21</v>
      </c>
      <c r="X94" s="2275">
        <v>22</v>
      </c>
      <c r="Y94" s="2268">
        <v>23</v>
      </c>
      <c r="Z94" s="2268">
        <v>24</v>
      </c>
      <c r="AA94" s="2268">
        <v>25</v>
      </c>
      <c r="AB94" s="2268">
        <v>26</v>
      </c>
      <c r="AC94" s="2268">
        <v>27</v>
      </c>
      <c r="AD94" s="2275">
        <v>28</v>
      </c>
      <c r="AE94" s="2275">
        <v>29</v>
      </c>
      <c r="AF94" s="2268">
        <v>30</v>
      </c>
      <c r="AG94" s="2276">
        <v>31</v>
      </c>
      <c r="AH94" s="1"/>
      <c r="AJ94" s="344"/>
      <c r="AK94" s="344"/>
      <c r="AL94" s="344"/>
      <c r="AM94" s="345"/>
      <c r="AN94" s="345"/>
    </row>
    <row r="95" spans="1:40" ht="22.35" customHeight="1" x14ac:dyDescent="0.2">
      <c r="A95" s="1438"/>
      <c r="B95" s="1853" t="s">
        <v>179</v>
      </c>
      <c r="C95" s="1400"/>
      <c r="D95" s="1400">
        <v>4</v>
      </c>
      <c r="E95" s="1400">
        <v>4</v>
      </c>
      <c r="F95" s="1720">
        <v>4</v>
      </c>
      <c r="G95" s="2277">
        <v>4</v>
      </c>
      <c r="H95" s="2277">
        <v>4</v>
      </c>
      <c r="I95" s="2277"/>
      <c r="J95" s="2277"/>
      <c r="K95" s="2277">
        <v>3</v>
      </c>
      <c r="L95" s="2277">
        <v>3</v>
      </c>
      <c r="M95" s="2277">
        <v>3</v>
      </c>
      <c r="N95" s="2277">
        <v>4</v>
      </c>
      <c r="O95" s="2277">
        <v>3</v>
      </c>
      <c r="P95" s="2277"/>
      <c r="Q95" s="2277"/>
      <c r="R95" s="2277">
        <v>11</v>
      </c>
      <c r="S95" s="2277">
        <v>11</v>
      </c>
      <c r="T95" s="2277">
        <v>11</v>
      </c>
      <c r="U95" s="2277">
        <v>11</v>
      </c>
      <c r="V95" s="2277">
        <v>11</v>
      </c>
      <c r="W95" s="1720" t="s">
        <v>73</v>
      </c>
      <c r="X95" s="1400" t="s">
        <v>73</v>
      </c>
      <c r="Y95" s="1826" t="s">
        <v>36</v>
      </c>
      <c r="Z95" s="1400" t="s">
        <v>36</v>
      </c>
      <c r="AA95" s="1400" t="s">
        <v>36</v>
      </c>
      <c r="AB95" s="1400" t="s">
        <v>36</v>
      </c>
      <c r="AC95" s="1400" t="s">
        <v>36</v>
      </c>
      <c r="AD95" s="1400" t="s">
        <v>80</v>
      </c>
      <c r="AE95" s="1400" t="s">
        <v>80</v>
      </c>
      <c r="AF95" s="1400">
        <v>8</v>
      </c>
      <c r="AG95" s="2264">
        <v>8</v>
      </c>
      <c r="AH95" s="1"/>
      <c r="AJ95" s="124"/>
      <c r="AK95" s="124"/>
      <c r="AL95" s="124"/>
      <c r="AM95" s="217"/>
      <c r="AN95" s="217"/>
    </row>
    <row r="96" spans="1:40" ht="22.35" customHeight="1" x14ac:dyDescent="0.2">
      <c r="A96" s="1440"/>
      <c r="B96" s="870" t="s">
        <v>180</v>
      </c>
      <c r="C96" s="781" t="s">
        <v>84</v>
      </c>
      <c r="D96" s="781">
        <v>7</v>
      </c>
      <c r="E96" s="781">
        <v>7</v>
      </c>
      <c r="F96" s="781">
        <v>7</v>
      </c>
      <c r="G96" s="1567" t="s">
        <v>32</v>
      </c>
      <c r="H96" s="781">
        <v>7</v>
      </c>
      <c r="I96" s="781"/>
      <c r="J96" s="781"/>
      <c r="K96" s="781">
        <v>4</v>
      </c>
      <c r="L96" s="781">
        <v>4</v>
      </c>
      <c r="M96" s="781">
        <v>4</v>
      </c>
      <c r="N96" s="1567" t="s">
        <v>32</v>
      </c>
      <c r="O96" s="781">
        <v>4</v>
      </c>
      <c r="P96" s="781"/>
      <c r="Q96" s="789"/>
      <c r="R96" s="781">
        <v>3</v>
      </c>
      <c r="S96" s="781">
        <v>3</v>
      </c>
      <c r="T96" s="781">
        <v>3</v>
      </c>
      <c r="U96" s="1567" t="s">
        <v>32</v>
      </c>
      <c r="V96" s="781">
        <v>3</v>
      </c>
      <c r="W96" s="781"/>
      <c r="X96" s="781"/>
      <c r="Y96" s="942">
        <v>11</v>
      </c>
      <c r="Z96" s="942">
        <v>11</v>
      </c>
      <c r="AA96" s="942">
        <v>11</v>
      </c>
      <c r="AB96" s="1539" t="s">
        <v>32</v>
      </c>
      <c r="AC96" s="942">
        <v>11</v>
      </c>
      <c r="AD96" s="781" t="s">
        <v>73</v>
      </c>
      <c r="AE96" s="781" t="s">
        <v>73</v>
      </c>
      <c r="AF96" s="781" t="s">
        <v>36</v>
      </c>
      <c r="AG96" s="473" t="s">
        <v>36</v>
      </c>
      <c r="AH96" s="1"/>
      <c r="AJ96" s="124"/>
      <c r="AK96" s="124"/>
      <c r="AL96" s="124"/>
      <c r="AM96" s="124"/>
      <c r="AN96" s="124"/>
    </row>
    <row r="97" spans="1:40" ht="22.35" customHeight="1" thickBot="1" x14ac:dyDescent="0.25">
      <c r="A97" s="1440"/>
      <c r="B97" s="870" t="s">
        <v>428</v>
      </c>
      <c r="C97" s="795"/>
      <c r="D97" s="2278">
        <v>5</v>
      </c>
      <c r="E97" s="2278">
        <v>5</v>
      </c>
      <c r="F97" s="2278">
        <v>5</v>
      </c>
      <c r="G97" s="2278">
        <v>5</v>
      </c>
      <c r="H97" s="2278">
        <v>5</v>
      </c>
      <c r="I97" s="2278"/>
      <c r="J97" s="2278"/>
      <c r="K97" s="2278">
        <v>10</v>
      </c>
      <c r="L97" s="2278">
        <v>10</v>
      </c>
      <c r="M97" s="2278">
        <v>10</v>
      </c>
      <c r="N97" s="2278" t="s">
        <v>36</v>
      </c>
      <c r="O97" s="2278" t="s">
        <v>32</v>
      </c>
      <c r="P97" s="2278" t="s">
        <v>76</v>
      </c>
      <c r="Q97" s="2278" t="s">
        <v>76</v>
      </c>
      <c r="R97" s="2278" t="s">
        <v>36</v>
      </c>
      <c r="S97" s="2278" t="s">
        <v>36</v>
      </c>
      <c r="T97" s="2278" t="s">
        <v>36</v>
      </c>
      <c r="U97" s="1949" t="s">
        <v>36</v>
      </c>
      <c r="V97" s="1949" t="s">
        <v>36</v>
      </c>
      <c r="W97" s="1949" t="s">
        <v>0</v>
      </c>
      <c r="X97" s="1949" t="s">
        <v>0</v>
      </c>
      <c r="Y97" s="1949">
        <v>7</v>
      </c>
      <c r="Z97" s="2278">
        <v>7</v>
      </c>
      <c r="AA97" s="1668">
        <v>7</v>
      </c>
      <c r="AB97" s="1668">
        <v>7</v>
      </c>
      <c r="AC97" s="1668">
        <v>7</v>
      </c>
      <c r="AD97" s="930"/>
      <c r="AE97" s="930"/>
      <c r="AF97" s="2258">
        <v>6</v>
      </c>
      <c r="AG97" s="930" t="s">
        <v>510</v>
      </c>
      <c r="AH97" s="1"/>
      <c r="AJ97" s="124"/>
      <c r="AK97" s="124"/>
      <c r="AL97" s="124"/>
      <c r="AM97" s="124"/>
      <c r="AN97" s="124"/>
    </row>
    <row r="98" spans="1:40" ht="22.35" customHeight="1" thickBot="1" x14ac:dyDescent="0.25">
      <c r="A98" s="363"/>
      <c r="B98" s="342" t="s">
        <v>429</v>
      </c>
      <c r="C98" s="364"/>
      <c r="D98" s="2279">
        <v>6</v>
      </c>
      <c r="E98" s="2280">
        <v>6</v>
      </c>
      <c r="F98" s="2281">
        <v>6</v>
      </c>
      <c r="G98" s="2281">
        <v>6</v>
      </c>
      <c r="H98" s="2281">
        <v>6</v>
      </c>
      <c r="I98" s="2281"/>
      <c r="J98" s="2281"/>
      <c r="K98" s="2281" t="s">
        <v>36</v>
      </c>
      <c r="L98" s="2281" t="s">
        <v>36</v>
      </c>
      <c r="M98" s="2281" t="s">
        <v>36</v>
      </c>
      <c r="N98" s="2281" t="s">
        <v>36</v>
      </c>
      <c r="O98" s="2278" t="s">
        <v>32</v>
      </c>
      <c r="P98" s="2281"/>
      <c r="Q98" s="2281"/>
      <c r="R98" s="2281">
        <v>5</v>
      </c>
      <c r="S98" s="2281">
        <v>5</v>
      </c>
      <c r="T98" s="2280">
        <v>5</v>
      </c>
      <c r="U98" s="2280">
        <v>5</v>
      </c>
      <c r="V98" s="2282">
        <v>5</v>
      </c>
      <c r="W98" s="2280"/>
      <c r="X98" s="2280"/>
      <c r="Y98" s="2283">
        <v>10</v>
      </c>
      <c r="Z98" s="2280">
        <v>10</v>
      </c>
      <c r="AA98" s="2280">
        <v>10</v>
      </c>
      <c r="AB98" s="2280">
        <v>10</v>
      </c>
      <c r="AC98" s="2280">
        <v>10</v>
      </c>
      <c r="AD98" s="2107" t="s">
        <v>76</v>
      </c>
      <c r="AE98" s="2107" t="s">
        <v>76</v>
      </c>
      <c r="AF98" s="930" t="s">
        <v>36</v>
      </c>
      <c r="AG98" s="930" t="s">
        <v>36</v>
      </c>
      <c r="AH98" s="1"/>
      <c r="AJ98" s="124"/>
      <c r="AK98" s="124"/>
      <c r="AL98" s="124"/>
      <c r="AM98" s="124"/>
      <c r="AN98" s="124"/>
    </row>
    <row r="99" spans="1:40" ht="22.35" customHeight="1" thickBot="1" x14ac:dyDescent="0.25">
      <c r="A99" s="2284"/>
      <c r="B99" s="554" t="s">
        <v>29</v>
      </c>
      <c r="C99" s="230">
        <v>1</v>
      </c>
      <c r="D99" s="231">
        <v>2</v>
      </c>
      <c r="E99" s="231">
        <v>3</v>
      </c>
      <c r="F99" s="231">
        <v>4</v>
      </c>
      <c r="G99" s="231">
        <v>5</v>
      </c>
      <c r="H99" s="231">
        <v>6</v>
      </c>
      <c r="I99" s="230">
        <v>7</v>
      </c>
      <c r="J99" s="230">
        <v>8</v>
      </c>
      <c r="K99" s="231">
        <v>9</v>
      </c>
      <c r="L99" s="231">
        <v>10</v>
      </c>
      <c r="M99" s="231">
        <v>11</v>
      </c>
      <c r="N99" s="231">
        <v>12</v>
      </c>
      <c r="O99" s="231">
        <v>13</v>
      </c>
      <c r="P99" s="230">
        <v>14</v>
      </c>
      <c r="Q99" s="230">
        <v>15</v>
      </c>
      <c r="R99" s="231">
        <v>16</v>
      </c>
      <c r="S99" s="231">
        <v>17</v>
      </c>
      <c r="T99" s="231">
        <v>18</v>
      </c>
      <c r="U99" s="231">
        <v>19</v>
      </c>
      <c r="V99" s="231">
        <v>20</v>
      </c>
      <c r="W99" s="230">
        <v>21</v>
      </c>
      <c r="X99" s="230">
        <v>22</v>
      </c>
      <c r="Y99" s="231">
        <v>23</v>
      </c>
      <c r="Z99" s="231">
        <v>24</v>
      </c>
      <c r="AA99" s="231">
        <v>25</v>
      </c>
      <c r="AB99" s="231">
        <v>26</v>
      </c>
      <c r="AC99" s="231">
        <v>27</v>
      </c>
      <c r="AD99" s="230">
        <v>28</v>
      </c>
      <c r="AE99" s="230">
        <v>29</v>
      </c>
      <c r="AF99" s="231">
        <v>30</v>
      </c>
      <c r="AG99" s="232">
        <v>31</v>
      </c>
      <c r="AH99" s="1"/>
    </row>
    <row r="100" spans="1:40" ht="22.35" customHeight="1" x14ac:dyDescent="0.2">
      <c r="A100" s="1708"/>
      <c r="B100" s="1928" t="s">
        <v>181</v>
      </c>
      <c r="C100" s="2187"/>
      <c r="D100" s="2285"/>
      <c r="E100" s="2187"/>
      <c r="F100" s="2187"/>
      <c r="G100" s="2187"/>
      <c r="H100" s="2187"/>
      <c r="I100" s="2187"/>
      <c r="J100" s="2187"/>
      <c r="K100" s="2187"/>
      <c r="L100" s="2187"/>
      <c r="M100" s="2187"/>
      <c r="N100" s="2187"/>
      <c r="O100" s="2187"/>
      <c r="P100" s="2187"/>
      <c r="Q100" s="2187"/>
      <c r="R100" s="2187"/>
      <c r="S100" s="2187"/>
      <c r="T100" s="2187"/>
      <c r="U100" s="2187"/>
      <c r="V100" s="2187"/>
      <c r="W100" s="2187"/>
      <c r="X100" s="2187"/>
      <c r="Y100" s="2187"/>
      <c r="Z100" s="2187"/>
      <c r="AA100" s="2187"/>
      <c r="AB100" s="2187"/>
      <c r="AC100" s="2187"/>
      <c r="AD100" s="2187"/>
      <c r="AE100" s="2187"/>
      <c r="AF100" s="2187"/>
      <c r="AG100" s="2286"/>
      <c r="AH100" s="1"/>
    </row>
    <row r="101" spans="1:40" ht="22.35" customHeight="1" x14ac:dyDescent="0.2">
      <c r="A101" s="1708"/>
      <c r="B101" s="1532" t="s">
        <v>511</v>
      </c>
      <c r="C101" s="1711"/>
      <c r="D101" s="1711"/>
      <c r="E101" s="1711"/>
      <c r="F101" s="1526"/>
      <c r="G101" s="1526"/>
      <c r="H101" s="1711"/>
      <c r="I101" s="1711"/>
      <c r="J101" s="1711"/>
      <c r="K101" s="1711"/>
      <c r="L101" s="1711"/>
      <c r="M101" s="1711"/>
      <c r="N101" s="1711"/>
      <c r="O101" s="1711"/>
      <c r="P101" s="1711"/>
      <c r="Q101" s="1711"/>
      <c r="R101" s="1711"/>
      <c r="S101" s="1711"/>
      <c r="T101" s="1535"/>
      <c r="U101" s="1711"/>
      <c r="V101" s="1711"/>
      <c r="W101" s="1711"/>
      <c r="X101" s="1711"/>
      <c r="Y101" s="1711" t="s">
        <v>32</v>
      </c>
      <c r="Z101" s="1711" t="s">
        <v>32</v>
      </c>
      <c r="AA101" s="1711">
        <v>25</v>
      </c>
      <c r="AB101" s="1711">
        <v>10</v>
      </c>
      <c r="AC101" s="1711" t="s">
        <v>32</v>
      </c>
      <c r="AD101" s="1711"/>
      <c r="AE101" s="1711"/>
      <c r="AF101" s="1711"/>
      <c r="AG101" s="1712"/>
      <c r="AH101" s="1"/>
    </row>
    <row r="102" spans="1:40" ht="22.35" customHeight="1" x14ac:dyDescent="0.2">
      <c r="A102" s="1708"/>
      <c r="B102" s="1532"/>
      <c r="C102" s="1535"/>
      <c r="D102" s="1535"/>
      <c r="E102" s="1535"/>
      <c r="F102" s="1535"/>
      <c r="G102" s="1535"/>
      <c r="H102" s="1535"/>
      <c r="I102" s="1535"/>
      <c r="J102" s="1535"/>
      <c r="K102" s="1535"/>
      <c r="L102" s="1535"/>
      <c r="M102" s="1535"/>
      <c r="N102" s="1535"/>
      <c r="O102" s="1535"/>
      <c r="P102" s="1535"/>
      <c r="Q102" s="1535"/>
      <c r="R102" s="1535"/>
      <c r="S102" s="1535"/>
      <c r="T102" s="1535"/>
      <c r="U102" s="1535"/>
      <c r="V102" s="1535"/>
      <c r="W102" s="1535"/>
      <c r="X102" s="1535"/>
      <c r="Y102" s="1535"/>
      <c r="Z102" s="1535"/>
      <c r="AA102" s="1535"/>
      <c r="AB102" s="1535"/>
      <c r="AC102" s="1535"/>
      <c r="AD102" s="1535"/>
      <c r="AE102" s="1535"/>
      <c r="AF102" s="1535"/>
      <c r="AG102" s="1606"/>
      <c r="AH102" s="1"/>
    </row>
    <row r="103" spans="1:40" ht="22.35" customHeight="1" thickBot="1" x14ac:dyDescent="0.25">
      <c r="A103" s="127"/>
      <c r="B103" s="1608"/>
      <c r="C103" s="1713"/>
      <c r="D103" s="1713"/>
      <c r="E103" s="1713"/>
      <c r="F103" s="1713"/>
      <c r="G103" s="1713"/>
      <c r="H103" s="1713"/>
      <c r="I103" s="1713"/>
      <c r="J103" s="1713"/>
      <c r="K103" s="1713"/>
      <c r="L103" s="1713"/>
      <c r="M103" s="1713"/>
      <c r="N103" s="1713"/>
      <c r="O103" s="1713"/>
      <c r="P103" s="1713"/>
      <c r="Q103" s="1713"/>
      <c r="R103" s="1713"/>
      <c r="S103" s="1713"/>
      <c r="T103" s="1713"/>
      <c r="U103" s="1713"/>
      <c r="V103" s="1713"/>
      <c r="W103" s="1713"/>
      <c r="X103" s="1713"/>
      <c r="Y103" s="1713"/>
      <c r="Z103" s="1713"/>
      <c r="AA103" s="1713"/>
      <c r="AB103" s="1713"/>
      <c r="AC103" s="1713"/>
      <c r="AD103" s="1713"/>
      <c r="AE103" s="1713"/>
      <c r="AF103" s="1713"/>
      <c r="AG103" s="1714"/>
      <c r="AH103" s="1"/>
    </row>
    <row r="104" spans="1:40" ht="22.35" customHeight="1" x14ac:dyDescent="0.2">
      <c r="A104" s="127"/>
      <c r="B104" s="128"/>
      <c r="C104" s="143"/>
      <c r="D104" s="143"/>
      <c r="E104" s="143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  <c r="AF104" s="143"/>
      <c r="AG104" s="129"/>
      <c r="AH104" s="1"/>
    </row>
    <row r="105" spans="1:40" ht="22.35" customHeight="1" thickBot="1" x14ac:dyDescent="0.25">
      <c r="A105" s="218" t="s">
        <v>184</v>
      </c>
      <c r="B105" s="128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253"/>
      <c r="S105" s="253"/>
      <c r="T105" s="253"/>
      <c r="U105" s="143"/>
      <c r="V105" s="143"/>
      <c r="W105" s="143"/>
      <c r="X105" s="143"/>
      <c r="Y105" s="143"/>
      <c r="Z105" s="143"/>
      <c r="AA105" s="143"/>
      <c r="AB105" s="143"/>
      <c r="AC105" s="143"/>
      <c r="AD105" s="143"/>
      <c r="AE105" s="143"/>
      <c r="AF105" s="143"/>
      <c r="AG105" s="129"/>
      <c r="AH105" s="1"/>
    </row>
    <row r="106" spans="1:40" ht="22.35" customHeight="1" thickBot="1" x14ac:dyDescent="0.3">
      <c r="A106" s="127"/>
      <c r="B106" s="219"/>
      <c r="C106" s="220"/>
      <c r="D106" s="220"/>
      <c r="E106" s="223" t="s">
        <v>185</v>
      </c>
      <c r="F106" s="220"/>
      <c r="G106" s="220"/>
      <c r="H106" s="220"/>
      <c r="I106" s="220"/>
      <c r="J106" s="220"/>
      <c r="K106" s="228" t="s">
        <v>17</v>
      </c>
      <c r="L106" s="224"/>
      <c r="M106" s="224"/>
      <c r="N106" s="224"/>
      <c r="O106" s="224"/>
      <c r="P106" s="224"/>
      <c r="Q106" s="224"/>
      <c r="R106" s="224"/>
      <c r="S106" s="224"/>
      <c r="T106" s="225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"/>
    </row>
    <row r="107" spans="1:40" ht="22.35" customHeight="1" thickBot="1" x14ac:dyDescent="0.3">
      <c r="A107" s="127"/>
      <c r="B107" s="219" t="s">
        <v>186</v>
      </c>
      <c r="C107" s="220"/>
      <c r="D107" s="220"/>
      <c r="E107" s="221" t="s">
        <v>187</v>
      </c>
      <c r="F107" s="220"/>
      <c r="G107" s="220"/>
      <c r="H107" s="220"/>
      <c r="I107" s="220"/>
      <c r="J107" s="220"/>
      <c r="K107" s="220" t="s">
        <v>430</v>
      </c>
      <c r="L107" s="220"/>
      <c r="M107" s="220"/>
      <c r="N107" s="220"/>
      <c r="O107" s="220"/>
      <c r="P107" s="220"/>
      <c r="Q107" s="220"/>
      <c r="R107" s="252" t="s">
        <v>399</v>
      </c>
      <c r="S107" s="252"/>
      <c r="T107" s="252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"/>
    </row>
    <row r="108" spans="1:40" ht="22.35" customHeight="1" thickBot="1" x14ac:dyDescent="0.3">
      <c r="A108" s="127"/>
      <c r="B108" s="219" t="s">
        <v>102</v>
      </c>
      <c r="C108" s="220"/>
      <c r="D108" s="220"/>
      <c r="E108" s="223" t="s">
        <v>190</v>
      </c>
      <c r="F108" s="220"/>
      <c r="G108" s="220"/>
      <c r="H108" s="220"/>
      <c r="I108" s="220"/>
      <c r="J108" s="220"/>
      <c r="K108" s="220" t="s">
        <v>191</v>
      </c>
      <c r="L108" s="220"/>
      <c r="M108" s="220"/>
      <c r="N108" s="220"/>
      <c r="O108" s="220"/>
      <c r="P108" s="220"/>
      <c r="Q108" s="220"/>
      <c r="R108" s="220"/>
      <c r="S108" s="220"/>
      <c r="T108" s="222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"/>
    </row>
    <row r="109" spans="1:40" ht="22.35" customHeight="1" thickBot="1" x14ac:dyDescent="0.3">
      <c r="A109" s="127"/>
      <c r="B109" s="219" t="s">
        <v>192</v>
      </c>
      <c r="C109" s="220"/>
      <c r="D109" s="220"/>
      <c r="E109" s="223" t="s">
        <v>193</v>
      </c>
      <c r="F109" s="220"/>
      <c r="G109" s="220"/>
      <c r="H109" s="220"/>
      <c r="I109" s="220"/>
      <c r="J109" s="220"/>
      <c r="K109" s="220" t="s">
        <v>194</v>
      </c>
      <c r="L109" s="245"/>
      <c r="M109" s="245"/>
      <c r="N109" s="245"/>
      <c r="O109" s="245"/>
      <c r="P109" s="245"/>
      <c r="Q109" s="245"/>
      <c r="R109" s="245"/>
      <c r="S109" s="245"/>
      <c r="T109" s="246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"/>
    </row>
    <row r="110" spans="1:40" ht="22.35" customHeight="1" x14ac:dyDescent="0.25">
      <c r="A110" s="127"/>
      <c r="B110" s="243"/>
      <c r="C110" s="243"/>
      <c r="D110" s="243"/>
      <c r="E110" s="244"/>
      <c r="F110" s="243"/>
      <c r="G110" s="243"/>
      <c r="H110" s="243"/>
      <c r="I110" s="243"/>
      <c r="J110" s="243"/>
      <c r="K110" s="243"/>
      <c r="L110" s="247"/>
      <c r="M110" s="247"/>
      <c r="N110" s="247"/>
      <c r="O110" s="247"/>
      <c r="P110" s="247"/>
      <c r="Q110" s="247"/>
      <c r="R110" s="247"/>
      <c r="S110" s="247"/>
      <c r="T110" s="247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"/>
    </row>
    <row r="111" spans="1:40" ht="22.35" customHeight="1" thickBot="1" x14ac:dyDescent="0.3">
      <c r="A111" s="127"/>
      <c r="B111" s="1715" t="s">
        <v>29</v>
      </c>
      <c r="C111" s="1716">
        <v>1</v>
      </c>
      <c r="D111" s="1685">
        <v>2</v>
      </c>
      <c r="E111" s="1685">
        <v>3</v>
      </c>
      <c r="F111" s="1685">
        <v>4</v>
      </c>
      <c r="G111" s="1685">
        <v>5</v>
      </c>
      <c r="H111" s="1685">
        <v>6</v>
      </c>
      <c r="I111" s="1716">
        <v>7</v>
      </c>
      <c r="J111" s="1716">
        <v>8</v>
      </c>
      <c r="K111" s="1685">
        <v>9</v>
      </c>
      <c r="L111" s="1685">
        <v>10</v>
      </c>
      <c r="M111" s="1685">
        <v>11</v>
      </c>
      <c r="N111" s="1685">
        <v>12</v>
      </c>
      <c r="O111" s="1685">
        <v>13</v>
      </c>
      <c r="P111" s="1716">
        <v>14</v>
      </c>
      <c r="Q111" s="1716">
        <v>15</v>
      </c>
      <c r="R111" s="1685">
        <v>16</v>
      </c>
      <c r="S111" s="1685">
        <v>17</v>
      </c>
      <c r="T111" s="1685">
        <v>18</v>
      </c>
      <c r="U111" s="1685">
        <v>19</v>
      </c>
      <c r="V111" s="1685">
        <v>20</v>
      </c>
      <c r="W111" s="1716">
        <v>21</v>
      </c>
      <c r="X111" s="1716">
        <v>22</v>
      </c>
      <c r="Y111" s="1685">
        <v>23</v>
      </c>
      <c r="Z111" s="1685">
        <v>24</v>
      </c>
      <c r="AA111" s="1685">
        <v>25</v>
      </c>
      <c r="AB111" s="1685">
        <v>26</v>
      </c>
      <c r="AC111" s="1685">
        <v>27</v>
      </c>
      <c r="AD111" s="1716">
        <v>28</v>
      </c>
      <c r="AE111" s="1716">
        <v>29</v>
      </c>
      <c r="AF111" s="1685">
        <v>30</v>
      </c>
      <c r="AG111" s="1699">
        <v>31</v>
      </c>
      <c r="AH111" s="1"/>
      <c r="AJ111" s="2184" t="s">
        <v>30</v>
      </c>
      <c r="AK111" s="2184" t="s">
        <v>44</v>
      </c>
      <c r="AL111" s="2184" t="s">
        <v>45</v>
      </c>
      <c r="AM111" s="2184" t="s">
        <v>46</v>
      </c>
      <c r="AN111" s="2184" t="s">
        <v>47</v>
      </c>
    </row>
    <row r="112" spans="1:40" ht="22.35" customHeight="1" thickBot="1" x14ac:dyDescent="0.25">
      <c r="B112" s="1336" t="s">
        <v>196</v>
      </c>
      <c r="C112" s="789" t="s">
        <v>50</v>
      </c>
      <c r="D112" s="786" t="s">
        <v>36</v>
      </c>
      <c r="E112" s="786" t="s">
        <v>36</v>
      </c>
      <c r="F112" s="786" t="s">
        <v>36</v>
      </c>
      <c r="G112" s="786" t="s">
        <v>36</v>
      </c>
      <c r="H112" s="786" t="s">
        <v>36</v>
      </c>
      <c r="I112" s="1399" t="s">
        <v>0</v>
      </c>
      <c r="J112" s="1399" t="s">
        <v>0</v>
      </c>
      <c r="K112" s="786" t="s">
        <v>50</v>
      </c>
      <c r="L112" s="786" t="s">
        <v>50</v>
      </c>
      <c r="M112" s="786" t="s">
        <v>50</v>
      </c>
      <c r="N112" s="786" t="s">
        <v>50</v>
      </c>
      <c r="O112" s="786" t="s">
        <v>50</v>
      </c>
      <c r="P112" s="786" t="s">
        <v>176</v>
      </c>
      <c r="Q112" s="786" t="s">
        <v>50</v>
      </c>
      <c r="R112" s="786" t="s">
        <v>36</v>
      </c>
      <c r="S112" s="786" t="s">
        <v>36</v>
      </c>
      <c r="T112" s="786" t="s">
        <v>36</v>
      </c>
      <c r="U112" s="786" t="s">
        <v>36</v>
      </c>
      <c r="V112" s="786" t="s">
        <v>36</v>
      </c>
      <c r="W112" s="786" t="s">
        <v>36</v>
      </c>
      <c r="X112" s="786" t="s">
        <v>36</v>
      </c>
      <c r="Y112" s="781" t="s">
        <v>175</v>
      </c>
      <c r="Z112" s="789" t="s">
        <v>175</v>
      </c>
      <c r="AA112" s="789" t="s">
        <v>175</v>
      </c>
      <c r="AB112" s="789" t="s">
        <v>175</v>
      </c>
      <c r="AC112" s="789" t="s">
        <v>175</v>
      </c>
      <c r="AD112" s="789" t="s">
        <v>176</v>
      </c>
      <c r="AE112" s="789" t="s">
        <v>50</v>
      </c>
      <c r="AF112" s="1400" t="s">
        <v>36</v>
      </c>
      <c r="AG112" s="1400" t="s">
        <v>36</v>
      </c>
      <c r="AH112" s="1"/>
      <c r="AJ112" s="2213">
        <v>186.3</v>
      </c>
      <c r="AK112" s="2213"/>
      <c r="AL112" s="2213">
        <f>IF(AJ112="","",SUM(AJ112:AK112))</f>
        <v>186.3</v>
      </c>
      <c r="AM112" s="2214">
        <f>IF(AJ112="","",AL112-AJ112)</f>
        <v>0</v>
      </c>
      <c r="AN112" s="2214">
        <f>IF(AM112="","",AM112+'September 2023'!AN144)</f>
        <v>-36.270000000000039</v>
      </c>
    </row>
    <row r="113" spans="1:40" ht="22.35" customHeight="1" x14ac:dyDescent="0.2">
      <c r="B113" s="983" t="s">
        <v>197</v>
      </c>
      <c r="C113" s="789" t="s">
        <v>0</v>
      </c>
      <c r="D113" s="781" t="s">
        <v>175</v>
      </c>
      <c r="E113" s="789" t="s">
        <v>175</v>
      </c>
      <c r="F113" s="789" t="s">
        <v>175</v>
      </c>
      <c r="G113" s="789" t="s">
        <v>175</v>
      </c>
      <c r="H113" s="789" t="s">
        <v>175</v>
      </c>
      <c r="I113" s="789" t="s">
        <v>176</v>
      </c>
      <c r="J113" s="789" t="s">
        <v>50</v>
      </c>
      <c r="K113" s="789" t="s">
        <v>36</v>
      </c>
      <c r="L113" s="789" t="s">
        <v>36</v>
      </c>
      <c r="M113" s="789" t="s">
        <v>36</v>
      </c>
      <c r="N113" s="789" t="s">
        <v>36</v>
      </c>
      <c r="O113" s="789" t="s">
        <v>36</v>
      </c>
      <c r="P113" s="789" t="s">
        <v>0</v>
      </c>
      <c r="Q113" s="789" t="s">
        <v>0</v>
      </c>
      <c r="R113" s="781" t="s">
        <v>175</v>
      </c>
      <c r="S113" s="789" t="s">
        <v>175</v>
      </c>
      <c r="T113" s="789" t="s">
        <v>175</v>
      </c>
      <c r="U113" s="789" t="s">
        <v>175</v>
      </c>
      <c r="V113" s="789" t="s">
        <v>175</v>
      </c>
      <c r="W113" s="789" t="s">
        <v>176</v>
      </c>
      <c r="X113" s="789" t="s">
        <v>50</v>
      </c>
      <c r="Y113" s="789" t="s">
        <v>36</v>
      </c>
      <c r="Z113" s="789" t="s">
        <v>36</v>
      </c>
      <c r="AA113" s="789" t="s">
        <v>36</v>
      </c>
      <c r="AB113" s="789" t="s">
        <v>36</v>
      </c>
      <c r="AC113" s="789" t="s">
        <v>36</v>
      </c>
      <c r="AD113" s="789" t="s">
        <v>36</v>
      </c>
      <c r="AE113" s="789" t="s">
        <v>36</v>
      </c>
      <c r="AF113" s="1400" t="s">
        <v>175</v>
      </c>
      <c r="AG113" s="1400" t="s">
        <v>175</v>
      </c>
      <c r="AH113" s="1"/>
      <c r="AJ113" s="1969">
        <v>198.3</v>
      </c>
      <c r="AK113" s="1969"/>
      <c r="AL113" s="1969">
        <f t="shared" ref="AL113" si="10">IF(AJ113="","",SUM(AJ113:AK113))</f>
        <v>198.3</v>
      </c>
      <c r="AM113" s="1970">
        <f t="shared" ref="AM113" si="11">IF(AJ113="","",AL113-AJ113)</f>
        <v>0</v>
      </c>
      <c r="AN113" s="1970">
        <f>IF(AM113="","",AM113+'September 2023'!AN145)</f>
        <v>-19.570000000000022</v>
      </c>
    </row>
    <row r="114" spans="1:40" ht="22.35" customHeight="1" thickBot="1" x14ac:dyDescent="0.25">
      <c r="B114" s="1725" t="s">
        <v>0</v>
      </c>
      <c r="C114" s="335" t="s">
        <v>129</v>
      </c>
      <c r="D114" s="346" t="s">
        <v>0</v>
      </c>
      <c r="E114" s="1700" t="s">
        <v>0</v>
      </c>
      <c r="F114" s="346" t="s">
        <v>0</v>
      </c>
      <c r="G114" s="346" t="s">
        <v>0</v>
      </c>
      <c r="H114" s="339" t="s">
        <v>139</v>
      </c>
      <c r="I114" s="346" t="s">
        <v>128</v>
      </c>
      <c r="J114" s="346" t="s">
        <v>129</v>
      </c>
      <c r="K114" s="346"/>
      <c r="L114" s="483" t="s">
        <v>0</v>
      </c>
      <c r="M114" s="483" t="s">
        <v>0</v>
      </c>
      <c r="N114" s="335" t="s">
        <v>0</v>
      </c>
      <c r="O114" s="335" t="s">
        <v>139</v>
      </c>
      <c r="P114" s="335" t="s">
        <v>128</v>
      </c>
      <c r="Q114" s="335" t="s">
        <v>129</v>
      </c>
      <c r="R114" s="346" t="s">
        <v>0</v>
      </c>
      <c r="S114" s="346" t="s">
        <v>0</v>
      </c>
      <c r="T114" s="1700" t="s">
        <v>0</v>
      </c>
      <c r="U114" s="1700" t="s">
        <v>0</v>
      </c>
      <c r="V114" s="339" t="s">
        <v>139</v>
      </c>
      <c r="W114" s="1700" t="s">
        <v>128</v>
      </c>
      <c r="X114" s="346" t="s">
        <v>129</v>
      </c>
      <c r="Y114" s="1700"/>
      <c r="Z114" s="335" t="s">
        <v>0</v>
      </c>
      <c r="AA114" s="335" t="s">
        <v>0</v>
      </c>
      <c r="AB114" s="483" t="s">
        <v>0</v>
      </c>
      <c r="AC114" s="483" t="s">
        <v>139</v>
      </c>
      <c r="AD114" s="483" t="s">
        <v>128</v>
      </c>
      <c r="AE114" s="483" t="s">
        <v>129</v>
      </c>
      <c r="AF114" s="346" t="s">
        <v>0</v>
      </c>
      <c r="AG114" s="346" t="s">
        <v>0</v>
      </c>
      <c r="AH114" s="1"/>
      <c r="AJ114" s="2072"/>
      <c r="AK114" s="2072"/>
      <c r="AL114" s="2072"/>
      <c r="AM114" s="2073"/>
      <c r="AN114" s="2073"/>
    </row>
    <row r="115" spans="1:40" ht="22.35" customHeight="1" x14ac:dyDescent="0.2">
      <c r="B115" s="248"/>
      <c r="C115" s="249"/>
      <c r="D115" s="249"/>
      <c r="E115" s="250"/>
      <c r="F115" s="250"/>
      <c r="G115" s="250"/>
      <c r="H115" s="250"/>
      <c r="I115" s="250"/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  <c r="U115" s="250"/>
      <c r="V115" s="250"/>
      <c r="W115" s="250"/>
      <c r="X115" s="250"/>
      <c r="Y115" s="250"/>
      <c r="Z115" s="250"/>
      <c r="AA115" s="250"/>
      <c r="AB115" s="250"/>
      <c r="AC115" s="250"/>
      <c r="AD115" s="250"/>
      <c r="AE115" s="250"/>
      <c r="AF115" s="250"/>
      <c r="AG115" s="250"/>
      <c r="AH115" s="1"/>
      <c r="AJ115" s="124"/>
      <c r="AK115" s="124"/>
      <c r="AL115" s="124"/>
      <c r="AM115" s="217"/>
      <c r="AN115" s="217"/>
    </row>
    <row r="116" spans="1:40" ht="22.35" customHeight="1" thickBot="1" x14ac:dyDescent="0.25">
      <c r="A116" s="3" t="s">
        <v>400</v>
      </c>
      <c r="AH116" s="1"/>
      <c r="AJ116" s="124"/>
      <c r="AK116" s="124"/>
      <c r="AL116" s="124"/>
      <c r="AM116" s="217"/>
      <c r="AN116" s="217"/>
    </row>
    <row r="117" spans="1:40" ht="22.35" customHeight="1" thickBot="1" x14ac:dyDescent="0.3">
      <c r="B117" s="219"/>
      <c r="C117" s="220"/>
      <c r="D117" s="220"/>
      <c r="E117" s="223" t="s">
        <v>185</v>
      </c>
      <c r="F117" s="220"/>
      <c r="G117" s="220"/>
      <c r="H117" s="220"/>
      <c r="I117" s="220"/>
      <c r="J117" s="220"/>
      <c r="K117" s="228" t="s">
        <v>17</v>
      </c>
      <c r="L117" s="224"/>
      <c r="M117" s="224"/>
      <c r="N117" s="224"/>
      <c r="O117" s="224"/>
      <c r="P117" s="224"/>
      <c r="Q117" s="224"/>
      <c r="R117" s="224"/>
      <c r="S117" s="224"/>
      <c r="T117" s="225"/>
      <c r="AH117" s="1"/>
      <c r="AJ117" s="124"/>
      <c r="AK117" s="124"/>
      <c r="AL117" s="124"/>
      <c r="AM117" s="217"/>
      <c r="AN117" s="217"/>
    </row>
    <row r="118" spans="1:40" ht="22.35" customHeight="1" thickBot="1" x14ac:dyDescent="0.3">
      <c r="B118" s="219" t="s">
        <v>186</v>
      </c>
      <c r="C118" s="220"/>
      <c r="D118" s="220"/>
      <c r="E118" s="221" t="s">
        <v>200</v>
      </c>
      <c r="F118" s="220"/>
      <c r="G118" s="220"/>
      <c r="H118" s="220"/>
      <c r="I118" s="220"/>
      <c r="J118" s="220"/>
      <c r="K118" s="220" t="s">
        <v>431</v>
      </c>
      <c r="L118" s="220"/>
      <c r="M118" s="220"/>
      <c r="N118" s="220"/>
      <c r="O118" s="220"/>
      <c r="P118" s="220"/>
      <c r="Q118" s="220"/>
      <c r="R118" s="252" t="s">
        <v>202</v>
      </c>
      <c r="S118" s="252"/>
      <c r="T118" s="252"/>
      <c r="AH118" s="1"/>
      <c r="AJ118" s="124"/>
      <c r="AK118" s="124"/>
      <c r="AL118" s="124"/>
      <c r="AM118" s="217"/>
      <c r="AN118" s="217"/>
    </row>
    <row r="119" spans="1:40" ht="22.35" customHeight="1" thickBot="1" x14ac:dyDescent="0.3">
      <c r="B119" s="219" t="s">
        <v>102</v>
      </c>
      <c r="C119" s="220"/>
      <c r="D119" s="220"/>
      <c r="E119" s="223" t="s">
        <v>203</v>
      </c>
      <c r="F119" s="220"/>
      <c r="G119" s="220"/>
      <c r="H119" s="220"/>
      <c r="I119" s="220"/>
      <c r="J119" s="220"/>
      <c r="K119" s="220" t="s">
        <v>204</v>
      </c>
      <c r="L119" s="220"/>
      <c r="M119" s="220"/>
      <c r="N119" s="220"/>
      <c r="O119" s="220"/>
      <c r="P119" s="220"/>
      <c r="Q119" s="220"/>
      <c r="R119" s="220"/>
      <c r="S119" s="220"/>
      <c r="T119" s="222"/>
      <c r="AH119" s="1"/>
      <c r="AJ119" s="124"/>
      <c r="AK119" s="124"/>
      <c r="AL119" s="124"/>
      <c r="AM119" s="217"/>
      <c r="AN119" s="217"/>
    </row>
    <row r="120" spans="1:40" ht="22.35" customHeight="1" thickBot="1" x14ac:dyDescent="0.3">
      <c r="B120" s="219" t="s">
        <v>192</v>
      </c>
      <c r="C120" s="220"/>
      <c r="D120" s="220"/>
      <c r="E120" s="223" t="s">
        <v>205</v>
      </c>
      <c r="F120" s="220"/>
      <c r="G120" s="220"/>
      <c r="H120" s="220"/>
      <c r="I120" s="220"/>
      <c r="J120" s="220"/>
      <c r="K120" s="220" t="s">
        <v>206</v>
      </c>
      <c r="L120" s="245"/>
      <c r="M120" s="245"/>
      <c r="N120" s="245"/>
      <c r="O120" s="245"/>
      <c r="P120" s="245"/>
      <c r="Q120" s="245"/>
      <c r="R120" s="245"/>
      <c r="S120" s="245"/>
      <c r="T120" s="246"/>
      <c r="U120" s="109"/>
      <c r="V120" s="109"/>
      <c r="AH120" s="1"/>
      <c r="AJ120" s="124"/>
      <c r="AK120" s="124"/>
      <c r="AL120" s="124"/>
      <c r="AM120" s="217"/>
      <c r="AN120" s="217"/>
    </row>
    <row r="121" spans="1:40" ht="22.35" customHeight="1" thickBot="1" x14ac:dyDescent="0.25">
      <c r="T121" s="109"/>
      <c r="U121" s="109"/>
      <c r="V121" s="109"/>
      <c r="AH121" s="1"/>
      <c r="AJ121" s="124"/>
      <c r="AK121" s="124"/>
      <c r="AL121" s="124"/>
      <c r="AM121" s="217"/>
      <c r="AN121" s="217"/>
    </row>
    <row r="122" spans="1:40" ht="22.35" customHeight="1" thickBot="1" x14ac:dyDescent="0.25">
      <c r="B122" s="2287" t="s">
        <v>29</v>
      </c>
      <c r="C122" s="1727">
        <v>1</v>
      </c>
      <c r="D122" s="1469">
        <v>2</v>
      </c>
      <c r="E122" s="1469">
        <v>3</v>
      </c>
      <c r="F122" s="1469">
        <v>4</v>
      </c>
      <c r="G122" s="1469">
        <v>5</v>
      </c>
      <c r="H122" s="1469">
        <v>6</v>
      </c>
      <c r="I122" s="1728">
        <v>7</v>
      </c>
      <c r="J122" s="1728">
        <v>8</v>
      </c>
      <c r="K122" s="1469">
        <v>9</v>
      </c>
      <c r="L122" s="1469">
        <v>10</v>
      </c>
      <c r="M122" s="1469">
        <v>11</v>
      </c>
      <c r="N122" s="1469">
        <v>12</v>
      </c>
      <c r="O122" s="1469">
        <v>13</v>
      </c>
      <c r="P122" s="1728">
        <v>14</v>
      </c>
      <c r="Q122" s="1728">
        <v>15</v>
      </c>
      <c r="R122" s="1469">
        <v>16</v>
      </c>
      <c r="S122" s="1469">
        <v>17</v>
      </c>
      <c r="T122" s="1469">
        <v>18</v>
      </c>
      <c r="U122" s="1469">
        <v>19</v>
      </c>
      <c r="V122" s="1469">
        <v>20</v>
      </c>
      <c r="W122" s="1728">
        <v>21</v>
      </c>
      <c r="X122" s="1728">
        <v>22</v>
      </c>
      <c r="Y122" s="1469">
        <v>23</v>
      </c>
      <c r="Z122" s="1469">
        <v>24</v>
      </c>
      <c r="AA122" s="1469">
        <v>25</v>
      </c>
      <c r="AB122" s="1469">
        <v>26</v>
      </c>
      <c r="AC122" s="1469">
        <v>27</v>
      </c>
      <c r="AD122" s="1728">
        <v>28</v>
      </c>
      <c r="AE122" s="1728">
        <v>29</v>
      </c>
      <c r="AF122" s="1469">
        <v>30</v>
      </c>
      <c r="AG122" s="2288">
        <v>31</v>
      </c>
      <c r="AH122" s="1"/>
      <c r="AJ122" s="2184" t="s">
        <v>30</v>
      </c>
      <c r="AK122" s="2184" t="s">
        <v>44</v>
      </c>
      <c r="AL122" s="2184" t="s">
        <v>45</v>
      </c>
      <c r="AM122" s="2184" t="s">
        <v>46</v>
      </c>
      <c r="AN122" s="2184" t="s">
        <v>47</v>
      </c>
    </row>
    <row r="123" spans="1:40" ht="22.35" customHeight="1" x14ac:dyDescent="0.2">
      <c r="B123" s="1691" t="s">
        <v>169</v>
      </c>
      <c r="C123" s="2272" t="s">
        <v>120</v>
      </c>
      <c r="D123" s="2272" t="s">
        <v>36</v>
      </c>
      <c r="E123" s="2272" t="s">
        <v>36</v>
      </c>
      <c r="F123" s="2272" t="s">
        <v>36</v>
      </c>
      <c r="G123" s="2272" t="s">
        <v>36</v>
      </c>
      <c r="H123" s="2272" t="s">
        <v>36</v>
      </c>
      <c r="I123" s="2272" t="s">
        <v>36</v>
      </c>
      <c r="J123" s="2272" t="s">
        <v>36</v>
      </c>
      <c r="K123" s="2289" t="s">
        <v>140</v>
      </c>
      <c r="L123" s="2289" t="s">
        <v>140</v>
      </c>
      <c r="M123" s="2289" t="s">
        <v>140</v>
      </c>
      <c r="N123" s="2289" t="s">
        <v>140</v>
      </c>
      <c r="O123" s="2289" t="s">
        <v>140</v>
      </c>
      <c r="P123" s="2272" t="s">
        <v>159</v>
      </c>
      <c r="Q123" s="2272" t="s">
        <v>120</v>
      </c>
      <c r="R123" s="2272" t="s">
        <v>36</v>
      </c>
      <c r="S123" s="2272" t="s">
        <v>36</v>
      </c>
      <c r="T123" s="2272" t="s">
        <v>36</v>
      </c>
      <c r="U123" s="2272" t="s">
        <v>36</v>
      </c>
      <c r="V123" s="2272" t="s">
        <v>36</v>
      </c>
      <c r="W123" s="2272" t="s">
        <v>36</v>
      </c>
      <c r="X123" s="2272" t="s">
        <v>36</v>
      </c>
      <c r="Y123" s="2289" t="s">
        <v>140</v>
      </c>
      <c r="Z123" s="2289" t="s">
        <v>140</v>
      </c>
      <c r="AA123" s="2289" t="s">
        <v>140</v>
      </c>
      <c r="AB123" s="2289" t="s">
        <v>140</v>
      </c>
      <c r="AC123" s="2289" t="s">
        <v>140</v>
      </c>
      <c r="AD123" s="2272" t="s">
        <v>159</v>
      </c>
      <c r="AE123" s="2272" t="s">
        <v>120</v>
      </c>
      <c r="AF123" s="2272" t="s">
        <v>36</v>
      </c>
      <c r="AG123" s="2272" t="s">
        <v>36</v>
      </c>
      <c r="AH123" s="1"/>
      <c r="AJ123" s="2213">
        <v>144</v>
      </c>
      <c r="AK123" s="2213"/>
      <c r="AL123" s="2213">
        <f>IF(AJ123="","",SUM(AJ123:AK123))</f>
        <v>144</v>
      </c>
      <c r="AM123" s="2214">
        <f>IF(AJ123="","",AL123-AJ123)</f>
        <v>0</v>
      </c>
      <c r="AN123" s="2214">
        <f>IF(AM123="","",AM123+'September 2023'!AN155)</f>
        <v>0</v>
      </c>
    </row>
    <row r="124" spans="1:40" ht="22.35" customHeight="1" x14ac:dyDescent="0.2">
      <c r="B124" s="1932" t="s">
        <v>158</v>
      </c>
      <c r="C124" s="789" t="s">
        <v>36</v>
      </c>
      <c r="D124" s="781" t="s">
        <v>140</v>
      </c>
      <c r="E124" s="781" t="s">
        <v>140</v>
      </c>
      <c r="F124" s="781" t="s">
        <v>140</v>
      </c>
      <c r="G124" s="781" t="s">
        <v>140</v>
      </c>
      <c r="H124" s="781" t="s">
        <v>140</v>
      </c>
      <c r="I124" s="789" t="s">
        <v>159</v>
      </c>
      <c r="J124" s="789" t="s">
        <v>120</v>
      </c>
      <c r="K124" s="789" t="s">
        <v>36</v>
      </c>
      <c r="L124" s="789" t="s">
        <v>36</v>
      </c>
      <c r="M124" s="789" t="s">
        <v>36</v>
      </c>
      <c r="N124" s="789" t="s">
        <v>36</v>
      </c>
      <c r="O124" s="789" t="s">
        <v>36</v>
      </c>
      <c r="P124" s="789" t="s">
        <v>36</v>
      </c>
      <c r="Q124" s="789" t="s">
        <v>36</v>
      </c>
      <c r="R124" s="781" t="s">
        <v>140</v>
      </c>
      <c r="S124" s="781" t="s">
        <v>140</v>
      </c>
      <c r="T124" s="781" t="s">
        <v>140</v>
      </c>
      <c r="U124" s="781" t="s">
        <v>140</v>
      </c>
      <c r="V124" s="781" t="s">
        <v>140</v>
      </c>
      <c r="W124" s="789" t="s">
        <v>159</v>
      </c>
      <c r="X124" s="789" t="s">
        <v>120</v>
      </c>
      <c r="Y124" s="789" t="s">
        <v>36</v>
      </c>
      <c r="Z124" s="789" t="s">
        <v>36</v>
      </c>
      <c r="AA124" s="789" t="s">
        <v>36</v>
      </c>
      <c r="AB124" s="789" t="s">
        <v>36</v>
      </c>
      <c r="AC124" s="789" t="s">
        <v>36</v>
      </c>
      <c r="AD124" s="789" t="s">
        <v>36</v>
      </c>
      <c r="AE124" s="789" t="s">
        <v>36</v>
      </c>
      <c r="AF124" s="781" t="s">
        <v>140</v>
      </c>
      <c r="AG124" s="781" t="s">
        <v>140</v>
      </c>
      <c r="AH124" s="1"/>
      <c r="AJ124" s="2213">
        <v>161.30000000000001</v>
      </c>
      <c r="AK124" s="2213"/>
      <c r="AL124" s="2213">
        <f>IF(AJ124="","",SUM(AJ124:AK124))</f>
        <v>161.30000000000001</v>
      </c>
      <c r="AM124" s="2214">
        <f>IF(AJ124="","",AL124-AJ124)</f>
        <v>0</v>
      </c>
      <c r="AN124" s="2214">
        <f>IF(AM124="","",AM124+'September 2023'!AN156)</f>
        <v>0</v>
      </c>
    </row>
    <row r="125" spans="1:40" ht="22.35" customHeight="1" thickBot="1" x14ac:dyDescent="0.25">
      <c r="B125" s="2076" t="s">
        <v>0</v>
      </c>
      <c r="C125" s="483" t="s">
        <v>123</v>
      </c>
      <c r="D125" s="483" t="s">
        <v>36</v>
      </c>
      <c r="E125" s="483" t="s">
        <v>36</v>
      </c>
      <c r="F125" s="483" t="s">
        <v>36</v>
      </c>
      <c r="G125" s="483" t="s">
        <v>36</v>
      </c>
      <c r="H125" s="483" t="s">
        <v>124</v>
      </c>
      <c r="I125" s="483" t="s">
        <v>122</v>
      </c>
      <c r="J125" s="483" t="s">
        <v>123</v>
      </c>
      <c r="K125" s="483" t="s">
        <v>36</v>
      </c>
      <c r="L125" s="483" t="s">
        <v>36</v>
      </c>
      <c r="M125" s="483" t="s">
        <v>36</v>
      </c>
      <c r="N125" s="483" t="s">
        <v>36</v>
      </c>
      <c r="O125" s="483" t="s">
        <v>124</v>
      </c>
      <c r="P125" s="483" t="s">
        <v>122</v>
      </c>
      <c r="Q125" s="483" t="s">
        <v>123</v>
      </c>
      <c r="R125" s="483" t="s">
        <v>36</v>
      </c>
      <c r="S125" s="483" t="s">
        <v>36</v>
      </c>
      <c r="T125" s="483" t="s">
        <v>36</v>
      </c>
      <c r="U125" s="483" t="s">
        <v>36</v>
      </c>
      <c r="V125" s="483" t="s">
        <v>124</v>
      </c>
      <c r="W125" s="483" t="s">
        <v>122</v>
      </c>
      <c r="X125" s="483" t="s">
        <v>123</v>
      </c>
      <c r="Y125" s="483" t="s">
        <v>36</v>
      </c>
      <c r="Z125" s="483" t="s">
        <v>36</v>
      </c>
      <c r="AA125" s="483" t="s">
        <v>36</v>
      </c>
      <c r="AB125" s="483" t="s">
        <v>36</v>
      </c>
      <c r="AC125" s="483" t="s">
        <v>124</v>
      </c>
      <c r="AD125" s="483" t="s">
        <v>122</v>
      </c>
      <c r="AE125" s="483" t="s">
        <v>123</v>
      </c>
      <c r="AF125" s="483" t="s">
        <v>36</v>
      </c>
      <c r="AG125" s="483" t="s">
        <v>36</v>
      </c>
      <c r="AH125" s="1"/>
    </row>
    <row r="126" spans="1:40" ht="22.35" customHeight="1" x14ac:dyDescent="0.2">
      <c r="B126" s="251" t="s">
        <v>0</v>
      </c>
      <c r="C126" s="250" t="s">
        <v>0</v>
      </c>
      <c r="D126" s="250" t="s">
        <v>0</v>
      </c>
      <c r="E126" s="250" t="s">
        <v>0</v>
      </c>
      <c r="F126" s="250" t="s">
        <v>0</v>
      </c>
      <c r="G126" s="250" t="s">
        <v>0</v>
      </c>
      <c r="H126" s="250" t="s">
        <v>0</v>
      </c>
      <c r="I126" s="250" t="s">
        <v>0</v>
      </c>
      <c r="J126" s="250" t="s">
        <v>0</v>
      </c>
      <c r="K126" s="250" t="s">
        <v>0</v>
      </c>
      <c r="L126" s="250" t="s">
        <v>0</v>
      </c>
      <c r="M126" s="250" t="s">
        <v>0</v>
      </c>
      <c r="N126" s="250" t="s">
        <v>0</v>
      </c>
      <c r="O126" s="250" t="s">
        <v>0</v>
      </c>
      <c r="P126" s="250" t="s">
        <v>0</v>
      </c>
      <c r="Q126" s="250" t="s">
        <v>0</v>
      </c>
      <c r="R126" s="250" t="s">
        <v>0</v>
      </c>
      <c r="S126" s="250" t="s">
        <v>0</v>
      </c>
      <c r="T126" s="250" t="s">
        <v>0</v>
      </c>
      <c r="U126" s="250" t="s">
        <v>0</v>
      </c>
      <c r="V126" s="250" t="s">
        <v>0</v>
      </c>
      <c r="W126" s="250" t="s">
        <v>0</v>
      </c>
      <c r="X126" s="250" t="s">
        <v>0</v>
      </c>
      <c r="Y126" s="250" t="s">
        <v>0</v>
      </c>
      <c r="Z126" s="250" t="s">
        <v>0</v>
      </c>
      <c r="AA126" s="250" t="s">
        <v>0</v>
      </c>
      <c r="AB126" s="250" t="s">
        <v>0</v>
      </c>
      <c r="AC126" s="250" t="s">
        <v>0</v>
      </c>
      <c r="AD126" s="250" t="s">
        <v>0</v>
      </c>
      <c r="AE126" s="250" t="s">
        <v>0</v>
      </c>
      <c r="AF126" s="250" t="s">
        <v>0</v>
      </c>
      <c r="AG126" s="250" t="s">
        <v>0</v>
      </c>
      <c r="AH126" s="1"/>
      <c r="AJ126" s="124"/>
      <c r="AK126" s="124"/>
      <c r="AL126" s="124"/>
      <c r="AM126" s="217"/>
      <c r="AN126" s="217"/>
    </row>
    <row r="127" spans="1:40" ht="22.35" customHeight="1" thickBot="1" x14ac:dyDescent="0.25">
      <c r="A127" s="3" t="s">
        <v>474</v>
      </c>
      <c r="AH127" s="1"/>
      <c r="AJ127" s="124"/>
      <c r="AK127" s="124"/>
      <c r="AL127" s="124"/>
      <c r="AM127" s="217"/>
      <c r="AN127" s="217"/>
    </row>
    <row r="128" spans="1:40" ht="22.35" customHeight="1" thickBot="1" x14ac:dyDescent="0.3">
      <c r="B128" s="219"/>
      <c r="C128" s="220"/>
      <c r="D128" s="220"/>
      <c r="E128" s="223" t="s">
        <v>185</v>
      </c>
      <c r="F128" s="220"/>
      <c r="G128" s="220"/>
      <c r="H128" s="220"/>
      <c r="I128" s="220"/>
      <c r="J128" s="220"/>
      <c r="K128" s="228" t="s">
        <v>17</v>
      </c>
      <c r="L128" s="224"/>
      <c r="M128" s="224"/>
      <c r="N128" s="224"/>
      <c r="O128" s="224"/>
      <c r="P128" s="224"/>
      <c r="Q128" s="224"/>
      <c r="R128" s="224"/>
      <c r="S128" s="224"/>
      <c r="T128" s="225"/>
      <c r="AH128" s="1"/>
      <c r="AJ128" s="124"/>
      <c r="AK128" s="124"/>
      <c r="AL128" s="124"/>
      <c r="AM128" s="217"/>
      <c r="AN128" s="217"/>
    </row>
    <row r="129" spans="1:40" ht="22.35" customHeight="1" thickBot="1" x14ac:dyDescent="0.3">
      <c r="B129" s="219" t="s">
        <v>186</v>
      </c>
      <c r="C129" s="220"/>
      <c r="D129" s="220"/>
      <c r="E129" s="221" t="s">
        <v>475</v>
      </c>
      <c r="F129" s="220"/>
      <c r="G129" s="220"/>
      <c r="H129" s="220"/>
      <c r="I129" s="220"/>
      <c r="J129" s="220"/>
      <c r="K129" s="220" t="s">
        <v>476</v>
      </c>
      <c r="L129" s="220"/>
      <c r="M129" s="220"/>
      <c r="N129" s="220"/>
      <c r="O129" s="220"/>
      <c r="P129" s="220"/>
      <c r="Q129" s="220"/>
      <c r="R129" s="252" t="s">
        <v>477</v>
      </c>
      <c r="S129" s="252"/>
      <c r="T129" s="252"/>
      <c r="AH129" s="1"/>
      <c r="AJ129" s="124"/>
      <c r="AK129" s="124"/>
      <c r="AL129" s="124"/>
      <c r="AM129" s="217"/>
      <c r="AN129" s="217"/>
    </row>
    <row r="130" spans="1:40" ht="22.35" customHeight="1" thickBot="1" x14ac:dyDescent="0.3">
      <c r="B130" s="219" t="s">
        <v>102</v>
      </c>
      <c r="C130" s="220"/>
      <c r="D130" s="220"/>
      <c r="E130" s="223" t="s">
        <v>478</v>
      </c>
      <c r="F130" s="220"/>
      <c r="G130" s="220"/>
      <c r="H130" s="220"/>
      <c r="I130" s="220"/>
      <c r="J130" s="220"/>
      <c r="K130" s="220" t="s">
        <v>479</v>
      </c>
      <c r="L130" s="220"/>
      <c r="M130" s="220"/>
      <c r="N130" s="220"/>
      <c r="O130" s="220"/>
      <c r="P130" s="220"/>
      <c r="Q130" s="220"/>
      <c r="R130" s="220"/>
      <c r="S130" s="220"/>
      <c r="T130" s="222"/>
      <c r="AH130" s="1"/>
      <c r="AJ130" s="124"/>
      <c r="AK130" s="124"/>
      <c r="AL130" s="124"/>
      <c r="AM130" s="217"/>
      <c r="AN130" s="217"/>
    </row>
    <row r="131" spans="1:40" ht="22.35" customHeight="1" thickBot="1" x14ac:dyDescent="0.3">
      <c r="B131" s="219" t="s">
        <v>192</v>
      </c>
      <c r="C131" s="220"/>
      <c r="D131" s="220"/>
      <c r="E131" s="223" t="s">
        <v>480</v>
      </c>
      <c r="F131" s="220"/>
      <c r="G131" s="220"/>
      <c r="H131" s="220"/>
      <c r="I131" s="220"/>
      <c r="J131" s="220"/>
      <c r="K131" s="220" t="s">
        <v>481</v>
      </c>
      <c r="L131" s="245"/>
      <c r="M131" s="245"/>
      <c r="N131" s="245"/>
      <c r="O131" s="245"/>
      <c r="P131" s="245"/>
      <c r="Q131" s="245"/>
      <c r="R131" s="245"/>
      <c r="S131" s="245"/>
      <c r="T131" s="246"/>
      <c r="U131" s="109"/>
      <c r="V131" s="109"/>
      <c r="AH131" s="1"/>
      <c r="AJ131" s="124"/>
      <c r="AK131" s="124"/>
      <c r="AL131" s="124"/>
      <c r="AM131" s="217"/>
      <c r="AN131" s="217"/>
    </row>
    <row r="132" spans="1:40" ht="22.35" customHeight="1" thickBot="1" x14ac:dyDescent="0.25">
      <c r="T132" s="109"/>
      <c r="U132" s="109"/>
      <c r="V132" s="109"/>
      <c r="AH132" s="1"/>
      <c r="AJ132" s="124"/>
      <c r="AK132" s="124"/>
      <c r="AL132" s="124"/>
      <c r="AM132" s="217"/>
      <c r="AN132" s="217"/>
    </row>
    <row r="133" spans="1:40" ht="22.35" customHeight="1" thickBot="1" x14ac:dyDescent="0.25">
      <c r="B133" s="2287" t="s">
        <v>29</v>
      </c>
      <c r="C133" s="1716">
        <v>1</v>
      </c>
      <c r="D133" s="1685">
        <v>2</v>
      </c>
      <c r="E133" s="1685">
        <v>3</v>
      </c>
      <c r="F133" s="1685">
        <v>4</v>
      </c>
      <c r="G133" s="1685">
        <v>5</v>
      </c>
      <c r="H133" s="1685">
        <v>6</v>
      </c>
      <c r="I133" s="1716">
        <v>7</v>
      </c>
      <c r="J133" s="1716">
        <v>8</v>
      </c>
      <c r="K133" s="1685">
        <v>9</v>
      </c>
      <c r="L133" s="1685">
        <v>10</v>
      </c>
      <c r="M133" s="1685">
        <v>11</v>
      </c>
      <c r="N133" s="1685">
        <v>12</v>
      </c>
      <c r="O133" s="1685">
        <v>13</v>
      </c>
      <c r="P133" s="1716">
        <v>14</v>
      </c>
      <c r="Q133" s="1716">
        <v>15</v>
      </c>
      <c r="R133" s="1685">
        <v>16</v>
      </c>
      <c r="S133" s="1685">
        <v>17</v>
      </c>
      <c r="T133" s="1685">
        <v>18</v>
      </c>
      <c r="U133" s="1685">
        <v>19</v>
      </c>
      <c r="V133" s="1685">
        <v>20</v>
      </c>
      <c r="W133" s="1716">
        <v>21</v>
      </c>
      <c r="X133" s="1716">
        <v>22</v>
      </c>
      <c r="Y133" s="1685">
        <v>23</v>
      </c>
      <c r="Z133" s="1685">
        <v>24</v>
      </c>
      <c r="AA133" s="1685">
        <v>25</v>
      </c>
      <c r="AB133" s="1685">
        <v>26</v>
      </c>
      <c r="AC133" s="1685">
        <v>27</v>
      </c>
      <c r="AD133" s="1716">
        <v>28</v>
      </c>
      <c r="AE133" s="1716">
        <v>29</v>
      </c>
      <c r="AF133" s="1685">
        <v>30</v>
      </c>
      <c r="AG133" s="1699">
        <v>31</v>
      </c>
      <c r="AH133" s="1"/>
      <c r="AJ133" s="124"/>
      <c r="AK133" s="124"/>
      <c r="AL133" s="124"/>
      <c r="AM133" s="217"/>
      <c r="AN133" s="217"/>
    </row>
    <row r="134" spans="1:40" ht="22.35" customHeight="1" x14ac:dyDescent="0.2">
      <c r="B134" s="2290" t="s">
        <v>0</v>
      </c>
      <c r="C134" s="1826" t="s">
        <v>484</v>
      </c>
      <c r="D134" s="1826" t="s">
        <v>36</v>
      </c>
      <c r="E134" s="1826" t="s">
        <v>36</v>
      </c>
      <c r="F134" s="1826" t="s">
        <v>36</v>
      </c>
      <c r="G134" s="1826" t="s">
        <v>36</v>
      </c>
      <c r="H134" s="1826" t="s">
        <v>36</v>
      </c>
      <c r="I134" s="1826" t="s">
        <v>36</v>
      </c>
      <c r="J134" s="1826" t="s">
        <v>36</v>
      </c>
      <c r="K134" s="1400" t="s">
        <v>482</v>
      </c>
      <c r="L134" s="1400" t="s">
        <v>482</v>
      </c>
      <c r="M134" s="1400" t="s">
        <v>482</v>
      </c>
      <c r="N134" s="1400" t="s">
        <v>482</v>
      </c>
      <c r="O134" s="1400" t="s">
        <v>482</v>
      </c>
      <c r="P134" s="1826" t="s">
        <v>483</v>
      </c>
      <c r="Q134" s="1826" t="s">
        <v>484</v>
      </c>
      <c r="R134" s="1826" t="s">
        <v>36</v>
      </c>
      <c r="S134" s="1826" t="s">
        <v>36</v>
      </c>
      <c r="T134" s="1826" t="s">
        <v>36</v>
      </c>
      <c r="U134" s="1826" t="s">
        <v>36</v>
      </c>
      <c r="V134" s="1826" t="s">
        <v>36</v>
      </c>
      <c r="W134" s="1826" t="s">
        <v>36</v>
      </c>
      <c r="X134" s="1826" t="s">
        <v>36</v>
      </c>
      <c r="Y134" s="1400" t="s">
        <v>482</v>
      </c>
      <c r="Z134" s="1400" t="s">
        <v>482</v>
      </c>
      <c r="AA134" s="1400" t="s">
        <v>482</v>
      </c>
      <c r="AB134" s="1400" t="s">
        <v>482</v>
      </c>
      <c r="AC134" s="1400" t="s">
        <v>482</v>
      </c>
      <c r="AD134" s="1826" t="s">
        <v>483</v>
      </c>
      <c r="AE134" s="1826" t="s">
        <v>484</v>
      </c>
      <c r="AF134" s="1826" t="s">
        <v>36</v>
      </c>
      <c r="AG134" s="1826" t="s">
        <v>36</v>
      </c>
      <c r="AH134" s="1"/>
      <c r="AJ134" s="124"/>
      <c r="AK134" s="124"/>
      <c r="AL134" s="124"/>
      <c r="AM134" s="217"/>
      <c r="AN134" s="217"/>
    </row>
    <row r="135" spans="1:40" ht="22.35" customHeight="1" x14ac:dyDescent="0.2">
      <c r="B135" s="981" t="s">
        <v>0</v>
      </c>
      <c r="C135" s="789" t="s">
        <v>36</v>
      </c>
      <c r="D135" s="781" t="s">
        <v>482</v>
      </c>
      <c r="E135" s="781" t="s">
        <v>482</v>
      </c>
      <c r="F135" s="781" t="s">
        <v>482</v>
      </c>
      <c r="G135" s="781" t="s">
        <v>482</v>
      </c>
      <c r="H135" s="781" t="s">
        <v>482</v>
      </c>
      <c r="I135" s="789" t="s">
        <v>483</v>
      </c>
      <c r="J135" s="789" t="s">
        <v>484</v>
      </c>
      <c r="K135" s="789" t="s">
        <v>36</v>
      </c>
      <c r="L135" s="789" t="s">
        <v>36</v>
      </c>
      <c r="M135" s="789" t="s">
        <v>36</v>
      </c>
      <c r="N135" s="789" t="s">
        <v>36</v>
      </c>
      <c r="O135" s="789" t="s">
        <v>36</v>
      </c>
      <c r="P135" s="789" t="s">
        <v>36</v>
      </c>
      <c r="Q135" s="789" t="s">
        <v>36</v>
      </c>
      <c r="R135" s="781" t="s">
        <v>482</v>
      </c>
      <c r="S135" s="781" t="s">
        <v>482</v>
      </c>
      <c r="T135" s="781" t="s">
        <v>482</v>
      </c>
      <c r="U135" s="781" t="s">
        <v>482</v>
      </c>
      <c r="V135" s="781" t="s">
        <v>482</v>
      </c>
      <c r="W135" s="789" t="s">
        <v>483</v>
      </c>
      <c r="X135" s="789" t="s">
        <v>484</v>
      </c>
      <c r="Y135" s="789" t="s">
        <v>36</v>
      </c>
      <c r="Z135" s="789" t="s">
        <v>36</v>
      </c>
      <c r="AA135" s="789" t="s">
        <v>36</v>
      </c>
      <c r="AB135" s="789" t="s">
        <v>36</v>
      </c>
      <c r="AC135" s="789" t="s">
        <v>36</v>
      </c>
      <c r="AD135" s="789" t="s">
        <v>36</v>
      </c>
      <c r="AE135" s="789" t="s">
        <v>36</v>
      </c>
      <c r="AF135" s="781" t="s">
        <v>482</v>
      </c>
      <c r="AG135" s="781" t="s">
        <v>482</v>
      </c>
      <c r="AH135" s="1"/>
      <c r="AJ135" s="124"/>
      <c r="AK135" s="124"/>
      <c r="AL135" s="124"/>
      <c r="AM135" s="217"/>
      <c r="AN135" s="217"/>
    </row>
    <row r="136" spans="1:40" ht="22.35" customHeight="1" thickBot="1" x14ac:dyDescent="0.25">
      <c r="B136" s="354" t="s">
        <v>0</v>
      </c>
      <c r="C136" s="335" t="s">
        <v>487</v>
      </c>
      <c r="D136" s="335" t="s">
        <v>36</v>
      </c>
      <c r="E136" s="335" t="s">
        <v>36</v>
      </c>
      <c r="F136" s="335" t="s">
        <v>36</v>
      </c>
      <c r="G136" s="335" t="s">
        <v>36</v>
      </c>
      <c r="H136" s="335" t="s">
        <v>485</v>
      </c>
      <c r="I136" s="335" t="s">
        <v>486</v>
      </c>
      <c r="J136" s="335" t="s">
        <v>487</v>
      </c>
      <c r="K136" s="335" t="s">
        <v>36</v>
      </c>
      <c r="L136" s="335" t="s">
        <v>36</v>
      </c>
      <c r="M136" s="335" t="s">
        <v>36</v>
      </c>
      <c r="N136" s="335" t="s">
        <v>36</v>
      </c>
      <c r="O136" s="335" t="s">
        <v>485</v>
      </c>
      <c r="P136" s="335" t="s">
        <v>486</v>
      </c>
      <c r="Q136" s="335" t="s">
        <v>487</v>
      </c>
      <c r="R136" s="335" t="s">
        <v>36</v>
      </c>
      <c r="S136" s="335" t="s">
        <v>36</v>
      </c>
      <c r="T136" s="335" t="s">
        <v>36</v>
      </c>
      <c r="U136" s="335" t="s">
        <v>36</v>
      </c>
      <c r="V136" s="335" t="s">
        <v>485</v>
      </c>
      <c r="W136" s="335" t="s">
        <v>486</v>
      </c>
      <c r="X136" s="335" t="s">
        <v>487</v>
      </c>
      <c r="Y136" s="335" t="s">
        <v>36</v>
      </c>
      <c r="Z136" s="335" t="s">
        <v>36</v>
      </c>
      <c r="AA136" s="335" t="s">
        <v>36</v>
      </c>
      <c r="AB136" s="335" t="s">
        <v>36</v>
      </c>
      <c r="AC136" s="335" t="s">
        <v>485</v>
      </c>
      <c r="AD136" s="335" t="s">
        <v>486</v>
      </c>
      <c r="AE136" s="335" t="s">
        <v>487</v>
      </c>
      <c r="AF136" s="335" t="s">
        <v>36</v>
      </c>
      <c r="AG136" s="335" t="s">
        <v>36</v>
      </c>
      <c r="AH136" s="1"/>
      <c r="AJ136" s="124"/>
      <c r="AK136" s="124"/>
      <c r="AL136" s="124"/>
      <c r="AM136" s="217"/>
      <c r="AN136" s="217"/>
    </row>
    <row r="137" spans="1:40" ht="22.35" customHeight="1" x14ac:dyDescent="0.2">
      <c r="B137" s="128"/>
      <c r="C137" s="129"/>
      <c r="D137" s="129"/>
      <c r="E137" s="129"/>
      <c r="F137" s="129"/>
      <c r="G137" s="129"/>
      <c r="H137" s="129"/>
      <c r="I137" s="129"/>
      <c r="J137" s="129"/>
      <c r="K137" s="129"/>
      <c r="L137" s="129"/>
      <c r="M137" s="129"/>
      <c r="N137" s="129"/>
      <c r="O137" s="129"/>
      <c r="P137" s="129"/>
      <c r="Q137" s="129"/>
      <c r="R137" s="129"/>
      <c r="S137" s="129"/>
      <c r="T137" s="129"/>
      <c r="U137" s="129"/>
      <c r="V137" s="129"/>
      <c r="W137" s="129"/>
      <c r="X137" s="129"/>
      <c r="Y137" s="129"/>
      <c r="Z137" s="129"/>
      <c r="AA137" s="129"/>
      <c r="AB137" s="129"/>
      <c r="AC137" s="129"/>
      <c r="AD137" s="129"/>
      <c r="AE137" s="129"/>
      <c r="AF137" s="129"/>
      <c r="AG137" s="129"/>
      <c r="AH137" s="1"/>
    </row>
    <row r="138" spans="1:40" ht="22.35" customHeight="1" thickBot="1" x14ac:dyDescent="0.25">
      <c r="A138" s="108" t="s">
        <v>207</v>
      </c>
    </row>
    <row r="139" spans="1:40" ht="22.35" customHeight="1" thickBot="1" x14ac:dyDescent="0.25">
      <c r="B139" s="2291" t="s">
        <v>208</v>
      </c>
      <c r="C139" s="2292"/>
      <c r="D139" s="1571" t="s">
        <v>97</v>
      </c>
      <c r="E139" s="1571"/>
      <c r="F139" s="2293"/>
      <c r="G139" s="2292"/>
      <c r="H139" s="1571" t="s">
        <v>98</v>
      </c>
      <c r="I139" s="1571"/>
      <c r="J139" s="2293"/>
      <c r="K139" s="2292"/>
      <c r="L139" s="1571" t="s">
        <v>99</v>
      </c>
      <c r="M139" s="1571"/>
      <c r="N139" s="2293"/>
      <c r="O139" s="2292"/>
      <c r="P139" s="1571" t="s">
        <v>100</v>
      </c>
      <c r="Q139" s="1571"/>
      <c r="R139" s="2293"/>
      <c r="S139" s="2292"/>
      <c r="T139" s="1571" t="s">
        <v>101</v>
      </c>
      <c r="U139" s="1571"/>
      <c r="V139" s="2293"/>
      <c r="W139" s="2292"/>
      <c r="X139" s="1571" t="s">
        <v>102</v>
      </c>
      <c r="Y139" s="1571"/>
      <c r="Z139" s="2293"/>
      <c r="AA139" s="2292"/>
      <c r="AB139" s="1571" t="s">
        <v>103</v>
      </c>
      <c r="AC139" s="1571"/>
      <c r="AD139" s="1571"/>
      <c r="AE139" s="1571" t="s">
        <v>209</v>
      </c>
      <c r="AF139" s="1571"/>
      <c r="AG139" s="1571"/>
      <c r="AH139" s="1571"/>
      <c r="AI139" s="2294"/>
    </row>
    <row r="140" spans="1:40" ht="22.35" customHeight="1" x14ac:dyDescent="0.2">
      <c r="B140" s="2295" t="s">
        <v>210</v>
      </c>
      <c r="C140" s="2296" t="s">
        <v>211</v>
      </c>
      <c r="D140" s="1571"/>
      <c r="E140" s="2226"/>
      <c r="F140" s="2297"/>
      <c r="G140" s="2296" t="s">
        <v>211</v>
      </c>
      <c r="H140" s="2298"/>
      <c r="I140" s="2226"/>
      <c r="J140" s="2297"/>
      <c r="K140" s="2299" t="s">
        <v>211</v>
      </c>
      <c r="L140" s="1571"/>
      <c r="M140" s="1571"/>
      <c r="N140" s="2293"/>
      <c r="O140" s="2299" t="s">
        <v>212</v>
      </c>
      <c r="P140" s="2300"/>
      <c r="Q140" s="2226"/>
      <c r="R140" s="2297"/>
      <c r="S140" s="2296" t="s">
        <v>213</v>
      </c>
      <c r="T140" s="2226"/>
      <c r="U140" s="2226"/>
      <c r="V140" s="2226"/>
      <c r="W140" s="2301"/>
      <c r="X140" s="2302"/>
      <c r="Y140" s="2302"/>
      <c r="Z140" s="2303"/>
      <c r="AA140" s="2226"/>
      <c r="AB140" s="2226"/>
      <c r="AC140" s="2226"/>
      <c r="AD140" s="2226"/>
      <c r="AE140" s="2304">
        <v>37</v>
      </c>
      <c r="AF140" s="1571"/>
      <c r="AG140" s="2226"/>
      <c r="AH140" s="2226"/>
      <c r="AI140" s="2227"/>
    </row>
    <row r="141" spans="1:40" ht="22.35" customHeight="1" x14ac:dyDescent="0.2">
      <c r="B141" s="1740" t="s">
        <v>214</v>
      </c>
      <c r="C141" s="1632" t="s">
        <v>432</v>
      </c>
      <c r="D141" s="1501"/>
      <c r="E141" s="1501"/>
      <c r="F141" s="1509"/>
      <c r="G141" s="1632" t="s">
        <v>433</v>
      </c>
      <c r="H141" s="1585"/>
      <c r="I141" s="1501"/>
      <c r="J141" s="1509"/>
      <c r="K141" s="1632" t="s">
        <v>217</v>
      </c>
      <c r="L141" s="1585" t="s">
        <v>434</v>
      </c>
      <c r="M141" s="1501"/>
      <c r="N141" s="1509"/>
      <c r="O141" s="1632" t="s">
        <v>217</v>
      </c>
      <c r="P141" s="1585" t="s">
        <v>434</v>
      </c>
      <c r="Q141" s="1501"/>
      <c r="R141" s="1509"/>
      <c r="S141" s="1632" t="s">
        <v>435</v>
      </c>
      <c r="T141" s="1501"/>
      <c r="U141" s="1501"/>
      <c r="V141" s="1509"/>
      <c r="W141" s="2081" t="s">
        <v>117</v>
      </c>
      <c r="X141" s="2082" t="s">
        <v>220</v>
      </c>
      <c r="Y141" s="2165"/>
      <c r="Z141" s="2165"/>
      <c r="AA141" s="1741" t="s">
        <v>117</v>
      </c>
      <c r="AB141" s="1585" t="s">
        <v>220</v>
      </c>
      <c r="AC141" s="1741"/>
      <c r="AD141" s="1741"/>
      <c r="AE141" s="1741">
        <v>68</v>
      </c>
      <c r="AF141" s="1501"/>
      <c r="AG141" s="1501"/>
      <c r="AH141" s="1501"/>
      <c r="AI141" s="1510"/>
    </row>
    <row r="142" spans="1:40" ht="22.35" customHeight="1" x14ac:dyDescent="0.2">
      <c r="B142" s="1740" t="s">
        <v>221</v>
      </c>
      <c r="C142" s="1742" t="s">
        <v>222</v>
      </c>
      <c r="D142" s="1501"/>
      <c r="E142" s="1501"/>
      <c r="F142" s="1509"/>
      <c r="G142" s="1585" t="s">
        <v>222</v>
      </c>
      <c r="H142" s="1585"/>
      <c r="I142" s="1501"/>
      <c r="J142" s="1509"/>
      <c r="K142" s="1585" t="s">
        <v>222</v>
      </c>
      <c r="L142" s="1501"/>
      <c r="M142" s="1501"/>
      <c r="N142" s="1509"/>
      <c r="O142" s="1585" t="s">
        <v>222</v>
      </c>
      <c r="P142" s="1585"/>
      <c r="Q142" s="1501"/>
      <c r="R142" s="1509"/>
      <c r="S142" s="1585" t="s">
        <v>222</v>
      </c>
      <c r="T142" s="1501"/>
      <c r="U142" s="1501"/>
      <c r="V142" s="1509"/>
      <c r="W142" s="1741"/>
      <c r="X142" s="1501"/>
      <c r="Y142" s="1501"/>
      <c r="Z142" s="1509"/>
      <c r="AA142" s="1741"/>
      <c r="AB142" s="1501"/>
      <c r="AC142" s="1501"/>
      <c r="AD142" s="1501"/>
      <c r="AE142" s="1741">
        <v>0</v>
      </c>
      <c r="AF142" s="1501"/>
      <c r="AG142" s="1501"/>
      <c r="AH142" s="1501"/>
      <c r="AI142" s="1510"/>
    </row>
    <row r="143" spans="1:40" ht="22.35" customHeight="1" thickBot="1" x14ac:dyDescent="0.25">
      <c r="B143" s="1743" t="s">
        <v>223</v>
      </c>
      <c r="C143" s="1744" t="s">
        <v>211</v>
      </c>
      <c r="D143" s="200"/>
      <c r="E143" s="1588"/>
      <c r="F143" s="1590"/>
      <c r="G143" s="1744" t="s">
        <v>211</v>
      </c>
      <c r="H143" s="202"/>
      <c r="I143" s="1588"/>
      <c r="J143" s="1590"/>
      <c r="K143" s="1744" t="s">
        <v>211</v>
      </c>
      <c r="L143" s="200"/>
      <c r="M143" s="1588"/>
      <c r="N143" s="1590"/>
      <c r="O143" s="1744" t="s">
        <v>212</v>
      </c>
      <c r="P143" s="1592"/>
      <c r="Q143" s="1588"/>
      <c r="R143" s="1590"/>
      <c r="S143" s="1744" t="s">
        <v>213</v>
      </c>
      <c r="T143" s="1588"/>
      <c r="U143" s="1588"/>
      <c r="V143" s="1588"/>
      <c r="W143" s="1745"/>
      <c r="X143" s="1588"/>
      <c r="Y143" s="1588"/>
      <c r="Z143" s="1746"/>
      <c r="AA143" s="1588"/>
      <c r="AB143" s="1588"/>
      <c r="AC143" s="1588"/>
      <c r="AD143" s="1588"/>
      <c r="AE143" s="1747">
        <v>37</v>
      </c>
      <c r="AF143" s="1588"/>
      <c r="AG143" s="1588"/>
      <c r="AH143" s="1588"/>
      <c r="AI143" s="1595"/>
    </row>
    <row r="144" spans="1:40" ht="22.35" customHeight="1" x14ac:dyDescent="0.2">
      <c r="D144" s="2165"/>
    </row>
    <row r="145" spans="1:35" ht="22.35" customHeight="1" thickBot="1" x14ac:dyDescent="0.25">
      <c r="A145" s="1637"/>
      <c r="B145" s="1637" t="s">
        <v>29</v>
      </c>
      <c r="C145" s="1598">
        <v>1</v>
      </c>
      <c r="D145" s="1566">
        <v>2</v>
      </c>
      <c r="E145" s="1566">
        <v>3</v>
      </c>
      <c r="F145" s="1566">
        <v>4</v>
      </c>
      <c r="G145" s="1566">
        <v>5</v>
      </c>
      <c r="H145" s="1566">
        <v>6</v>
      </c>
      <c r="I145" s="1598">
        <v>7</v>
      </c>
      <c r="J145" s="1598">
        <v>8</v>
      </c>
      <c r="K145" s="1566">
        <v>9</v>
      </c>
      <c r="L145" s="1566">
        <v>10</v>
      </c>
      <c r="M145" s="1566">
        <v>11</v>
      </c>
      <c r="N145" s="1566">
        <v>12</v>
      </c>
      <c r="O145" s="1566">
        <v>13</v>
      </c>
      <c r="P145" s="1598">
        <v>14</v>
      </c>
      <c r="Q145" s="1598">
        <v>15</v>
      </c>
      <c r="R145" s="1566">
        <v>16</v>
      </c>
      <c r="S145" s="1566">
        <v>17</v>
      </c>
      <c r="T145" s="1566">
        <v>18</v>
      </c>
      <c r="U145" s="1566">
        <v>19</v>
      </c>
      <c r="V145" s="1566">
        <v>20</v>
      </c>
      <c r="W145" s="1598">
        <v>21</v>
      </c>
      <c r="X145" s="1598">
        <v>22</v>
      </c>
      <c r="Y145" s="1566">
        <v>23</v>
      </c>
      <c r="Z145" s="1566">
        <v>24</v>
      </c>
      <c r="AA145" s="1566">
        <v>25</v>
      </c>
      <c r="AB145" s="1566">
        <v>26</v>
      </c>
      <c r="AC145" s="1566">
        <v>27</v>
      </c>
      <c r="AD145" s="1598">
        <v>28</v>
      </c>
      <c r="AE145" s="1598">
        <v>29</v>
      </c>
      <c r="AF145" s="1566">
        <v>30</v>
      </c>
      <c r="AG145" s="1714">
        <v>31</v>
      </c>
      <c r="AH145" s="111"/>
      <c r="AI145" s="112"/>
    </row>
    <row r="146" spans="1:35" ht="22.35" customHeight="1" x14ac:dyDescent="0.2">
      <c r="A146" s="2305">
        <v>1</v>
      </c>
      <c r="B146" s="2306" t="s">
        <v>224</v>
      </c>
      <c r="C146" s="2307"/>
      <c r="D146" s="2307" t="s">
        <v>225</v>
      </c>
      <c r="E146" s="2307" t="s">
        <v>225</v>
      </c>
      <c r="F146" s="2307" t="s">
        <v>225</v>
      </c>
      <c r="G146" s="2307" t="s">
        <v>225</v>
      </c>
      <c r="H146" s="2307" t="s">
        <v>225</v>
      </c>
      <c r="I146" s="2308"/>
      <c r="J146" s="2308"/>
      <c r="K146" s="2307" t="s">
        <v>118</v>
      </c>
      <c r="L146" s="2307" t="s">
        <v>118</v>
      </c>
      <c r="M146" s="2307" t="s">
        <v>118</v>
      </c>
      <c r="N146" s="2307" t="s">
        <v>118</v>
      </c>
      <c r="O146" s="2307" t="s">
        <v>118</v>
      </c>
      <c r="P146" s="2307" t="s">
        <v>117</v>
      </c>
      <c r="Q146" s="2307" t="s">
        <v>117</v>
      </c>
      <c r="R146" s="2307" t="s">
        <v>36</v>
      </c>
      <c r="S146" s="2307" t="s">
        <v>36</v>
      </c>
      <c r="T146" s="2307" t="s">
        <v>36</v>
      </c>
      <c r="U146" s="2307" t="s">
        <v>36</v>
      </c>
      <c r="V146" s="2307" t="s">
        <v>36</v>
      </c>
      <c r="W146" s="2307"/>
      <c r="X146" s="2307"/>
      <c r="Y146" s="2307" t="s">
        <v>225</v>
      </c>
      <c r="Z146" s="2307" t="s">
        <v>225</v>
      </c>
      <c r="AA146" s="2309" t="s">
        <v>225</v>
      </c>
      <c r="AB146" s="2307" t="s">
        <v>225</v>
      </c>
      <c r="AC146" s="2307" t="s">
        <v>225</v>
      </c>
      <c r="AD146" s="2307"/>
      <c r="AE146" s="2307"/>
      <c r="AF146" s="2307" t="s">
        <v>225</v>
      </c>
      <c r="AG146" s="2310" t="s">
        <v>225</v>
      </c>
      <c r="AH146" s="116"/>
      <c r="AI146" s="117"/>
    </row>
    <row r="147" spans="1:35" ht="22.35" customHeight="1" x14ac:dyDescent="0.2">
      <c r="A147" s="1751">
        <v>2</v>
      </c>
      <c r="B147" s="1752" t="s">
        <v>226</v>
      </c>
      <c r="C147" s="1985" t="s">
        <v>117</v>
      </c>
      <c r="D147" s="1550" t="s">
        <v>146</v>
      </c>
      <c r="E147" s="1550" t="s">
        <v>225</v>
      </c>
      <c r="F147" s="1550" t="s">
        <v>296</v>
      </c>
      <c r="G147" s="1550" t="s">
        <v>296</v>
      </c>
      <c r="H147" s="1550" t="s">
        <v>296</v>
      </c>
      <c r="I147" s="1550"/>
      <c r="J147" s="1550"/>
      <c r="K147" s="1535" t="s">
        <v>225</v>
      </c>
      <c r="L147" s="781" t="s">
        <v>146</v>
      </c>
      <c r="M147" s="781" t="s">
        <v>146</v>
      </c>
      <c r="N147" s="781" t="s">
        <v>146</v>
      </c>
      <c r="O147" s="1753" t="s">
        <v>146</v>
      </c>
      <c r="P147" s="1535"/>
      <c r="Q147" s="1535"/>
      <c r="R147" s="1535" t="s">
        <v>118</v>
      </c>
      <c r="S147" s="1535" t="s">
        <v>118</v>
      </c>
      <c r="T147" s="1535" t="s">
        <v>118</v>
      </c>
      <c r="U147" s="1535" t="s">
        <v>118</v>
      </c>
      <c r="V147" s="1535" t="s">
        <v>118</v>
      </c>
      <c r="W147" s="1753" t="s">
        <v>117</v>
      </c>
      <c r="X147" s="1535" t="s">
        <v>117</v>
      </c>
      <c r="Y147" s="1550" t="s">
        <v>36</v>
      </c>
      <c r="Z147" s="1550" t="s">
        <v>36</v>
      </c>
      <c r="AA147" s="1550" t="s">
        <v>36</v>
      </c>
      <c r="AB147" s="1604" t="s">
        <v>36</v>
      </c>
      <c r="AC147" s="1924" t="s">
        <v>36</v>
      </c>
      <c r="AD147" s="1550"/>
      <c r="AE147" s="1550"/>
      <c r="AF147" s="1939" t="s">
        <v>136</v>
      </c>
      <c r="AG147" s="1939" t="s">
        <v>136</v>
      </c>
      <c r="AH147" s="116"/>
      <c r="AI147" s="117"/>
    </row>
    <row r="148" spans="1:35" ht="22.35" customHeight="1" x14ac:dyDescent="0.2">
      <c r="A148" s="1751">
        <v>3</v>
      </c>
      <c r="B148" s="1752" t="s">
        <v>227</v>
      </c>
      <c r="C148" s="1535" t="s">
        <v>0</v>
      </c>
      <c r="D148" s="1954" t="s">
        <v>162</v>
      </c>
      <c r="E148" s="1954" t="s">
        <v>32</v>
      </c>
      <c r="F148" s="1954" t="s">
        <v>32</v>
      </c>
      <c r="G148" s="1668" t="s">
        <v>32</v>
      </c>
      <c r="H148" s="930" t="s">
        <v>352</v>
      </c>
      <c r="I148" s="1535"/>
      <c r="J148" s="1535"/>
      <c r="K148" s="1539" t="s">
        <v>225</v>
      </c>
      <c r="L148" s="1539" t="s">
        <v>225</v>
      </c>
      <c r="M148" s="1539" t="s">
        <v>225</v>
      </c>
      <c r="N148" s="1539" t="s">
        <v>225</v>
      </c>
      <c r="O148" s="1539" t="s">
        <v>225</v>
      </c>
      <c r="P148" s="1539"/>
      <c r="Q148" s="1539"/>
      <c r="R148" s="1535" t="s">
        <v>138</v>
      </c>
      <c r="S148" s="1535" t="s">
        <v>138</v>
      </c>
      <c r="T148" s="1535" t="s">
        <v>162</v>
      </c>
      <c r="U148" s="1535" t="s">
        <v>162</v>
      </c>
      <c r="V148" s="1535" t="s">
        <v>162</v>
      </c>
      <c r="W148" s="1535"/>
      <c r="X148" s="1753"/>
      <c r="Y148" s="1535" t="s">
        <v>154</v>
      </c>
      <c r="Z148" s="1535" t="s">
        <v>154</v>
      </c>
      <c r="AA148" s="1535" t="s">
        <v>154</v>
      </c>
      <c r="AB148" s="1535" t="s">
        <v>154</v>
      </c>
      <c r="AC148" s="1535" t="s">
        <v>154</v>
      </c>
      <c r="AE148" s="1535" t="s">
        <v>0</v>
      </c>
      <c r="AF148" s="1535">
        <v>3</v>
      </c>
      <c r="AG148" s="1535">
        <v>3</v>
      </c>
      <c r="AH148" s="116"/>
      <c r="AI148" s="117"/>
    </row>
    <row r="149" spans="1:35" ht="22.35" customHeight="1" thickBot="1" x14ac:dyDescent="0.25">
      <c r="A149" s="1757">
        <v>4</v>
      </c>
      <c r="B149" s="1758" t="s">
        <v>224</v>
      </c>
      <c r="C149" s="1759" t="s">
        <v>0</v>
      </c>
      <c r="D149" s="1759" t="s">
        <v>118</v>
      </c>
      <c r="E149" s="1759" t="s">
        <v>118</v>
      </c>
      <c r="F149" s="1759" t="s">
        <v>118</v>
      </c>
      <c r="G149" s="1759" t="s">
        <v>118</v>
      </c>
      <c r="H149" s="1759" t="s">
        <v>118</v>
      </c>
      <c r="I149" s="1759" t="s">
        <v>117</v>
      </c>
      <c r="J149" s="1566" t="s">
        <v>117</v>
      </c>
      <c r="K149" s="1566" t="s">
        <v>36</v>
      </c>
      <c r="L149" s="1566" t="s">
        <v>36</v>
      </c>
      <c r="M149" s="1566" t="s">
        <v>36</v>
      </c>
      <c r="N149" s="1759" t="s">
        <v>36</v>
      </c>
      <c r="O149" s="1759" t="s">
        <v>36</v>
      </c>
      <c r="P149" s="1566"/>
      <c r="Q149" s="1759"/>
      <c r="R149" s="1566" t="s">
        <v>225</v>
      </c>
      <c r="S149" s="1566" t="s">
        <v>225</v>
      </c>
      <c r="T149" s="1566" t="s">
        <v>225</v>
      </c>
      <c r="U149" s="1566" t="s">
        <v>225</v>
      </c>
      <c r="V149" s="1566" t="s">
        <v>225</v>
      </c>
      <c r="W149" s="1759"/>
      <c r="X149" s="1759"/>
      <c r="Y149" s="1759" t="s">
        <v>225</v>
      </c>
      <c r="Z149" s="1759" t="s">
        <v>225</v>
      </c>
      <c r="AA149" s="1759" t="s">
        <v>225</v>
      </c>
      <c r="AB149" s="1759" t="s">
        <v>225</v>
      </c>
      <c r="AC149" s="1759" t="s">
        <v>225</v>
      </c>
      <c r="AD149" s="1759" t="s">
        <v>0</v>
      </c>
      <c r="AE149" s="1759" t="s">
        <v>0</v>
      </c>
      <c r="AF149" s="1759" t="s">
        <v>118</v>
      </c>
      <c r="AG149" s="1760" t="s">
        <v>118</v>
      </c>
      <c r="AH149" s="116"/>
      <c r="AI149" s="117"/>
    </row>
    <row r="150" spans="1:35" ht="22.35" customHeight="1" thickBot="1" x14ac:dyDescent="0.25">
      <c r="A150" s="130"/>
      <c r="B150" s="124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  <c r="AA150" s="131"/>
      <c r="AB150" s="131"/>
      <c r="AC150" s="131"/>
      <c r="AD150" s="131"/>
      <c r="AE150" s="131"/>
      <c r="AF150" s="131"/>
      <c r="AG150" s="132"/>
      <c r="AH150" s="133"/>
      <c r="AI150" s="117"/>
    </row>
    <row r="151" spans="1:35" ht="22.35" customHeight="1" x14ac:dyDescent="0.2">
      <c r="A151" s="48"/>
      <c r="B151" s="2311" t="s">
        <v>228</v>
      </c>
      <c r="C151" s="2304"/>
      <c r="D151" s="2312" t="s">
        <v>97</v>
      </c>
      <c r="E151" s="2313"/>
      <c r="F151" s="2304"/>
      <c r="G151" s="2314" t="s">
        <v>98</v>
      </c>
      <c r="H151" s="2297"/>
      <c r="I151" s="2315"/>
      <c r="J151" s="2314" t="s">
        <v>99</v>
      </c>
      <c r="K151" s="2316"/>
      <c r="L151" s="2315"/>
      <c r="M151" s="2317" t="s">
        <v>100</v>
      </c>
      <c r="N151" s="2316"/>
      <c r="O151" s="2315"/>
      <c r="P151" s="2314" t="s">
        <v>101</v>
      </c>
      <c r="Q151" s="2318"/>
      <c r="R151" s="2315"/>
      <c r="S151" s="2314" t="s">
        <v>102</v>
      </c>
      <c r="T151" s="2319"/>
      <c r="U151" s="2315"/>
      <c r="V151" s="2314" t="s">
        <v>103</v>
      </c>
      <c r="W151" s="2318"/>
      <c r="X151" s="2320" t="s">
        <v>209</v>
      </c>
      <c r="Y151" s="2321"/>
      <c r="Z151" s="2321"/>
      <c r="AA151" s="2322"/>
      <c r="AB151" s="2299" t="s">
        <v>104</v>
      </c>
      <c r="AC151" s="2323"/>
      <c r="AD151" s="2323"/>
      <c r="AE151" s="2324"/>
      <c r="AF151" s="2324"/>
      <c r="AG151" s="2325"/>
      <c r="AH151" s="133"/>
      <c r="AI151" s="117"/>
    </row>
    <row r="152" spans="1:35" ht="22.35" customHeight="1" x14ac:dyDescent="0.2">
      <c r="A152" s="48"/>
      <c r="B152" s="1772" t="s">
        <v>229</v>
      </c>
      <c r="C152" s="1773" t="s">
        <v>230</v>
      </c>
      <c r="D152" s="1503"/>
      <c r="E152" s="1504"/>
      <c r="F152" s="1773" t="s">
        <v>230</v>
      </c>
      <c r="G152" s="1503"/>
      <c r="H152" s="1504"/>
      <c r="I152" s="1773" t="s">
        <v>230</v>
      </c>
      <c r="J152" s="1503"/>
      <c r="K152" s="1504"/>
      <c r="L152" s="1773" t="s">
        <v>230</v>
      </c>
      <c r="M152" s="1503"/>
      <c r="N152" s="1504"/>
      <c r="O152" s="1773" t="s">
        <v>231</v>
      </c>
      <c r="P152" s="1503"/>
      <c r="Q152" s="1504"/>
      <c r="R152" s="1773"/>
      <c r="S152" s="1503"/>
      <c r="T152" s="1504"/>
      <c r="U152" s="1773"/>
      <c r="V152" s="1503"/>
      <c r="W152" s="1504"/>
      <c r="X152" s="1773"/>
      <c r="Y152" s="1774"/>
      <c r="Z152" s="1774"/>
      <c r="AA152" s="1774"/>
      <c r="AB152" s="1500"/>
      <c r="AC152" s="1774"/>
      <c r="AD152" s="1774"/>
      <c r="AE152" s="1774"/>
      <c r="AF152" s="1774"/>
      <c r="AG152" s="1775"/>
      <c r="AH152" s="133"/>
      <c r="AI152" s="117"/>
    </row>
    <row r="153" spans="1:35" ht="22.35" customHeight="1" x14ac:dyDescent="0.2">
      <c r="A153" s="48"/>
      <c r="B153" s="4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133"/>
      <c r="AI153" s="117"/>
    </row>
    <row r="154" spans="1:35" ht="22.35" customHeight="1" thickBot="1" x14ac:dyDescent="0.25">
      <c r="A154" s="1776" t="s">
        <v>28</v>
      </c>
      <c r="B154" s="1597" t="s">
        <v>29</v>
      </c>
      <c r="C154" s="1598">
        <v>1</v>
      </c>
      <c r="D154" s="1566">
        <v>2</v>
      </c>
      <c r="E154" s="1566">
        <v>3</v>
      </c>
      <c r="F154" s="1566">
        <v>4</v>
      </c>
      <c r="G154" s="1566">
        <v>5</v>
      </c>
      <c r="H154" s="1566">
        <v>6</v>
      </c>
      <c r="I154" s="1598">
        <v>7</v>
      </c>
      <c r="J154" s="1598">
        <v>8</v>
      </c>
      <c r="K154" s="1566">
        <v>9</v>
      </c>
      <c r="L154" s="1566">
        <v>10</v>
      </c>
      <c r="M154" s="1566">
        <v>11</v>
      </c>
      <c r="N154" s="1566">
        <v>12</v>
      </c>
      <c r="O154" s="1566">
        <v>13</v>
      </c>
      <c r="P154" s="1598">
        <v>14</v>
      </c>
      <c r="Q154" s="1598">
        <v>15</v>
      </c>
      <c r="R154" s="1566">
        <v>16</v>
      </c>
      <c r="S154" s="1566">
        <v>17</v>
      </c>
      <c r="T154" s="1566">
        <v>18</v>
      </c>
      <c r="U154" s="1566">
        <v>19</v>
      </c>
      <c r="V154" s="1566">
        <v>20</v>
      </c>
      <c r="W154" s="1598">
        <v>21</v>
      </c>
      <c r="X154" s="1598">
        <v>22</v>
      </c>
      <c r="Y154" s="1566">
        <v>23</v>
      </c>
      <c r="Z154" s="1566">
        <v>24</v>
      </c>
      <c r="AA154" s="1566">
        <v>25</v>
      </c>
      <c r="AB154" s="1566">
        <v>26</v>
      </c>
      <c r="AC154" s="1566">
        <v>27</v>
      </c>
      <c r="AD154" s="1598">
        <v>28</v>
      </c>
      <c r="AE154" s="1598">
        <v>29</v>
      </c>
      <c r="AF154" s="1566">
        <v>30</v>
      </c>
      <c r="AG154" s="1714">
        <v>31</v>
      </c>
      <c r="AH154" s="133"/>
      <c r="AI154" s="117"/>
    </row>
    <row r="155" spans="1:35" ht="22.35" customHeight="1" x14ac:dyDescent="0.2">
      <c r="A155" s="2326">
        <v>8520</v>
      </c>
      <c r="B155" s="2327" t="s">
        <v>232</v>
      </c>
      <c r="C155" s="2187"/>
      <c r="D155" s="2187" t="s">
        <v>233</v>
      </c>
      <c r="E155" s="2187" t="s">
        <v>233</v>
      </c>
      <c r="F155" s="2187" t="s">
        <v>233</v>
      </c>
      <c r="G155" s="2187" t="s">
        <v>233</v>
      </c>
      <c r="H155" s="2187" t="s">
        <v>233</v>
      </c>
      <c r="I155" s="2187"/>
      <c r="J155" s="2187"/>
      <c r="K155" s="2187" t="s">
        <v>233</v>
      </c>
      <c r="L155" s="2187" t="s">
        <v>233</v>
      </c>
      <c r="M155" s="2187" t="s">
        <v>233</v>
      </c>
      <c r="N155" s="2187" t="s">
        <v>233</v>
      </c>
      <c r="O155" s="2328" t="s">
        <v>233</v>
      </c>
      <c r="P155" s="2187"/>
      <c r="Q155" s="2187"/>
      <c r="R155" s="2187" t="s">
        <v>233</v>
      </c>
      <c r="S155" s="2187" t="s">
        <v>233</v>
      </c>
      <c r="T155" s="2187" t="s">
        <v>233</v>
      </c>
      <c r="U155" s="2107" t="s">
        <v>233</v>
      </c>
      <c r="V155" s="2107" t="s">
        <v>437</v>
      </c>
      <c r="W155" s="2329"/>
      <c r="X155" s="2329"/>
      <c r="Y155" s="2330" t="s">
        <v>233</v>
      </c>
      <c r="Z155" s="2330" t="s">
        <v>233</v>
      </c>
      <c r="AA155" s="2330" t="s">
        <v>233</v>
      </c>
      <c r="AB155" s="2330" t="s">
        <v>233</v>
      </c>
      <c r="AC155" s="2330" t="s">
        <v>233</v>
      </c>
      <c r="AD155" s="2187"/>
      <c r="AE155" s="2187"/>
      <c r="AF155" s="2187" t="s">
        <v>233</v>
      </c>
      <c r="AG155" s="2187" t="s">
        <v>233</v>
      </c>
      <c r="AH155" s="133"/>
      <c r="AI155" s="117"/>
    </row>
    <row r="156" spans="1:35" ht="22.35" customHeight="1" x14ac:dyDescent="0.2">
      <c r="A156" s="137"/>
      <c r="B156" s="136"/>
      <c r="C156" s="129"/>
      <c r="D156" s="129"/>
      <c r="E156" s="129"/>
      <c r="F156" s="129"/>
      <c r="G156" s="129"/>
      <c r="H156" s="129"/>
      <c r="I156" s="129"/>
      <c r="J156" s="129"/>
      <c r="K156" s="129"/>
      <c r="L156" s="129"/>
      <c r="M156" s="129"/>
      <c r="N156" s="129"/>
      <c r="O156" s="129"/>
      <c r="P156" s="129"/>
      <c r="Q156" s="129"/>
      <c r="R156" s="129"/>
      <c r="S156" s="129"/>
      <c r="T156" s="129"/>
      <c r="U156" s="129"/>
      <c r="V156" s="129"/>
      <c r="W156" s="129"/>
      <c r="X156" s="129"/>
      <c r="Y156" s="129"/>
      <c r="Z156" s="129"/>
      <c r="AA156" s="129"/>
      <c r="AB156" s="129"/>
      <c r="AC156" s="129"/>
      <c r="AD156" s="129"/>
      <c r="AE156" s="129"/>
      <c r="AF156" s="129"/>
      <c r="AG156" s="129"/>
      <c r="AH156" s="133"/>
      <c r="AI156" s="117"/>
    </row>
    <row r="157" spans="1:35" ht="22.35" customHeight="1" x14ac:dyDescent="0.2">
      <c r="AH157" s="67"/>
      <c r="AI157" s="67"/>
    </row>
    <row r="158" spans="1:35" ht="22.35" customHeight="1" thickBot="1" x14ac:dyDescent="0.25">
      <c r="A158" s="108" t="s">
        <v>234</v>
      </c>
      <c r="B158" s="109"/>
      <c r="C158" s="109"/>
      <c r="D158" s="110"/>
      <c r="E158" s="110"/>
      <c r="F158" s="110"/>
      <c r="G158" s="65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09"/>
      <c r="AI158" s="109"/>
    </row>
    <row r="159" spans="1:35" ht="22.35" customHeight="1" x14ac:dyDescent="0.2">
      <c r="A159" s="108"/>
      <c r="B159" s="2311" t="s">
        <v>235</v>
      </c>
      <c r="C159" s="2331"/>
      <c r="D159" s="2332" t="s">
        <v>97</v>
      </c>
      <c r="E159" s="2333"/>
      <c r="F159" s="2334"/>
      <c r="G159" s="2331"/>
      <c r="H159" s="2332" t="s">
        <v>98</v>
      </c>
      <c r="I159" s="2333"/>
      <c r="J159" s="2334"/>
      <c r="K159" s="2331"/>
      <c r="L159" s="2332" t="s">
        <v>99</v>
      </c>
      <c r="M159" s="2333"/>
      <c r="N159" s="2334"/>
      <c r="O159" s="2331"/>
      <c r="P159" s="2332" t="s">
        <v>100</v>
      </c>
      <c r="Q159" s="2333"/>
      <c r="R159" s="2334"/>
      <c r="S159" s="2331"/>
      <c r="T159" s="2332" t="s">
        <v>101</v>
      </c>
      <c r="U159" s="2333"/>
      <c r="V159" s="2334"/>
      <c r="W159" s="2331"/>
      <c r="X159" s="2332" t="s">
        <v>102</v>
      </c>
      <c r="Y159" s="2333"/>
      <c r="Z159" s="2334"/>
      <c r="AA159" s="2331"/>
      <c r="AB159" s="2332" t="s">
        <v>103</v>
      </c>
      <c r="AC159" s="2333"/>
      <c r="AD159" s="2333"/>
      <c r="AE159" s="2335" t="s">
        <v>104</v>
      </c>
      <c r="AF159" s="2333"/>
      <c r="AG159" s="2333"/>
      <c r="AH159" s="2333"/>
      <c r="AI159" s="2336"/>
    </row>
    <row r="160" spans="1:35" ht="22.35" customHeight="1" x14ac:dyDescent="0.2">
      <c r="A160" s="108"/>
      <c r="B160" s="1786" t="s">
        <v>210</v>
      </c>
      <c r="C160" s="1787">
        <v>69</v>
      </c>
      <c r="D160" s="1788" t="s">
        <v>236</v>
      </c>
      <c r="E160" s="1788"/>
      <c r="F160" s="1789"/>
      <c r="G160" s="1787">
        <v>69</v>
      </c>
      <c r="H160" s="1788" t="s">
        <v>236</v>
      </c>
      <c r="I160" s="1788"/>
      <c r="J160" s="1789"/>
      <c r="K160" s="1787">
        <v>69</v>
      </c>
      <c r="L160" s="1788" t="s">
        <v>236</v>
      </c>
      <c r="M160" s="1788"/>
      <c r="N160" s="1789"/>
      <c r="O160" s="1787">
        <v>69</v>
      </c>
      <c r="P160" s="1788" t="s">
        <v>236</v>
      </c>
      <c r="Q160" s="1788"/>
      <c r="R160" s="1789"/>
      <c r="S160" s="1787">
        <v>69</v>
      </c>
      <c r="T160" s="1788" t="s">
        <v>236</v>
      </c>
      <c r="U160" s="1788"/>
      <c r="V160" s="1789"/>
      <c r="W160" s="1787"/>
      <c r="X160" s="1790"/>
      <c r="Y160" s="1790"/>
      <c r="Z160" s="1791"/>
      <c r="AA160" s="1787"/>
      <c r="AB160" s="1788"/>
      <c r="AC160" s="1788"/>
      <c r="AD160" s="1644"/>
      <c r="AE160" s="1792">
        <v>35</v>
      </c>
      <c r="AF160" s="1788"/>
      <c r="AG160" s="1788"/>
      <c r="AH160" s="1644"/>
      <c r="AI160" s="1793"/>
    </row>
    <row r="161" spans="1:35" ht="22.35" customHeight="1" x14ac:dyDescent="0.2">
      <c r="A161" s="108"/>
      <c r="B161" s="1786" t="s">
        <v>214</v>
      </c>
      <c r="C161" s="1787">
        <v>79</v>
      </c>
      <c r="D161" s="1788" t="s">
        <v>237</v>
      </c>
      <c r="E161" s="1788"/>
      <c r="F161" s="1789"/>
      <c r="G161" s="1787">
        <v>79</v>
      </c>
      <c r="H161" s="1788" t="s">
        <v>237</v>
      </c>
      <c r="I161" s="1788"/>
      <c r="J161" s="1789"/>
      <c r="K161" s="1787">
        <v>79</v>
      </c>
      <c r="L161" s="1788" t="s">
        <v>237</v>
      </c>
      <c r="M161" s="1788"/>
      <c r="N161" s="1789"/>
      <c r="O161" s="1787">
        <v>79</v>
      </c>
      <c r="P161" s="1788" t="s">
        <v>237</v>
      </c>
      <c r="Q161" s="1788"/>
      <c r="R161" s="1789"/>
      <c r="S161" s="1787">
        <v>79</v>
      </c>
      <c r="T161" s="1788" t="s">
        <v>237</v>
      </c>
      <c r="U161" s="1788"/>
      <c r="V161" s="1789"/>
      <c r="W161" s="1787"/>
      <c r="X161" s="1788"/>
      <c r="Y161" s="1788"/>
      <c r="Z161" s="1789"/>
      <c r="AA161" s="1788"/>
      <c r="AB161" s="1788"/>
      <c r="AC161" s="1788"/>
      <c r="AD161" s="1644"/>
      <c r="AE161" s="1792">
        <v>40</v>
      </c>
      <c r="AF161" s="1788"/>
      <c r="AG161" s="1788"/>
      <c r="AH161" s="1644"/>
      <c r="AI161" s="1793"/>
    </row>
    <row r="162" spans="1:35" ht="22.35" customHeight="1" x14ac:dyDescent="0.2">
      <c r="A162" s="108"/>
      <c r="B162" s="1786" t="s">
        <v>221</v>
      </c>
      <c r="C162" s="1787">
        <v>89</v>
      </c>
      <c r="D162" s="1788" t="s">
        <v>238</v>
      </c>
      <c r="E162" s="1788"/>
      <c r="F162" s="1789"/>
      <c r="G162" s="1787">
        <v>89</v>
      </c>
      <c r="H162" s="1788" t="s">
        <v>238</v>
      </c>
      <c r="I162" s="1788"/>
      <c r="J162" s="1789"/>
      <c r="K162" s="1787">
        <v>89</v>
      </c>
      <c r="L162" s="1788" t="s">
        <v>238</v>
      </c>
      <c r="M162" s="1788"/>
      <c r="N162" s="1789"/>
      <c r="O162" s="1787">
        <v>89</v>
      </c>
      <c r="P162" s="1788" t="s">
        <v>238</v>
      </c>
      <c r="Q162" s="1788"/>
      <c r="R162" s="1789"/>
      <c r="S162" s="1787">
        <v>89</v>
      </c>
      <c r="T162" s="1788" t="s">
        <v>239</v>
      </c>
      <c r="U162" s="1788"/>
      <c r="V162" s="1789"/>
      <c r="W162" s="1794"/>
      <c r="X162" s="1795" t="s">
        <v>240</v>
      </c>
      <c r="Y162" s="1795"/>
      <c r="Z162" s="1796"/>
      <c r="AA162" s="1794"/>
      <c r="AB162" s="1795"/>
      <c r="AC162" s="1795"/>
      <c r="AD162" s="1646"/>
      <c r="AE162" s="1792">
        <v>44</v>
      </c>
      <c r="AF162" s="1788"/>
      <c r="AG162" s="1788"/>
      <c r="AH162" s="1644"/>
      <c r="AI162" s="1793"/>
    </row>
    <row r="163" spans="1:35" ht="22.35" customHeight="1" x14ac:dyDescent="0.2">
      <c r="A163" s="108"/>
      <c r="B163" s="19" t="s">
        <v>223</v>
      </c>
      <c r="C163" s="1794">
        <v>99</v>
      </c>
      <c r="D163" s="1795" t="s">
        <v>241</v>
      </c>
      <c r="E163" s="1795"/>
      <c r="F163" s="1796"/>
      <c r="G163" s="1794">
        <v>99</v>
      </c>
      <c r="H163" s="1795" t="s">
        <v>241</v>
      </c>
      <c r="I163" s="1795"/>
      <c r="J163" s="1796"/>
      <c r="K163" s="1794">
        <v>99</v>
      </c>
      <c r="L163" s="1795" t="s">
        <v>241</v>
      </c>
      <c r="M163" s="1795"/>
      <c r="N163" s="1796"/>
      <c r="O163" s="1794">
        <v>99</v>
      </c>
      <c r="P163" s="1795" t="s">
        <v>241</v>
      </c>
      <c r="Q163" s="1795"/>
      <c r="R163" s="1796"/>
      <c r="S163" s="1794">
        <v>99</v>
      </c>
      <c r="T163" s="1795" t="s">
        <v>222</v>
      </c>
      <c r="U163" s="1795"/>
      <c r="V163" s="1646"/>
      <c r="W163" s="1645"/>
      <c r="X163" s="1646"/>
      <c r="Y163" s="1795"/>
      <c r="Z163" s="1796"/>
      <c r="AA163" s="1645"/>
      <c r="AB163" s="1646"/>
      <c r="AC163" s="1795"/>
      <c r="AD163" s="1796"/>
      <c r="AE163" s="1797">
        <v>28</v>
      </c>
      <c r="AF163" s="1795"/>
      <c r="AG163" s="1795"/>
      <c r="AH163" s="1646"/>
      <c r="AI163" s="1798"/>
    </row>
    <row r="164" spans="1:35" ht="22.35" customHeight="1" thickBot="1" x14ac:dyDescent="0.25">
      <c r="A164" s="108"/>
      <c r="B164" s="1799" t="s">
        <v>242</v>
      </c>
      <c r="C164" s="1800" t="s">
        <v>163</v>
      </c>
      <c r="D164" s="1801" t="s">
        <v>243</v>
      </c>
      <c r="E164" s="1802"/>
      <c r="F164" s="1590"/>
      <c r="G164" s="1800" t="s">
        <v>163</v>
      </c>
      <c r="H164" s="1801" t="s">
        <v>243</v>
      </c>
      <c r="I164" s="1588"/>
      <c r="J164" s="1802"/>
      <c r="K164" s="1800" t="s">
        <v>163</v>
      </c>
      <c r="L164" s="1801" t="s">
        <v>243</v>
      </c>
      <c r="M164" s="1802"/>
      <c r="N164" s="1803"/>
      <c r="O164" s="1800" t="s">
        <v>163</v>
      </c>
      <c r="P164" s="1801" t="s">
        <v>243</v>
      </c>
      <c r="Q164" s="1802"/>
      <c r="R164" s="1801"/>
      <c r="S164" s="1800" t="s">
        <v>163</v>
      </c>
      <c r="T164" s="1592" t="s">
        <v>244</v>
      </c>
      <c r="U164" s="1801"/>
      <c r="V164" s="1803"/>
      <c r="W164" s="1802"/>
      <c r="X164" s="1801"/>
      <c r="Y164" s="1801"/>
      <c r="Z164" s="1801"/>
      <c r="AA164" s="1804"/>
      <c r="AB164" s="1805"/>
      <c r="AC164" s="1801"/>
      <c r="AD164" s="1806"/>
      <c r="AE164" s="1801"/>
      <c r="AF164" s="1801"/>
      <c r="AG164" s="1801"/>
      <c r="AH164" s="1807"/>
      <c r="AI164" s="1808"/>
    </row>
    <row r="165" spans="1:35" ht="22.35" customHeight="1" x14ac:dyDescent="0.2">
      <c r="A165" s="68"/>
      <c r="B165" s="108"/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09"/>
      <c r="AI165" s="109"/>
    </row>
    <row r="166" spans="1:35" ht="22.35" customHeight="1" thickBot="1" x14ac:dyDescent="0.25">
      <c r="A166" s="1776"/>
      <c r="B166" s="1597" t="s">
        <v>29</v>
      </c>
      <c r="C166" s="1598">
        <v>1</v>
      </c>
      <c r="D166" s="1566">
        <v>2</v>
      </c>
      <c r="E166" s="1566">
        <v>3</v>
      </c>
      <c r="F166" s="1566">
        <v>4</v>
      </c>
      <c r="G166" s="1566">
        <v>5</v>
      </c>
      <c r="H166" s="1566">
        <v>6</v>
      </c>
      <c r="I166" s="1598">
        <v>7</v>
      </c>
      <c r="J166" s="1598">
        <v>8</v>
      </c>
      <c r="K166" s="1566">
        <v>9</v>
      </c>
      <c r="L166" s="1566">
        <v>10</v>
      </c>
      <c r="M166" s="1566">
        <v>11</v>
      </c>
      <c r="N166" s="1566">
        <v>12</v>
      </c>
      <c r="O166" s="1566">
        <v>13</v>
      </c>
      <c r="P166" s="1598">
        <v>14</v>
      </c>
      <c r="Q166" s="1598">
        <v>15</v>
      </c>
      <c r="R166" s="1566">
        <v>16</v>
      </c>
      <c r="S166" s="1566">
        <v>17</v>
      </c>
      <c r="T166" s="1566">
        <v>18</v>
      </c>
      <c r="U166" s="1566">
        <v>19</v>
      </c>
      <c r="V166" s="1566">
        <v>20</v>
      </c>
      <c r="W166" s="1598">
        <v>21</v>
      </c>
      <c r="X166" s="1598">
        <v>22</v>
      </c>
      <c r="Y166" s="1566">
        <v>23</v>
      </c>
      <c r="Z166" s="1566">
        <v>24</v>
      </c>
      <c r="AA166" s="1566">
        <v>25</v>
      </c>
      <c r="AB166" s="1566">
        <v>26</v>
      </c>
      <c r="AC166" s="1566">
        <v>27</v>
      </c>
      <c r="AD166" s="1598">
        <v>28</v>
      </c>
      <c r="AE166" s="1598">
        <v>29</v>
      </c>
      <c r="AF166" s="1566">
        <v>30</v>
      </c>
      <c r="AG166" s="1714">
        <v>31</v>
      </c>
      <c r="AH166" s="111"/>
      <c r="AI166" s="112"/>
    </row>
    <row r="167" spans="1:35" ht="22.35" customHeight="1" thickBot="1" x14ac:dyDescent="0.25">
      <c r="A167" s="2305">
        <v>1</v>
      </c>
      <c r="B167" s="2337" t="s">
        <v>245</v>
      </c>
      <c r="C167" s="2338"/>
      <c r="D167" s="2338">
        <v>99</v>
      </c>
      <c r="E167" s="2307">
        <v>99</v>
      </c>
      <c r="F167" s="2307">
        <v>99</v>
      </c>
      <c r="G167" s="2339">
        <v>99</v>
      </c>
      <c r="H167" s="2338" t="s">
        <v>36</v>
      </c>
      <c r="I167" s="2339"/>
      <c r="J167" s="2339"/>
      <c r="K167" s="2338" t="s">
        <v>163</v>
      </c>
      <c r="L167" s="2339" t="s">
        <v>163</v>
      </c>
      <c r="M167" s="2340" t="s">
        <v>163</v>
      </c>
      <c r="N167" s="2338" t="s">
        <v>163</v>
      </c>
      <c r="O167" s="2328" t="s">
        <v>163</v>
      </c>
      <c r="P167" s="2338"/>
      <c r="Q167" s="2338"/>
      <c r="R167" s="2338">
        <v>69</v>
      </c>
      <c r="S167" s="2307">
        <v>69</v>
      </c>
      <c r="T167" s="2307">
        <v>69</v>
      </c>
      <c r="U167" s="2338">
        <v>69</v>
      </c>
      <c r="V167" s="2338">
        <v>69</v>
      </c>
      <c r="W167" s="2338"/>
      <c r="X167" s="2338"/>
      <c r="Y167" s="2341">
        <v>79</v>
      </c>
      <c r="Z167" s="2341">
        <v>79</v>
      </c>
      <c r="AA167" s="2341">
        <v>79</v>
      </c>
      <c r="AB167" s="2341">
        <v>79</v>
      </c>
      <c r="AC167" s="2341">
        <v>79</v>
      </c>
      <c r="AD167" s="2338"/>
      <c r="AE167" s="2338"/>
      <c r="AF167" s="2339">
        <v>89</v>
      </c>
      <c r="AG167" s="2342">
        <v>89</v>
      </c>
      <c r="AH167" s="125"/>
      <c r="AI167" s="67"/>
    </row>
    <row r="168" spans="1:35" ht="22.35" customHeight="1" thickBot="1" x14ac:dyDescent="0.25">
      <c r="A168" s="1751">
        <v>2</v>
      </c>
      <c r="B168" s="1812" t="s">
        <v>247</v>
      </c>
      <c r="C168" s="1526"/>
      <c r="D168" s="1526" t="s">
        <v>163</v>
      </c>
      <c r="E168" s="1526" t="s">
        <v>163</v>
      </c>
      <c r="F168" s="1526" t="s">
        <v>163</v>
      </c>
      <c r="G168" s="2343" t="s">
        <v>163</v>
      </c>
      <c r="H168" s="1567" t="s">
        <v>163</v>
      </c>
      <c r="I168" s="1567"/>
      <c r="J168" s="1567"/>
      <c r="K168" s="1567">
        <v>69</v>
      </c>
      <c r="L168" s="1535">
        <v>69</v>
      </c>
      <c r="M168" s="1535">
        <v>69</v>
      </c>
      <c r="N168" s="2344">
        <v>69</v>
      </c>
      <c r="O168" s="2328">
        <v>69</v>
      </c>
      <c r="P168" s="1567"/>
      <c r="Q168" s="1567"/>
      <c r="R168" s="1536">
        <v>79</v>
      </c>
      <c r="S168" s="1567">
        <v>79</v>
      </c>
      <c r="T168" s="1535">
        <v>79</v>
      </c>
      <c r="U168" s="2345">
        <v>79</v>
      </c>
      <c r="V168" s="2345">
        <v>79</v>
      </c>
      <c r="W168" s="1567"/>
      <c r="X168" s="1567"/>
      <c r="Y168" s="1567">
        <v>89</v>
      </c>
      <c r="Z168" s="1567">
        <v>89</v>
      </c>
      <c r="AA168" s="1535">
        <v>89</v>
      </c>
      <c r="AB168" s="1536">
        <v>89</v>
      </c>
      <c r="AC168" s="1550">
        <v>89</v>
      </c>
      <c r="AD168" s="1550">
        <v>89</v>
      </c>
      <c r="AE168" s="1550"/>
      <c r="AF168" s="1550">
        <v>99</v>
      </c>
      <c r="AG168" s="1754">
        <v>99</v>
      </c>
      <c r="AH168" s="126"/>
      <c r="AI168" s="107"/>
    </row>
    <row r="169" spans="1:35" ht="22.35" customHeight="1" thickBot="1" x14ac:dyDescent="0.25">
      <c r="A169" s="1751">
        <v>3</v>
      </c>
      <c r="B169" s="1812" t="s">
        <v>248</v>
      </c>
      <c r="C169" s="1672"/>
      <c r="D169" s="1672">
        <v>69</v>
      </c>
      <c r="E169" s="1672">
        <v>69</v>
      </c>
      <c r="F169" s="1672">
        <v>69</v>
      </c>
      <c r="G169" s="2343">
        <v>69</v>
      </c>
      <c r="H169" s="1672">
        <v>69</v>
      </c>
      <c r="I169" s="1672"/>
      <c r="J169" s="1672"/>
      <c r="K169" s="1672">
        <v>79</v>
      </c>
      <c r="L169" s="1566">
        <v>79</v>
      </c>
      <c r="M169" s="1672">
        <v>79</v>
      </c>
      <c r="N169" s="2344">
        <v>79</v>
      </c>
      <c r="O169" s="2328">
        <v>79</v>
      </c>
      <c r="P169" s="1550"/>
      <c r="Q169" s="1550"/>
      <c r="R169" s="2011">
        <v>89</v>
      </c>
      <c r="S169" s="1550">
        <v>89</v>
      </c>
      <c r="T169" s="1550">
        <v>89</v>
      </c>
      <c r="U169" s="1550">
        <v>89</v>
      </c>
      <c r="V169" s="1672">
        <v>89</v>
      </c>
      <c r="W169" s="1672">
        <v>89</v>
      </c>
      <c r="X169" s="1672"/>
      <c r="Y169" s="1672">
        <v>99</v>
      </c>
      <c r="Z169" s="1672">
        <v>99</v>
      </c>
      <c r="AA169" s="1672">
        <v>99</v>
      </c>
      <c r="AB169" s="1672">
        <v>99</v>
      </c>
      <c r="AC169" s="1672" t="s">
        <v>36</v>
      </c>
      <c r="AD169" s="1672"/>
      <c r="AE169" s="1672"/>
      <c r="AF169" s="1672" t="s">
        <v>163</v>
      </c>
      <c r="AG169" s="1816" t="s">
        <v>163</v>
      </c>
      <c r="AH169" s="125"/>
      <c r="AI169" s="67"/>
    </row>
    <row r="170" spans="1:35" ht="22.35" customHeight="1" thickBot="1" x14ac:dyDescent="0.25">
      <c r="A170" s="1751">
        <v>4</v>
      </c>
      <c r="B170" s="1812" t="s">
        <v>512</v>
      </c>
      <c r="C170" s="1535"/>
      <c r="D170" s="1535">
        <v>79</v>
      </c>
      <c r="E170" s="1526">
        <v>79</v>
      </c>
      <c r="F170" s="1535">
        <v>79</v>
      </c>
      <c r="G170" s="1535">
        <v>79</v>
      </c>
      <c r="H170" s="1672">
        <v>79</v>
      </c>
      <c r="I170" s="1535"/>
      <c r="J170" s="1535"/>
      <c r="K170" s="1535">
        <v>89</v>
      </c>
      <c r="L170" s="1535">
        <v>89</v>
      </c>
      <c r="M170" s="1535">
        <v>89</v>
      </c>
      <c r="N170" s="2344">
        <v>89</v>
      </c>
      <c r="O170" s="2328">
        <v>89</v>
      </c>
      <c r="P170" s="2118">
        <v>89</v>
      </c>
      <c r="Q170" s="1711"/>
      <c r="R170" s="1711">
        <v>99</v>
      </c>
      <c r="S170" s="1535">
        <v>99</v>
      </c>
      <c r="T170" s="1535">
        <v>99</v>
      </c>
      <c r="U170" s="1535">
        <v>99</v>
      </c>
      <c r="V170" s="1535" t="s">
        <v>36</v>
      </c>
      <c r="W170" s="1535"/>
      <c r="X170" s="1535"/>
      <c r="Y170" s="1711" t="s">
        <v>163</v>
      </c>
      <c r="Z170" s="1711" t="s">
        <v>163</v>
      </c>
      <c r="AA170" s="1535" t="s">
        <v>163</v>
      </c>
      <c r="AB170" s="1535" t="s">
        <v>250</v>
      </c>
      <c r="AC170" s="1862" t="s">
        <v>163</v>
      </c>
      <c r="AD170" s="1535"/>
      <c r="AE170" s="1535"/>
      <c r="AF170" s="1711">
        <v>69</v>
      </c>
      <c r="AG170" s="2346">
        <v>69</v>
      </c>
      <c r="AH170" s="125"/>
      <c r="AI170" s="67"/>
    </row>
    <row r="171" spans="1:35" ht="22.35" customHeight="1" thickBot="1" x14ac:dyDescent="0.25">
      <c r="A171" s="1757">
        <v>5</v>
      </c>
      <c r="B171" s="1614" t="s">
        <v>251</v>
      </c>
      <c r="C171" s="1713"/>
      <c r="D171" s="1713">
        <v>89</v>
      </c>
      <c r="E171" s="1713">
        <v>89</v>
      </c>
      <c r="F171" s="1566">
        <v>89</v>
      </c>
      <c r="G171" s="2343">
        <v>89</v>
      </c>
      <c r="H171" s="1672">
        <v>89</v>
      </c>
      <c r="I171" s="1609">
        <v>89</v>
      </c>
      <c r="J171" s="1609"/>
      <c r="K171" s="1609">
        <v>99</v>
      </c>
      <c r="L171" s="1566">
        <v>99</v>
      </c>
      <c r="M171" s="1566">
        <v>99</v>
      </c>
      <c r="N171" s="1674">
        <v>99</v>
      </c>
      <c r="O171" s="2328" t="s">
        <v>36</v>
      </c>
      <c r="P171" s="1713"/>
      <c r="Q171" s="1713"/>
      <c r="R171" s="1610" t="s">
        <v>163</v>
      </c>
      <c r="S171" s="1610" t="s">
        <v>163</v>
      </c>
      <c r="T171" s="1610" t="s">
        <v>163</v>
      </c>
      <c r="U171" s="1610" t="s">
        <v>163</v>
      </c>
      <c r="V171" s="1610" t="s">
        <v>163</v>
      </c>
      <c r="W171" s="1610"/>
      <c r="X171" s="1610"/>
      <c r="Y171" s="1713">
        <v>69</v>
      </c>
      <c r="Z171" s="1713">
        <v>69</v>
      </c>
      <c r="AA171" s="1616">
        <v>69</v>
      </c>
      <c r="AB171" s="1713">
        <v>69</v>
      </c>
      <c r="AC171" s="1566">
        <v>69</v>
      </c>
      <c r="AD171" s="1566"/>
      <c r="AE171" s="1566"/>
      <c r="AF171" s="1566">
        <v>79</v>
      </c>
      <c r="AG171" s="1852">
        <v>79</v>
      </c>
      <c r="AH171" s="125"/>
      <c r="AI171" s="67"/>
    </row>
    <row r="172" spans="1:35" ht="22.35" customHeight="1" x14ac:dyDescent="0.2">
      <c r="A172" s="130"/>
      <c r="B172" s="142"/>
      <c r="C172" s="143"/>
      <c r="D172" s="143"/>
      <c r="E172" s="143"/>
      <c r="F172" s="129"/>
      <c r="G172" s="141"/>
      <c r="H172" s="141"/>
      <c r="I172" s="141"/>
      <c r="J172" s="141"/>
      <c r="K172" s="141"/>
      <c r="L172" s="129"/>
      <c r="M172" s="129"/>
      <c r="N172" s="143"/>
      <c r="O172" s="143"/>
      <c r="P172" s="143"/>
      <c r="Q172" s="143"/>
      <c r="R172" s="143"/>
      <c r="S172" s="129"/>
      <c r="T172" s="144"/>
      <c r="U172" s="143"/>
      <c r="V172" s="143"/>
      <c r="W172" s="143"/>
      <c r="X172" s="143"/>
      <c r="Y172" s="143"/>
      <c r="Z172" s="145"/>
      <c r="AA172" s="145"/>
      <c r="AB172" s="143"/>
      <c r="AC172" s="143"/>
      <c r="AD172" s="143"/>
      <c r="AE172" s="143"/>
      <c r="AF172" s="143"/>
      <c r="AG172" s="145"/>
      <c r="AH172" s="125"/>
      <c r="AI172" s="67"/>
    </row>
    <row r="173" spans="1:35" ht="22.35" customHeight="1" x14ac:dyDescent="0.2">
      <c r="A173" s="69"/>
      <c r="B173" s="70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7"/>
      <c r="AI173" s="67"/>
    </row>
    <row r="174" spans="1:35" ht="22.35" customHeight="1" thickBot="1" x14ac:dyDescent="0.25">
      <c r="A174" s="108" t="s">
        <v>252</v>
      </c>
      <c r="B174" s="109"/>
      <c r="C174" s="109"/>
      <c r="D174" s="110"/>
      <c r="E174" s="110"/>
      <c r="F174" s="110"/>
      <c r="G174" s="65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09"/>
      <c r="AI174" s="109"/>
    </row>
    <row r="175" spans="1:35" ht="22.35" customHeight="1" x14ac:dyDescent="0.2">
      <c r="A175" s="108"/>
      <c r="B175" s="2311" t="s">
        <v>235</v>
      </c>
      <c r="C175" s="2331"/>
      <c r="D175" s="2332" t="s">
        <v>97</v>
      </c>
      <c r="E175" s="2333"/>
      <c r="F175" s="2334"/>
      <c r="G175" s="2331"/>
      <c r="H175" s="2332" t="s">
        <v>98</v>
      </c>
      <c r="I175" s="2333"/>
      <c r="J175" s="2334"/>
      <c r="K175" s="2331"/>
      <c r="L175" s="2332" t="s">
        <v>99</v>
      </c>
      <c r="M175" s="2333"/>
      <c r="N175" s="2334"/>
      <c r="O175" s="2331"/>
      <c r="P175" s="2332" t="s">
        <v>100</v>
      </c>
      <c r="Q175" s="2333"/>
      <c r="R175" s="2334"/>
      <c r="S175" s="2331"/>
      <c r="T175" s="2332" t="s">
        <v>101</v>
      </c>
      <c r="U175" s="2333"/>
      <c r="V175" s="2334"/>
      <c r="W175" s="2331"/>
      <c r="X175" s="2332" t="s">
        <v>102</v>
      </c>
      <c r="Y175" s="2333"/>
      <c r="Z175" s="2334"/>
      <c r="AA175" s="2331"/>
      <c r="AB175" s="2332" t="s">
        <v>103</v>
      </c>
      <c r="AC175" s="2333"/>
      <c r="AD175" s="2333"/>
      <c r="AE175" s="2335" t="s">
        <v>104</v>
      </c>
      <c r="AF175" s="2333"/>
      <c r="AG175" s="2333"/>
      <c r="AH175" s="2333"/>
      <c r="AI175" s="2336"/>
    </row>
    <row r="176" spans="1:35" ht="22.35" customHeight="1" x14ac:dyDescent="0.2">
      <c r="A176" s="108"/>
      <c r="B176" s="1786" t="s">
        <v>253</v>
      </c>
      <c r="C176" s="1643" t="s">
        <v>254</v>
      </c>
      <c r="D176" s="1788"/>
      <c r="E176" s="1788"/>
      <c r="F176" s="1789"/>
      <c r="G176" s="1643" t="s">
        <v>254</v>
      </c>
      <c r="H176" s="1788"/>
      <c r="I176" s="1788"/>
      <c r="J176" s="1789"/>
      <c r="K176" s="1643" t="s">
        <v>254</v>
      </c>
      <c r="L176" s="1788"/>
      <c r="M176" s="1788"/>
      <c r="N176" s="1789"/>
      <c r="O176" s="1643" t="s">
        <v>254</v>
      </c>
      <c r="P176" s="1788"/>
      <c r="Q176" s="1788"/>
      <c r="R176" s="1789"/>
      <c r="S176" s="1643" t="s">
        <v>254</v>
      </c>
      <c r="T176" s="1788"/>
      <c r="U176" s="1788"/>
      <c r="V176" s="1789"/>
      <c r="W176" s="1643" t="s">
        <v>255</v>
      </c>
      <c r="X176" s="1790"/>
      <c r="Y176" s="1790"/>
      <c r="Z176" s="1791"/>
      <c r="AA176" s="1643" t="s">
        <v>255</v>
      </c>
      <c r="AB176" s="1788"/>
      <c r="AC176" s="1788"/>
      <c r="AD176" s="1644"/>
      <c r="AE176" s="1792">
        <v>69</v>
      </c>
      <c r="AF176" s="2111"/>
      <c r="AG176" s="2111"/>
      <c r="AH176" s="2111"/>
      <c r="AI176" s="2112"/>
    </row>
    <row r="177" spans="1:35" ht="22.35" customHeight="1" x14ac:dyDescent="0.2">
      <c r="A177" s="108"/>
      <c r="B177" s="1786" t="s">
        <v>214</v>
      </c>
      <c r="C177" s="1643" t="s">
        <v>222</v>
      </c>
      <c r="D177" s="1788"/>
      <c r="E177" s="1788"/>
      <c r="F177" s="1789"/>
      <c r="G177" s="1643" t="s">
        <v>222</v>
      </c>
      <c r="H177" s="1788"/>
      <c r="I177" s="1788"/>
      <c r="J177" s="1789"/>
      <c r="K177" s="1643" t="s">
        <v>222</v>
      </c>
      <c r="L177" s="1788"/>
      <c r="M177" s="1788"/>
      <c r="N177" s="1789"/>
      <c r="O177" s="1643" t="s">
        <v>222</v>
      </c>
      <c r="P177" s="1788"/>
      <c r="Q177" s="1788"/>
      <c r="R177" s="1789"/>
      <c r="S177" s="1643" t="s">
        <v>222</v>
      </c>
      <c r="T177" s="1788"/>
      <c r="U177" s="1788"/>
      <c r="V177" s="1789"/>
      <c r="W177" s="1643" t="s">
        <v>222</v>
      </c>
      <c r="X177" s="1788"/>
      <c r="Y177" s="1788"/>
      <c r="Z177" s="1789"/>
      <c r="AA177" s="1788" t="s">
        <v>222</v>
      </c>
      <c r="AB177" s="1788"/>
      <c r="AC177" s="1788"/>
      <c r="AD177" s="1644"/>
      <c r="AE177" s="1792">
        <v>0</v>
      </c>
      <c r="AF177" s="2111"/>
      <c r="AG177" s="2111"/>
      <c r="AH177" s="2111"/>
      <c r="AI177" s="2112"/>
    </row>
    <row r="178" spans="1:35" ht="22.35" customHeight="1" x14ac:dyDescent="0.2">
      <c r="A178" s="108"/>
      <c r="B178" s="1786" t="s">
        <v>256</v>
      </c>
      <c r="C178" s="1643" t="s">
        <v>254</v>
      </c>
      <c r="D178" s="1788"/>
      <c r="E178" s="1788"/>
      <c r="F178" s="1789"/>
      <c r="G178" s="1643" t="s">
        <v>254</v>
      </c>
      <c r="H178" s="1788"/>
      <c r="I178" s="1788"/>
      <c r="J178" s="1789"/>
      <c r="K178" s="1643" t="s">
        <v>254</v>
      </c>
      <c r="L178" s="1788"/>
      <c r="M178" s="1788"/>
      <c r="N178" s="1789"/>
      <c r="O178" s="1643" t="s">
        <v>254</v>
      </c>
      <c r="P178" s="1788"/>
      <c r="Q178" s="1788"/>
      <c r="R178" s="1789"/>
      <c r="S178" s="1643" t="s">
        <v>254</v>
      </c>
      <c r="T178" s="1788"/>
      <c r="U178" s="1788"/>
      <c r="V178" s="1789"/>
      <c r="W178" s="1643" t="s">
        <v>255</v>
      </c>
      <c r="X178" s="1790"/>
      <c r="Y178" s="1790"/>
      <c r="Z178" s="1791"/>
      <c r="AA178" s="1643" t="s">
        <v>255</v>
      </c>
      <c r="AB178" s="1788"/>
      <c r="AC178" s="1788"/>
      <c r="AD178" s="1644"/>
      <c r="AE178" s="1792">
        <v>69</v>
      </c>
      <c r="AF178" s="1788"/>
      <c r="AG178" s="1788" t="s">
        <v>0</v>
      </c>
      <c r="AH178" s="1644"/>
      <c r="AI178" s="1793"/>
    </row>
    <row r="179" spans="1:35" ht="22.35" customHeight="1" x14ac:dyDescent="0.2">
      <c r="A179" s="108"/>
      <c r="B179" s="1786" t="s">
        <v>223</v>
      </c>
      <c r="C179" s="1643" t="s">
        <v>222</v>
      </c>
      <c r="D179" s="1788"/>
      <c r="E179" s="1788"/>
      <c r="F179" s="1789"/>
      <c r="G179" s="1643" t="s">
        <v>222</v>
      </c>
      <c r="H179" s="1788"/>
      <c r="I179" s="1788"/>
      <c r="J179" s="1789"/>
      <c r="K179" s="1643" t="s">
        <v>222</v>
      </c>
      <c r="L179" s="1788"/>
      <c r="M179" s="1788"/>
      <c r="N179" s="1789"/>
      <c r="O179" s="1643" t="s">
        <v>222</v>
      </c>
      <c r="P179" s="1788"/>
      <c r="Q179" s="1788"/>
      <c r="R179" s="1789"/>
      <c r="S179" s="1643" t="s">
        <v>222</v>
      </c>
      <c r="T179" s="1788"/>
      <c r="U179" s="1788"/>
      <c r="V179" s="1789"/>
      <c r="W179" s="1643" t="s">
        <v>222</v>
      </c>
      <c r="X179" s="1788"/>
      <c r="Y179" s="1788"/>
      <c r="Z179" s="1789"/>
      <c r="AA179" s="1788" t="s">
        <v>222</v>
      </c>
      <c r="AB179" s="1788"/>
      <c r="AC179" s="1788"/>
      <c r="AD179" s="1644"/>
      <c r="AE179" s="1792">
        <v>0</v>
      </c>
      <c r="AF179" s="1788"/>
      <c r="AG179" s="1788"/>
      <c r="AH179" s="1644"/>
      <c r="AI179" s="1793"/>
    </row>
    <row r="180" spans="1:35" ht="22.35" customHeight="1" x14ac:dyDescent="0.2">
      <c r="A180" s="108"/>
      <c r="B180" s="1786" t="s">
        <v>257</v>
      </c>
      <c r="C180" s="1643" t="s">
        <v>254</v>
      </c>
      <c r="D180" s="1788"/>
      <c r="E180" s="1788"/>
      <c r="F180" s="1789"/>
      <c r="G180" s="1643" t="s">
        <v>254</v>
      </c>
      <c r="H180" s="1788"/>
      <c r="I180" s="1788"/>
      <c r="J180" s="1789"/>
      <c r="K180" s="1643" t="s">
        <v>254</v>
      </c>
      <c r="L180" s="1788"/>
      <c r="M180" s="1788"/>
      <c r="N180" s="1789"/>
      <c r="O180" s="1643" t="s">
        <v>254</v>
      </c>
      <c r="P180" s="1788"/>
      <c r="Q180" s="1788"/>
      <c r="R180" s="1789"/>
      <c r="S180" s="1643" t="s">
        <v>254</v>
      </c>
      <c r="T180" s="1788"/>
      <c r="U180" s="1788"/>
      <c r="V180" s="1789"/>
      <c r="W180" s="1643" t="s">
        <v>258</v>
      </c>
      <c r="X180" s="1795"/>
      <c r="Y180" s="1795"/>
      <c r="Z180" s="1796"/>
      <c r="AA180" s="1643" t="s">
        <v>258</v>
      </c>
      <c r="AB180" s="1795"/>
      <c r="AC180" s="1795"/>
      <c r="AD180" s="1646"/>
      <c r="AE180" s="1792">
        <v>66</v>
      </c>
      <c r="AF180" s="1788"/>
      <c r="AG180" s="1788"/>
      <c r="AH180" s="1644"/>
      <c r="AI180" s="1793"/>
    </row>
    <row r="181" spans="1:35" ht="22.35" customHeight="1" thickBot="1" x14ac:dyDescent="0.25">
      <c r="A181" s="108"/>
      <c r="B181" s="1786" t="s">
        <v>259</v>
      </c>
      <c r="C181" s="1822" t="s">
        <v>222</v>
      </c>
      <c r="D181" s="1823"/>
      <c r="E181" s="1823"/>
      <c r="F181" s="1824"/>
      <c r="G181" s="1822" t="s">
        <v>222</v>
      </c>
      <c r="H181" s="1823"/>
      <c r="I181" s="1823"/>
      <c r="J181" s="1824"/>
      <c r="K181" s="1822" t="s">
        <v>222</v>
      </c>
      <c r="L181" s="1823"/>
      <c r="M181" s="1823"/>
      <c r="N181" s="1824"/>
      <c r="O181" s="1822" t="s">
        <v>222</v>
      </c>
      <c r="P181" s="1823"/>
      <c r="Q181" s="1823"/>
      <c r="R181" s="1824"/>
      <c r="S181" s="1822" t="s">
        <v>222</v>
      </c>
      <c r="T181" s="1823"/>
      <c r="U181" s="1823"/>
      <c r="V181" s="1807"/>
      <c r="W181" s="1822" t="s">
        <v>222</v>
      </c>
      <c r="X181" s="1807"/>
      <c r="Y181" s="1823"/>
      <c r="Z181" s="1824"/>
      <c r="AA181" s="1822" t="s">
        <v>222</v>
      </c>
      <c r="AB181" s="1807"/>
      <c r="AC181" s="1823"/>
      <c r="AD181" s="1824"/>
      <c r="AE181" s="1825" t="s">
        <v>260</v>
      </c>
      <c r="AF181" s="1823"/>
      <c r="AG181" s="1823"/>
      <c r="AH181" s="1807"/>
      <c r="AI181" s="1808"/>
    </row>
    <row r="182" spans="1:35" ht="22.35" customHeight="1" x14ac:dyDescent="0.2">
      <c r="A182" s="68"/>
      <c r="B182" s="108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09"/>
      <c r="AI182" s="109"/>
    </row>
    <row r="183" spans="1:35" ht="22.35" customHeight="1" thickBot="1" x14ac:dyDescent="0.25">
      <c r="A183" s="1776"/>
      <c r="B183" s="1597" t="s">
        <v>29</v>
      </c>
      <c r="C183" s="1716">
        <v>1</v>
      </c>
      <c r="D183" s="1685">
        <v>2</v>
      </c>
      <c r="E183" s="1685">
        <v>3</v>
      </c>
      <c r="F183" s="1685">
        <v>4</v>
      </c>
      <c r="G183" s="1685">
        <v>5</v>
      </c>
      <c r="H183" s="1685">
        <v>6</v>
      </c>
      <c r="I183" s="1716">
        <v>7</v>
      </c>
      <c r="J183" s="1716">
        <v>8</v>
      </c>
      <c r="K183" s="1685">
        <v>9</v>
      </c>
      <c r="L183" s="1685">
        <v>10</v>
      </c>
      <c r="M183" s="1685">
        <v>11</v>
      </c>
      <c r="N183" s="1685">
        <v>12</v>
      </c>
      <c r="O183" s="1685">
        <v>13</v>
      </c>
      <c r="P183" s="1716">
        <v>14</v>
      </c>
      <c r="Q183" s="1716">
        <v>15</v>
      </c>
      <c r="R183" s="1685">
        <v>16</v>
      </c>
      <c r="S183" s="1685">
        <v>17</v>
      </c>
      <c r="T183" s="1685">
        <v>18</v>
      </c>
      <c r="U183" s="1685">
        <v>19</v>
      </c>
      <c r="V183" s="1685">
        <v>20</v>
      </c>
      <c r="W183" s="1716">
        <v>21</v>
      </c>
      <c r="X183" s="1716">
        <v>22</v>
      </c>
      <c r="Y183" s="1685">
        <v>23</v>
      </c>
      <c r="Z183" s="1685">
        <v>24</v>
      </c>
      <c r="AA183" s="1685">
        <v>25</v>
      </c>
      <c r="AB183" s="1685">
        <v>26</v>
      </c>
      <c r="AC183" s="1685">
        <v>27</v>
      </c>
      <c r="AD183" s="1716">
        <v>28</v>
      </c>
      <c r="AE183" s="1716">
        <v>29</v>
      </c>
      <c r="AF183" s="1685">
        <v>30</v>
      </c>
      <c r="AG183" s="1699">
        <v>31</v>
      </c>
      <c r="AH183" s="111"/>
      <c r="AI183" s="112"/>
    </row>
    <row r="184" spans="1:35" ht="22.35" customHeight="1" x14ac:dyDescent="0.2">
      <c r="A184" s="2347">
        <v>1</v>
      </c>
      <c r="B184" s="2348" t="s">
        <v>261</v>
      </c>
      <c r="C184" s="1826">
        <v>23</v>
      </c>
      <c r="D184" s="1826" t="s">
        <v>36</v>
      </c>
      <c r="E184" s="1826" t="s">
        <v>36</v>
      </c>
      <c r="F184" s="1826" t="s">
        <v>36</v>
      </c>
      <c r="G184" s="1720" t="s">
        <v>36</v>
      </c>
      <c r="H184" s="1826" t="s">
        <v>36</v>
      </c>
      <c r="I184" s="1400"/>
      <c r="J184" s="1720"/>
      <c r="K184" s="1826">
        <v>21</v>
      </c>
      <c r="L184" s="1400">
        <v>21</v>
      </c>
      <c r="M184" s="1720">
        <v>21</v>
      </c>
      <c r="N184" s="1720">
        <v>21</v>
      </c>
      <c r="O184" s="1826">
        <v>21</v>
      </c>
      <c r="P184" s="1826">
        <v>21</v>
      </c>
      <c r="Q184" s="1826">
        <v>21</v>
      </c>
      <c r="R184" s="1826" t="s">
        <v>36</v>
      </c>
      <c r="S184" s="1826" t="s">
        <v>36</v>
      </c>
      <c r="T184" s="1826" t="s">
        <v>36</v>
      </c>
      <c r="U184" s="1826" t="s">
        <v>36</v>
      </c>
      <c r="V184" s="1826" t="s">
        <v>36</v>
      </c>
      <c r="W184" s="1400"/>
      <c r="X184" s="1826"/>
      <c r="Y184" s="1826">
        <v>22</v>
      </c>
      <c r="Z184" s="1400">
        <v>22</v>
      </c>
      <c r="AA184" s="2263">
        <v>22</v>
      </c>
      <c r="AB184" s="2263">
        <v>22</v>
      </c>
      <c r="AC184" s="2263">
        <v>22</v>
      </c>
      <c r="AD184" s="2263">
        <v>22</v>
      </c>
      <c r="AE184" s="2263" t="s">
        <v>388</v>
      </c>
      <c r="AF184" s="1826" t="s">
        <v>36</v>
      </c>
      <c r="AG184" s="2349" t="s">
        <v>36</v>
      </c>
      <c r="AH184" s="67"/>
      <c r="AI184" s="67"/>
    </row>
    <row r="185" spans="1:35" ht="22.35" customHeight="1" x14ac:dyDescent="0.2">
      <c r="A185" s="1827">
        <v>2</v>
      </c>
      <c r="B185" s="870" t="s">
        <v>262</v>
      </c>
      <c r="C185" s="789">
        <v>21</v>
      </c>
      <c r="D185" s="789" t="s">
        <v>36</v>
      </c>
      <c r="E185" s="789" t="s">
        <v>36</v>
      </c>
      <c r="F185" s="789" t="s">
        <v>36</v>
      </c>
      <c r="G185" s="789" t="s">
        <v>36</v>
      </c>
      <c r="H185" s="789" t="s">
        <v>36</v>
      </c>
      <c r="I185" s="1939"/>
      <c r="J185" s="789"/>
      <c r="K185" s="789">
        <v>22</v>
      </c>
      <c r="L185" s="1939">
        <v>22</v>
      </c>
      <c r="M185" s="1828">
        <v>22</v>
      </c>
      <c r="N185" s="1828">
        <v>22</v>
      </c>
      <c r="O185" s="1828">
        <v>22</v>
      </c>
      <c r="P185" s="1828">
        <v>22</v>
      </c>
      <c r="Q185" s="1828">
        <v>22</v>
      </c>
      <c r="R185" s="1828" t="s">
        <v>36</v>
      </c>
      <c r="S185" s="1828" t="s">
        <v>36</v>
      </c>
      <c r="T185" s="1828" t="s">
        <v>36</v>
      </c>
      <c r="U185" s="1828" t="s">
        <v>36</v>
      </c>
      <c r="V185" s="1828" t="s">
        <v>36</v>
      </c>
      <c r="W185" s="1939"/>
      <c r="X185" s="789"/>
      <c r="Y185" s="789">
        <v>23</v>
      </c>
      <c r="Z185" s="1939">
        <v>23</v>
      </c>
      <c r="AA185" s="1828">
        <v>23</v>
      </c>
      <c r="AB185" s="1828">
        <v>23</v>
      </c>
      <c r="AC185" s="1828">
        <v>23</v>
      </c>
      <c r="AD185" s="1828">
        <v>23</v>
      </c>
      <c r="AE185" s="1828">
        <v>23</v>
      </c>
      <c r="AF185" s="1828" t="s">
        <v>36</v>
      </c>
      <c r="AG185" s="2016" t="s">
        <v>36</v>
      </c>
      <c r="AH185" s="67"/>
      <c r="AI185" s="67"/>
    </row>
    <row r="186" spans="1:35" ht="22.35" customHeight="1" x14ac:dyDescent="0.2">
      <c r="A186" s="1827">
        <v>3</v>
      </c>
      <c r="B186" s="870" t="s">
        <v>263</v>
      </c>
      <c r="C186" s="789">
        <v>22</v>
      </c>
      <c r="D186" s="789" t="s">
        <v>36</v>
      </c>
      <c r="E186" s="789" t="s">
        <v>36</v>
      </c>
      <c r="F186" s="789" t="s">
        <v>36</v>
      </c>
      <c r="G186" s="1828" t="s">
        <v>36</v>
      </c>
      <c r="H186" s="1828" t="s">
        <v>36</v>
      </c>
      <c r="I186" s="798"/>
      <c r="J186" s="798"/>
      <c r="K186" s="798">
        <v>23</v>
      </c>
      <c r="L186" s="798">
        <v>23</v>
      </c>
      <c r="M186" s="798">
        <v>23</v>
      </c>
      <c r="N186" s="798">
        <v>23</v>
      </c>
      <c r="O186" s="798">
        <v>23</v>
      </c>
      <c r="P186" s="789">
        <v>23</v>
      </c>
      <c r="Q186" s="789">
        <v>23</v>
      </c>
      <c r="R186" s="2015" t="s">
        <v>36</v>
      </c>
      <c r="S186" s="2015" t="s">
        <v>36</v>
      </c>
      <c r="T186" s="789" t="s">
        <v>36</v>
      </c>
      <c r="U186" s="1828" t="s">
        <v>36</v>
      </c>
      <c r="V186" s="1828" t="s">
        <v>36</v>
      </c>
      <c r="W186" s="1939"/>
      <c r="X186" s="789"/>
      <c r="Y186" s="789">
        <v>21</v>
      </c>
      <c r="Z186" s="1939">
        <v>21</v>
      </c>
      <c r="AA186" s="801">
        <v>21</v>
      </c>
      <c r="AB186" s="801">
        <v>21</v>
      </c>
      <c r="AC186" s="801">
        <v>21</v>
      </c>
      <c r="AD186" s="801">
        <v>21</v>
      </c>
      <c r="AE186" s="801">
        <v>21</v>
      </c>
      <c r="AF186" s="789" t="s">
        <v>36</v>
      </c>
      <c r="AG186" s="2016" t="s">
        <v>36</v>
      </c>
      <c r="AH186" s="67"/>
      <c r="AI186" s="67"/>
    </row>
    <row r="187" spans="1:35" ht="22.35" customHeight="1" x14ac:dyDescent="0.2">
      <c r="A187" s="1827">
        <v>4</v>
      </c>
      <c r="B187" s="2350" t="s">
        <v>424</v>
      </c>
      <c r="C187" s="789"/>
      <c r="D187" s="789">
        <v>23</v>
      </c>
      <c r="E187" s="1939">
        <v>23</v>
      </c>
      <c r="F187" s="789">
        <v>23</v>
      </c>
      <c r="G187" s="789">
        <v>23</v>
      </c>
      <c r="H187" s="789">
        <v>23</v>
      </c>
      <c r="I187" s="789">
        <v>23</v>
      </c>
      <c r="J187" s="789">
        <v>23</v>
      </c>
      <c r="K187" s="789" t="s">
        <v>36</v>
      </c>
      <c r="L187" s="789" t="s">
        <v>36</v>
      </c>
      <c r="M187" s="789" t="s">
        <v>36</v>
      </c>
      <c r="N187" s="789" t="s">
        <v>36</v>
      </c>
      <c r="O187" s="798" t="s">
        <v>36</v>
      </c>
      <c r="P187" s="798"/>
      <c r="Q187" s="798"/>
      <c r="R187" s="798">
        <v>21</v>
      </c>
      <c r="S187" s="798">
        <v>21</v>
      </c>
      <c r="T187" s="798">
        <v>21</v>
      </c>
      <c r="U187" s="798">
        <v>21</v>
      </c>
      <c r="V187" s="798">
        <v>21</v>
      </c>
      <c r="W187" s="789">
        <v>21</v>
      </c>
      <c r="X187" s="789">
        <v>21</v>
      </c>
      <c r="Y187" s="789" t="s">
        <v>36</v>
      </c>
      <c r="Z187" s="789" t="s">
        <v>36</v>
      </c>
      <c r="AA187" s="984" t="s">
        <v>36</v>
      </c>
      <c r="AB187" s="1921" t="s">
        <v>36</v>
      </c>
      <c r="AC187" s="1921" t="s">
        <v>36</v>
      </c>
      <c r="AD187" s="1921" t="s">
        <v>36</v>
      </c>
      <c r="AE187" s="1921" t="s">
        <v>36</v>
      </c>
      <c r="AF187" s="789">
        <v>22</v>
      </c>
      <c r="AG187" s="1832">
        <v>22</v>
      </c>
      <c r="AH187" s="67"/>
      <c r="AI187" s="67"/>
    </row>
    <row r="188" spans="1:35" ht="22.35" customHeight="1" x14ac:dyDescent="0.2">
      <c r="A188" s="1827">
        <v>5</v>
      </c>
      <c r="B188" s="1691" t="s">
        <v>174</v>
      </c>
      <c r="C188" s="1921"/>
      <c r="D188" s="789">
        <v>21</v>
      </c>
      <c r="E188" s="1939">
        <v>21</v>
      </c>
      <c r="F188" s="1828">
        <v>21</v>
      </c>
      <c r="G188" s="789">
        <v>21</v>
      </c>
      <c r="H188" s="789">
        <v>21</v>
      </c>
      <c r="I188" s="789">
        <v>21</v>
      </c>
      <c r="J188" s="789">
        <v>21</v>
      </c>
      <c r="K188" s="789" t="s">
        <v>36</v>
      </c>
      <c r="L188" s="789" t="s">
        <v>36</v>
      </c>
      <c r="M188" s="789" t="s">
        <v>36</v>
      </c>
      <c r="N188" s="789" t="s">
        <v>36</v>
      </c>
      <c r="O188" s="789" t="s">
        <v>36</v>
      </c>
      <c r="P188" s="1939"/>
      <c r="Q188" s="789"/>
      <c r="R188" s="789">
        <v>22</v>
      </c>
      <c r="S188" s="1939">
        <v>22</v>
      </c>
      <c r="T188" s="789">
        <v>22</v>
      </c>
      <c r="U188" s="789">
        <v>22</v>
      </c>
      <c r="V188" s="789">
        <v>22</v>
      </c>
      <c r="W188" s="789">
        <v>22</v>
      </c>
      <c r="X188" s="789">
        <v>22</v>
      </c>
      <c r="Y188" s="789" t="s">
        <v>36</v>
      </c>
      <c r="Z188" s="789" t="s">
        <v>36</v>
      </c>
      <c r="AA188" s="789" t="s">
        <v>36</v>
      </c>
      <c r="AB188" s="789" t="s">
        <v>36</v>
      </c>
      <c r="AC188" s="1828" t="s">
        <v>36</v>
      </c>
      <c r="AD188" s="1828"/>
      <c r="AE188" s="1828"/>
      <c r="AF188" s="789">
        <v>23</v>
      </c>
      <c r="AG188" s="1832">
        <v>23</v>
      </c>
      <c r="AH188" s="67"/>
      <c r="AI188" s="67"/>
    </row>
    <row r="189" spans="1:35" ht="22.35" customHeight="1" thickBot="1" x14ac:dyDescent="0.25">
      <c r="A189" s="1833">
        <v>6</v>
      </c>
      <c r="B189" s="342" t="s">
        <v>0</v>
      </c>
      <c r="C189" s="335"/>
      <c r="D189" s="335">
        <v>22</v>
      </c>
      <c r="E189" s="346">
        <v>22</v>
      </c>
      <c r="F189" s="335">
        <v>22</v>
      </c>
      <c r="G189" s="335">
        <v>22</v>
      </c>
      <c r="H189" s="334">
        <v>22</v>
      </c>
      <c r="I189" s="334">
        <v>22</v>
      </c>
      <c r="J189" s="334">
        <v>22</v>
      </c>
      <c r="K189" s="334" t="s">
        <v>36</v>
      </c>
      <c r="L189" s="334" t="s">
        <v>36</v>
      </c>
      <c r="M189" s="334" t="s">
        <v>36</v>
      </c>
      <c r="N189" s="1835" t="s">
        <v>36</v>
      </c>
      <c r="O189" s="1835" t="s">
        <v>36</v>
      </c>
      <c r="P189" s="1835"/>
      <c r="Q189" s="1835"/>
      <c r="R189" s="1835">
        <v>23</v>
      </c>
      <c r="S189" s="1835">
        <v>23</v>
      </c>
      <c r="T189" s="1835">
        <v>23</v>
      </c>
      <c r="U189" s="335">
        <v>23</v>
      </c>
      <c r="V189" s="335">
        <v>23</v>
      </c>
      <c r="W189" s="335">
        <v>23</v>
      </c>
      <c r="X189" s="335">
        <v>23</v>
      </c>
      <c r="Y189" s="335" t="s">
        <v>36</v>
      </c>
      <c r="Z189" s="335" t="s">
        <v>36</v>
      </c>
      <c r="AA189" s="335" t="s">
        <v>36</v>
      </c>
      <c r="AB189" s="2117" t="s">
        <v>36</v>
      </c>
      <c r="AC189" s="2117" t="s">
        <v>36</v>
      </c>
      <c r="AD189" s="346"/>
      <c r="AE189" s="335"/>
      <c r="AF189" s="335">
        <v>21</v>
      </c>
      <c r="AG189" s="330">
        <v>21</v>
      </c>
      <c r="AH189" s="67"/>
      <c r="AI189" s="67"/>
    </row>
    <row r="190" spans="1:35" ht="22.35" customHeight="1" x14ac:dyDescent="0.2">
      <c r="A190" s="130"/>
      <c r="B190" s="128"/>
      <c r="C190" s="129"/>
      <c r="D190" s="129"/>
      <c r="E190" s="141"/>
      <c r="F190" s="129"/>
      <c r="G190" s="129"/>
      <c r="H190" s="146"/>
      <c r="I190" s="146"/>
      <c r="J190" s="146"/>
      <c r="K190" s="146"/>
      <c r="L190" s="146"/>
      <c r="M190" s="146"/>
      <c r="N190" s="126"/>
      <c r="O190" s="126"/>
      <c r="P190" s="141"/>
      <c r="Q190" s="129"/>
      <c r="R190" s="129"/>
      <c r="S190" s="141"/>
      <c r="T190" s="129"/>
      <c r="U190" s="129"/>
      <c r="V190" s="129"/>
      <c r="W190" s="129"/>
      <c r="X190" s="129"/>
      <c r="Y190" s="129"/>
      <c r="Z190" s="129"/>
      <c r="AA190" s="129"/>
      <c r="AB190" s="126"/>
      <c r="AC190" s="126"/>
      <c r="AD190" s="141"/>
      <c r="AE190" s="129"/>
      <c r="AF190" s="129"/>
      <c r="AG190" s="141"/>
      <c r="AH190" s="67"/>
      <c r="AI190" s="67"/>
    </row>
    <row r="191" spans="1:35" ht="22.35" customHeight="1" x14ac:dyDescent="0.2">
      <c r="A191" s="69"/>
      <c r="B191" s="70"/>
      <c r="C191" s="121"/>
      <c r="D191" s="121"/>
      <c r="E191" s="107"/>
      <c r="F191" s="121"/>
      <c r="G191" s="121"/>
      <c r="H191" s="121"/>
      <c r="I191" s="121"/>
      <c r="J191" s="121"/>
      <c r="K191" s="121"/>
      <c r="L191" s="121"/>
      <c r="M191" s="121"/>
      <c r="N191" s="121"/>
      <c r="O191" s="121"/>
      <c r="P191" s="107"/>
      <c r="Q191" s="121"/>
      <c r="R191" s="121"/>
      <c r="S191" s="107"/>
      <c r="T191" s="121"/>
      <c r="U191" s="121"/>
      <c r="V191" s="121"/>
      <c r="W191" s="121"/>
      <c r="X191" s="121"/>
      <c r="Y191" s="121"/>
      <c r="Z191" s="121"/>
      <c r="AA191" s="121"/>
      <c r="AB191" s="121"/>
      <c r="AC191" s="122"/>
      <c r="AD191" s="122"/>
      <c r="AE191" s="122"/>
      <c r="AF191" s="121"/>
      <c r="AG191" s="107"/>
      <c r="AH191" s="67"/>
      <c r="AI191" s="67"/>
    </row>
    <row r="192" spans="1:35" ht="22.35" customHeight="1" thickBot="1" x14ac:dyDescent="0.25">
      <c r="A192" s="104" t="s">
        <v>266</v>
      </c>
      <c r="D192" s="48"/>
      <c r="E192" s="48"/>
      <c r="F192" s="48"/>
      <c r="G192" s="65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</row>
    <row r="193" spans="1:35" ht="22.35" customHeight="1" x14ac:dyDescent="0.2">
      <c r="A193" s="1"/>
      <c r="B193" s="2311" t="s">
        <v>235</v>
      </c>
      <c r="C193" s="2304"/>
      <c r="D193" s="2332" t="s">
        <v>97</v>
      </c>
      <c r="E193" s="2226"/>
      <c r="F193" s="2297"/>
      <c r="G193" s="2304"/>
      <c r="H193" s="2332" t="s">
        <v>98</v>
      </c>
      <c r="I193" s="2226"/>
      <c r="J193" s="2297"/>
      <c r="K193" s="2304"/>
      <c r="L193" s="2332" t="s">
        <v>99</v>
      </c>
      <c r="M193" s="2226"/>
      <c r="N193" s="2297"/>
      <c r="O193" s="2304"/>
      <c r="P193" s="2332" t="s">
        <v>100</v>
      </c>
      <c r="Q193" s="2226"/>
      <c r="R193" s="2297"/>
      <c r="S193" s="2304"/>
      <c r="T193" s="2332" t="s">
        <v>101</v>
      </c>
      <c r="U193" s="2226"/>
      <c r="V193" s="2297"/>
      <c r="W193" s="2304"/>
      <c r="X193" s="2332" t="s">
        <v>102</v>
      </c>
      <c r="Y193" s="2226"/>
      <c r="Z193" s="2297"/>
      <c r="AA193" s="2304"/>
      <c r="AB193" s="2332" t="s">
        <v>103</v>
      </c>
      <c r="AC193" s="2226"/>
      <c r="AD193" s="2226"/>
      <c r="AE193" s="2335" t="s">
        <v>104</v>
      </c>
      <c r="AF193" s="2226"/>
      <c r="AG193" s="2226"/>
      <c r="AH193" s="2226"/>
      <c r="AI193" s="2227"/>
    </row>
    <row r="194" spans="1:35" ht="22.35" customHeight="1" x14ac:dyDescent="0.2">
      <c r="A194" s="1"/>
      <c r="B194" s="1786" t="s">
        <v>210</v>
      </c>
      <c r="C194" s="1643" t="s">
        <v>236</v>
      </c>
      <c r="D194" s="1501"/>
      <c r="E194" s="1501"/>
      <c r="F194" s="1789"/>
      <c r="G194" s="1643" t="s">
        <v>236</v>
      </c>
      <c r="H194" s="1501"/>
      <c r="I194" s="1501"/>
      <c r="J194" s="1789"/>
      <c r="K194" s="1643" t="s">
        <v>236</v>
      </c>
      <c r="L194" s="1501"/>
      <c r="M194" s="1501"/>
      <c r="N194" s="1789"/>
      <c r="O194" s="1643" t="s">
        <v>267</v>
      </c>
      <c r="P194" s="1501"/>
      <c r="Q194" s="1501"/>
      <c r="R194" s="1789"/>
      <c r="S194" s="1643" t="s">
        <v>222</v>
      </c>
      <c r="T194" s="1501"/>
      <c r="U194" s="1501"/>
      <c r="V194" s="1789"/>
      <c r="W194" s="1838"/>
      <c r="X194" s="1839"/>
      <c r="Y194" s="1839"/>
      <c r="Z194" s="1791"/>
      <c r="AA194" s="1787"/>
      <c r="AB194" s="1501"/>
      <c r="AC194" s="1501"/>
      <c r="AD194" s="1644"/>
      <c r="AE194" s="1792">
        <v>27</v>
      </c>
      <c r="AF194" s="1501"/>
      <c r="AG194" s="1501"/>
      <c r="AH194" s="1644"/>
      <c r="AI194" s="1510"/>
    </row>
    <row r="195" spans="1:35" ht="22.35" customHeight="1" x14ac:dyDescent="0.2">
      <c r="A195" s="1"/>
      <c r="B195" s="1786" t="s">
        <v>214</v>
      </c>
      <c r="C195" s="1643" t="s">
        <v>268</v>
      </c>
      <c r="D195" s="1501"/>
      <c r="E195" s="1501"/>
      <c r="F195" s="1789"/>
      <c r="G195" s="1643" t="s">
        <v>268</v>
      </c>
      <c r="H195" s="1501"/>
      <c r="I195" s="1501"/>
      <c r="J195" s="1789"/>
      <c r="K195" s="1643" t="s">
        <v>268</v>
      </c>
      <c r="L195" s="1501"/>
      <c r="M195" s="1501"/>
      <c r="N195" s="1789"/>
      <c r="O195" s="1643" t="s">
        <v>268</v>
      </c>
      <c r="P195" s="1501"/>
      <c r="Q195" s="1501"/>
      <c r="R195" s="1789"/>
      <c r="S195" s="1643" t="s">
        <v>236</v>
      </c>
      <c r="T195" s="1501"/>
      <c r="U195" s="1501"/>
      <c r="V195" s="1789"/>
      <c r="W195" s="1643"/>
      <c r="X195" s="1501"/>
      <c r="Y195" s="1501"/>
      <c r="Z195" s="1789"/>
      <c r="AA195" s="1501"/>
      <c r="AB195" s="1501"/>
      <c r="AC195" s="1501"/>
      <c r="AD195" s="1644"/>
      <c r="AE195" s="1792">
        <v>39</v>
      </c>
      <c r="AF195" s="1501"/>
      <c r="AG195" s="1501"/>
      <c r="AH195" s="1644"/>
      <c r="AI195" s="1510"/>
    </row>
    <row r="196" spans="1:35" ht="22.35" customHeight="1" x14ac:dyDescent="0.2">
      <c r="A196" s="1"/>
      <c r="B196" s="1786" t="s">
        <v>221</v>
      </c>
      <c r="C196" s="1643" t="s">
        <v>268</v>
      </c>
      <c r="D196" s="1501"/>
      <c r="E196" s="1501"/>
      <c r="F196" s="1789"/>
      <c r="G196" s="1643" t="s">
        <v>268</v>
      </c>
      <c r="H196" s="1501"/>
      <c r="I196" s="1501"/>
      <c r="J196" s="1789"/>
      <c r="K196" s="1643" t="s">
        <v>268</v>
      </c>
      <c r="L196" s="1501"/>
      <c r="M196" s="1501"/>
      <c r="N196" s="1789"/>
      <c r="O196" s="1643" t="s">
        <v>268</v>
      </c>
      <c r="P196" s="1501"/>
      <c r="Q196" s="1501"/>
      <c r="R196" s="1789"/>
      <c r="S196" s="1643" t="s">
        <v>268</v>
      </c>
      <c r="T196" s="1501"/>
      <c r="U196" s="1501"/>
      <c r="V196" s="1789"/>
      <c r="W196" s="1645" t="s">
        <v>269</v>
      </c>
      <c r="X196" s="1514"/>
      <c r="Y196" s="1514"/>
      <c r="Z196" s="1796"/>
      <c r="AA196" s="1794"/>
      <c r="AB196" s="1514"/>
      <c r="AC196" s="1514"/>
      <c r="AD196" s="1646"/>
      <c r="AE196" s="1792">
        <v>45</v>
      </c>
      <c r="AF196" s="1501"/>
      <c r="AG196" s="1501"/>
      <c r="AH196" s="1644"/>
      <c r="AI196" s="1510"/>
    </row>
    <row r="197" spans="1:35" ht="22.35" customHeight="1" thickBot="1" x14ac:dyDescent="0.25">
      <c r="A197" s="1"/>
      <c r="B197" s="148" t="s">
        <v>223</v>
      </c>
      <c r="C197" s="1822"/>
      <c r="D197" s="1588"/>
      <c r="E197" s="1588"/>
      <c r="F197" s="1824"/>
      <c r="G197" s="1822"/>
      <c r="H197" s="1588"/>
      <c r="I197" s="1588"/>
      <c r="J197" s="1824"/>
      <c r="K197" s="1822"/>
      <c r="L197" s="1588"/>
      <c r="M197" s="1588"/>
      <c r="N197" s="1824"/>
      <c r="O197" s="1822"/>
      <c r="P197" s="1588"/>
      <c r="Q197" s="1588"/>
      <c r="R197" s="1824"/>
      <c r="S197" s="1822"/>
      <c r="T197" s="1588"/>
      <c r="U197" s="1588"/>
      <c r="V197" s="1807"/>
      <c r="W197" s="1822"/>
      <c r="X197" s="1807"/>
      <c r="Y197" s="1588"/>
      <c r="Z197" s="1824"/>
      <c r="AA197" s="1822"/>
      <c r="AB197" s="1807"/>
      <c r="AC197" s="1588"/>
      <c r="AD197" s="1824"/>
      <c r="AE197" s="1840"/>
      <c r="AF197" s="1588"/>
      <c r="AG197" s="1588"/>
      <c r="AH197" s="1807"/>
      <c r="AI197" s="1595"/>
    </row>
    <row r="198" spans="1:35" ht="22.35" customHeight="1" x14ac:dyDescent="0.2">
      <c r="A198" s="68"/>
      <c r="B198" s="1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</row>
    <row r="199" spans="1:35" ht="22.35" customHeight="1" thickBot="1" x14ac:dyDescent="0.25">
      <c r="A199" s="1776"/>
      <c r="B199" s="1597" t="s">
        <v>29</v>
      </c>
      <c r="C199" s="1598">
        <v>1</v>
      </c>
      <c r="D199" s="1566">
        <v>2</v>
      </c>
      <c r="E199" s="1566">
        <v>3</v>
      </c>
      <c r="F199" s="1566">
        <v>4</v>
      </c>
      <c r="G199" s="1566">
        <v>5</v>
      </c>
      <c r="H199" s="1566">
        <v>6</v>
      </c>
      <c r="I199" s="1598">
        <v>7</v>
      </c>
      <c r="J199" s="1598">
        <v>8</v>
      </c>
      <c r="K199" s="1566">
        <v>9</v>
      </c>
      <c r="L199" s="1566">
        <v>10</v>
      </c>
      <c r="M199" s="1566">
        <v>11</v>
      </c>
      <c r="N199" s="1566">
        <v>12</v>
      </c>
      <c r="O199" s="1566">
        <v>13</v>
      </c>
      <c r="P199" s="1598">
        <v>14</v>
      </c>
      <c r="Q199" s="1598">
        <v>15</v>
      </c>
      <c r="R199" s="1566">
        <v>16</v>
      </c>
      <c r="S199" s="1566">
        <v>17</v>
      </c>
      <c r="T199" s="1566">
        <v>18</v>
      </c>
      <c r="U199" s="1566">
        <v>19</v>
      </c>
      <c r="V199" s="1566">
        <v>20</v>
      </c>
      <c r="W199" s="1598">
        <v>21</v>
      </c>
      <c r="X199" s="1598">
        <v>22</v>
      </c>
      <c r="Y199" s="1566">
        <v>23</v>
      </c>
      <c r="Z199" s="1566">
        <v>24</v>
      </c>
      <c r="AA199" s="1566">
        <v>25</v>
      </c>
      <c r="AB199" s="1566">
        <v>26</v>
      </c>
      <c r="AC199" s="1566">
        <v>27</v>
      </c>
      <c r="AD199" s="1598">
        <v>28</v>
      </c>
      <c r="AE199" s="1598">
        <v>29</v>
      </c>
      <c r="AF199" s="1566">
        <v>30</v>
      </c>
      <c r="AG199" s="1714">
        <v>31</v>
      </c>
      <c r="AH199" s="111"/>
      <c r="AI199" s="112"/>
    </row>
    <row r="200" spans="1:35" ht="22.35" customHeight="1" x14ac:dyDescent="0.2">
      <c r="A200" s="2305">
        <v>1</v>
      </c>
      <c r="B200" s="2351" t="s">
        <v>270</v>
      </c>
      <c r="C200" s="2307"/>
      <c r="D200" s="2307" t="s">
        <v>32</v>
      </c>
      <c r="E200" s="2339" t="s">
        <v>32</v>
      </c>
      <c r="F200" s="2307" t="s">
        <v>32</v>
      </c>
      <c r="G200" s="2339" t="s">
        <v>32</v>
      </c>
      <c r="H200" s="2339" t="s">
        <v>32</v>
      </c>
      <c r="I200" s="2339"/>
      <c r="J200" s="2307"/>
      <c r="K200" s="2307" t="s">
        <v>32</v>
      </c>
      <c r="L200" s="2307" t="s">
        <v>32</v>
      </c>
      <c r="M200" s="2307" t="s">
        <v>32</v>
      </c>
      <c r="N200" s="2307" t="s">
        <v>32</v>
      </c>
      <c r="O200" s="2352" t="s">
        <v>32</v>
      </c>
      <c r="P200" s="2307"/>
      <c r="Q200" s="2307"/>
      <c r="R200" s="2307" t="s">
        <v>32</v>
      </c>
      <c r="S200" s="2307" t="s">
        <v>32</v>
      </c>
      <c r="T200" s="2307" t="s">
        <v>32</v>
      </c>
      <c r="U200" s="2307" t="s">
        <v>32</v>
      </c>
      <c r="V200" s="2307" t="s">
        <v>32</v>
      </c>
      <c r="W200" s="2307"/>
      <c r="X200" s="2307"/>
      <c r="Y200" s="2307" t="s">
        <v>32</v>
      </c>
      <c r="Z200" s="2339" t="s">
        <v>32</v>
      </c>
      <c r="AA200" s="2307" t="s">
        <v>32</v>
      </c>
      <c r="AB200" s="2339" t="s">
        <v>32</v>
      </c>
      <c r="AC200" s="2339" t="s">
        <v>32</v>
      </c>
      <c r="AD200" s="2339"/>
      <c r="AE200" s="2307"/>
      <c r="AF200" s="2307" t="s">
        <v>32</v>
      </c>
      <c r="AG200" s="2310" t="s">
        <v>32</v>
      </c>
      <c r="AH200" s="133"/>
      <c r="AI200" s="117"/>
    </row>
    <row r="201" spans="1:35" ht="22.35" customHeight="1" x14ac:dyDescent="0.2">
      <c r="A201" s="1751">
        <v>2</v>
      </c>
      <c r="B201" s="1842" t="s">
        <v>271</v>
      </c>
      <c r="C201" s="1535"/>
      <c r="D201" s="1535" t="s">
        <v>272</v>
      </c>
      <c r="E201" s="1550" t="s">
        <v>272</v>
      </c>
      <c r="F201" s="1535" t="s">
        <v>272</v>
      </c>
      <c r="G201" s="1535" t="s">
        <v>272</v>
      </c>
      <c r="H201" s="1535" t="s">
        <v>36</v>
      </c>
      <c r="I201" s="1535"/>
      <c r="J201" s="1535"/>
      <c r="K201" s="1535" t="s">
        <v>273</v>
      </c>
      <c r="L201" s="1535" t="s">
        <v>273</v>
      </c>
      <c r="M201" s="1535" t="s">
        <v>273</v>
      </c>
      <c r="N201" s="1535" t="s">
        <v>273</v>
      </c>
      <c r="O201" s="1535" t="s">
        <v>273</v>
      </c>
      <c r="P201" s="1535"/>
      <c r="Q201" s="1535"/>
      <c r="R201" s="1670" t="s">
        <v>54</v>
      </c>
      <c r="S201" s="1670" t="s">
        <v>54</v>
      </c>
      <c r="T201" s="1670" t="s">
        <v>54</v>
      </c>
      <c r="U201" s="1670" t="s">
        <v>54</v>
      </c>
      <c r="V201" s="1670" t="s">
        <v>54</v>
      </c>
      <c r="W201" s="1670" t="s">
        <v>54</v>
      </c>
      <c r="X201" s="1535"/>
      <c r="Y201" s="1535" t="s">
        <v>272</v>
      </c>
      <c r="Z201" s="1550" t="s">
        <v>272</v>
      </c>
      <c r="AA201" s="1535" t="s">
        <v>272</v>
      </c>
      <c r="AB201" s="1535" t="s">
        <v>272</v>
      </c>
      <c r="AC201" s="1535" t="s">
        <v>36</v>
      </c>
      <c r="AD201" s="1661" t="s">
        <v>54</v>
      </c>
      <c r="AE201" s="1535"/>
      <c r="AF201" s="1535" t="s">
        <v>273</v>
      </c>
      <c r="AG201" s="1606" t="s">
        <v>273</v>
      </c>
      <c r="AH201" s="133"/>
      <c r="AI201" s="117"/>
    </row>
    <row r="202" spans="1:35" ht="22.35" customHeight="1" x14ac:dyDescent="0.2">
      <c r="A202" s="1751">
        <v>3</v>
      </c>
      <c r="B202" s="1843" t="s">
        <v>274</v>
      </c>
      <c r="C202" s="1535"/>
      <c r="D202" s="1535" t="s">
        <v>273</v>
      </c>
      <c r="E202" s="1535" t="s">
        <v>273</v>
      </c>
      <c r="F202" s="1535" t="s">
        <v>273</v>
      </c>
      <c r="G202" s="1535" t="s">
        <v>273</v>
      </c>
      <c r="H202" s="1535" t="s">
        <v>273</v>
      </c>
      <c r="I202" s="1535"/>
      <c r="J202" s="1535"/>
      <c r="K202" s="1535" t="s">
        <v>54</v>
      </c>
      <c r="L202" s="1535" t="s">
        <v>54</v>
      </c>
      <c r="M202" s="1535" t="s">
        <v>54</v>
      </c>
      <c r="N202" s="1535" t="s">
        <v>54</v>
      </c>
      <c r="O202" s="1535" t="s">
        <v>54</v>
      </c>
      <c r="P202" s="1535" t="s">
        <v>54</v>
      </c>
      <c r="Q202" s="1535"/>
      <c r="R202" s="1535" t="s">
        <v>272</v>
      </c>
      <c r="S202" s="1550" t="s">
        <v>272</v>
      </c>
      <c r="T202" s="1535" t="s">
        <v>272</v>
      </c>
      <c r="U202" s="1535" t="s">
        <v>272</v>
      </c>
      <c r="V202" s="1535" t="s">
        <v>36</v>
      </c>
      <c r="W202" s="1535"/>
      <c r="X202" s="1535"/>
      <c r="Y202" s="1535" t="s">
        <v>273</v>
      </c>
      <c r="Z202" s="1535" t="s">
        <v>273</v>
      </c>
      <c r="AA202" s="1535" t="s">
        <v>273</v>
      </c>
      <c r="AB202" s="1535" t="s">
        <v>273</v>
      </c>
      <c r="AC202" s="1535" t="s">
        <v>273</v>
      </c>
      <c r="AD202" s="1535"/>
      <c r="AE202" s="1535"/>
      <c r="AF202" s="1535" t="s">
        <v>54</v>
      </c>
      <c r="AG202" s="1606" t="s">
        <v>54</v>
      </c>
      <c r="AH202" s="133"/>
      <c r="AI202" s="117"/>
    </row>
    <row r="203" spans="1:35" ht="22.35" customHeight="1" x14ac:dyDescent="0.2">
      <c r="A203" s="1751">
        <v>4</v>
      </c>
      <c r="B203" s="1843"/>
      <c r="C203" s="1535"/>
      <c r="D203" s="1535"/>
      <c r="E203" s="1535"/>
      <c r="F203" s="1535"/>
      <c r="G203" s="1535"/>
      <c r="H203" s="1535"/>
      <c r="I203" s="1535"/>
      <c r="J203" s="1535"/>
      <c r="K203" s="1535"/>
      <c r="L203" s="1535"/>
      <c r="M203" s="1535"/>
      <c r="N203" s="1535"/>
      <c r="O203" s="1535"/>
      <c r="P203" s="1535"/>
      <c r="Q203" s="1535"/>
      <c r="R203" s="1535"/>
      <c r="S203" s="1535"/>
      <c r="T203" s="1535"/>
      <c r="U203" s="1535"/>
      <c r="V203" s="1526"/>
      <c r="W203" s="1526"/>
      <c r="X203" s="1535"/>
      <c r="Y203" s="1535"/>
      <c r="Z203" s="1535"/>
      <c r="AA203" s="1535"/>
      <c r="AB203" s="1535"/>
      <c r="AC203" s="1535"/>
      <c r="AD203" s="1535"/>
      <c r="AE203" s="1535"/>
      <c r="AF203" s="1535"/>
      <c r="AG203" s="1606"/>
      <c r="AH203" s="133"/>
      <c r="AI203" s="117"/>
    </row>
    <row r="204" spans="1:35" ht="22.35" customHeight="1" x14ac:dyDescent="0.2">
      <c r="A204" s="1751">
        <v>5</v>
      </c>
      <c r="B204" s="1843"/>
      <c r="C204" s="1535"/>
      <c r="D204" s="1535"/>
      <c r="E204" s="1535"/>
      <c r="F204" s="1535"/>
      <c r="G204" s="1535"/>
      <c r="H204" s="1535"/>
      <c r="I204" s="1535"/>
      <c r="J204" s="1535"/>
      <c r="K204" s="1535"/>
      <c r="L204" s="1535"/>
      <c r="M204" s="1535"/>
      <c r="N204" s="1535"/>
      <c r="O204" s="1535"/>
      <c r="P204" s="1535"/>
      <c r="Q204" s="1535"/>
      <c r="R204" s="1535"/>
      <c r="S204" s="1535"/>
      <c r="T204" s="1535"/>
      <c r="U204" s="1526"/>
      <c r="V204" s="1535"/>
      <c r="W204" s="1535"/>
      <c r="X204" s="1535"/>
      <c r="Y204" s="1535"/>
      <c r="Z204" s="1535"/>
      <c r="AA204" s="1535"/>
      <c r="AB204" s="1535"/>
      <c r="AC204" s="1535"/>
      <c r="AD204" s="1535"/>
      <c r="AE204" s="1535"/>
      <c r="AF204" s="1535"/>
      <c r="AG204" s="1606"/>
      <c r="AH204" s="133"/>
      <c r="AI204" s="117"/>
    </row>
    <row r="205" spans="1:35" ht="22.35" customHeight="1" x14ac:dyDescent="0.2">
      <c r="A205" s="1751">
        <v>6</v>
      </c>
      <c r="B205" s="1532" t="s">
        <v>278</v>
      </c>
      <c r="C205" s="1535"/>
      <c r="D205" s="1535"/>
      <c r="E205" s="1526" t="s">
        <v>32</v>
      </c>
      <c r="F205" s="1526" t="s">
        <v>32</v>
      </c>
      <c r="G205" s="1526" t="s">
        <v>32</v>
      </c>
      <c r="H205" s="1526" t="s">
        <v>32</v>
      </c>
      <c r="I205" s="1535"/>
      <c r="J205" s="1535"/>
      <c r="K205" s="1536" t="s">
        <v>32</v>
      </c>
      <c r="L205" s="1535" t="s">
        <v>32</v>
      </c>
      <c r="M205" s="1535" t="s">
        <v>32</v>
      </c>
      <c r="N205" s="1535"/>
      <c r="O205" s="1535" t="s">
        <v>32</v>
      </c>
      <c r="P205" s="1536"/>
      <c r="Q205" s="1535"/>
      <c r="R205" s="1535" t="s">
        <v>32</v>
      </c>
      <c r="S205" s="1535" t="s">
        <v>32</v>
      </c>
      <c r="T205" s="1535" t="s">
        <v>32</v>
      </c>
      <c r="U205" s="1535" t="s">
        <v>32</v>
      </c>
      <c r="V205" s="1535" t="s">
        <v>32</v>
      </c>
      <c r="W205" s="1535"/>
      <c r="X205" s="1535"/>
      <c r="Y205" s="1535"/>
      <c r="Z205" s="1526" t="s">
        <v>32</v>
      </c>
      <c r="AA205" s="1526" t="s">
        <v>32</v>
      </c>
      <c r="AB205" s="1526" t="s">
        <v>32</v>
      </c>
      <c r="AC205" s="1526" t="s">
        <v>32</v>
      </c>
      <c r="AD205" s="1535"/>
      <c r="AE205" s="1535"/>
      <c r="AF205" s="1536" t="s">
        <v>32</v>
      </c>
      <c r="AG205" s="1606" t="s">
        <v>32</v>
      </c>
      <c r="AH205" s="125"/>
      <c r="AI205" s="67"/>
    </row>
    <row r="206" spans="1:35" ht="22.35" customHeight="1" thickBot="1" x14ac:dyDescent="0.25">
      <c r="A206" s="1757"/>
      <c r="B206" s="1608"/>
      <c r="C206" s="1566"/>
      <c r="D206" s="1566"/>
      <c r="E206" s="1566"/>
      <c r="F206" s="1566"/>
      <c r="G206" s="1566"/>
      <c r="H206" s="1566"/>
      <c r="I206" s="1566"/>
      <c r="J206" s="1566"/>
      <c r="K206" s="1566"/>
      <c r="L206" s="1566"/>
      <c r="M206" s="1566"/>
      <c r="N206" s="1566"/>
      <c r="O206" s="1566"/>
      <c r="P206" s="1566"/>
      <c r="Q206" s="1566"/>
      <c r="R206" s="1566"/>
      <c r="S206" s="1566"/>
      <c r="T206" s="1566"/>
      <c r="U206" s="1566"/>
      <c r="V206" s="1566"/>
      <c r="W206" s="1566"/>
      <c r="X206" s="1566"/>
      <c r="Y206" s="1566"/>
      <c r="Z206" s="1566"/>
      <c r="AA206" s="1566"/>
      <c r="AB206" s="1566"/>
      <c r="AC206" s="1566"/>
      <c r="AD206" s="1566"/>
      <c r="AE206" s="1566"/>
      <c r="AF206" s="1566"/>
      <c r="AG206" s="1714"/>
      <c r="AH206" s="67"/>
      <c r="AI206" s="67"/>
    </row>
    <row r="207" spans="1:35" ht="22.35" customHeight="1" x14ac:dyDescent="0.2">
      <c r="A207" s="130"/>
      <c r="B207" s="128"/>
      <c r="C207" s="129"/>
      <c r="D207" s="129"/>
      <c r="E207" s="129"/>
      <c r="F207" s="129"/>
      <c r="G207" s="129"/>
      <c r="H207" s="129"/>
      <c r="I207" s="129"/>
      <c r="J207" s="129"/>
      <c r="K207" s="129"/>
      <c r="L207" s="129"/>
      <c r="M207" s="129"/>
      <c r="N207" s="129"/>
      <c r="O207" s="129"/>
      <c r="P207" s="129"/>
      <c r="Q207" s="129"/>
      <c r="R207" s="129"/>
      <c r="S207" s="129"/>
      <c r="T207" s="129"/>
      <c r="U207" s="129"/>
      <c r="V207" s="129"/>
      <c r="W207" s="129"/>
      <c r="X207" s="129"/>
      <c r="Y207" s="129"/>
      <c r="Z207" s="129"/>
      <c r="AA207" s="129"/>
      <c r="AB207" s="129"/>
      <c r="AC207" s="129"/>
      <c r="AD207" s="129"/>
      <c r="AE207" s="129"/>
      <c r="AF207" s="129"/>
      <c r="AG207" s="129"/>
      <c r="AH207" s="67"/>
      <c r="AI207" s="67"/>
    </row>
    <row r="208" spans="1:35" ht="22.35" customHeight="1" x14ac:dyDescent="0.2">
      <c r="A208" s="130"/>
      <c r="B208" s="128"/>
      <c r="C208" s="129"/>
      <c r="D208" s="129"/>
      <c r="E208" s="129"/>
      <c r="F208" s="129"/>
      <c r="G208" s="129"/>
      <c r="H208" s="129"/>
      <c r="I208" s="129"/>
      <c r="J208" s="129"/>
      <c r="K208" s="129"/>
      <c r="L208" s="129"/>
      <c r="M208" s="129"/>
      <c r="N208" s="129"/>
      <c r="O208" s="129"/>
      <c r="P208" s="129"/>
      <c r="Q208" s="129"/>
      <c r="R208" s="129"/>
      <c r="S208" s="129"/>
      <c r="T208" s="129"/>
      <c r="U208" s="129"/>
      <c r="V208" s="129"/>
      <c r="W208" s="129"/>
      <c r="X208" s="129"/>
      <c r="Y208" s="129"/>
      <c r="Z208" s="129"/>
      <c r="AA208" s="129"/>
      <c r="AB208" s="129"/>
      <c r="AC208" s="129"/>
      <c r="AD208" s="129"/>
      <c r="AE208" s="129"/>
      <c r="AF208" s="129"/>
      <c r="AG208" s="129"/>
      <c r="AH208" s="67"/>
      <c r="AI208" s="67"/>
    </row>
    <row r="209" spans="1:36" ht="22.35" customHeight="1" thickBot="1" x14ac:dyDescent="0.25">
      <c r="A209" s="98" t="s">
        <v>279</v>
      </c>
      <c r="B209" s="48"/>
      <c r="C209" s="66"/>
      <c r="D209" s="48"/>
      <c r="E209" s="48"/>
      <c r="F209" s="66"/>
      <c r="G209" s="48"/>
      <c r="H209" s="48"/>
      <c r="I209" s="66"/>
      <c r="J209" s="66"/>
      <c r="K209" s="48"/>
      <c r="L209" s="66"/>
      <c r="M209" s="48"/>
      <c r="N209" s="48"/>
      <c r="O209" s="66"/>
      <c r="P209" s="48"/>
      <c r="Q209" s="66"/>
      <c r="R209" s="66"/>
      <c r="S209" s="48"/>
      <c r="T209" s="48"/>
      <c r="U209" s="66"/>
      <c r="V209" s="48"/>
      <c r="W209" s="66"/>
      <c r="X209" s="66"/>
      <c r="Y209" s="48"/>
      <c r="Z209" s="48"/>
      <c r="AA209" s="48"/>
      <c r="AB209" s="48"/>
      <c r="AC209" s="48"/>
      <c r="AD209" s="48"/>
      <c r="AE209" s="66"/>
      <c r="AF209" s="48"/>
      <c r="AG209" s="48"/>
      <c r="AH209" s="67"/>
      <c r="AI209" s="67"/>
    </row>
    <row r="210" spans="1:36" ht="22.35" customHeight="1" x14ac:dyDescent="0.2">
      <c r="A210" s="69"/>
      <c r="B210" s="2353" t="s">
        <v>280</v>
      </c>
      <c r="C210" s="2354"/>
      <c r="D210" s="226" t="s">
        <v>97</v>
      </c>
      <c r="E210" s="227"/>
      <c r="F210" s="2355"/>
      <c r="G210" s="2356"/>
      <c r="H210" s="226" t="s">
        <v>98</v>
      </c>
      <c r="I210" s="227"/>
      <c r="J210" s="2355"/>
      <c r="K210" s="2356"/>
      <c r="L210" s="226" t="s">
        <v>99</v>
      </c>
      <c r="M210" s="227"/>
      <c r="N210" s="2355"/>
      <c r="O210" s="2356"/>
      <c r="P210" s="226" t="s">
        <v>100</v>
      </c>
      <c r="Q210" s="227"/>
      <c r="R210" s="2355"/>
      <c r="S210" s="2356"/>
      <c r="T210" s="226" t="s">
        <v>101</v>
      </c>
      <c r="U210" s="227"/>
      <c r="V210" s="2355"/>
      <c r="W210" s="2356"/>
      <c r="X210" s="226" t="s">
        <v>102</v>
      </c>
      <c r="Y210" s="227"/>
      <c r="Z210" s="2355"/>
      <c r="AA210" s="2356"/>
      <c r="AB210" s="226" t="s">
        <v>103</v>
      </c>
      <c r="AC210" s="227"/>
      <c r="AD210" s="227"/>
      <c r="AE210" s="2357" t="s">
        <v>104</v>
      </c>
      <c r="AF210" s="227"/>
      <c r="AG210" s="227"/>
      <c r="AH210" s="227"/>
      <c r="AI210" s="2358"/>
    </row>
    <row r="211" spans="1:36" ht="22.35" customHeight="1" x14ac:dyDescent="0.2">
      <c r="A211" s="69"/>
      <c r="B211" s="1045" t="s">
        <v>281</v>
      </c>
      <c r="C211" s="1046" t="s">
        <v>162</v>
      </c>
      <c r="D211" s="1047" t="s">
        <v>282</v>
      </c>
      <c r="E211" s="1048"/>
      <c r="F211" s="1049"/>
      <c r="G211" s="1050"/>
      <c r="H211" s="1417" t="s">
        <v>282</v>
      </c>
      <c r="I211" s="1418"/>
      <c r="J211" s="1049"/>
      <c r="K211" s="1050"/>
      <c r="L211" s="1417" t="s">
        <v>282</v>
      </c>
      <c r="M211" s="1418"/>
      <c r="N211" s="1049"/>
      <c r="O211" s="1050"/>
      <c r="P211" s="1417" t="s">
        <v>283</v>
      </c>
      <c r="Q211" s="1418"/>
      <c r="R211" s="1049"/>
      <c r="S211" s="1050"/>
      <c r="T211" s="1417" t="s">
        <v>284</v>
      </c>
      <c r="U211" s="1418"/>
      <c r="V211" s="1049"/>
      <c r="W211" s="1051"/>
      <c r="X211" s="1419"/>
      <c r="Y211" s="1419"/>
      <c r="Z211" s="1052"/>
      <c r="AA211" s="1051"/>
      <c r="AB211" s="1419"/>
      <c r="AC211" s="1419"/>
      <c r="AD211" s="1419"/>
      <c r="AE211" s="1051"/>
      <c r="AF211" s="1419"/>
      <c r="AG211" s="1419"/>
      <c r="AH211" s="1420"/>
      <c r="AI211" s="1053"/>
    </row>
    <row r="212" spans="1:36" ht="22.35" customHeight="1" x14ac:dyDescent="0.2">
      <c r="A212" s="69"/>
      <c r="B212" s="1045" t="s">
        <v>281</v>
      </c>
      <c r="C212" s="1046" t="s">
        <v>285</v>
      </c>
      <c r="D212" s="1047" t="s">
        <v>282</v>
      </c>
      <c r="E212" s="1048"/>
      <c r="F212" s="1049"/>
      <c r="G212" s="1050"/>
      <c r="H212" s="1417" t="s">
        <v>282</v>
      </c>
      <c r="I212" s="1418"/>
      <c r="J212" s="1049"/>
      <c r="K212" s="1050"/>
      <c r="L212" s="1417" t="s">
        <v>282</v>
      </c>
      <c r="M212" s="1418"/>
      <c r="N212" s="1049"/>
      <c r="O212" s="1050"/>
      <c r="P212" s="1417" t="s">
        <v>283</v>
      </c>
      <c r="Q212" s="1418"/>
      <c r="R212" s="1049"/>
      <c r="S212" s="1050"/>
      <c r="T212" s="1417" t="s">
        <v>284</v>
      </c>
      <c r="U212" s="1418"/>
      <c r="V212" s="1049"/>
      <c r="W212" s="1051"/>
      <c r="X212" s="1419"/>
      <c r="Y212" s="1419"/>
      <c r="Z212" s="1052"/>
      <c r="AA212" s="1051"/>
      <c r="AB212" s="1419"/>
      <c r="AC212" s="1419"/>
      <c r="AD212" s="1419"/>
      <c r="AE212" s="1051"/>
      <c r="AF212" s="1419"/>
      <c r="AG212" s="1419"/>
      <c r="AH212" s="1420"/>
      <c r="AI212" s="1053"/>
    </row>
    <row r="213" spans="1:36" ht="22.35" customHeight="1" x14ac:dyDescent="0.2">
      <c r="A213" s="69"/>
      <c r="B213" s="1045" t="s">
        <v>286</v>
      </c>
      <c r="C213" s="1046" t="s">
        <v>166</v>
      </c>
      <c r="D213" s="1047" t="s">
        <v>282</v>
      </c>
      <c r="E213" s="1048"/>
      <c r="F213" s="1049"/>
      <c r="G213" s="1050"/>
      <c r="H213" s="1417" t="s">
        <v>282</v>
      </c>
      <c r="I213" s="1418"/>
      <c r="J213" s="1049"/>
      <c r="K213" s="1050"/>
      <c r="L213" s="1417" t="s">
        <v>282</v>
      </c>
      <c r="M213" s="1418"/>
      <c r="N213" s="1049"/>
      <c r="O213" s="1050"/>
      <c r="P213" s="1417" t="s">
        <v>287</v>
      </c>
      <c r="Q213" s="1418"/>
      <c r="R213" s="1049"/>
      <c r="S213" s="1050"/>
      <c r="T213" s="1417" t="s">
        <v>284</v>
      </c>
      <c r="U213" s="1418"/>
      <c r="V213" s="1049"/>
      <c r="W213" s="1051"/>
      <c r="X213" s="1419"/>
      <c r="Y213" s="1419"/>
      <c r="Z213" s="1052"/>
      <c r="AA213" s="1051"/>
      <c r="AB213" s="1419"/>
      <c r="AC213" s="1419"/>
      <c r="AD213" s="1419"/>
      <c r="AE213" s="1051"/>
      <c r="AF213" s="1419"/>
      <c r="AG213" s="1419"/>
      <c r="AH213" s="1420"/>
      <c r="AI213" s="1053"/>
    </row>
    <row r="214" spans="1:36" ht="22.35" customHeight="1" x14ac:dyDescent="0.2">
      <c r="A214" s="69"/>
      <c r="B214" s="1045" t="s">
        <v>288</v>
      </c>
      <c r="C214" s="1046" t="s">
        <v>153</v>
      </c>
      <c r="D214" s="1047" t="s">
        <v>282</v>
      </c>
      <c r="E214" s="1048"/>
      <c r="F214" s="1049"/>
      <c r="G214" s="1050"/>
      <c r="H214" s="1417" t="s">
        <v>282</v>
      </c>
      <c r="I214" s="1418"/>
      <c r="J214" s="1049"/>
      <c r="K214" s="1050"/>
      <c r="L214" s="1417" t="s">
        <v>282</v>
      </c>
      <c r="M214" s="1418"/>
      <c r="N214" s="1049"/>
      <c r="O214" s="1050"/>
      <c r="P214" s="1417" t="s">
        <v>283</v>
      </c>
      <c r="Q214" s="1418"/>
      <c r="R214" s="1049"/>
      <c r="S214" s="1050"/>
      <c r="T214" s="1417" t="s">
        <v>284</v>
      </c>
      <c r="U214" s="1418"/>
      <c r="V214" s="1049"/>
      <c r="W214" s="1051"/>
      <c r="X214" s="1419"/>
      <c r="Y214" s="1419"/>
      <c r="Z214" s="1052"/>
      <c r="AA214" s="1051"/>
      <c r="AB214" s="1419"/>
      <c r="AC214" s="1419"/>
      <c r="AD214" s="1419"/>
      <c r="AE214" s="1051"/>
      <c r="AF214" s="1419"/>
      <c r="AG214" s="1419"/>
      <c r="AH214" s="1420"/>
      <c r="AI214" s="1053"/>
    </row>
    <row r="215" spans="1:36" ht="22.35" customHeight="1" x14ac:dyDescent="0.2">
      <c r="A215" s="69"/>
      <c r="B215" s="1045" t="s">
        <v>289</v>
      </c>
      <c r="C215" s="1046" t="s">
        <v>290</v>
      </c>
      <c r="D215" s="1047" t="s">
        <v>291</v>
      </c>
      <c r="E215" s="1048"/>
      <c r="F215" s="1049"/>
      <c r="G215" s="1050"/>
      <c r="H215" s="1417" t="s">
        <v>291</v>
      </c>
      <c r="I215" s="1418"/>
      <c r="J215" s="1049"/>
      <c r="K215" s="1050"/>
      <c r="L215" s="1417" t="s">
        <v>292</v>
      </c>
      <c r="M215" s="1418"/>
      <c r="N215" s="1049"/>
      <c r="O215" s="1050"/>
      <c r="P215" s="1417" t="s">
        <v>293</v>
      </c>
      <c r="Q215" s="1418"/>
      <c r="R215" s="1049"/>
      <c r="S215" s="1050"/>
      <c r="T215" s="1417" t="s">
        <v>294</v>
      </c>
      <c r="U215" s="1418"/>
      <c r="V215" s="1049"/>
      <c r="W215" s="1051"/>
      <c r="X215" s="1419"/>
      <c r="Y215" s="1419"/>
      <c r="Z215" s="1052"/>
      <c r="AA215" s="1051"/>
      <c r="AB215" s="1419"/>
      <c r="AC215" s="1419"/>
      <c r="AD215" s="1419"/>
      <c r="AE215" s="1051"/>
      <c r="AF215" s="1419"/>
      <c r="AG215" s="1419"/>
      <c r="AH215" s="1420"/>
      <c r="AI215" s="1053"/>
    </row>
    <row r="216" spans="1:36" ht="22.35" customHeight="1" x14ac:dyDescent="0.2">
      <c r="A216" s="69"/>
      <c r="B216" s="1045" t="s">
        <v>295</v>
      </c>
      <c r="C216" s="1046" t="s">
        <v>296</v>
      </c>
      <c r="D216" s="1047" t="s">
        <v>282</v>
      </c>
      <c r="E216" s="1048"/>
      <c r="F216" s="1049"/>
      <c r="G216" s="1050"/>
      <c r="H216" s="1417" t="s">
        <v>282</v>
      </c>
      <c r="I216" s="1418"/>
      <c r="J216" s="1049"/>
      <c r="K216" s="1050"/>
      <c r="L216" s="1417" t="s">
        <v>282</v>
      </c>
      <c r="M216" s="1418"/>
      <c r="N216" s="1049"/>
      <c r="O216" s="1050"/>
      <c r="P216" s="1417" t="s">
        <v>282</v>
      </c>
      <c r="Q216" s="1418"/>
      <c r="R216" s="1049"/>
      <c r="S216" s="1050"/>
      <c r="T216" s="1417" t="s">
        <v>291</v>
      </c>
      <c r="U216" s="1418"/>
      <c r="V216" s="1049"/>
      <c r="W216" s="1051"/>
      <c r="X216" s="1419"/>
      <c r="Y216" s="1419"/>
      <c r="Z216" s="1052"/>
      <c r="AA216" s="1051"/>
      <c r="AB216" s="1419"/>
      <c r="AC216" s="1419"/>
      <c r="AD216" s="1419"/>
      <c r="AE216" s="1051"/>
      <c r="AF216" s="1419"/>
      <c r="AG216" s="1419"/>
      <c r="AH216" s="1420"/>
      <c r="AI216" s="1053"/>
    </row>
    <row r="217" spans="1:36" ht="22.35" customHeight="1" x14ac:dyDescent="0.2">
      <c r="A217" s="69"/>
      <c r="B217" s="1045" t="s">
        <v>297</v>
      </c>
      <c r="C217" s="1046" t="s">
        <v>151</v>
      </c>
      <c r="D217" s="1047" t="s">
        <v>282</v>
      </c>
      <c r="E217" s="1048"/>
      <c r="F217" s="1049"/>
      <c r="G217" s="1050"/>
      <c r="H217" s="1417" t="s">
        <v>282</v>
      </c>
      <c r="I217" s="1418"/>
      <c r="J217" s="1049"/>
      <c r="K217" s="1050"/>
      <c r="L217" s="1417" t="s">
        <v>282</v>
      </c>
      <c r="M217" s="1418"/>
      <c r="N217" s="1049"/>
      <c r="O217" s="1050"/>
      <c r="P217" s="1417" t="s">
        <v>283</v>
      </c>
      <c r="Q217" s="1418"/>
      <c r="R217" s="1049"/>
      <c r="S217" s="1050"/>
      <c r="T217" s="1417" t="s">
        <v>284</v>
      </c>
      <c r="U217" s="1418"/>
      <c r="V217" s="1049"/>
      <c r="W217" s="1051"/>
      <c r="X217" s="1419"/>
      <c r="Y217" s="1419"/>
      <c r="Z217" s="1052"/>
      <c r="AA217" s="1051"/>
      <c r="AB217" s="1419"/>
      <c r="AC217" s="1419"/>
      <c r="AD217" s="1419"/>
      <c r="AE217" s="1051"/>
      <c r="AF217" s="1419"/>
      <c r="AG217" s="1419"/>
      <c r="AH217" s="1420"/>
      <c r="AI217" s="1053"/>
    </row>
    <row r="218" spans="1:36" ht="22.35" customHeight="1" x14ac:dyDescent="0.2">
      <c r="A218" s="69"/>
      <c r="B218" s="1045" t="s">
        <v>297</v>
      </c>
      <c r="C218" s="1046" t="s">
        <v>145</v>
      </c>
      <c r="D218" s="1047" t="s">
        <v>282</v>
      </c>
      <c r="E218" s="1048"/>
      <c r="F218" s="1049"/>
      <c r="G218" s="1050"/>
      <c r="H218" s="1417" t="s">
        <v>282</v>
      </c>
      <c r="I218" s="1418"/>
      <c r="J218" s="1049"/>
      <c r="K218" s="1050"/>
      <c r="L218" s="1417" t="s">
        <v>282</v>
      </c>
      <c r="M218" s="1418"/>
      <c r="N218" s="1049"/>
      <c r="O218" s="1050"/>
      <c r="P218" s="1417" t="s">
        <v>283</v>
      </c>
      <c r="Q218" s="1418"/>
      <c r="R218" s="1049"/>
      <c r="S218" s="1050"/>
      <c r="T218" s="1417" t="s">
        <v>284</v>
      </c>
      <c r="U218" s="1418"/>
      <c r="V218" s="1049"/>
      <c r="W218" s="1051"/>
      <c r="X218" s="1419"/>
      <c r="Y218" s="1419"/>
      <c r="Z218" s="1052"/>
      <c r="AA218" s="1051"/>
      <c r="AB218" s="1419"/>
      <c r="AC218" s="1419"/>
      <c r="AD218" s="1419"/>
      <c r="AE218" s="1051"/>
      <c r="AF218" s="1419"/>
      <c r="AG218" s="1419"/>
      <c r="AH218" s="1420"/>
      <c r="AI218" s="1053"/>
    </row>
    <row r="219" spans="1:36" ht="22.35" customHeight="1" x14ac:dyDescent="0.2">
      <c r="A219" s="69"/>
      <c r="B219" s="1045" t="s">
        <v>298</v>
      </c>
      <c r="C219" s="1046" t="s">
        <v>299</v>
      </c>
      <c r="D219" s="1047" t="s">
        <v>282</v>
      </c>
      <c r="E219" s="1048"/>
      <c r="F219" s="1049"/>
      <c r="G219" s="1050"/>
      <c r="H219" s="1417" t="s">
        <v>282</v>
      </c>
      <c r="I219" s="1418"/>
      <c r="J219" s="1049"/>
      <c r="K219" s="1050"/>
      <c r="L219" s="1417" t="s">
        <v>282</v>
      </c>
      <c r="M219" s="1418"/>
      <c r="N219" s="1049"/>
      <c r="O219" s="1050"/>
      <c r="P219" s="1417" t="s">
        <v>300</v>
      </c>
      <c r="Q219" s="1418"/>
      <c r="R219" s="1049"/>
      <c r="S219" s="1050"/>
      <c r="T219" s="1417" t="s">
        <v>294</v>
      </c>
      <c r="U219" s="1418"/>
      <c r="V219" s="1049"/>
      <c r="W219" s="1051"/>
      <c r="X219" s="1419"/>
      <c r="Y219" s="1419"/>
      <c r="Z219" s="1052"/>
      <c r="AA219" s="1051"/>
      <c r="AB219" s="1419"/>
      <c r="AC219" s="1419"/>
      <c r="AD219" s="1419"/>
      <c r="AE219" s="1051"/>
      <c r="AF219" s="1419"/>
      <c r="AG219" s="1419"/>
      <c r="AH219" s="1420"/>
      <c r="AI219" s="1053"/>
    </row>
    <row r="220" spans="1:36" ht="22.35" customHeight="1" x14ac:dyDescent="0.2">
      <c r="A220" s="69"/>
      <c r="B220" s="314" t="s">
        <v>301</v>
      </c>
      <c r="C220" s="1046" t="s">
        <v>146</v>
      </c>
      <c r="D220" s="1047" t="s">
        <v>282</v>
      </c>
      <c r="E220" s="1048"/>
      <c r="F220" s="1054"/>
      <c r="G220" s="1055"/>
      <c r="H220" s="1417" t="s">
        <v>282</v>
      </c>
      <c r="I220" s="1845"/>
      <c r="J220" s="1054"/>
      <c r="K220" s="1055"/>
      <c r="L220" s="1417" t="s">
        <v>282</v>
      </c>
      <c r="M220" s="1845"/>
      <c r="N220" s="1054"/>
      <c r="O220" s="1055"/>
      <c r="P220" s="1417" t="s">
        <v>283</v>
      </c>
      <c r="Q220" s="1845"/>
      <c r="R220" s="1054"/>
      <c r="S220" s="1055"/>
      <c r="T220" s="1417" t="s">
        <v>284</v>
      </c>
      <c r="U220" s="1845"/>
      <c r="V220" s="1052"/>
      <c r="W220" s="315"/>
      <c r="X220" s="319"/>
      <c r="Y220" s="319"/>
      <c r="Z220" s="316"/>
      <c r="AA220" s="315"/>
      <c r="AB220" s="319"/>
      <c r="AC220" s="319"/>
      <c r="AD220" s="319"/>
      <c r="AE220" s="315"/>
      <c r="AF220" s="319"/>
      <c r="AG220" s="319"/>
      <c r="AH220" s="320"/>
      <c r="AI220" s="317"/>
      <c r="AJ220" s="124"/>
    </row>
    <row r="221" spans="1:36" ht="22.35" customHeight="1" x14ac:dyDescent="0.2">
      <c r="A221" s="69"/>
      <c r="B221" s="1045" t="s">
        <v>302</v>
      </c>
      <c r="C221" s="1046" t="s">
        <v>154</v>
      </c>
      <c r="D221" s="1047" t="s">
        <v>282</v>
      </c>
      <c r="E221" s="1048"/>
      <c r="F221" s="1049"/>
      <c r="G221" s="1050"/>
      <c r="H221" s="1417" t="s">
        <v>282</v>
      </c>
      <c r="I221" s="1418"/>
      <c r="J221" s="1049"/>
      <c r="K221" s="1050"/>
      <c r="L221" s="1417" t="s">
        <v>282</v>
      </c>
      <c r="M221" s="1418"/>
      <c r="N221" s="1049"/>
      <c r="O221" s="1050"/>
      <c r="P221" s="1417" t="s">
        <v>283</v>
      </c>
      <c r="Q221" s="1418"/>
      <c r="R221" s="1049"/>
      <c r="S221" s="1050"/>
      <c r="T221" s="1417" t="s">
        <v>284</v>
      </c>
      <c r="U221" s="1418"/>
      <c r="V221" s="1049"/>
      <c r="W221" s="1051"/>
      <c r="X221" s="1419"/>
      <c r="Y221" s="1419"/>
      <c r="Z221" s="1419"/>
      <c r="AA221" s="1051"/>
      <c r="AB221" s="1419"/>
      <c r="AC221" s="1419"/>
      <c r="AD221" s="1419"/>
      <c r="AE221" s="1051"/>
      <c r="AF221" s="1419"/>
      <c r="AG221" s="1419"/>
      <c r="AH221" s="1420"/>
      <c r="AI221" s="1053"/>
      <c r="AJ221" s="124"/>
    </row>
    <row r="222" spans="1:36" ht="22.35" customHeight="1" x14ac:dyDescent="0.2">
      <c r="A222" s="69"/>
      <c r="B222" s="1045" t="s">
        <v>303</v>
      </c>
      <c r="C222" s="1046" t="s">
        <v>132</v>
      </c>
      <c r="D222" s="1047" t="s">
        <v>304</v>
      </c>
      <c r="E222" s="1048"/>
      <c r="F222" s="1049"/>
      <c r="G222" s="1050"/>
      <c r="H222" s="1417" t="s">
        <v>304</v>
      </c>
      <c r="I222" s="1418"/>
      <c r="J222" s="1049"/>
      <c r="K222" s="1050"/>
      <c r="L222" s="1417" t="s">
        <v>304</v>
      </c>
      <c r="M222" s="1418"/>
      <c r="N222" s="1418"/>
      <c r="O222" s="1050"/>
      <c r="P222" s="1417" t="s">
        <v>304</v>
      </c>
      <c r="Q222" s="1418"/>
      <c r="R222" s="1418"/>
      <c r="S222" s="1050"/>
      <c r="T222" s="1417" t="s">
        <v>294</v>
      </c>
      <c r="U222" s="1418"/>
      <c r="V222" s="1049"/>
      <c r="W222" s="1056"/>
      <c r="X222" s="1419"/>
      <c r="Y222" s="1419"/>
      <c r="Z222" s="1419"/>
      <c r="AA222" s="1051"/>
      <c r="AB222" s="1419"/>
      <c r="AC222" s="1419"/>
      <c r="AD222" s="1419"/>
      <c r="AE222" s="1051"/>
      <c r="AF222" s="1419"/>
      <c r="AG222" s="1419"/>
      <c r="AH222" s="1420"/>
      <c r="AI222" s="1053"/>
      <c r="AJ222" s="124"/>
    </row>
    <row r="223" spans="1:36" ht="22.35" customHeight="1" x14ac:dyDescent="0.2">
      <c r="A223" s="69"/>
      <c r="B223" s="1045" t="s">
        <v>305</v>
      </c>
      <c r="C223" s="1046" t="s">
        <v>136</v>
      </c>
      <c r="D223" s="1047" t="s">
        <v>304</v>
      </c>
      <c r="E223" s="1048"/>
      <c r="F223" s="1049"/>
      <c r="G223" s="1050"/>
      <c r="H223" s="1417" t="s">
        <v>304</v>
      </c>
      <c r="I223" s="1418"/>
      <c r="J223" s="1049"/>
      <c r="K223" s="1050"/>
      <c r="L223" s="1417" t="s">
        <v>304</v>
      </c>
      <c r="M223" s="1418"/>
      <c r="N223" s="1418"/>
      <c r="O223" s="1050"/>
      <c r="P223" s="1417" t="s">
        <v>304</v>
      </c>
      <c r="Q223" s="1418"/>
      <c r="R223" s="1418"/>
      <c r="S223" s="1050"/>
      <c r="T223" s="1417" t="s">
        <v>294</v>
      </c>
      <c r="U223" s="1418"/>
      <c r="V223" s="1049"/>
      <c r="W223" s="1056"/>
      <c r="X223" s="1419"/>
      <c r="Y223" s="1419"/>
      <c r="Z223" s="1052"/>
      <c r="AA223" s="1421"/>
      <c r="AB223" s="1419"/>
      <c r="AC223" s="1419"/>
      <c r="AD223" s="1419"/>
      <c r="AE223" s="1051"/>
      <c r="AF223" s="1419"/>
      <c r="AG223" s="1419"/>
      <c r="AH223" s="1420"/>
      <c r="AI223" s="1053"/>
      <c r="AJ223" s="124"/>
    </row>
    <row r="224" spans="1:36" ht="22.35" customHeight="1" thickBot="1" x14ac:dyDescent="0.25">
      <c r="A224" s="69"/>
      <c r="B224" s="321" t="s">
        <v>306</v>
      </c>
      <c r="C224" s="322" t="s">
        <v>138</v>
      </c>
      <c r="D224" s="1057" t="s">
        <v>307</v>
      </c>
      <c r="E224" s="323"/>
      <c r="F224" s="1058"/>
      <c r="G224" s="324"/>
      <c r="H224" s="1059" t="s">
        <v>307</v>
      </c>
      <c r="I224" s="1060"/>
      <c r="J224" s="1058"/>
      <c r="K224" s="324"/>
      <c r="L224" s="1059" t="s">
        <v>307</v>
      </c>
      <c r="M224" s="1060"/>
      <c r="N224" s="1060"/>
      <c r="O224" s="324"/>
      <c r="P224" s="1059" t="s">
        <v>308</v>
      </c>
      <c r="Q224" s="1060"/>
      <c r="R224" s="1060"/>
      <c r="S224" s="324"/>
      <c r="T224" s="1059" t="s">
        <v>309</v>
      </c>
      <c r="U224" s="1060"/>
      <c r="V224" s="1058"/>
      <c r="W224" s="325"/>
      <c r="X224" s="1061"/>
      <c r="Y224" s="1061"/>
      <c r="Z224" s="1062"/>
      <c r="AA224" s="1063"/>
      <c r="AB224" s="1061"/>
      <c r="AC224" s="1061"/>
      <c r="AD224" s="1061"/>
      <c r="AE224" s="326"/>
      <c r="AF224" s="1061"/>
      <c r="AG224" s="1061"/>
      <c r="AH224" s="1064"/>
      <c r="AI224" s="327"/>
      <c r="AJ224" s="124"/>
    </row>
    <row r="225" spans="1:36" ht="22.35" customHeight="1" x14ac:dyDescent="0.2">
      <c r="A225" s="69"/>
      <c r="B225" s="134"/>
      <c r="C225" s="135"/>
      <c r="D225" s="136"/>
      <c r="E225" s="137"/>
      <c r="F225" s="137"/>
      <c r="G225" s="138"/>
      <c r="H225" s="136"/>
      <c r="I225" s="137"/>
      <c r="J225" s="137"/>
      <c r="K225" s="138"/>
      <c r="L225" s="136"/>
      <c r="M225" s="137"/>
      <c r="N225" s="137"/>
      <c r="O225" s="138"/>
      <c r="P225" s="128"/>
      <c r="Q225" s="137"/>
      <c r="R225" s="137"/>
      <c r="S225" s="138"/>
      <c r="T225" s="128"/>
      <c r="U225" s="137"/>
      <c r="V225" s="137"/>
      <c r="W225" s="137"/>
      <c r="X225" s="137"/>
      <c r="Y225" s="137"/>
      <c r="Z225" s="137"/>
      <c r="AA225" s="138"/>
      <c r="AB225" s="137"/>
      <c r="AC225" s="137"/>
      <c r="AD225" s="137"/>
      <c r="AE225" s="138"/>
      <c r="AF225" s="137"/>
      <c r="AG225" s="137"/>
      <c r="AH225" s="125"/>
      <c r="AI225" s="125"/>
      <c r="AJ225" s="124"/>
    </row>
    <row r="226" spans="1:36" ht="22.35" customHeight="1" thickBot="1" x14ac:dyDescent="0.25">
      <c r="A226" s="97"/>
      <c r="B226" s="486" t="s">
        <v>29</v>
      </c>
      <c r="C226" s="1716">
        <v>1</v>
      </c>
      <c r="D226" s="1685">
        <v>2</v>
      </c>
      <c r="E226" s="1685">
        <v>3</v>
      </c>
      <c r="F226" s="1685">
        <v>4</v>
      </c>
      <c r="G226" s="1685">
        <v>5</v>
      </c>
      <c r="H226" s="1685">
        <v>6</v>
      </c>
      <c r="I226" s="1716">
        <v>7</v>
      </c>
      <c r="J226" s="1716">
        <v>8</v>
      </c>
      <c r="K226" s="1685">
        <v>9</v>
      </c>
      <c r="L226" s="1685">
        <v>10</v>
      </c>
      <c r="M226" s="1685">
        <v>11</v>
      </c>
      <c r="N226" s="1685">
        <v>12</v>
      </c>
      <c r="O226" s="1685">
        <v>13</v>
      </c>
      <c r="P226" s="1716">
        <v>14</v>
      </c>
      <c r="Q226" s="1716">
        <v>15</v>
      </c>
      <c r="R226" s="1685">
        <v>16</v>
      </c>
      <c r="S226" s="1685">
        <v>17</v>
      </c>
      <c r="T226" s="1685">
        <v>18</v>
      </c>
      <c r="U226" s="1685">
        <v>19</v>
      </c>
      <c r="V226" s="1685">
        <v>20</v>
      </c>
      <c r="W226" s="1716">
        <v>21</v>
      </c>
      <c r="X226" s="1716">
        <v>22</v>
      </c>
      <c r="Y226" s="1685">
        <v>23</v>
      </c>
      <c r="Z226" s="1685">
        <v>24</v>
      </c>
      <c r="AA226" s="1685">
        <v>25</v>
      </c>
      <c r="AB226" s="1685">
        <v>26</v>
      </c>
      <c r="AC226" s="1685">
        <v>27</v>
      </c>
      <c r="AD226" s="1716">
        <v>28</v>
      </c>
      <c r="AE226" s="1716">
        <v>29</v>
      </c>
      <c r="AF226" s="1685">
        <v>30</v>
      </c>
      <c r="AG226" s="1699">
        <v>31</v>
      </c>
      <c r="AH226" s="118"/>
      <c r="AI226" s="112"/>
    </row>
    <row r="227" spans="1:36" ht="22.35" customHeight="1" x14ac:dyDescent="0.2">
      <c r="A227" s="69"/>
      <c r="B227" s="2359" t="s">
        <v>310</v>
      </c>
      <c r="C227" s="1400"/>
      <c r="D227" s="1400" t="s">
        <v>162</v>
      </c>
      <c r="E227" s="1400" t="s">
        <v>162</v>
      </c>
      <c r="F227" s="1400" t="s">
        <v>162</v>
      </c>
      <c r="G227" s="1400" t="s">
        <v>162</v>
      </c>
      <c r="H227" s="1400" t="s">
        <v>162</v>
      </c>
      <c r="I227" s="1400"/>
      <c r="J227" s="1400"/>
      <c r="K227" s="1400" t="s">
        <v>162</v>
      </c>
      <c r="L227" s="1400" t="s">
        <v>162</v>
      </c>
      <c r="M227" s="1400" t="s">
        <v>162</v>
      </c>
      <c r="N227" s="1400" t="s">
        <v>162</v>
      </c>
      <c r="O227" s="1662" t="s">
        <v>162</v>
      </c>
      <c r="P227" s="1400"/>
      <c r="Q227" s="1400"/>
      <c r="R227" s="1400" t="s">
        <v>162</v>
      </c>
      <c r="S227" s="1400" t="s">
        <v>162</v>
      </c>
      <c r="T227" s="1400" t="s">
        <v>162</v>
      </c>
      <c r="U227" s="1400" t="s">
        <v>162</v>
      </c>
      <c r="V227" s="1400" t="s">
        <v>162</v>
      </c>
      <c r="W227" s="1400"/>
      <c r="X227" s="1400"/>
      <c r="Y227" s="1400" t="s">
        <v>162</v>
      </c>
      <c r="Z227" s="1400" t="s">
        <v>162</v>
      </c>
      <c r="AA227" s="1400" t="s">
        <v>162</v>
      </c>
      <c r="AB227" s="1400" t="s">
        <v>162</v>
      </c>
      <c r="AC227" s="1400" t="s">
        <v>162</v>
      </c>
      <c r="AD227" s="1400"/>
      <c r="AE227" s="1400"/>
      <c r="AF227" s="1400" t="s">
        <v>162</v>
      </c>
      <c r="AG227" s="2360" t="s">
        <v>162</v>
      </c>
      <c r="AH227" s="117"/>
      <c r="AI227" s="117"/>
    </row>
    <row r="228" spans="1:36" ht="22.35" customHeight="1" x14ac:dyDescent="0.2">
      <c r="A228" s="69"/>
      <c r="B228" s="1068" t="s">
        <v>311</v>
      </c>
      <c r="C228" s="781"/>
      <c r="D228" s="781" t="s">
        <v>162</v>
      </c>
      <c r="E228" s="781" t="s">
        <v>162</v>
      </c>
      <c r="F228" s="781" t="s">
        <v>162</v>
      </c>
      <c r="G228" s="781" t="s">
        <v>162</v>
      </c>
      <c r="H228" s="781" t="s">
        <v>162</v>
      </c>
      <c r="I228" s="781"/>
      <c r="J228" s="781"/>
      <c r="K228" s="781" t="s">
        <v>162</v>
      </c>
      <c r="L228" s="781" t="s">
        <v>162</v>
      </c>
      <c r="M228" s="781" t="s">
        <v>162</v>
      </c>
      <c r="N228" s="781" t="s">
        <v>162</v>
      </c>
      <c r="O228" s="1662" t="s">
        <v>162</v>
      </c>
      <c r="P228" s="781"/>
      <c r="Q228" s="781"/>
      <c r="R228" s="1071" t="s">
        <v>162</v>
      </c>
      <c r="S228" s="1071" t="s">
        <v>162</v>
      </c>
      <c r="T228" s="1071" t="s">
        <v>162</v>
      </c>
      <c r="U228" s="1071" t="s">
        <v>162</v>
      </c>
      <c r="V228" s="781" t="s">
        <v>162</v>
      </c>
      <c r="W228" s="781"/>
      <c r="X228" s="781"/>
      <c r="Y228" s="781" t="s">
        <v>162</v>
      </c>
      <c r="Z228" s="781" t="s">
        <v>162</v>
      </c>
      <c r="AA228" s="781" t="s">
        <v>162</v>
      </c>
      <c r="AB228" s="781" t="s">
        <v>162</v>
      </c>
      <c r="AC228" s="781" t="s">
        <v>162</v>
      </c>
      <c r="AD228" s="781"/>
      <c r="AE228" s="781"/>
      <c r="AF228" s="781" t="s">
        <v>162</v>
      </c>
      <c r="AG228" s="923" t="s">
        <v>162</v>
      </c>
      <c r="AH228" s="117"/>
      <c r="AI228" s="117"/>
    </row>
    <row r="229" spans="1:36" ht="22.35" customHeight="1" x14ac:dyDescent="0.2">
      <c r="A229" s="69"/>
      <c r="B229" s="1068" t="s">
        <v>312</v>
      </c>
      <c r="C229" s="781"/>
      <c r="D229" s="781" t="s">
        <v>285</v>
      </c>
      <c r="E229" s="781" t="s">
        <v>285</v>
      </c>
      <c r="F229" s="781" t="s">
        <v>162</v>
      </c>
      <c r="G229" s="781" t="s">
        <v>285</v>
      </c>
      <c r="H229" s="781" t="s">
        <v>285</v>
      </c>
      <c r="I229" s="781"/>
      <c r="J229" s="781"/>
      <c r="K229" s="781" t="s">
        <v>285</v>
      </c>
      <c r="L229" s="781" t="s">
        <v>285</v>
      </c>
      <c r="M229" s="781" t="s">
        <v>162</v>
      </c>
      <c r="N229" s="781" t="s">
        <v>285</v>
      </c>
      <c r="O229" s="1662" t="s">
        <v>162</v>
      </c>
      <c r="P229" s="781"/>
      <c r="Q229" s="781"/>
      <c r="R229" s="781" t="s">
        <v>285</v>
      </c>
      <c r="S229" s="781" t="s">
        <v>285</v>
      </c>
      <c r="T229" s="793" t="s">
        <v>162</v>
      </c>
      <c r="U229" s="793" t="s">
        <v>285</v>
      </c>
      <c r="V229" s="793" t="s">
        <v>285</v>
      </c>
      <c r="W229" s="781"/>
      <c r="X229" s="781"/>
      <c r="Y229" s="781" t="s">
        <v>285</v>
      </c>
      <c r="Z229" s="781" t="s">
        <v>285</v>
      </c>
      <c r="AA229" s="781" t="s">
        <v>162</v>
      </c>
      <c r="AB229" s="781" t="s">
        <v>285</v>
      </c>
      <c r="AC229" s="781" t="s">
        <v>285</v>
      </c>
      <c r="AD229" s="781"/>
      <c r="AE229" s="781"/>
      <c r="AF229" s="781" t="s">
        <v>285</v>
      </c>
      <c r="AG229" s="923" t="s">
        <v>285</v>
      </c>
      <c r="AH229" s="117"/>
      <c r="AI229" s="117"/>
    </row>
    <row r="230" spans="1:36" ht="22.35" customHeight="1" x14ac:dyDescent="0.2">
      <c r="A230" s="69"/>
      <c r="B230" s="1068" t="s">
        <v>314</v>
      </c>
      <c r="C230" s="781"/>
      <c r="D230" s="781" t="s">
        <v>166</v>
      </c>
      <c r="E230" s="781" t="s">
        <v>166</v>
      </c>
      <c r="F230" s="781" t="s">
        <v>166</v>
      </c>
      <c r="G230" s="781" t="s">
        <v>166</v>
      </c>
      <c r="H230" s="781" t="s">
        <v>166</v>
      </c>
      <c r="I230" s="781"/>
      <c r="J230" s="781"/>
      <c r="K230" s="781" t="s">
        <v>166</v>
      </c>
      <c r="L230" s="781" t="s">
        <v>166</v>
      </c>
      <c r="M230" s="781" t="s">
        <v>166</v>
      </c>
      <c r="N230" s="781" t="s">
        <v>166</v>
      </c>
      <c r="O230" s="781" t="s">
        <v>166</v>
      </c>
      <c r="P230" s="781"/>
      <c r="Q230" s="781"/>
      <c r="R230" s="781" t="s">
        <v>166</v>
      </c>
      <c r="S230" s="781" t="s">
        <v>166</v>
      </c>
      <c r="T230" s="781" t="s">
        <v>166</v>
      </c>
      <c r="U230" s="781" t="s">
        <v>166</v>
      </c>
      <c r="V230" s="781" t="s">
        <v>166</v>
      </c>
      <c r="W230" s="781"/>
      <c r="X230" s="781"/>
      <c r="Y230" s="942" t="s">
        <v>166</v>
      </c>
      <c r="Z230" s="942" t="s">
        <v>166</v>
      </c>
      <c r="AA230" s="942" t="s">
        <v>166</v>
      </c>
      <c r="AB230" s="942" t="s">
        <v>166</v>
      </c>
      <c r="AC230" s="942" t="s">
        <v>166</v>
      </c>
      <c r="AD230" s="942"/>
      <c r="AE230" s="942"/>
      <c r="AF230" s="781" t="s">
        <v>166</v>
      </c>
      <c r="AG230" s="923" t="s">
        <v>166</v>
      </c>
      <c r="AH230" s="117"/>
      <c r="AI230" s="117"/>
    </row>
    <row r="231" spans="1:36" ht="22.35" customHeight="1" x14ac:dyDescent="0.2">
      <c r="A231" s="69"/>
      <c r="B231" s="927" t="s">
        <v>315</v>
      </c>
      <c r="C231" s="781"/>
      <c r="D231" s="781" t="s">
        <v>153</v>
      </c>
      <c r="E231" s="781" t="s">
        <v>153</v>
      </c>
      <c r="F231" s="781" t="s">
        <v>153</v>
      </c>
      <c r="G231" s="781" t="s">
        <v>153</v>
      </c>
      <c r="H231" s="781" t="s">
        <v>153</v>
      </c>
      <c r="I231" s="781"/>
      <c r="J231" s="781"/>
      <c r="K231" s="942" t="s">
        <v>153</v>
      </c>
      <c r="L231" s="781" t="s">
        <v>153</v>
      </c>
      <c r="M231" s="781" t="s">
        <v>153</v>
      </c>
      <c r="N231" s="781" t="s">
        <v>153</v>
      </c>
      <c r="O231" s="781" t="s">
        <v>153</v>
      </c>
      <c r="P231" s="781"/>
      <c r="Q231" s="781"/>
      <c r="R231" s="781" t="s">
        <v>153</v>
      </c>
      <c r="S231" s="781" t="s">
        <v>153</v>
      </c>
      <c r="T231" s="781" t="s">
        <v>153</v>
      </c>
      <c r="U231" s="781" t="s">
        <v>153</v>
      </c>
      <c r="V231" s="781" t="s">
        <v>153</v>
      </c>
      <c r="W231" s="781"/>
      <c r="X231" s="781"/>
      <c r="Y231" s="781" t="s">
        <v>153</v>
      </c>
      <c r="Z231" s="930" t="s">
        <v>153</v>
      </c>
      <c r="AA231" s="930" t="s">
        <v>153</v>
      </c>
      <c r="AB231" s="930" t="s">
        <v>153</v>
      </c>
      <c r="AC231" s="930" t="s">
        <v>153</v>
      </c>
      <c r="AD231" s="930"/>
      <c r="AE231" s="930" t="s">
        <v>142</v>
      </c>
      <c r="AF231" s="781" t="s">
        <v>153</v>
      </c>
      <c r="AG231" s="923" t="s">
        <v>153</v>
      </c>
      <c r="AH231" s="117"/>
      <c r="AI231" s="117"/>
    </row>
    <row r="232" spans="1:36" ht="22.35" customHeight="1" x14ac:dyDescent="0.2">
      <c r="A232" s="69"/>
      <c r="B232" s="870"/>
      <c r="C232" s="781"/>
      <c r="D232" s="781" t="s">
        <v>290</v>
      </c>
      <c r="E232" s="781" t="s">
        <v>290</v>
      </c>
      <c r="F232" s="781" t="s">
        <v>290</v>
      </c>
      <c r="G232" s="781" t="s">
        <v>290</v>
      </c>
      <c r="H232" s="781" t="s">
        <v>290</v>
      </c>
      <c r="I232" s="781"/>
      <c r="J232" s="781"/>
      <c r="K232" s="781" t="s">
        <v>290</v>
      </c>
      <c r="L232" s="781" t="s">
        <v>290</v>
      </c>
      <c r="M232" s="781" t="s">
        <v>290</v>
      </c>
      <c r="N232" s="781" t="s">
        <v>290</v>
      </c>
      <c r="O232" s="781" t="s">
        <v>290</v>
      </c>
      <c r="P232" s="781"/>
      <c r="Q232" s="781"/>
      <c r="R232" s="781" t="s">
        <v>290</v>
      </c>
      <c r="S232" s="781" t="s">
        <v>290</v>
      </c>
      <c r="T232" s="781" t="s">
        <v>290</v>
      </c>
      <c r="U232" s="781" t="s">
        <v>290</v>
      </c>
      <c r="V232" s="781" t="s">
        <v>290</v>
      </c>
      <c r="W232" s="781"/>
      <c r="X232" s="781"/>
      <c r="Y232" s="781" t="s">
        <v>290</v>
      </c>
      <c r="Z232" s="781" t="s">
        <v>290</v>
      </c>
      <c r="AA232" s="781" t="s">
        <v>290</v>
      </c>
      <c r="AB232" s="781" t="s">
        <v>290</v>
      </c>
      <c r="AC232" s="781" t="s">
        <v>290</v>
      </c>
      <c r="AD232" s="781"/>
      <c r="AE232" s="781"/>
      <c r="AF232" s="781" t="s">
        <v>290</v>
      </c>
      <c r="AG232" s="923" t="s">
        <v>290</v>
      </c>
      <c r="AH232" s="117"/>
      <c r="AI232" s="117"/>
    </row>
    <row r="233" spans="1:36" ht="22.35" customHeight="1" x14ac:dyDescent="0.2">
      <c r="A233" s="69"/>
      <c r="B233" s="1068" t="s">
        <v>316</v>
      </c>
      <c r="C233" s="789"/>
      <c r="D233" s="789" t="s">
        <v>296</v>
      </c>
      <c r="E233" s="789" t="s">
        <v>296</v>
      </c>
      <c r="F233" s="786" t="s">
        <v>296</v>
      </c>
      <c r="G233" s="786" t="s">
        <v>296</v>
      </c>
      <c r="H233" s="786" t="s">
        <v>296</v>
      </c>
      <c r="I233" s="789"/>
      <c r="J233" s="789"/>
      <c r="K233" s="789" t="s">
        <v>296</v>
      </c>
      <c r="L233" s="789" t="s">
        <v>296</v>
      </c>
      <c r="M233" s="789" t="s">
        <v>296</v>
      </c>
      <c r="N233" s="789" t="s">
        <v>296</v>
      </c>
      <c r="O233" s="789" t="s">
        <v>296</v>
      </c>
      <c r="P233" s="789"/>
      <c r="Q233" s="789"/>
      <c r="R233" s="789" t="s">
        <v>296</v>
      </c>
      <c r="S233" s="789" t="s">
        <v>296</v>
      </c>
      <c r="T233" s="789" t="s">
        <v>296</v>
      </c>
      <c r="U233" s="789" t="s">
        <v>296</v>
      </c>
      <c r="V233" s="789" t="s">
        <v>296</v>
      </c>
      <c r="W233" s="789"/>
      <c r="X233" s="789"/>
      <c r="Y233" s="789" t="s">
        <v>296</v>
      </c>
      <c r="Z233" s="789" t="s">
        <v>296</v>
      </c>
      <c r="AA233" s="789" t="s">
        <v>296</v>
      </c>
      <c r="AB233" s="789" t="s">
        <v>296</v>
      </c>
      <c r="AC233" s="789" t="s">
        <v>296</v>
      </c>
      <c r="AD233" s="789"/>
      <c r="AE233" s="789"/>
      <c r="AF233" s="789" t="s">
        <v>296</v>
      </c>
      <c r="AG233" s="975" t="s">
        <v>296</v>
      </c>
      <c r="AH233" s="117"/>
      <c r="AI233" s="117"/>
    </row>
    <row r="234" spans="1:36" ht="22.35" customHeight="1" x14ac:dyDescent="0.2">
      <c r="A234" s="69"/>
      <c r="B234" s="924" t="s">
        <v>0</v>
      </c>
      <c r="C234" s="781"/>
      <c r="D234" s="781" t="s">
        <v>151</v>
      </c>
      <c r="E234" s="781" t="s">
        <v>151</v>
      </c>
      <c r="F234" s="781" t="s">
        <v>151</v>
      </c>
      <c r="G234" s="781" t="s">
        <v>151</v>
      </c>
      <c r="H234" s="781" t="s">
        <v>151</v>
      </c>
      <c r="I234" s="781"/>
      <c r="J234" s="781"/>
      <c r="K234" s="781" t="s">
        <v>151</v>
      </c>
      <c r="L234" s="781" t="s">
        <v>151</v>
      </c>
      <c r="M234" s="781" t="s">
        <v>151</v>
      </c>
      <c r="N234" s="781" t="s">
        <v>151</v>
      </c>
      <c r="O234" s="781" t="s">
        <v>151</v>
      </c>
      <c r="P234" s="781"/>
      <c r="Q234" s="781"/>
      <c r="R234" s="781" t="s">
        <v>151</v>
      </c>
      <c r="S234" s="781" t="s">
        <v>151</v>
      </c>
      <c r="T234" s="781" t="s">
        <v>151</v>
      </c>
      <c r="U234" s="781" t="s">
        <v>151</v>
      </c>
      <c r="V234" s="781" t="s">
        <v>151</v>
      </c>
      <c r="W234" s="781"/>
      <c r="X234" s="781"/>
      <c r="Y234" s="781" t="s">
        <v>151</v>
      </c>
      <c r="Z234" s="781" t="s">
        <v>151</v>
      </c>
      <c r="AA234" s="781" t="s">
        <v>151</v>
      </c>
      <c r="AB234" s="781" t="s">
        <v>151</v>
      </c>
      <c r="AC234" s="781" t="s">
        <v>151</v>
      </c>
      <c r="AD234" s="781"/>
      <c r="AE234" s="781"/>
      <c r="AF234" s="781" t="s">
        <v>151</v>
      </c>
      <c r="AG234" s="923" t="s">
        <v>151</v>
      </c>
      <c r="AH234" s="117"/>
      <c r="AI234" s="117"/>
    </row>
    <row r="235" spans="1:36" ht="22.35" customHeight="1" x14ac:dyDescent="0.2">
      <c r="A235" s="69"/>
      <c r="B235" s="1068" t="s">
        <v>317</v>
      </c>
      <c r="C235" s="781"/>
      <c r="D235" s="781" t="s">
        <v>145</v>
      </c>
      <c r="E235" s="781" t="s">
        <v>145</v>
      </c>
      <c r="F235" s="781" t="s">
        <v>145</v>
      </c>
      <c r="G235" s="781" t="s">
        <v>145</v>
      </c>
      <c r="H235" s="781" t="s">
        <v>145</v>
      </c>
      <c r="I235" s="781"/>
      <c r="J235" s="781"/>
      <c r="K235" s="781" t="s">
        <v>145</v>
      </c>
      <c r="L235" s="781" t="s">
        <v>145</v>
      </c>
      <c r="M235" s="781" t="s">
        <v>145</v>
      </c>
      <c r="N235" s="781" t="s">
        <v>145</v>
      </c>
      <c r="O235" s="1662" t="s">
        <v>145</v>
      </c>
      <c r="P235" s="781"/>
      <c r="Q235" s="781"/>
      <c r="R235" s="942" t="s">
        <v>145</v>
      </c>
      <c r="S235" s="942" t="s">
        <v>145</v>
      </c>
      <c r="T235" s="942" t="s">
        <v>145</v>
      </c>
      <c r="U235" s="942" t="s">
        <v>145</v>
      </c>
      <c r="V235" s="942" t="s">
        <v>145</v>
      </c>
      <c r="W235" s="942"/>
      <c r="X235" s="942"/>
      <c r="Y235" s="781" t="s">
        <v>145</v>
      </c>
      <c r="Z235" s="781" t="s">
        <v>145</v>
      </c>
      <c r="AA235" s="781" t="s">
        <v>145</v>
      </c>
      <c r="AB235" s="781" t="s">
        <v>145</v>
      </c>
      <c r="AC235" s="781" t="s">
        <v>145</v>
      </c>
      <c r="AD235" s="781"/>
      <c r="AE235" s="781"/>
      <c r="AF235" s="781" t="s">
        <v>145</v>
      </c>
      <c r="AG235" s="923" t="s">
        <v>145</v>
      </c>
      <c r="AH235" s="117"/>
      <c r="AI235" s="117"/>
    </row>
    <row r="236" spans="1:36" ht="22.35" customHeight="1" x14ac:dyDescent="0.2">
      <c r="A236" s="69"/>
      <c r="B236" s="1068" t="s">
        <v>0</v>
      </c>
      <c r="C236" s="781"/>
      <c r="D236" s="781" t="s">
        <v>299</v>
      </c>
      <c r="E236" s="781" t="s">
        <v>299</v>
      </c>
      <c r="F236" s="781" t="s">
        <v>299</v>
      </c>
      <c r="G236" s="781" t="s">
        <v>299</v>
      </c>
      <c r="H236" s="781" t="s">
        <v>299</v>
      </c>
      <c r="I236" s="781"/>
      <c r="J236" s="781"/>
      <c r="K236" s="781" t="s">
        <v>299</v>
      </c>
      <c r="L236" s="781" t="s">
        <v>299</v>
      </c>
      <c r="M236" s="781" t="s">
        <v>299</v>
      </c>
      <c r="N236" s="781" t="s">
        <v>299</v>
      </c>
      <c r="O236" s="781" t="s">
        <v>299</v>
      </c>
      <c r="P236" s="781"/>
      <c r="Q236" s="781"/>
      <c r="R236" s="781" t="s">
        <v>299</v>
      </c>
      <c r="S236" s="781" t="s">
        <v>299</v>
      </c>
      <c r="T236" s="781" t="s">
        <v>299</v>
      </c>
      <c r="U236" s="781" t="s">
        <v>299</v>
      </c>
      <c r="V236" s="781" t="s">
        <v>299</v>
      </c>
      <c r="W236" s="781"/>
      <c r="X236" s="781"/>
      <c r="Y236" s="781" t="s">
        <v>299</v>
      </c>
      <c r="Z236" s="781" t="s">
        <v>299</v>
      </c>
      <c r="AA236" s="781" t="s">
        <v>299</v>
      </c>
      <c r="AB236" s="781" t="s">
        <v>299</v>
      </c>
      <c r="AC236" s="781" t="s">
        <v>299</v>
      </c>
      <c r="AD236" s="781"/>
      <c r="AE236" s="781"/>
      <c r="AF236" s="781" t="s">
        <v>299</v>
      </c>
      <c r="AG236" s="923" t="s">
        <v>299</v>
      </c>
      <c r="AH236" s="117"/>
      <c r="AI236" s="117"/>
    </row>
    <row r="237" spans="1:36" ht="22.35" customHeight="1" x14ac:dyDescent="0.2">
      <c r="A237" s="69"/>
      <c r="B237" s="924" t="s">
        <v>319</v>
      </c>
      <c r="C237" s="781"/>
      <c r="D237" s="1071" t="s">
        <v>146</v>
      </c>
      <c r="E237" s="781" t="s">
        <v>146</v>
      </c>
      <c r="F237" s="781" t="s">
        <v>146</v>
      </c>
      <c r="G237" s="781" t="s">
        <v>146</v>
      </c>
      <c r="H237" s="781" t="s">
        <v>146</v>
      </c>
      <c r="I237" s="781"/>
      <c r="J237" s="781"/>
      <c r="K237" s="781" t="s">
        <v>146</v>
      </c>
      <c r="L237" s="793" t="s">
        <v>146</v>
      </c>
      <c r="M237" s="793" t="s">
        <v>146</v>
      </c>
      <c r="N237" s="793" t="s">
        <v>146</v>
      </c>
      <c r="O237" s="1071" t="s">
        <v>146</v>
      </c>
      <c r="P237" s="781"/>
      <c r="Q237" s="781"/>
      <c r="R237" s="781" t="s">
        <v>146</v>
      </c>
      <c r="S237" s="781" t="s">
        <v>146</v>
      </c>
      <c r="T237" s="781" t="s">
        <v>146</v>
      </c>
      <c r="U237" s="781" t="s">
        <v>146</v>
      </c>
      <c r="V237" s="781" t="s">
        <v>146</v>
      </c>
      <c r="W237" s="781"/>
      <c r="X237" s="781"/>
      <c r="Y237" s="1445" t="s">
        <v>146</v>
      </c>
      <c r="Z237" s="1445" t="s">
        <v>146</v>
      </c>
      <c r="AA237" s="1445" t="s">
        <v>146</v>
      </c>
      <c r="AB237" s="1445" t="s">
        <v>146</v>
      </c>
      <c r="AC237" s="1445" t="s">
        <v>146</v>
      </c>
      <c r="AD237" s="781"/>
      <c r="AE237" s="781"/>
      <c r="AF237" s="781" t="s">
        <v>146</v>
      </c>
      <c r="AG237" s="923" t="s">
        <v>146</v>
      </c>
      <c r="AH237" s="117"/>
      <c r="AI237" s="117"/>
    </row>
    <row r="238" spans="1:36" ht="22.35" customHeight="1" x14ac:dyDescent="0.2">
      <c r="A238" s="69"/>
      <c r="B238" s="1068" t="s">
        <v>320</v>
      </c>
      <c r="C238" s="781"/>
      <c r="D238" s="781" t="s">
        <v>154</v>
      </c>
      <c r="E238" s="781" t="s">
        <v>154</v>
      </c>
      <c r="F238" s="781" t="s">
        <v>154</v>
      </c>
      <c r="G238" s="781" t="s">
        <v>154</v>
      </c>
      <c r="H238" s="781" t="s">
        <v>154</v>
      </c>
      <c r="I238" s="781"/>
      <c r="J238" s="781"/>
      <c r="K238" s="781" t="s">
        <v>154</v>
      </c>
      <c r="L238" s="781" t="s">
        <v>154</v>
      </c>
      <c r="M238" s="781" t="s">
        <v>154</v>
      </c>
      <c r="N238" s="781" t="s">
        <v>154</v>
      </c>
      <c r="O238" s="930" t="s">
        <v>154</v>
      </c>
      <c r="P238" s="930"/>
      <c r="Q238" s="930"/>
      <c r="R238" s="930" t="s">
        <v>154</v>
      </c>
      <c r="S238" s="930" t="s">
        <v>321</v>
      </c>
      <c r="T238" s="2361" t="s">
        <v>154</v>
      </c>
      <c r="U238" s="2361" t="s">
        <v>154</v>
      </c>
      <c r="V238" s="2361" t="s">
        <v>154</v>
      </c>
      <c r="W238" s="781"/>
      <c r="X238" s="781"/>
      <c r="Y238" s="942" t="s">
        <v>154</v>
      </c>
      <c r="Z238" s="942" t="s">
        <v>154</v>
      </c>
      <c r="AA238" s="942" t="s">
        <v>154</v>
      </c>
      <c r="AB238" s="942" t="s">
        <v>154</v>
      </c>
      <c r="AC238" s="942" t="s">
        <v>154</v>
      </c>
      <c r="AD238" s="942"/>
      <c r="AE238" s="942"/>
      <c r="AF238" s="781" t="s">
        <v>154</v>
      </c>
      <c r="AG238" s="923" t="s">
        <v>154</v>
      </c>
      <c r="AH238" s="117"/>
      <c r="AI238" s="117"/>
    </row>
    <row r="239" spans="1:36" ht="22.35" customHeight="1" x14ac:dyDescent="0.2">
      <c r="A239" s="69"/>
      <c r="B239" s="870" t="s">
        <v>131</v>
      </c>
      <c r="C239" s="781"/>
      <c r="D239" s="781" t="s">
        <v>132</v>
      </c>
      <c r="E239" s="781" t="s">
        <v>132</v>
      </c>
      <c r="F239" s="781" t="s">
        <v>132</v>
      </c>
      <c r="G239" s="781" t="s">
        <v>132</v>
      </c>
      <c r="H239" s="781" t="s">
        <v>132</v>
      </c>
      <c r="I239" s="781"/>
      <c r="J239" s="781"/>
      <c r="K239" s="781" t="s">
        <v>132</v>
      </c>
      <c r="L239" s="781" t="s">
        <v>132</v>
      </c>
      <c r="M239" s="781" t="s">
        <v>132</v>
      </c>
      <c r="N239" s="781" t="s">
        <v>132</v>
      </c>
      <c r="O239" s="781" t="s">
        <v>132</v>
      </c>
      <c r="P239" s="781"/>
      <c r="Q239" s="781"/>
      <c r="R239" s="781" t="s">
        <v>132</v>
      </c>
      <c r="S239" s="781" t="s">
        <v>132</v>
      </c>
      <c r="T239" s="781" t="s">
        <v>132</v>
      </c>
      <c r="U239" s="781" t="s">
        <v>132</v>
      </c>
      <c r="V239" s="781" t="s">
        <v>132</v>
      </c>
      <c r="W239" s="781"/>
      <c r="X239" s="781"/>
      <c r="Y239" s="781" t="s">
        <v>132</v>
      </c>
      <c r="Z239" s="781" t="s">
        <v>132</v>
      </c>
      <c r="AA239" s="781" t="s">
        <v>132</v>
      </c>
      <c r="AB239" s="781" t="s">
        <v>132</v>
      </c>
      <c r="AC239" s="781" t="s">
        <v>132</v>
      </c>
      <c r="AD239" s="781"/>
      <c r="AE239" s="781"/>
      <c r="AF239" s="781" t="s">
        <v>132</v>
      </c>
      <c r="AG239" s="923" t="s">
        <v>132</v>
      </c>
      <c r="AH239" s="117"/>
      <c r="AI239" s="117"/>
    </row>
    <row r="240" spans="1:36" ht="22.35" customHeight="1" x14ac:dyDescent="0.2">
      <c r="A240" s="69"/>
      <c r="B240" s="924" t="s">
        <v>322</v>
      </c>
      <c r="C240" s="781"/>
      <c r="D240" s="781" t="s">
        <v>136</v>
      </c>
      <c r="E240" s="781" t="s">
        <v>136</v>
      </c>
      <c r="F240" s="781" t="s">
        <v>136</v>
      </c>
      <c r="G240" s="781" t="s">
        <v>136</v>
      </c>
      <c r="H240" s="781" t="s">
        <v>136</v>
      </c>
      <c r="I240" s="781"/>
      <c r="J240" s="781"/>
      <c r="K240" s="781" t="s">
        <v>136</v>
      </c>
      <c r="L240" s="1071" t="s">
        <v>136</v>
      </c>
      <c r="M240" s="781" t="s">
        <v>136</v>
      </c>
      <c r="N240" s="781" t="s">
        <v>136</v>
      </c>
      <c r="O240" s="781" t="s">
        <v>136</v>
      </c>
      <c r="P240" s="781"/>
      <c r="Q240" s="781"/>
      <c r="R240" s="781" t="s">
        <v>136</v>
      </c>
      <c r="S240" s="781" t="s">
        <v>136</v>
      </c>
      <c r="T240" s="781" t="s">
        <v>136</v>
      </c>
      <c r="U240" s="781" t="s">
        <v>136</v>
      </c>
      <c r="V240" s="781" t="s">
        <v>136</v>
      </c>
      <c r="W240" s="781"/>
      <c r="X240" s="781"/>
      <c r="Y240" s="781" t="s">
        <v>136</v>
      </c>
      <c r="Z240" s="781" t="s">
        <v>136</v>
      </c>
      <c r="AA240" s="781" t="s">
        <v>136</v>
      </c>
      <c r="AB240" s="781" t="s">
        <v>136</v>
      </c>
      <c r="AC240" s="781" t="s">
        <v>136</v>
      </c>
      <c r="AD240" s="781"/>
      <c r="AE240" s="781"/>
      <c r="AF240" s="942" t="s">
        <v>136</v>
      </c>
      <c r="AG240" s="943" t="s">
        <v>136</v>
      </c>
      <c r="AH240" s="67"/>
      <c r="AI240" s="67"/>
    </row>
    <row r="241" spans="1:35" ht="21" customHeight="1" thickBot="1" x14ac:dyDescent="0.25">
      <c r="A241" s="97"/>
      <c r="B241" s="328" t="s">
        <v>141</v>
      </c>
      <c r="C241" s="346"/>
      <c r="D241" s="346" t="s">
        <v>138</v>
      </c>
      <c r="E241" s="346" t="s">
        <v>138</v>
      </c>
      <c r="F241" s="346" t="s">
        <v>138</v>
      </c>
      <c r="G241" s="346" t="s">
        <v>138</v>
      </c>
      <c r="H241" s="346" t="s">
        <v>138</v>
      </c>
      <c r="I241" s="346"/>
      <c r="J241" s="346"/>
      <c r="K241" s="346" t="s">
        <v>138</v>
      </c>
      <c r="L241" s="346" t="s">
        <v>138</v>
      </c>
      <c r="M241" s="346" t="s">
        <v>138</v>
      </c>
      <c r="N241" s="346" t="s">
        <v>138</v>
      </c>
      <c r="O241" s="346" t="s">
        <v>138</v>
      </c>
      <c r="P241" s="346"/>
      <c r="Q241" s="346"/>
      <c r="R241" s="362" t="s">
        <v>138</v>
      </c>
      <c r="S241" s="362" t="s">
        <v>513</v>
      </c>
      <c r="T241" s="347" t="s">
        <v>138</v>
      </c>
      <c r="U241" s="347" t="s">
        <v>138</v>
      </c>
      <c r="V241" s="346" t="s">
        <v>138</v>
      </c>
      <c r="W241" s="346"/>
      <c r="X241" s="346"/>
      <c r="Y241" s="346" t="s">
        <v>138</v>
      </c>
      <c r="Z241" s="346" t="s">
        <v>138</v>
      </c>
      <c r="AA241" s="346" t="s">
        <v>138</v>
      </c>
      <c r="AB241" s="942" t="s">
        <v>138</v>
      </c>
      <c r="AC241" s="942" t="s">
        <v>138</v>
      </c>
      <c r="AD241" s="346"/>
      <c r="AE241" s="346"/>
      <c r="AF241" s="346" t="s">
        <v>138</v>
      </c>
      <c r="AG241" s="330" t="s">
        <v>138</v>
      </c>
      <c r="AH241" s="73"/>
    </row>
    <row r="242" spans="1:35" ht="21" customHeight="1" x14ac:dyDescent="0.2">
      <c r="A242" s="97"/>
      <c r="B242" s="142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  <c r="AH242" s="73"/>
    </row>
    <row r="243" spans="1:35" ht="22.35" customHeight="1" x14ac:dyDescent="0.2"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</row>
    <row r="244" spans="1:35" ht="22.35" customHeight="1" thickBot="1" x14ac:dyDescent="0.25">
      <c r="A244" s="1" t="s">
        <v>323</v>
      </c>
      <c r="B244" s="37"/>
    </row>
    <row r="245" spans="1:35" ht="22.35" customHeight="1" x14ac:dyDescent="0.2">
      <c r="A245" s="1"/>
      <c r="B245" s="1072" t="s">
        <v>324</v>
      </c>
      <c r="C245" s="2362" t="s">
        <v>97</v>
      </c>
      <c r="D245" s="2298"/>
      <c r="E245" s="2298"/>
      <c r="F245" s="2298"/>
      <c r="G245" s="2362" t="s">
        <v>98</v>
      </c>
      <c r="H245" s="2298"/>
      <c r="I245" s="2298"/>
      <c r="J245" s="2298"/>
      <c r="K245" s="2362" t="s">
        <v>99</v>
      </c>
      <c r="L245" s="2298"/>
      <c r="M245" s="2298"/>
      <c r="N245" s="2298"/>
      <c r="O245" s="2362" t="s">
        <v>100</v>
      </c>
      <c r="P245" s="2298"/>
      <c r="Q245" s="2298"/>
      <c r="R245" s="2298"/>
      <c r="S245" s="2362" t="s">
        <v>101</v>
      </c>
      <c r="T245" s="2298"/>
      <c r="U245" s="2298"/>
      <c r="V245" s="2298"/>
      <c r="W245" s="2362" t="s">
        <v>102</v>
      </c>
      <c r="X245" s="2226"/>
      <c r="Y245" s="2298"/>
      <c r="Z245" s="2363"/>
      <c r="AA245" s="2362" t="s">
        <v>103</v>
      </c>
      <c r="AB245" s="2226"/>
      <c r="AC245" s="2298"/>
      <c r="AD245" s="2363"/>
      <c r="AE245" s="2364" t="s">
        <v>104</v>
      </c>
      <c r="AF245" s="2298"/>
      <c r="AG245" s="2298"/>
      <c r="AH245" s="2298"/>
      <c r="AI245" s="2227"/>
    </row>
    <row r="246" spans="1:35" ht="22.35" customHeight="1" x14ac:dyDescent="0.2">
      <c r="A246" s="1"/>
      <c r="B246" s="487">
        <v>3701</v>
      </c>
      <c r="C246" s="70" t="s">
        <v>325</v>
      </c>
      <c r="D246" s="70"/>
      <c r="E246" s="70"/>
      <c r="F246" s="70"/>
      <c r="G246" s="1074" t="s">
        <v>326</v>
      </c>
      <c r="H246" s="70"/>
      <c r="I246" s="70"/>
      <c r="J246" s="70"/>
      <c r="K246" s="1074" t="s">
        <v>326</v>
      </c>
      <c r="L246" s="70"/>
      <c r="M246" s="70"/>
      <c r="N246" s="70"/>
      <c r="O246" s="1074" t="s">
        <v>326</v>
      </c>
      <c r="P246" s="70"/>
      <c r="Q246" s="70"/>
      <c r="R246" s="70"/>
      <c r="S246" s="1074" t="s">
        <v>327</v>
      </c>
      <c r="T246" s="70"/>
      <c r="U246" s="70"/>
      <c r="V246" s="70"/>
      <c r="W246" s="1632"/>
      <c r="X246" s="1432"/>
      <c r="Y246" s="1585"/>
      <c r="Z246" s="1433"/>
      <c r="AA246" s="1632"/>
      <c r="AB246" s="1432"/>
      <c r="AC246" s="1585"/>
      <c r="AD246" s="1433"/>
      <c r="AE246" s="1787"/>
      <c r="AF246" s="1585"/>
      <c r="AG246" s="1585"/>
      <c r="AH246" s="1585"/>
      <c r="AI246" s="1510"/>
    </row>
    <row r="247" spans="1:35" ht="22.35" customHeight="1" x14ac:dyDescent="0.2">
      <c r="B247" s="1072">
        <v>3700</v>
      </c>
      <c r="C247" s="1585" t="s">
        <v>230</v>
      </c>
      <c r="D247" s="1585"/>
      <c r="E247" s="1585"/>
      <c r="F247" s="1585"/>
      <c r="G247" s="1742" t="s">
        <v>230</v>
      </c>
      <c r="H247" s="1585"/>
      <c r="I247" s="1585"/>
      <c r="J247" s="1585"/>
      <c r="K247" s="1742" t="s">
        <v>230</v>
      </c>
      <c r="L247" s="1585"/>
      <c r="M247" s="1585"/>
      <c r="N247" s="1585"/>
      <c r="O247" s="1742" t="s">
        <v>230</v>
      </c>
      <c r="P247" s="1585"/>
      <c r="Q247" s="1585"/>
      <c r="R247" s="1585"/>
      <c r="S247" s="1742" t="s">
        <v>231</v>
      </c>
      <c r="T247" s="1585"/>
      <c r="U247" s="1585"/>
      <c r="V247" s="1585"/>
      <c r="W247" s="1632"/>
      <c r="X247" s="1585"/>
      <c r="Y247" s="1585"/>
      <c r="Z247" s="1789"/>
      <c r="AA247" s="1787"/>
      <c r="AB247" s="1585"/>
      <c r="AC247" s="1585"/>
      <c r="AD247" s="1644"/>
      <c r="AE247" s="1434"/>
      <c r="AF247" s="1585"/>
      <c r="AG247" s="1585"/>
      <c r="AH247" s="1644"/>
      <c r="AI247" s="1510"/>
    </row>
    <row r="248" spans="1:35" ht="22.35" customHeight="1" x14ac:dyDescent="0.2">
      <c r="A248" s="1"/>
      <c r="B248" s="1072">
        <v>8514</v>
      </c>
      <c r="C248" s="1585" t="s">
        <v>326</v>
      </c>
      <c r="D248" s="1585"/>
      <c r="E248" s="1585"/>
      <c r="F248" s="1585"/>
      <c r="G248" s="1742" t="s">
        <v>326</v>
      </c>
      <c r="H248" s="1585"/>
      <c r="I248" s="1585"/>
      <c r="J248" s="1585"/>
      <c r="K248" s="1742" t="s">
        <v>326</v>
      </c>
      <c r="L248" s="1585"/>
      <c r="M248" s="1585"/>
      <c r="N248" s="1585"/>
      <c r="O248" s="1742" t="s">
        <v>326</v>
      </c>
      <c r="P248" s="1585"/>
      <c r="Q248" s="1585"/>
      <c r="R248" s="1585"/>
      <c r="S248" s="1742" t="s">
        <v>328</v>
      </c>
      <c r="T248" s="1585"/>
      <c r="U248" s="1585"/>
      <c r="V248" s="1585"/>
      <c r="W248" s="1632"/>
      <c r="X248" s="1585"/>
      <c r="Y248" s="1585"/>
      <c r="Z248" s="1789"/>
      <c r="AA248" s="1643"/>
      <c r="AB248" s="1585"/>
      <c r="AC248" s="1585"/>
      <c r="AD248" s="1644"/>
      <c r="AE248" s="1643"/>
      <c r="AF248" s="1585"/>
      <c r="AG248" s="1585"/>
      <c r="AH248" s="1644"/>
      <c r="AI248" s="1510"/>
    </row>
    <row r="249" spans="1:35" ht="22.35" customHeight="1" x14ac:dyDescent="0.2">
      <c r="A249" s="1"/>
      <c r="B249" s="1072">
        <v>8500</v>
      </c>
      <c r="C249" s="2082" t="s">
        <v>329</v>
      </c>
      <c r="D249" s="2082"/>
      <c r="E249" s="2082"/>
      <c r="F249" s="2082"/>
      <c r="G249" s="2365" t="s">
        <v>329</v>
      </c>
      <c r="H249" s="2082"/>
      <c r="I249" s="2082"/>
      <c r="J249" s="2082"/>
      <c r="K249" s="2365" t="s">
        <v>329</v>
      </c>
      <c r="L249" s="2082"/>
      <c r="M249" s="2082"/>
      <c r="N249" s="2082"/>
      <c r="O249" s="2365" t="s">
        <v>329</v>
      </c>
      <c r="P249" s="2082"/>
      <c r="Q249" s="2082"/>
      <c r="R249" s="2082"/>
      <c r="S249" s="2365" t="s">
        <v>330</v>
      </c>
      <c r="T249" s="2082"/>
      <c r="U249" s="2082"/>
      <c r="V249" s="2082"/>
      <c r="W249" s="1632"/>
      <c r="X249" s="2082"/>
      <c r="Y249" s="2082"/>
      <c r="Z249" s="2130"/>
      <c r="AA249" s="2131"/>
      <c r="AB249" s="2082"/>
      <c r="AC249" s="2082"/>
      <c r="AD249" s="2130"/>
      <c r="AE249" s="2131"/>
      <c r="AF249" s="2082"/>
      <c r="AG249" s="2082"/>
      <c r="AH249" s="2132"/>
      <c r="AI249" s="2133"/>
    </row>
    <row r="250" spans="1:35" ht="22.35" customHeight="1" x14ac:dyDescent="0.2">
      <c r="A250" s="1"/>
      <c r="B250" s="1072">
        <v>8514</v>
      </c>
      <c r="C250" s="2134" t="s">
        <v>326</v>
      </c>
      <c r="D250" s="2134"/>
      <c r="E250" s="2134"/>
      <c r="F250" s="2134"/>
      <c r="G250" s="2366" t="s">
        <v>326</v>
      </c>
      <c r="H250" s="2134"/>
      <c r="I250" s="2134"/>
      <c r="J250" s="2134"/>
      <c r="K250" s="2366" t="s">
        <v>326</v>
      </c>
      <c r="L250" s="2134"/>
      <c r="M250" s="2134"/>
      <c r="N250" s="2134"/>
      <c r="O250" s="2366" t="s">
        <v>326</v>
      </c>
      <c r="P250" s="2134"/>
      <c r="Q250" s="2134"/>
      <c r="R250" s="2134"/>
      <c r="S250" s="2366" t="s">
        <v>328</v>
      </c>
      <c r="T250" s="2134"/>
      <c r="U250" s="2134"/>
      <c r="V250" s="2134"/>
      <c r="W250" s="1435"/>
      <c r="X250" s="2136"/>
      <c r="Y250" s="2082"/>
      <c r="Z250" s="2137"/>
      <c r="AA250" s="2138"/>
      <c r="AB250" s="2136"/>
      <c r="AC250" s="2082"/>
      <c r="AD250" s="2082"/>
      <c r="AE250" s="2139"/>
      <c r="AF250" s="2082"/>
      <c r="AG250" s="2082"/>
      <c r="AH250" s="2082"/>
      <c r="AI250" s="2133"/>
    </row>
    <row r="251" spans="1:35" ht="22.35" customHeight="1" thickBot="1" x14ac:dyDescent="0.25">
      <c r="A251" s="1"/>
      <c r="B251" s="1076" t="s">
        <v>331</v>
      </c>
      <c r="C251" s="1592" t="s">
        <v>332</v>
      </c>
      <c r="D251" s="1592"/>
      <c r="E251" s="1592"/>
      <c r="F251" s="1592"/>
      <c r="G251" s="1436" t="s">
        <v>332</v>
      </c>
      <c r="H251" s="1592"/>
      <c r="I251" s="1592"/>
      <c r="J251" s="1592"/>
      <c r="K251" s="1744" t="s">
        <v>332</v>
      </c>
      <c r="L251" s="1592"/>
      <c r="M251" s="1592"/>
      <c r="N251" s="1592"/>
      <c r="O251" s="1436" t="s">
        <v>332</v>
      </c>
      <c r="P251" s="1592"/>
      <c r="Q251" s="1592"/>
      <c r="R251" s="1592"/>
      <c r="S251" s="1436" t="s">
        <v>333</v>
      </c>
      <c r="T251" s="1592"/>
      <c r="U251" s="1592"/>
      <c r="V251" s="1592"/>
      <c r="W251" s="1744"/>
      <c r="X251" s="1592"/>
      <c r="Y251" s="1592"/>
      <c r="Z251" s="1824"/>
      <c r="AA251" s="1800"/>
      <c r="AB251" s="1592"/>
      <c r="AC251" s="1592"/>
      <c r="AD251" s="1807"/>
      <c r="AE251" s="1437"/>
      <c r="AF251" s="1592"/>
      <c r="AG251" s="1592"/>
      <c r="AH251" s="1807"/>
      <c r="AI251" s="1595"/>
    </row>
    <row r="252" spans="1:35" ht="22.35" customHeight="1" x14ac:dyDescent="0.2">
      <c r="A252" s="1"/>
      <c r="B252" s="5"/>
      <c r="C252" s="42"/>
      <c r="D252" s="70"/>
      <c r="E252" s="70"/>
      <c r="F252" s="46"/>
      <c r="G252" s="42"/>
      <c r="H252" s="70"/>
      <c r="I252" s="70"/>
      <c r="J252" s="46"/>
      <c r="K252" s="42"/>
      <c r="L252" s="70"/>
      <c r="M252" s="70"/>
      <c r="N252" s="46"/>
      <c r="O252" s="42"/>
      <c r="P252" s="70"/>
      <c r="Q252" s="70"/>
      <c r="R252" s="46"/>
      <c r="S252" s="42"/>
      <c r="T252" s="70"/>
      <c r="U252" s="70"/>
      <c r="V252" s="46"/>
      <c r="W252" s="46"/>
      <c r="Z252" s="46"/>
      <c r="AA252" s="46"/>
      <c r="AD252" s="46"/>
      <c r="AE252" s="46"/>
      <c r="AH252" s="46"/>
    </row>
    <row r="253" spans="1:35" ht="22.35" customHeight="1" x14ac:dyDescent="0.2">
      <c r="A253" s="1" t="s">
        <v>334</v>
      </c>
      <c r="B253" s="5"/>
      <c r="C253" s="42"/>
      <c r="D253" s="70"/>
      <c r="E253" s="70"/>
      <c r="F253" s="46"/>
      <c r="G253" s="42"/>
      <c r="H253" s="70"/>
      <c r="I253" s="70"/>
      <c r="J253" s="46"/>
      <c r="K253" s="42"/>
      <c r="L253" s="70"/>
      <c r="M253" s="70"/>
      <c r="N253" s="46"/>
      <c r="O253" s="42"/>
      <c r="P253" s="70"/>
      <c r="Q253" s="70"/>
      <c r="R253" s="46"/>
      <c r="S253" s="42"/>
      <c r="T253" s="70"/>
      <c r="U253" s="70"/>
      <c r="V253" s="46"/>
      <c r="W253" s="46"/>
      <c r="Z253" s="46"/>
      <c r="AA253" s="46"/>
      <c r="AD253" s="46"/>
      <c r="AE253" s="46"/>
      <c r="AH253" s="46"/>
    </row>
    <row r="254" spans="1:35" ht="22.35" customHeight="1" thickBot="1" x14ac:dyDescent="0.25">
      <c r="A254" s="1776"/>
      <c r="B254" s="1597" t="s">
        <v>29</v>
      </c>
      <c r="C254" s="1598">
        <v>1</v>
      </c>
      <c r="D254" s="1566">
        <v>2</v>
      </c>
      <c r="E254" s="1566">
        <v>3</v>
      </c>
      <c r="F254" s="1566">
        <v>4</v>
      </c>
      <c r="G254" s="1566">
        <v>5</v>
      </c>
      <c r="H254" s="1566">
        <v>6</v>
      </c>
      <c r="I254" s="1598">
        <v>7</v>
      </c>
      <c r="J254" s="1598">
        <v>8</v>
      </c>
      <c r="K254" s="1566">
        <v>9</v>
      </c>
      <c r="L254" s="1566">
        <v>10</v>
      </c>
      <c r="M254" s="1566">
        <v>11</v>
      </c>
      <c r="N254" s="1566">
        <v>12</v>
      </c>
      <c r="O254" s="1566">
        <v>13</v>
      </c>
      <c r="P254" s="1598">
        <v>14</v>
      </c>
      <c r="Q254" s="1598">
        <v>15</v>
      </c>
      <c r="R254" s="1566">
        <v>16</v>
      </c>
      <c r="S254" s="1566">
        <v>17</v>
      </c>
      <c r="T254" s="1566">
        <v>18</v>
      </c>
      <c r="U254" s="1566">
        <v>19</v>
      </c>
      <c r="V254" s="1566">
        <v>20</v>
      </c>
      <c r="W254" s="1598">
        <v>21</v>
      </c>
      <c r="X254" s="1598">
        <v>22</v>
      </c>
      <c r="Y254" s="1566">
        <v>23</v>
      </c>
      <c r="Z254" s="1566">
        <v>24</v>
      </c>
      <c r="AA254" s="1566">
        <v>25</v>
      </c>
      <c r="AB254" s="1566">
        <v>26</v>
      </c>
      <c r="AC254" s="1566">
        <v>27</v>
      </c>
      <c r="AD254" s="1598">
        <v>28</v>
      </c>
      <c r="AE254" s="1598">
        <v>29</v>
      </c>
      <c r="AF254" s="1566">
        <v>30</v>
      </c>
      <c r="AG254" s="1714">
        <v>31</v>
      </c>
      <c r="AH254" s="111"/>
      <c r="AI254" s="112"/>
    </row>
    <row r="255" spans="1:35" ht="22.35" customHeight="1" x14ac:dyDescent="0.2">
      <c r="A255" s="1438"/>
      <c r="B255" s="2367" t="s">
        <v>335</v>
      </c>
      <c r="C255" s="789"/>
      <c r="D255" s="789" t="s">
        <v>32</v>
      </c>
      <c r="E255" s="779" t="s">
        <v>32</v>
      </c>
      <c r="F255" s="791" t="s">
        <v>32</v>
      </c>
      <c r="G255" s="779" t="s">
        <v>32</v>
      </c>
      <c r="H255" s="779" t="s">
        <v>32</v>
      </c>
      <c r="I255" s="779"/>
      <c r="J255" s="789"/>
      <c r="K255" s="789" t="s">
        <v>32</v>
      </c>
      <c r="L255" s="779" t="s">
        <v>32</v>
      </c>
      <c r="M255" s="791" t="s">
        <v>32</v>
      </c>
      <c r="N255" s="779" t="s">
        <v>32</v>
      </c>
      <c r="O255" s="779" t="s">
        <v>32</v>
      </c>
      <c r="P255" s="779"/>
      <c r="Q255" s="789"/>
      <c r="R255" s="789" t="s">
        <v>32</v>
      </c>
      <c r="S255" s="779" t="s">
        <v>32</v>
      </c>
      <c r="T255" s="791" t="s">
        <v>32</v>
      </c>
      <c r="U255" s="779" t="s">
        <v>32</v>
      </c>
      <c r="V255" s="779" t="s">
        <v>32</v>
      </c>
      <c r="W255" s="779"/>
      <c r="X255" s="789"/>
      <c r="Y255" s="789" t="s">
        <v>32</v>
      </c>
      <c r="Z255" s="779" t="s">
        <v>32</v>
      </c>
      <c r="AA255" s="791" t="s">
        <v>32</v>
      </c>
      <c r="AB255" s="779" t="s">
        <v>32</v>
      </c>
      <c r="AC255" s="779" t="s">
        <v>32</v>
      </c>
      <c r="AD255" s="779"/>
      <c r="AE255" s="789"/>
      <c r="AF255" s="789" t="s">
        <v>32</v>
      </c>
      <c r="AG255" s="779" t="s">
        <v>32</v>
      </c>
      <c r="AH255" s="111"/>
      <c r="AI255" s="112"/>
    </row>
    <row r="256" spans="1:35" ht="22.35" customHeight="1" x14ac:dyDescent="0.2">
      <c r="A256" s="1440"/>
      <c r="B256" s="1441" t="s">
        <v>336</v>
      </c>
      <c r="C256" s="789"/>
      <c r="D256" s="789"/>
      <c r="E256" s="779"/>
      <c r="F256" s="791"/>
      <c r="G256" s="779"/>
      <c r="H256" s="779"/>
      <c r="I256" s="779"/>
      <c r="J256" s="789"/>
      <c r="K256" s="789"/>
      <c r="L256" s="779"/>
      <c r="M256" s="791"/>
      <c r="N256" s="779"/>
      <c r="O256" s="779"/>
      <c r="P256" s="779"/>
      <c r="Q256" s="789"/>
      <c r="R256" s="789"/>
      <c r="S256" s="779"/>
      <c r="T256" s="791"/>
      <c r="U256" s="779"/>
      <c r="V256" s="779"/>
      <c r="W256" s="779"/>
      <c r="X256" s="789"/>
      <c r="Y256" s="789"/>
      <c r="Z256" s="779"/>
      <c r="AA256" s="791"/>
      <c r="AB256" s="779"/>
      <c r="AC256" s="779"/>
      <c r="AD256" s="779"/>
      <c r="AE256" s="789"/>
      <c r="AF256" s="789"/>
      <c r="AG256" s="779"/>
      <c r="AH256" s="111"/>
      <c r="AI256" s="112"/>
    </row>
    <row r="257" spans="1:37" ht="22.35" customHeight="1" x14ac:dyDescent="0.2">
      <c r="A257" s="1442">
        <v>8514</v>
      </c>
      <c r="B257" s="1443" t="s">
        <v>337</v>
      </c>
      <c r="C257" s="789"/>
      <c r="D257" s="789" t="s">
        <v>32</v>
      </c>
      <c r="E257" s="779" t="s">
        <v>32</v>
      </c>
      <c r="F257" s="791" t="s">
        <v>32</v>
      </c>
      <c r="G257" s="779" t="s">
        <v>32</v>
      </c>
      <c r="H257" s="779" t="s">
        <v>32</v>
      </c>
      <c r="I257" s="779"/>
      <c r="J257" s="789"/>
      <c r="K257" s="789" t="s">
        <v>32</v>
      </c>
      <c r="L257" s="779" t="s">
        <v>32</v>
      </c>
      <c r="M257" s="791" t="s">
        <v>32</v>
      </c>
      <c r="N257" s="779" t="s">
        <v>32</v>
      </c>
      <c r="O257" s="1662" t="s">
        <v>32</v>
      </c>
      <c r="P257" s="779"/>
      <c r="Q257" s="789"/>
      <c r="R257" s="789" t="s">
        <v>32</v>
      </c>
      <c r="S257" s="779" t="s">
        <v>32</v>
      </c>
      <c r="T257" s="942" t="s">
        <v>32</v>
      </c>
      <c r="U257" s="779" t="s">
        <v>32</v>
      </c>
      <c r="V257" s="779" t="s">
        <v>32</v>
      </c>
      <c r="W257" s="779"/>
      <c r="X257" s="789"/>
      <c r="Y257" s="789" t="s">
        <v>32</v>
      </c>
      <c r="Z257" s="779" t="s">
        <v>32</v>
      </c>
      <c r="AA257" s="791" t="s">
        <v>32</v>
      </c>
      <c r="AB257" s="779" t="s">
        <v>32</v>
      </c>
      <c r="AC257" s="779" t="s">
        <v>32</v>
      </c>
      <c r="AD257" s="779"/>
      <c r="AE257" s="789"/>
      <c r="AF257" s="789" t="s">
        <v>32</v>
      </c>
      <c r="AG257" s="779" t="s">
        <v>32</v>
      </c>
      <c r="AH257" s="116"/>
      <c r="AI257" s="117"/>
    </row>
    <row r="258" spans="1:37" ht="21" customHeight="1" x14ac:dyDescent="0.2">
      <c r="A258" s="1442">
        <v>3701</v>
      </c>
      <c r="B258" s="1444" t="s">
        <v>338</v>
      </c>
      <c r="C258" s="789"/>
      <c r="D258" s="789"/>
      <c r="E258" s="779"/>
      <c r="F258" s="791"/>
      <c r="G258" s="779"/>
      <c r="H258" s="779"/>
      <c r="I258" s="779"/>
      <c r="J258" s="789"/>
      <c r="K258" s="789"/>
      <c r="L258" s="779"/>
      <c r="M258" s="791"/>
      <c r="N258" s="779"/>
      <c r="O258" s="779"/>
      <c r="P258" s="779"/>
      <c r="Q258" s="789"/>
      <c r="R258" s="789"/>
      <c r="S258" s="779"/>
      <c r="T258" s="791"/>
      <c r="U258" s="779"/>
      <c r="V258" s="779"/>
      <c r="W258" s="779"/>
      <c r="X258" s="789"/>
      <c r="Y258" s="789"/>
      <c r="Z258" s="779"/>
      <c r="AA258" s="791"/>
      <c r="AB258" s="779"/>
      <c r="AC258" s="779"/>
      <c r="AD258" s="779"/>
      <c r="AE258" s="789"/>
      <c r="AF258" s="789"/>
      <c r="AG258" s="779"/>
      <c r="AH258" s="116"/>
      <c r="AI258" s="117"/>
    </row>
    <row r="259" spans="1:37" ht="21" customHeight="1" x14ac:dyDescent="0.2">
      <c r="A259" s="1442">
        <v>3701</v>
      </c>
      <c r="B259" s="927" t="s">
        <v>339</v>
      </c>
      <c r="C259" s="789"/>
      <c r="D259" s="789" t="s">
        <v>32</v>
      </c>
      <c r="E259" s="779" t="s">
        <v>32</v>
      </c>
      <c r="F259" s="791" t="s">
        <v>32</v>
      </c>
      <c r="G259" s="779" t="s">
        <v>32</v>
      </c>
      <c r="H259" s="779" t="s">
        <v>32</v>
      </c>
      <c r="I259" s="779"/>
      <c r="J259" s="789"/>
      <c r="K259" s="789" t="s">
        <v>32</v>
      </c>
      <c r="L259" s="779" t="s">
        <v>32</v>
      </c>
      <c r="M259" s="791" t="s">
        <v>32</v>
      </c>
      <c r="N259" s="779" t="s">
        <v>32</v>
      </c>
      <c r="O259" s="1662" t="s">
        <v>32</v>
      </c>
      <c r="P259" s="779"/>
      <c r="Q259" s="789"/>
      <c r="R259" s="789" t="s">
        <v>32</v>
      </c>
      <c r="S259" s="779" t="s">
        <v>32</v>
      </c>
      <c r="T259" s="800" t="s">
        <v>32</v>
      </c>
      <c r="U259" s="800" t="s">
        <v>32</v>
      </c>
      <c r="V259" s="800" t="s">
        <v>32</v>
      </c>
      <c r="W259" s="779"/>
      <c r="X259" s="789"/>
      <c r="Y259" s="789" t="s">
        <v>32</v>
      </c>
      <c r="Z259" s="779" t="s">
        <v>32</v>
      </c>
      <c r="AA259" s="791" t="s">
        <v>32</v>
      </c>
      <c r="AB259" s="779" t="s">
        <v>32</v>
      </c>
      <c r="AC259" s="779" t="s">
        <v>32</v>
      </c>
      <c r="AD259" s="779"/>
      <c r="AE259" s="789"/>
      <c r="AF259" s="789" t="s">
        <v>32</v>
      </c>
      <c r="AG259" s="779" t="s">
        <v>32</v>
      </c>
      <c r="AH259" s="116"/>
      <c r="AI259" s="117"/>
    </row>
    <row r="260" spans="1:37" ht="21" customHeight="1" x14ac:dyDescent="0.2">
      <c r="A260" s="1442">
        <v>3701</v>
      </c>
      <c r="B260" s="927" t="s">
        <v>439</v>
      </c>
      <c r="C260" s="789"/>
      <c r="D260" s="789" t="s">
        <v>32</v>
      </c>
      <c r="E260" s="779" t="s">
        <v>32</v>
      </c>
      <c r="F260" s="791" t="s">
        <v>32</v>
      </c>
      <c r="G260" s="779" t="s">
        <v>32</v>
      </c>
      <c r="H260" s="779" t="s">
        <v>32</v>
      </c>
      <c r="I260" s="779"/>
      <c r="J260" s="789"/>
      <c r="K260" s="789" t="s">
        <v>32</v>
      </c>
      <c r="L260" s="779" t="s">
        <v>32</v>
      </c>
      <c r="M260" s="791" t="s">
        <v>32</v>
      </c>
      <c r="N260" s="779" t="s">
        <v>32</v>
      </c>
      <c r="O260" s="779" t="s">
        <v>32</v>
      </c>
      <c r="P260" s="779"/>
      <c r="Q260" s="789"/>
      <c r="R260" s="789" t="s">
        <v>32</v>
      </c>
      <c r="S260" s="779" t="s">
        <v>32</v>
      </c>
      <c r="T260" s="791" t="s">
        <v>32</v>
      </c>
      <c r="U260" s="779" t="s">
        <v>32</v>
      </c>
      <c r="V260" s="779" t="s">
        <v>32</v>
      </c>
      <c r="W260" s="779"/>
      <c r="X260" s="789"/>
      <c r="Y260" s="789" t="s">
        <v>32</v>
      </c>
      <c r="Z260" s="779" t="s">
        <v>32</v>
      </c>
      <c r="AA260" s="791" t="s">
        <v>32</v>
      </c>
      <c r="AB260" s="779" t="s">
        <v>32</v>
      </c>
      <c r="AC260" s="779" t="s">
        <v>32</v>
      </c>
      <c r="AD260" s="779"/>
      <c r="AE260" s="789"/>
      <c r="AF260" s="789" t="s">
        <v>32</v>
      </c>
      <c r="AG260" s="779" t="s">
        <v>32</v>
      </c>
      <c r="AH260" s="116"/>
      <c r="AI260" s="117"/>
    </row>
    <row r="261" spans="1:37" ht="21" customHeight="1" x14ac:dyDescent="0.2">
      <c r="A261" s="1442">
        <v>3701</v>
      </c>
      <c r="B261" s="927" t="s">
        <v>340</v>
      </c>
      <c r="C261" s="789"/>
      <c r="D261" s="789" t="s">
        <v>32</v>
      </c>
      <c r="E261" s="779" t="s">
        <v>32</v>
      </c>
      <c r="F261" s="791" t="s">
        <v>32</v>
      </c>
      <c r="G261" s="779" t="s">
        <v>32</v>
      </c>
      <c r="H261" s="779" t="s">
        <v>32</v>
      </c>
      <c r="I261" s="779"/>
      <c r="J261" s="789"/>
      <c r="K261" s="789" t="s">
        <v>32</v>
      </c>
      <c r="L261" s="779" t="s">
        <v>32</v>
      </c>
      <c r="M261" s="791" t="s">
        <v>32</v>
      </c>
      <c r="N261" s="779" t="s">
        <v>32</v>
      </c>
      <c r="O261" s="779" t="s">
        <v>32</v>
      </c>
      <c r="P261" s="779"/>
      <c r="Q261" s="789"/>
      <c r="R261" s="942" t="s">
        <v>32</v>
      </c>
      <c r="S261" s="942" t="s">
        <v>32</v>
      </c>
      <c r="T261" s="791" t="s">
        <v>32</v>
      </c>
      <c r="U261" s="779" t="s">
        <v>32</v>
      </c>
      <c r="V261" s="779" t="s">
        <v>32</v>
      </c>
      <c r="W261" s="779"/>
      <c r="X261" s="789"/>
      <c r="Y261" s="789" t="s">
        <v>32</v>
      </c>
      <c r="Z261" s="779" t="s">
        <v>32</v>
      </c>
      <c r="AA261" s="791" t="s">
        <v>32</v>
      </c>
      <c r="AB261" s="779" t="s">
        <v>32</v>
      </c>
      <c r="AC261" s="779" t="s">
        <v>32</v>
      </c>
      <c r="AD261" s="779"/>
      <c r="AE261" s="789"/>
      <c r="AF261" s="789" t="s">
        <v>32</v>
      </c>
      <c r="AG261" s="779" t="s">
        <v>32</v>
      </c>
      <c r="AH261" s="116"/>
      <c r="AI261" s="117"/>
      <c r="AK261" t="s">
        <v>405</v>
      </c>
    </row>
    <row r="262" spans="1:37" ht="22.35" customHeight="1" x14ac:dyDescent="0.2">
      <c r="A262" s="1442">
        <v>3701</v>
      </c>
      <c r="B262" s="1444" t="s">
        <v>341</v>
      </c>
      <c r="C262" s="789"/>
      <c r="D262" s="789"/>
      <c r="E262" s="779"/>
      <c r="F262" s="791"/>
      <c r="G262" s="779"/>
      <c r="H262" s="779"/>
      <c r="I262" s="779"/>
      <c r="J262" s="789"/>
      <c r="K262" s="789"/>
      <c r="L262" s="779"/>
      <c r="M262" s="791"/>
      <c r="N262" s="779"/>
      <c r="O262" s="779"/>
      <c r="P262" s="779"/>
      <c r="Q262" s="789"/>
      <c r="R262" s="789"/>
      <c r="S262" s="779"/>
      <c r="T262" s="791"/>
      <c r="U262" s="779"/>
      <c r="V262" s="779"/>
      <c r="W262" s="779"/>
      <c r="X262" s="789"/>
      <c r="Y262" s="789"/>
      <c r="Z262" s="779"/>
      <c r="AA262" s="791"/>
      <c r="AB262" s="779"/>
      <c r="AC262" s="779"/>
      <c r="AD262" s="779"/>
      <c r="AE262" s="789"/>
      <c r="AF262" s="789"/>
      <c r="AG262" s="779"/>
      <c r="AH262" s="116"/>
      <c r="AI262" s="117"/>
    </row>
    <row r="263" spans="1:37" ht="22.35" customHeight="1" x14ac:dyDescent="0.2">
      <c r="A263" s="1442">
        <v>3701</v>
      </c>
      <c r="B263" s="927" t="s">
        <v>342</v>
      </c>
      <c r="C263" s="789"/>
      <c r="D263" s="789" t="s">
        <v>32</v>
      </c>
      <c r="E263" s="779" t="s">
        <v>32</v>
      </c>
      <c r="F263" s="791" t="s">
        <v>32</v>
      </c>
      <c r="G263" s="779" t="s">
        <v>32</v>
      </c>
      <c r="H263" s="779" t="s">
        <v>32</v>
      </c>
      <c r="I263" s="779"/>
      <c r="J263" s="789"/>
      <c r="K263" s="789" t="s">
        <v>32</v>
      </c>
      <c r="L263" s="779" t="s">
        <v>32</v>
      </c>
      <c r="M263" s="791" t="s">
        <v>32</v>
      </c>
      <c r="N263" s="779" t="s">
        <v>32</v>
      </c>
      <c r="O263" s="1662" t="s">
        <v>32</v>
      </c>
      <c r="P263" s="779"/>
      <c r="Q263" s="789"/>
      <c r="R263" s="789" t="s">
        <v>32</v>
      </c>
      <c r="S263" s="779" t="s">
        <v>32</v>
      </c>
      <c r="T263" s="791" t="s">
        <v>32</v>
      </c>
      <c r="U263" s="779" t="s">
        <v>32</v>
      </c>
      <c r="V263" s="779" t="s">
        <v>32</v>
      </c>
      <c r="W263" s="779"/>
      <c r="X263" s="789"/>
      <c r="Y263" s="789" t="s">
        <v>32</v>
      </c>
      <c r="Z263" s="779" t="s">
        <v>32</v>
      </c>
      <c r="AA263" s="791" t="s">
        <v>32</v>
      </c>
      <c r="AB263" s="779" t="s">
        <v>32</v>
      </c>
      <c r="AC263" s="779" t="s">
        <v>32</v>
      </c>
      <c r="AD263" s="779"/>
      <c r="AE263" s="789"/>
      <c r="AF263" s="789" t="s">
        <v>32</v>
      </c>
      <c r="AG263" s="779" t="s">
        <v>32</v>
      </c>
      <c r="AH263" s="116"/>
      <c r="AI263" s="117"/>
    </row>
    <row r="264" spans="1:37" ht="22.35" customHeight="1" x14ac:dyDescent="0.2">
      <c r="A264" s="1442">
        <v>3701</v>
      </c>
      <c r="B264" s="927" t="s">
        <v>343</v>
      </c>
      <c r="C264" s="789"/>
      <c r="D264" s="2368" t="s">
        <v>32</v>
      </c>
      <c r="E264" s="2369" t="s">
        <v>32</v>
      </c>
      <c r="F264" s="2370" t="s">
        <v>32</v>
      </c>
      <c r="G264" s="2369" t="s">
        <v>32</v>
      </c>
      <c r="H264" s="2369" t="s">
        <v>32</v>
      </c>
      <c r="I264" s="779"/>
      <c r="J264" s="789"/>
      <c r="K264" s="789" t="s">
        <v>32</v>
      </c>
      <c r="L264" s="779" t="s">
        <v>32</v>
      </c>
      <c r="M264" s="791" t="s">
        <v>32</v>
      </c>
      <c r="N264" s="779" t="s">
        <v>32</v>
      </c>
      <c r="O264" s="1662" t="s">
        <v>32</v>
      </c>
      <c r="P264" s="779"/>
      <c r="Q264" s="789"/>
      <c r="R264" s="789" t="s">
        <v>32</v>
      </c>
      <c r="S264" s="920" t="s">
        <v>32</v>
      </c>
      <c r="T264" s="800" t="s">
        <v>32</v>
      </c>
      <c r="U264" s="800" t="s">
        <v>32</v>
      </c>
      <c r="V264" s="800" t="s">
        <v>32</v>
      </c>
      <c r="W264" s="779"/>
      <c r="X264" s="789"/>
      <c r="Y264" s="789" t="s">
        <v>32</v>
      </c>
      <c r="Z264" s="779" t="s">
        <v>32</v>
      </c>
      <c r="AA264" s="791" t="s">
        <v>32</v>
      </c>
      <c r="AB264" s="779" t="s">
        <v>32</v>
      </c>
      <c r="AC264" s="779" t="s">
        <v>32</v>
      </c>
      <c r="AD264" s="779"/>
      <c r="AE264" s="789"/>
      <c r="AF264" s="789" t="s">
        <v>32</v>
      </c>
      <c r="AG264" s="779" t="s">
        <v>32</v>
      </c>
      <c r="AH264" s="116"/>
      <c r="AI264" s="117"/>
    </row>
    <row r="265" spans="1:37" ht="22.35" customHeight="1" x14ac:dyDescent="0.2">
      <c r="A265" s="1446">
        <v>3701</v>
      </c>
      <c r="B265" s="927" t="s">
        <v>344</v>
      </c>
      <c r="C265" s="789"/>
      <c r="D265" s="789" t="s">
        <v>32</v>
      </c>
      <c r="E265" s="792" t="s">
        <v>32</v>
      </c>
      <c r="F265" s="791" t="s">
        <v>32</v>
      </c>
      <c r="G265" s="779" t="s">
        <v>32</v>
      </c>
      <c r="H265" s="779" t="s">
        <v>32</v>
      </c>
      <c r="I265" s="779"/>
      <c r="J265" s="789"/>
      <c r="K265" s="789" t="s">
        <v>32</v>
      </c>
      <c r="L265" s="792" t="s">
        <v>32</v>
      </c>
      <c r="M265" s="791" t="s">
        <v>32</v>
      </c>
      <c r="N265" s="779" t="s">
        <v>32</v>
      </c>
      <c r="O265" s="779" t="s">
        <v>32</v>
      </c>
      <c r="P265" s="779"/>
      <c r="Q265" s="789"/>
      <c r="R265" s="794" t="s">
        <v>32</v>
      </c>
      <c r="S265" s="794" t="s">
        <v>32</v>
      </c>
      <c r="T265" s="2213" t="s">
        <v>32</v>
      </c>
      <c r="U265" s="779" t="s">
        <v>32</v>
      </c>
      <c r="V265" s="794" t="s">
        <v>32</v>
      </c>
      <c r="W265" s="779"/>
      <c r="X265" s="789"/>
      <c r="Y265" s="789" t="s">
        <v>32</v>
      </c>
      <c r="Z265" s="792" t="s">
        <v>32</v>
      </c>
      <c r="AA265" s="791" t="s">
        <v>32</v>
      </c>
      <c r="AB265" s="779" t="s">
        <v>32</v>
      </c>
      <c r="AC265" s="779" t="s">
        <v>32</v>
      </c>
      <c r="AD265" s="779"/>
      <c r="AE265" s="789"/>
      <c r="AF265" s="789" t="s">
        <v>32</v>
      </c>
      <c r="AG265" s="792" t="s">
        <v>32</v>
      </c>
      <c r="AH265" s="116"/>
      <c r="AI265" s="117"/>
    </row>
    <row r="266" spans="1:37" ht="22.35" customHeight="1" x14ac:dyDescent="0.2">
      <c r="A266" s="1442">
        <v>3701</v>
      </c>
      <c r="B266" s="927" t="s">
        <v>345</v>
      </c>
      <c r="C266" s="789"/>
      <c r="D266" s="789" t="s">
        <v>32</v>
      </c>
      <c r="E266" s="779" t="s">
        <v>32</v>
      </c>
      <c r="F266" s="791" t="s">
        <v>32</v>
      </c>
      <c r="G266" s="779" t="s">
        <v>32</v>
      </c>
      <c r="H266" s="779" t="s">
        <v>32</v>
      </c>
      <c r="I266" s="779"/>
      <c r="J266" s="789"/>
      <c r="K266" s="789" t="s">
        <v>32</v>
      </c>
      <c r="L266" s="779" t="s">
        <v>32</v>
      </c>
      <c r="M266" s="791" t="s">
        <v>32</v>
      </c>
      <c r="N266" s="779" t="s">
        <v>32</v>
      </c>
      <c r="O266" s="1662" t="s">
        <v>32</v>
      </c>
      <c r="P266" s="779"/>
      <c r="Q266" s="789"/>
      <c r="R266" s="940" t="s">
        <v>32</v>
      </c>
      <c r="S266" s="940" t="s">
        <v>32</v>
      </c>
      <c r="T266" s="2371" t="s">
        <v>32</v>
      </c>
      <c r="U266" s="1882" t="s">
        <v>32</v>
      </c>
      <c r="V266" s="1882" t="s">
        <v>32</v>
      </c>
      <c r="W266" s="779"/>
      <c r="X266" s="789"/>
      <c r="Y266" s="789" t="s">
        <v>32</v>
      </c>
      <c r="Z266" s="779" t="s">
        <v>32</v>
      </c>
      <c r="AA266" s="791" t="s">
        <v>32</v>
      </c>
      <c r="AB266" s="779" t="s">
        <v>32</v>
      </c>
      <c r="AC266" s="779" t="s">
        <v>32</v>
      </c>
      <c r="AD266" s="779"/>
      <c r="AE266" s="789"/>
      <c r="AF266" s="789" t="s">
        <v>32</v>
      </c>
      <c r="AG266" s="779" t="s">
        <v>32</v>
      </c>
      <c r="AH266" s="116"/>
      <c r="AI266" s="117"/>
    </row>
    <row r="267" spans="1:37" ht="22.35" customHeight="1" x14ac:dyDescent="0.2">
      <c r="A267" s="1442">
        <v>3701</v>
      </c>
      <c r="B267" s="927" t="s">
        <v>346</v>
      </c>
      <c r="C267" s="789"/>
      <c r="D267" s="789" t="s">
        <v>32</v>
      </c>
      <c r="E267" s="779" t="s">
        <v>32</v>
      </c>
      <c r="F267" s="791" t="s">
        <v>32</v>
      </c>
      <c r="G267" s="779" t="s">
        <v>32</v>
      </c>
      <c r="H267" s="779" t="s">
        <v>32</v>
      </c>
      <c r="I267" s="779"/>
      <c r="J267" s="789"/>
      <c r="K267" s="789" t="s">
        <v>32</v>
      </c>
      <c r="L267" s="779" t="s">
        <v>32</v>
      </c>
      <c r="M267" s="791" t="s">
        <v>32</v>
      </c>
      <c r="N267" s="779" t="s">
        <v>32</v>
      </c>
      <c r="O267" s="779" t="s">
        <v>32</v>
      </c>
      <c r="P267" s="779"/>
      <c r="Q267" s="789"/>
      <c r="R267" s="942" t="s">
        <v>32</v>
      </c>
      <c r="S267" s="942" t="s">
        <v>32</v>
      </c>
      <c r="T267" s="942" t="s">
        <v>32</v>
      </c>
      <c r="U267" s="942" t="s">
        <v>32</v>
      </c>
      <c r="V267" s="942" t="s">
        <v>32</v>
      </c>
      <c r="W267" s="779"/>
      <c r="X267" s="789"/>
      <c r="Y267" s="789" t="s">
        <v>32</v>
      </c>
      <c r="Z267" s="779" t="s">
        <v>32</v>
      </c>
      <c r="AA267" s="791" t="s">
        <v>32</v>
      </c>
      <c r="AB267" s="779" t="s">
        <v>32</v>
      </c>
      <c r="AC267" s="779" t="s">
        <v>32</v>
      </c>
      <c r="AD267" s="779"/>
      <c r="AE267" s="789"/>
      <c r="AF267" s="789" t="s">
        <v>32</v>
      </c>
      <c r="AG267" s="779" t="s">
        <v>32</v>
      </c>
      <c r="AH267" s="116"/>
      <c r="AI267" s="117"/>
    </row>
    <row r="268" spans="1:37" ht="22.35" customHeight="1" x14ac:dyDescent="0.2">
      <c r="A268" s="1442"/>
      <c r="B268" s="927" t="s">
        <v>347</v>
      </c>
      <c r="C268" s="789"/>
      <c r="D268" s="801" t="s">
        <v>32</v>
      </c>
      <c r="E268" s="802" t="s">
        <v>32</v>
      </c>
      <c r="F268" s="803" t="s">
        <v>32</v>
      </c>
      <c r="G268" s="779" t="s">
        <v>32</v>
      </c>
      <c r="H268" s="779" t="s">
        <v>32</v>
      </c>
      <c r="I268" s="779"/>
      <c r="J268" s="789"/>
      <c r="K268" s="789" t="s">
        <v>32</v>
      </c>
      <c r="L268" s="779" t="s">
        <v>32</v>
      </c>
      <c r="M268" s="791" t="s">
        <v>32</v>
      </c>
      <c r="N268" s="779" t="s">
        <v>32</v>
      </c>
      <c r="O268" s="779" t="s">
        <v>32</v>
      </c>
      <c r="P268" s="779"/>
      <c r="Q268" s="789"/>
      <c r="R268" s="789" t="s">
        <v>32</v>
      </c>
      <c r="S268" s="779" t="s">
        <v>32</v>
      </c>
      <c r="T268" s="791" t="s">
        <v>32</v>
      </c>
      <c r="U268" s="779" t="s">
        <v>32</v>
      </c>
      <c r="V268" s="779" t="s">
        <v>32</v>
      </c>
      <c r="W268" s="779"/>
      <c r="X268" s="789"/>
      <c r="Y268" s="789" t="s">
        <v>32</v>
      </c>
      <c r="Z268" s="779" t="s">
        <v>32</v>
      </c>
      <c r="AA268" s="791" t="s">
        <v>32</v>
      </c>
      <c r="AB268" s="779" t="s">
        <v>32</v>
      </c>
      <c r="AC268" s="779" t="s">
        <v>32</v>
      </c>
      <c r="AD268" s="779"/>
      <c r="AE268" s="789"/>
      <c r="AF268" s="789" t="s">
        <v>32</v>
      </c>
      <c r="AG268" s="779" t="s">
        <v>32</v>
      </c>
      <c r="AH268" s="116"/>
      <c r="AI268" s="117"/>
    </row>
    <row r="269" spans="1:37" ht="22.35" customHeight="1" x14ac:dyDescent="0.2">
      <c r="A269" s="1442"/>
      <c r="B269" s="927" t="s">
        <v>348</v>
      </c>
      <c r="C269" s="789"/>
      <c r="D269" s="789" t="s">
        <v>32</v>
      </c>
      <c r="E269" s="779" t="s">
        <v>32</v>
      </c>
      <c r="F269" s="791" t="s">
        <v>32</v>
      </c>
      <c r="G269" s="779" t="s">
        <v>32</v>
      </c>
      <c r="H269" s="802" t="s">
        <v>32</v>
      </c>
      <c r="I269" s="779"/>
      <c r="J269" s="789"/>
      <c r="K269" s="789" t="s">
        <v>32</v>
      </c>
      <c r="L269" s="779" t="s">
        <v>32</v>
      </c>
      <c r="M269" s="791" t="s">
        <v>32</v>
      </c>
      <c r="N269" s="779" t="s">
        <v>32</v>
      </c>
      <c r="O269" s="779" t="s">
        <v>32</v>
      </c>
      <c r="P269" s="779"/>
      <c r="Q269" s="789"/>
      <c r="R269" s="789" t="s">
        <v>32</v>
      </c>
      <c r="S269" s="779" t="s">
        <v>32</v>
      </c>
      <c r="T269" s="791" t="s">
        <v>32</v>
      </c>
      <c r="U269" s="779" t="s">
        <v>32</v>
      </c>
      <c r="V269" s="779" t="s">
        <v>32</v>
      </c>
      <c r="W269" s="779"/>
      <c r="X269" s="789"/>
      <c r="Y269" s="789" t="s">
        <v>32</v>
      </c>
      <c r="Z269" s="779" t="s">
        <v>32</v>
      </c>
      <c r="AA269" s="791" t="s">
        <v>32</v>
      </c>
      <c r="AB269" s="779" t="s">
        <v>32</v>
      </c>
      <c r="AC269" s="779" t="s">
        <v>32</v>
      </c>
      <c r="AD269" s="779"/>
      <c r="AE269" s="789"/>
      <c r="AF269" s="789" t="s">
        <v>32</v>
      </c>
      <c r="AG269" s="779" t="s">
        <v>32</v>
      </c>
      <c r="AH269" s="116"/>
      <c r="AI269" s="117"/>
    </row>
    <row r="270" spans="1:37" ht="22.35" customHeight="1" x14ac:dyDescent="0.2">
      <c r="A270" s="1442"/>
      <c r="B270" s="1444" t="s">
        <v>349</v>
      </c>
      <c r="C270" s="789"/>
      <c r="D270" s="789"/>
      <c r="E270" s="779"/>
      <c r="F270" s="791"/>
      <c r="G270" s="779"/>
      <c r="H270" s="779"/>
      <c r="I270" s="779"/>
      <c r="J270" s="789"/>
      <c r="K270" s="789"/>
      <c r="L270" s="779"/>
      <c r="M270" s="791"/>
      <c r="N270" s="779"/>
      <c r="O270" s="779"/>
      <c r="P270" s="779"/>
      <c r="Q270" s="789"/>
      <c r="R270" s="789"/>
      <c r="S270" s="779"/>
      <c r="T270" s="791"/>
      <c r="U270" s="779"/>
      <c r="V270" s="779"/>
      <c r="W270" s="779"/>
      <c r="X270" s="789"/>
      <c r="Y270" s="789"/>
      <c r="Z270" s="779"/>
      <c r="AA270" s="791"/>
      <c r="AB270" s="779"/>
      <c r="AC270" s="779"/>
      <c r="AD270" s="779"/>
      <c r="AE270" s="789"/>
      <c r="AF270" s="789"/>
      <c r="AG270" s="779"/>
      <c r="AH270" s="116"/>
      <c r="AI270" s="117"/>
    </row>
    <row r="271" spans="1:37" ht="22.35" customHeight="1" x14ac:dyDescent="0.2">
      <c r="A271" s="1442"/>
      <c r="B271" s="927" t="s">
        <v>350</v>
      </c>
      <c r="C271" s="789"/>
      <c r="D271" s="789" t="s">
        <v>32</v>
      </c>
      <c r="E271" s="779" t="s">
        <v>32</v>
      </c>
      <c r="F271" s="791" t="s">
        <v>32</v>
      </c>
      <c r="G271" s="779" t="s">
        <v>32</v>
      </c>
      <c r="H271" s="779" t="s">
        <v>32</v>
      </c>
      <c r="I271" s="779"/>
      <c r="J271" s="789"/>
      <c r="K271" s="2372" t="s">
        <v>32</v>
      </c>
      <c r="L271" s="779" t="s">
        <v>32</v>
      </c>
      <c r="M271" s="803" t="s">
        <v>32</v>
      </c>
      <c r="N271" s="802" t="s">
        <v>32</v>
      </c>
      <c r="O271" s="802" t="s">
        <v>32</v>
      </c>
      <c r="P271" s="802"/>
      <c r="Q271" s="801"/>
      <c r="R271" s="801" t="s">
        <v>32</v>
      </c>
      <c r="S271" s="802" t="s">
        <v>514</v>
      </c>
      <c r="T271" s="2373" t="s">
        <v>32</v>
      </c>
      <c r="U271" s="779" t="s">
        <v>32</v>
      </c>
      <c r="V271" s="779" t="s">
        <v>32</v>
      </c>
      <c r="W271" s="779"/>
      <c r="X271" s="789"/>
      <c r="Y271" s="1425" t="s">
        <v>32</v>
      </c>
      <c r="Z271" s="2374" t="s">
        <v>32</v>
      </c>
      <c r="AA271" s="2375" t="s">
        <v>32</v>
      </c>
      <c r="AB271" s="2369" t="s">
        <v>32</v>
      </c>
      <c r="AC271" s="2369" t="s">
        <v>32</v>
      </c>
      <c r="AD271" s="779"/>
      <c r="AE271" s="789"/>
      <c r="AF271" s="789" t="s">
        <v>32</v>
      </c>
      <c r="AG271" s="779" t="s">
        <v>32</v>
      </c>
      <c r="AH271" s="116"/>
      <c r="AI271" s="117"/>
    </row>
    <row r="272" spans="1:37" ht="22.35" customHeight="1" x14ac:dyDescent="0.2">
      <c r="A272" s="1442"/>
      <c r="B272" s="927" t="s">
        <v>351</v>
      </c>
      <c r="C272" s="789"/>
      <c r="D272" s="789" t="s">
        <v>32</v>
      </c>
      <c r="E272" s="779" t="s">
        <v>32</v>
      </c>
      <c r="F272" s="791" t="s">
        <v>32</v>
      </c>
      <c r="G272" s="779" t="s">
        <v>32</v>
      </c>
      <c r="H272" s="779" t="s">
        <v>32</v>
      </c>
      <c r="I272" s="779"/>
      <c r="J272" s="789"/>
      <c r="K272" s="789" t="s">
        <v>32</v>
      </c>
      <c r="L272" s="779" t="s">
        <v>32</v>
      </c>
      <c r="M272" s="791" t="s">
        <v>32</v>
      </c>
      <c r="N272" s="779" t="s">
        <v>32</v>
      </c>
      <c r="O272" s="779" t="s">
        <v>32</v>
      </c>
      <c r="P272" s="779"/>
      <c r="Q272" s="789"/>
      <c r="R272" s="942" t="s">
        <v>32</v>
      </c>
      <c r="S272" s="942" t="s">
        <v>32</v>
      </c>
      <c r="T272" s="942" t="s">
        <v>32</v>
      </c>
      <c r="U272" s="779" t="s">
        <v>32</v>
      </c>
      <c r="V272" s="779" t="s">
        <v>32</v>
      </c>
      <c r="W272" s="779"/>
      <c r="X272" s="789"/>
      <c r="Y272" s="789" t="s">
        <v>32</v>
      </c>
      <c r="Z272" s="779" t="s">
        <v>32</v>
      </c>
      <c r="AA272" s="791" t="s">
        <v>32</v>
      </c>
      <c r="AB272" s="779" t="s">
        <v>32</v>
      </c>
      <c r="AC272" s="779" t="s">
        <v>32</v>
      </c>
      <c r="AD272" s="779"/>
      <c r="AE272" s="789"/>
      <c r="AF272" s="789" t="s">
        <v>32</v>
      </c>
      <c r="AG272" s="779" t="s">
        <v>32</v>
      </c>
      <c r="AH272" s="116"/>
      <c r="AI272" s="117"/>
    </row>
    <row r="273" spans="1:35" ht="22.35" customHeight="1" x14ac:dyDescent="0.2">
      <c r="A273" s="1442"/>
      <c r="B273" s="927" t="s">
        <v>406</v>
      </c>
      <c r="C273" s="789"/>
      <c r="D273" s="789" t="s">
        <v>32</v>
      </c>
      <c r="E273" s="779" t="s">
        <v>32</v>
      </c>
      <c r="F273" s="791" t="s">
        <v>32</v>
      </c>
      <c r="G273" s="779" t="s">
        <v>32</v>
      </c>
      <c r="H273" s="779" t="s">
        <v>32</v>
      </c>
      <c r="I273" s="779"/>
      <c r="J273" s="789"/>
      <c r="K273" s="789" t="s">
        <v>32</v>
      </c>
      <c r="L273" s="779" t="s">
        <v>32</v>
      </c>
      <c r="M273" s="791" t="s">
        <v>32</v>
      </c>
      <c r="N273" s="779" t="s">
        <v>32</v>
      </c>
      <c r="O273" s="779" t="s">
        <v>32</v>
      </c>
      <c r="P273" s="779"/>
      <c r="Q273" s="789"/>
      <c r="R273" s="942" t="s">
        <v>32</v>
      </c>
      <c r="S273" s="942" t="s">
        <v>32</v>
      </c>
      <c r="T273" s="942" t="s">
        <v>32</v>
      </c>
      <c r="U273" s="942" t="s">
        <v>32</v>
      </c>
      <c r="V273" s="942" t="s">
        <v>32</v>
      </c>
      <c r="W273" s="779"/>
      <c r="X273" s="789"/>
      <c r="Y273" s="789" t="s">
        <v>32</v>
      </c>
      <c r="Z273" s="779" t="s">
        <v>32</v>
      </c>
      <c r="AA273" s="791" t="s">
        <v>32</v>
      </c>
      <c r="AB273" s="779" t="s">
        <v>32</v>
      </c>
      <c r="AC273" s="779" t="s">
        <v>32</v>
      </c>
      <c r="AD273" s="779"/>
      <c r="AE273" s="789"/>
      <c r="AF273" s="789" t="s">
        <v>32</v>
      </c>
      <c r="AG273" s="779" t="s">
        <v>32</v>
      </c>
      <c r="AH273" s="113"/>
      <c r="AI273" s="67"/>
    </row>
    <row r="274" spans="1:35" ht="22.35" customHeight="1" x14ac:dyDescent="0.2">
      <c r="A274" s="1442"/>
      <c r="B274" s="927" t="s">
        <v>353</v>
      </c>
      <c r="C274" s="789"/>
      <c r="D274" s="1425" t="s">
        <v>32</v>
      </c>
      <c r="E274" s="2374" t="s">
        <v>32</v>
      </c>
      <c r="F274" s="2375" t="s">
        <v>32</v>
      </c>
      <c r="G274" s="2374" t="s">
        <v>32</v>
      </c>
      <c r="H274" s="2374" t="s">
        <v>32</v>
      </c>
      <c r="I274" s="779"/>
      <c r="J274" s="789"/>
      <c r="K274" s="789" t="s">
        <v>32</v>
      </c>
      <c r="L274" s="779" t="s">
        <v>32</v>
      </c>
      <c r="M274" s="791" t="s">
        <v>32</v>
      </c>
      <c r="N274" s="779" t="s">
        <v>32</v>
      </c>
      <c r="O274" s="930" t="s">
        <v>32</v>
      </c>
      <c r="P274" s="779"/>
      <c r="Q274" s="789"/>
      <c r="R274" s="930" t="s">
        <v>32</v>
      </c>
      <c r="S274" s="930" t="s">
        <v>32</v>
      </c>
      <c r="T274" s="930" t="s">
        <v>32</v>
      </c>
      <c r="U274" s="930" t="s">
        <v>32</v>
      </c>
      <c r="V274" s="930" t="s">
        <v>32</v>
      </c>
      <c r="W274" s="779"/>
      <c r="X274" s="789"/>
      <c r="Y274" s="930" t="s">
        <v>32</v>
      </c>
      <c r="Z274" s="930" t="s">
        <v>32</v>
      </c>
      <c r="AA274" s="930" t="s">
        <v>32</v>
      </c>
      <c r="AB274" s="930" t="s">
        <v>32</v>
      </c>
      <c r="AC274" s="930" t="s">
        <v>32</v>
      </c>
      <c r="AD274" s="779"/>
      <c r="AE274" s="789"/>
      <c r="AF274" s="789" t="s">
        <v>32</v>
      </c>
      <c r="AG274" s="779" t="s">
        <v>32</v>
      </c>
      <c r="AH274" s="113"/>
      <c r="AI274" s="67"/>
    </row>
    <row r="275" spans="1:35" ht="22.35" customHeight="1" x14ac:dyDescent="0.2">
      <c r="A275" s="2213"/>
      <c r="B275" s="1448"/>
      <c r="C275" s="789"/>
      <c r="D275" s="789"/>
      <c r="E275" s="789"/>
      <c r="F275" s="789"/>
      <c r="G275" s="789"/>
      <c r="H275" s="789"/>
      <c r="I275" s="789"/>
      <c r="J275" s="789"/>
      <c r="K275" s="789"/>
      <c r="L275" s="789"/>
      <c r="M275" s="789"/>
      <c r="N275" s="789"/>
      <c r="O275" s="789"/>
      <c r="P275" s="789"/>
      <c r="Q275" s="789"/>
      <c r="R275" s="789"/>
      <c r="S275" s="789"/>
      <c r="T275" s="789"/>
      <c r="U275" s="789"/>
      <c r="V275" s="789"/>
      <c r="W275" s="789"/>
      <c r="X275" s="789"/>
      <c r="Y275" s="789"/>
      <c r="Z275" s="789"/>
      <c r="AA275" s="789"/>
      <c r="AB275" s="789"/>
      <c r="AC275" s="789"/>
      <c r="AD275" s="789"/>
      <c r="AE275" s="789"/>
      <c r="AF275" s="789"/>
      <c r="AG275" s="471"/>
      <c r="AH275" s="113"/>
      <c r="AI275" s="67"/>
    </row>
    <row r="276" spans="1:35" ht="22.35" customHeight="1" x14ac:dyDescent="0.2">
      <c r="A276" s="2213"/>
      <c r="B276" s="927"/>
      <c r="C276" s="789"/>
      <c r="D276" s="789"/>
      <c r="E276" s="789"/>
      <c r="F276" s="789"/>
      <c r="G276" s="789"/>
      <c r="H276" s="789"/>
      <c r="I276" s="789"/>
      <c r="J276" s="789"/>
      <c r="K276" s="789"/>
      <c r="L276" s="789"/>
      <c r="M276" s="789"/>
      <c r="N276" s="798"/>
      <c r="O276" s="798"/>
      <c r="P276" s="798"/>
      <c r="Q276" s="792"/>
      <c r="R276" s="798"/>
      <c r="S276" s="789"/>
      <c r="T276" s="789"/>
      <c r="U276" s="798"/>
      <c r="V276" s="798"/>
      <c r="W276" s="798"/>
      <c r="X276" s="789"/>
      <c r="Y276" s="798"/>
      <c r="Z276" s="789"/>
      <c r="AA276" s="789"/>
      <c r="AB276" s="789"/>
      <c r="AC276" s="789"/>
      <c r="AD276" s="789"/>
      <c r="AE276" s="789"/>
      <c r="AF276" s="798"/>
      <c r="AG276" s="472"/>
      <c r="AH276" s="113"/>
      <c r="AI276" s="67"/>
    </row>
    <row r="277" spans="1:35" ht="22.35" customHeight="1" x14ac:dyDescent="0.2">
      <c r="A277" s="2213"/>
      <c r="B277" s="2213"/>
      <c r="C277" s="789"/>
      <c r="D277" s="789"/>
      <c r="E277" s="789"/>
      <c r="F277" s="789"/>
      <c r="G277" s="789"/>
      <c r="H277" s="789"/>
      <c r="I277" s="789"/>
      <c r="J277" s="789"/>
      <c r="K277" s="789"/>
      <c r="L277" s="789"/>
      <c r="M277" s="789"/>
      <c r="N277" s="789"/>
      <c r="O277" s="789"/>
      <c r="P277" s="789"/>
      <c r="Q277" s="789"/>
      <c r="R277" s="789"/>
      <c r="S277" s="789"/>
      <c r="T277" s="789"/>
      <c r="U277" s="789"/>
      <c r="V277" s="789"/>
      <c r="W277" s="789"/>
      <c r="X277" s="789"/>
      <c r="Y277" s="789"/>
      <c r="Z277" s="789"/>
      <c r="AA277" s="789"/>
      <c r="AB277" s="789"/>
      <c r="AC277" s="789"/>
      <c r="AD277" s="789"/>
      <c r="AE277" s="789"/>
      <c r="AF277" s="789"/>
      <c r="AG277" s="471"/>
      <c r="AH277" s="113"/>
      <c r="AI277" s="67"/>
    </row>
    <row r="278" spans="1:35" ht="22.35" customHeight="1" x14ac:dyDescent="0.2">
      <c r="A278" s="2213"/>
      <c r="B278" s="2213"/>
      <c r="C278" s="789"/>
      <c r="D278" s="789"/>
      <c r="E278" s="789"/>
      <c r="F278" s="789"/>
      <c r="G278" s="789"/>
      <c r="H278" s="1091"/>
      <c r="I278" s="789"/>
      <c r="J278" s="789"/>
      <c r="K278" s="789"/>
      <c r="L278" s="789"/>
      <c r="M278" s="789"/>
      <c r="N278" s="789"/>
      <c r="O278" s="789"/>
      <c r="P278" s="789"/>
      <c r="Q278" s="789"/>
      <c r="R278" s="789"/>
      <c r="S278" s="789"/>
      <c r="T278" s="789"/>
      <c r="U278" s="789"/>
      <c r="V278" s="789"/>
      <c r="W278" s="789"/>
      <c r="X278" s="789"/>
      <c r="Y278" s="789"/>
      <c r="Z278" s="789"/>
      <c r="AA278" s="789"/>
      <c r="AB278" s="789"/>
      <c r="AC278" s="789"/>
      <c r="AD278" s="789"/>
      <c r="AE278" s="789"/>
      <c r="AF278" s="789"/>
      <c r="AG278" s="473"/>
      <c r="AH278" s="113"/>
      <c r="AI278" s="67"/>
    </row>
    <row r="279" spans="1:35" ht="22.35" customHeight="1" x14ac:dyDescent="0.2">
      <c r="A279" s="1442"/>
      <c r="B279" s="1092"/>
      <c r="C279" s="789"/>
      <c r="D279" s="789"/>
      <c r="E279" s="789"/>
      <c r="F279" s="789"/>
      <c r="G279" s="789"/>
      <c r="H279" s="789"/>
      <c r="I279" s="789"/>
      <c r="J279" s="789"/>
      <c r="K279" s="789"/>
      <c r="L279" s="789"/>
      <c r="M279" s="789"/>
      <c r="N279" s="789"/>
      <c r="O279" s="789"/>
      <c r="P279" s="789"/>
      <c r="Q279" s="789"/>
      <c r="R279" s="789"/>
      <c r="S279" s="789"/>
      <c r="T279" s="789"/>
      <c r="U279" s="789"/>
      <c r="V279" s="789"/>
      <c r="W279" s="789"/>
      <c r="X279" s="789"/>
      <c r="Y279" s="789"/>
      <c r="Z279" s="789"/>
      <c r="AA279" s="789"/>
      <c r="AB279" s="789"/>
      <c r="AC279" s="789"/>
      <c r="AD279" s="789"/>
      <c r="AE279" s="789"/>
      <c r="AF279" s="789"/>
      <c r="AG279" s="473"/>
      <c r="AH279" s="113"/>
      <c r="AI279" s="67"/>
    </row>
    <row r="280" spans="1:35" ht="22.35" customHeight="1" x14ac:dyDescent="0.2">
      <c r="A280" s="1442"/>
      <c r="B280" s="1093"/>
      <c r="C280" s="789"/>
      <c r="D280" s="789"/>
      <c r="E280" s="789"/>
      <c r="F280" s="789"/>
      <c r="G280" s="789"/>
      <c r="H280" s="789"/>
      <c r="I280" s="789"/>
      <c r="J280" s="789"/>
      <c r="K280" s="789"/>
      <c r="L280" s="789"/>
      <c r="M280" s="789"/>
      <c r="N280" s="789"/>
      <c r="O280" s="789"/>
      <c r="P280" s="789"/>
      <c r="Q280" s="789"/>
      <c r="R280" s="789"/>
      <c r="S280" s="789"/>
      <c r="T280" s="789"/>
      <c r="U280" s="789"/>
      <c r="V280" s="789"/>
      <c r="W280" s="789"/>
      <c r="X280" s="789"/>
      <c r="Y280" s="789"/>
      <c r="Z280" s="789"/>
      <c r="AA280" s="789"/>
      <c r="AB280" s="789"/>
      <c r="AC280" s="789"/>
      <c r="AD280" s="789"/>
      <c r="AE280" s="789"/>
      <c r="AF280" s="789"/>
      <c r="AG280" s="473"/>
      <c r="AH280" s="113"/>
      <c r="AI280" s="67"/>
    </row>
    <row r="281" spans="1:35" ht="22.35" customHeight="1" x14ac:dyDescent="0.2">
      <c r="A281" s="68"/>
      <c r="B281" s="74"/>
      <c r="C281" s="66"/>
      <c r="D281" s="66"/>
      <c r="E281" s="66"/>
      <c r="F281" s="66"/>
      <c r="G281" s="66"/>
      <c r="H281" s="66"/>
      <c r="I281" s="66"/>
      <c r="J281" s="66"/>
      <c r="L281" s="66"/>
      <c r="M281" s="66"/>
      <c r="N281" s="66"/>
      <c r="O281" s="66"/>
      <c r="P281" s="48"/>
      <c r="Q281" s="48"/>
      <c r="R281" s="48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7"/>
      <c r="AI281" s="67"/>
    </row>
    <row r="285" spans="1:35" ht="21" customHeight="1" thickBot="1" x14ac:dyDescent="0.25">
      <c r="A285" s="104" t="s">
        <v>354</v>
      </c>
    </row>
    <row r="286" spans="1:35" ht="21" customHeight="1" x14ac:dyDescent="0.2">
      <c r="B286" s="2142" t="s">
        <v>324</v>
      </c>
      <c r="C286" s="2304"/>
      <c r="D286" s="2332" t="s">
        <v>97</v>
      </c>
      <c r="E286" s="2226"/>
      <c r="F286" s="2297"/>
      <c r="G286" s="2304"/>
      <c r="H286" s="2332" t="s">
        <v>98</v>
      </c>
      <c r="I286" s="2226"/>
      <c r="J286" s="2297"/>
      <c r="K286" s="2304"/>
      <c r="L286" s="2332" t="s">
        <v>99</v>
      </c>
      <c r="M286" s="2226"/>
      <c r="N286" s="2297"/>
      <c r="O286" s="2304"/>
      <c r="P286" s="2332" t="s">
        <v>100</v>
      </c>
      <c r="Q286" s="2226"/>
      <c r="R286" s="2297"/>
      <c r="S286" s="2304"/>
      <c r="T286" s="2332" t="s">
        <v>101</v>
      </c>
      <c r="U286" s="2226"/>
      <c r="V286" s="2297"/>
      <c r="W286" s="2304"/>
      <c r="X286" s="2332" t="s">
        <v>102</v>
      </c>
      <c r="Y286" s="2226"/>
      <c r="Z286" s="2297"/>
      <c r="AA286" s="2304"/>
      <c r="AB286" s="2332" t="s">
        <v>103</v>
      </c>
      <c r="AC286" s="2226"/>
      <c r="AD286" s="2226"/>
      <c r="AE286" s="2335" t="s">
        <v>104</v>
      </c>
      <c r="AF286" s="2226"/>
      <c r="AG286" s="2226"/>
      <c r="AH286" s="2226"/>
      <c r="AI286" s="2227"/>
    </row>
    <row r="287" spans="1:35" ht="21" customHeight="1" x14ac:dyDescent="0.2">
      <c r="B287" s="2376"/>
      <c r="C287" s="2144" t="s">
        <v>355</v>
      </c>
      <c r="D287" s="2136"/>
      <c r="E287" s="2145"/>
      <c r="F287" s="2146"/>
      <c r="G287" s="2144" t="s">
        <v>355</v>
      </c>
      <c r="H287" s="2136"/>
      <c r="I287" s="2145"/>
      <c r="J287" s="2146"/>
      <c r="K287" s="2144" t="s">
        <v>355</v>
      </c>
      <c r="L287" s="2136"/>
      <c r="M287" s="2145"/>
      <c r="N287" s="2146"/>
      <c r="O287" s="2144" t="s">
        <v>355</v>
      </c>
      <c r="P287" s="2147"/>
      <c r="Q287" s="2145"/>
      <c r="R287" s="2146"/>
      <c r="S287" s="2148" t="s">
        <v>356</v>
      </c>
      <c r="T287" s="2136"/>
      <c r="U287" s="2145"/>
      <c r="V287" s="2146"/>
      <c r="W287" s="2138"/>
      <c r="X287" s="2136"/>
      <c r="Y287" s="2082"/>
      <c r="Z287" s="2137"/>
      <c r="AA287" s="2138"/>
      <c r="AB287" s="2136"/>
      <c r="AC287" s="2082"/>
      <c r="AD287" s="2082"/>
      <c r="AE287" s="2139"/>
      <c r="AF287" s="2082"/>
      <c r="AG287" s="2165"/>
      <c r="AH287" s="2165"/>
      <c r="AI287" s="2133"/>
    </row>
    <row r="288" spans="1:35" ht="21" customHeight="1" x14ac:dyDescent="0.2">
      <c r="A288" s="70"/>
      <c r="B288" s="1450"/>
      <c r="C288" s="1838" t="s">
        <v>238</v>
      </c>
      <c r="D288" s="1451"/>
      <c r="E288" s="2145"/>
      <c r="F288" s="2146"/>
      <c r="G288" s="1838" t="s">
        <v>238</v>
      </c>
      <c r="H288" s="2136"/>
      <c r="I288" s="2145"/>
      <c r="J288" s="2146"/>
      <c r="K288" s="1838" t="s">
        <v>238</v>
      </c>
      <c r="L288" s="2136"/>
      <c r="M288" s="2145"/>
      <c r="N288" s="2146"/>
      <c r="O288" s="1838" t="s">
        <v>238</v>
      </c>
      <c r="P288" s="2136"/>
      <c r="Q288" s="2145"/>
      <c r="R288" s="2146"/>
      <c r="S288" s="2144" t="s">
        <v>357</v>
      </c>
      <c r="T288" s="2136"/>
      <c r="U288" s="2145"/>
      <c r="V288" s="2146"/>
      <c r="W288" s="2138"/>
      <c r="X288" s="2136"/>
      <c r="Y288" s="2082"/>
      <c r="Z288" s="2137"/>
      <c r="AA288" s="2138"/>
      <c r="AB288" s="2136"/>
      <c r="AC288" s="2082"/>
      <c r="AD288" s="2082"/>
      <c r="AE288" s="2139"/>
      <c r="AF288" s="2082"/>
      <c r="AG288" s="2165"/>
      <c r="AH288" s="2165"/>
      <c r="AI288" s="2133"/>
    </row>
    <row r="289" spans="1:35" ht="21" customHeight="1" x14ac:dyDescent="0.2">
      <c r="B289" s="1450"/>
      <c r="C289" s="1838" t="s">
        <v>241</v>
      </c>
      <c r="D289" s="1451"/>
      <c r="E289" s="2145"/>
      <c r="F289" s="2146"/>
      <c r="G289" s="1838" t="s">
        <v>241</v>
      </c>
      <c r="H289" s="2136"/>
      <c r="I289" s="2145"/>
      <c r="J289" s="2146"/>
      <c r="K289" s="1838" t="s">
        <v>241</v>
      </c>
      <c r="L289" s="2136"/>
      <c r="M289" s="2145"/>
      <c r="N289" s="2146"/>
      <c r="O289" s="1838" t="s">
        <v>241</v>
      </c>
      <c r="P289" s="2136"/>
      <c r="Q289" s="2145"/>
      <c r="R289" s="2146"/>
      <c r="S289" s="1838" t="s">
        <v>236</v>
      </c>
      <c r="T289" s="2136"/>
      <c r="U289" s="2145"/>
      <c r="V289" s="2146"/>
      <c r="W289" s="2138"/>
      <c r="X289" s="2136"/>
      <c r="Y289" s="2082"/>
      <c r="Z289" s="2137"/>
      <c r="AA289" s="2138"/>
      <c r="AB289" s="2136"/>
      <c r="AC289" s="2082"/>
      <c r="AD289" s="2082"/>
      <c r="AE289" s="2139"/>
      <c r="AF289" s="2082"/>
      <c r="AG289" s="2165"/>
      <c r="AH289" s="2165"/>
      <c r="AI289" s="2133"/>
    </row>
    <row r="290" spans="1:35" ht="21" customHeight="1" x14ac:dyDescent="0.2">
      <c r="B290" s="1450"/>
      <c r="C290" s="1643"/>
      <c r="D290" s="1644"/>
      <c r="E290" s="2082"/>
      <c r="F290" s="2137"/>
      <c r="G290" s="1643"/>
      <c r="H290" s="1644"/>
      <c r="I290" s="2082"/>
      <c r="J290" s="2137"/>
      <c r="K290" s="1643"/>
      <c r="L290" s="1644"/>
      <c r="M290" s="2082"/>
      <c r="N290" s="2137"/>
      <c r="O290" s="1643"/>
      <c r="P290" s="1644"/>
      <c r="Q290" s="2082"/>
      <c r="R290" s="2137"/>
      <c r="S290" s="1643"/>
      <c r="T290" s="1644"/>
      <c r="U290" s="2082"/>
      <c r="V290" s="2137"/>
      <c r="W290" s="2138"/>
      <c r="X290" s="2136"/>
      <c r="Y290" s="2082"/>
      <c r="Z290" s="2137"/>
      <c r="AA290" s="2138"/>
      <c r="AB290" s="2136"/>
      <c r="AC290" s="2082"/>
      <c r="AD290" s="2082"/>
      <c r="AE290" s="2139"/>
      <c r="AF290" s="2082"/>
      <c r="AG290" s="2165"/>
      <c r="AH290" s="2165"/>
      <c r="AI290" s="2133"/>
    </row>
    <row r="291" spans="1:35" ht="21" customHeight="1" x14ac:dyDescent="0.2">
      <c r="B291" s="1450"/>
      <c r="C291" s="1787"/>
      <c r="D291" s="1644"/>
      <c r="E291" s="2082"/>
      <c r="F291" s="2137"/>
      <c r="G291" s="2136"/>
      <c r="H291" s="2136"/>
      <c r="I291" s="2082"/>
      <c r="J291" s="2137"/>
      <c r="K291" s="2136"/>
      <c r="L291" s="2136"/>
      <c r="M291" s="2082"/>
      <c r="N291" s="2137"/>
      <c r="O291" s="2136"/>
      <c r="P291" s="2136"/>
      <c r="Q291" s="2082"/>
      <c r="R291" s="2137"/>
      <c r="S291" s="2136"/>
      <c r="T291" s="2136"/>
      <c r="U291" s="2082"/>
      <c r="V291" s="2137"/>
      <c r="W291" s="2138"/>
      <c r="X291" s="2136"/>
      <c r="Y291" s="2082"/>
      <c r="Z291" s="2137"/>
      <c r="AA291" s="2138"/>
      <c r="AB291" s="2136"/>
      <c r="AC291" s="2082"/>
      <c r="AD291" s="2082"/>
      <c r="AE291" s="2139"/>
      <c r="AF291" s="2082"/>
      <c r="AG291" s="2165"/>
      <c r="AH291" s="2165"/>
      <c r="AI291" s="2133"/>
    </row>
    <row r="292" spans="1:35" ht="21" customHeight="1" x14ac:dyDescent="0.2">
      <c r="B292" s="1450" t="s">
        <v>210</v>
      </c>
      <c r="C292" s="1787" t="s">
        <v>358</v>
      </c>
      <c r="D292" s="1451"/>
      <c r="E292" s="2145"/>
      <c r="F292" s="2146"/>
      <c r="G292" s="1787" t="s">
        <v>358</v>
      </c>
      <c r="H292" s="1451"/>
      <c r="I292" s="2145"/>
      <c r="J292" s="2146"/>
      <c r="K292" s="1787" t="s">
        <v>358</v>
      </c>
      <c r="L292" s="1451"/>
      <c r="M292" s="2145"/>
      <c r="N292" s="2146"/>
      <c r="O292" s="1787" t="s">
        <v>358</v>
      </c>
      <c r="P292" s="1451"/>
      <c r="Q292" s="2145"/>
      <c r="R292" s="2146"/>
      <c r="S292" s="2136" t="s">
        <v>359</v>
      </c>
      <c r="T292" s="2136"/>
      <c r="U292" s="2145"/>
      <c r="V292" s="2146"/>
      <c r="W292" s="2138"/>
      <c r="X292" s="2136"/>
      <c r="Y292" s="2082"/>
      <c r="Z292" s="2137"/>
      <c r="AA292" s="2138"/>
      <c r="AB292" s="2136"/>
      <c r="AC292" s="2082"/>
      <c r="AD292" s="2082"/>
      <c r="AE292" s="2139"/>
      <c r="AF292" s="2082"/>
      <c r="AG292" s="2165"/>
      <c r="AH292" s="2165"/>
      <c r="AI292" s="2133"/>
    </row>
    <row r="293" spans="1:35" ht="21" customHeight="1" x14ac:dyDescent="0.2">
      <c r="B293" s="1450" t="s">
        <v>214</v>
      </c>
      <c r="C293" s="1787" t="s">
        <v>360</v>
      </c>
      <c r="D293" s="1451"/>
      <c r="E293" s="2145"/>
      <c r="F293" s="2146"/>
      <c r="G293" s="1787" t="s">
        <v>360</v>
      </c>
      <c r="H293" s="1451"/>
      <c r="I293" s="2145"/>
      <c r="J293" s="2146"/>
      <c r="K293" s="1787" t="s">
        <v>360</v>
      </c>
      <c r="L293" s="1451"/>
      <c r="M293" s="2145"/>
      <c r="N293" s="2146"/>
      <c r="O293" s="1787" t="s">
        <v>360</v>
      </c>
      <c r="P293" s="1451"/>
      <c r="Q293" s="2145"/>
      <c r="R293" s="2146"/>
      <c r="S293" s="2136" t="s">
        <v>361</v>
      </c>
      <c r="T293" s="2136"/>
      <c r="U293" s="2145"/>
      <c r="V293" s="2146"/>
      <c r="W293" s="2138"/>
      <c r="X293" s="2136"/>
      <c r="Y293" s="2082"/>
      <c r="Z293" s="2137"/>
      <c r="AA293" s="2138"/>
      <c r="AB293" s="2136"/>
      <c r="AC293" s="2082"/>
      <c r="AD293" s="2082"/>
      <c r="AE293" s="2139"/>
      <c r="AF293" s="2082"/>
      <c r="AG293" s="2165"/>
      <c r="AH293" s="2165"/>
      <c r="AI293" s="2133"/>
    </row>
    <row r="294" spans="1:35" ht="21" customHeight="1" thickBot="1" x14ac:dyDescent="0.25">
      <c r="B294" s="1452" t="s">
        <v>221</v>
      </c>
      <c r="C294" s="1800" t="s">
        <v>362</v>
      </c>
      <c r="D294" s="1453"/>
      <c r="E294" s="206"/>
      <c r="F294" s="207"/>
      <c r="G294" s="1800" t="s">
        <v>362</v>
      </c>
      <c r="H294" s="1453"/>
      <c r="I294" s="206"/>
      <c r="J294" s="207"/>
      <c r="K294" s="1800" t="s">
        <v>362</v>
      </c>
      <c r="L294" s="1453"/>
      <c r="M294" s="206"/>
      <c r="N294" s="207"/>
      <c r="O294" s="1800" t="s">
        <v>362</v>
      </c>
      <c r="P294" s="1453"/>
      <c r="Q294" s="206"/>
      <c r="R294" s="207"/>
      <c r="S294" s="150" t="s">
        <v>363</v>
      </c>
      <c r="T294" s="150"/>
      <c r="U294" s="206"/>
      <c r="V294" s="207"/>
      <c r="W294" s="201"/>
      <c r="X294" s="150"/>
      <c r="Y294" s="202"/>
      <c r="Z294" s="203"/>
      <c r="AA294" s="204"/>
      <c r="AB294" s="150"/>
      <c r="AC294" s="202"/>
      <c r="AD294" s="202"/>
      <c r="AE294" s="205"/>
      <c r="AF294" s="202"/>
      <c r="AG294" s="200"/>
      <c r="AH294" s="200"/>
      <c r="AI294" s="147"/>
    </row>
    <row r="295" spans="1:35" ht="21" customHeight="1" x14ac:dyDescent="0.2">
      <c r="B295" s="37"/>
      <c r="C295" s="42"/>
      <c r="D295" s="5"/>
      <c r="G295" s="42"/>
      <c r="H295" s="5"/>
      <c r="K295" s="42"/>
      <c r="L295" s="5"/>
      <c r="O295" s="42"/>
      <c r="P295" s="5"/>
      <c r="S295" s="42"/>
      <c r="T295" s="42"/>
      <c r="X295" s="42"/>
      <c r="AB295" s="42"/>
      <c r="AE295" s="42"/>
    </row>
    <row r="296" spans="1:35" ht="21" customHeight="1" x14ac:dyDescent="0.2">
      <c r="A296" s="2377" t="s">
        <v>364</v>
      </c>
    </row>
    <row r="297" spans="1:35" ht="21" customHeight="1" thickBot="1" x14ac:dyDescent="0.25">
      <c r="A297" s="1776"/>
      <c r="B297" s="1597" t="s">
        <v>29</v>
      </c>
      <c r="C297" s="1716">
        <v>1</v>
      </c>
      <c r="D297" s="1685">
        <v>2</v>
      </c>
      <c r="E297" s="1685">
        <v>3</v>
      </c>
      <c r="F297" s="1685">
        <v>4</v>
      </c>
      <c r="G297" s="1685">
        <v>5</v>
      </c>
      <c r="H297" s="1685">
        <v>6</v>
      </c>
      <c r="I297" s="1716">
        <v>7</v>
      </c>
      <c r="J297" s="1716">
        <v>8</v>
      </c>
      <c r="K297" s="1685">
        <v>9</v>
      </c>
      <c r="L297" s="1685">
        <v>10</v>
      </c>
      <c r="M297" s="1685">
        <v>11</v>
      </c>
      <c r="N297" s="1685">
        <v>12</v>
      </c>
      <c r="O297" s="1685">
        <v>13</v>
      </c>
      <c r="P297" s="1716">
        <v>14</v>
      </c>
      <c r="Q297" s="1716">
        <v>15</v>
      </c>
      <c r="R297" s="1685">
        <v>16</v>
      </c>
      <c r="S297" s="1685">
        <v>17</v>
      </c>
      <c r="T297" s="1685">
        <v>18</v>
      </c>
      <c r="U297" s="1685">
        <v>19</v>
      </c>
      <c r="V297" s="1685">
        <v>20</v>
      </c>
      <c r="W297" s="1716">
        <v>21</v>
      </c>
      <c r="X297" s="1716">
        <v>22</v>
      </c>
      <c r="Y297" s="1685">
        <v>23</v>
      </c>
      <c r="Z297" s="1685">
        <v>24</v>
      </c>
      <c r="AA297" s="1685">
        <v>25</v>
      </c>
      <c r="AB297" s="1685">
        <v>26</v>
      </c>
      <c r="AC297" s="1685">
        <v>27</v>
      </c>
      <c r="AD297" s="1716">
        <v>28</v>
      </c>
      <c r="AE297" s="1716">
        <v>29</v>
      </c>
      <c r="AF297" s="1685">
        <v>30</v>
      </c>
      <c r="AG297" s="1699">
        <v>31</v>
      </c>
      <c r="AH297" s="111"/>
      <c r="AI297" s="112"/>
    </row>
    <row r="298" spans="1:35" ht="21" customHeight="1" x14ac:dyDescent="0.2">
      <c r="A298" s="2378">
        <v>3702</v>
      </c>
      <c r="B298" s="2306" t="s">
        <v>365</v>
      </c>
      <c r="C298" s="2307"/>
      <c r="D298" s="2307" t="s">
        <v>32</v>
      </c>
      <c r="E298" s="2307" t="s">
        <v>32</v>
      </c>
      <c r="F298" s="2307" t="s">
        <v>32</v>
      </c>
      <c r="G298" s="2307" t="s">
        <v>32</v>
      </c>
      <c r="H298" s="2307" t="s">
        <v>32</v>
      </c>
      <c r="I298" s="2307"/>
      <c r="J298" s="2307"/>
      <c r="K298" s="2307" t="s">
        <v>32</v>
      </c>
      <c r="L298" s="2307" t="s">
        <v>32</v>
      </c>
      <c r="M298" s="2307" t="s">
        <v>32</v>
      </c>
      <c r="N298" s="2307" t="s">
        <v>32</v>
      </c>
      <c r="O298" s="2330" t="s">
        <v>32</v>
      </c>
      <c r="P298" s="2307"/>
      <c r="Q298" s="2307"/>
      <c r="R298" s="2307" t="s">
        <v>32</v>
      </c>
      <c r="S298" s="2307" t="s">
        <v>32</v>
      </c>
      <c r="T298" s="2307" t="s">
        <v>32</v>
      </c>
      <c r="U298" s="2307" t="s">
        <v>32</v>
      </c>
      <c r="V298" s="2307" t="s">
        <v>32</v>
      </c>
      <c r="W298" s="2307"/>
      <c r="X298" s="2307"/>
      <c r="Y298" s="2307" t="s">
        <v>32</v>
      </c>
      <c r="Z298" s="2307" t="s">
        <v>32</v>
      </c>
      <c r="AA298" s="2307" t="s">
        <v>32</v>
      </c>
      <c r="AB298" s="2307" t="s">
        <v>32</v>
      </c>
      <c r="AC298" s="2307" t="s">
        <v>32</v>
      </c>
      <c r="AD298" s="2307"/>
      <c r="AE298" s="2307"/>
      <c r="AF298" s="2307" t="s">
        <v>32</v>
      </c>
      <c r="AG298" s="2310" t="s">
        <v>32</v>
      </c>
      <c r="AH298" s="116"/>
      <c r="AI298" s="117"/>
    </row>
    <row r="299" spans="1:35" ht="21" customHeight="1" x14ac:dyDescent="0.2">
      <c r="A299" s="1531"/>
      <c r="B299" s="1605"/>
      <c r="C299" s="1535"/>
      <c r="D299" s="1535" t="s">
        <v>32</v>
      </c>
      <c r="E299" s="1535" t="s">
        <v>32</v>
      </c>
      <c r="F299" s="1535" t="s">
        <v>32</v>
      </c>
      <c r="G299" s="1535" t="s">
        <v>32</v>
      </c>
      <c r="H299" s="1535" t="s">
        <v>32</v>
      </c>
      <c r="I299" s="1535"/>
      <c r="J299" s="1535"/>
      <c r="K299" s="1535" t="s">
        <v>32</v>
      </c>
      <c r="L299" s="1535" t="s">
        <v>32</v>
      </c>
      <c r="M299" s="1535" t="s">
        <v>32</v>
      </c>
      <c r="N299" s="1535" t="s">
        <v>32</v>
      </c>
      <c r="O299" s="1535" t="s">
        <v>32</v>
      </c>
      <c r="P299" s="1535"/>
      <c r="Q299" s="1535"/>
      <c r="R299" s="1535" t="s">
        <v>32</v>
      </c>
      <c r="S299" s="1535" t="s">
        <v>32</v>
      </c>
      <c r="T299" s="1535" t="s">
        <v>32</v>
      </c>
      <c r="U299" s="1535" t="s">
        <v>32</v>
      </c>
      <c r="V299" s="1535" t="s">
        <v>32</v>
      </c>
      <c r="W299" s="1535"/>
      <c r="X299" s="1535"/>
      <c r="Y299" s="1535" t="s">
        <v>32</v>
      </c>
      <c r="Z299" s="1535" t="s">
        <v>32</v>
      </c>
      <c r="AA299" s="1535" t="s">
        <v>32</v>
      </c>
      <c r="AB299" s="1535" t="s">
        <v>32</v>
      </c>
      <c r="AC299" s="1535" t="s">
        <v>32</v>
      </c>
      <c r="AD299" s="1535"/>
      <c r="AE299" s="1535"/>
      <c r="AF299" s="1535" t="s">
        <v>32</v>
      </c>
      <c r="AG299" s="1606" t="s">
        <v>32</v>
      </c>
      <c r="AH299" s="116"/>
      <c r="AI299" s="117"/>
    </row>
    <row r="300" spans="1:35" ht="21" customHeight="1" x14ac:dyDescent="0.2">
      <c r="A300" s="1455"/>
      <c r="B300" s="1752"/>
      <c r="C300" s="1535"/>
      <c r="D300" s="1535" t="s">
        <v>32</v>
      </c>
      <c r="E300" s="1535" t="s">
        <v>32</v>
      </c>
      <c r="F300" s="1535" t="s">
        <v>32</v>
      </c>
      <c r="G300" s="1535" t="s">
        <v>32</v>
      </c>
      <c r="H300" s="1535" t="s">
        <v>32</v>
      </c>
      <c r="I300" s="1535"/>
      <c r="J300" s="1535"/>
      <c r="K300" s="1535" t="s">
        <v>32</v>
      </c>
      <c r="L300" s="1535" t="s">
        <v>32</v>
      </c>
      <c r="M300" s="1535" t="s">
        <v>32</v>
      </c>
      <c r="N300" s="1535" t="s">
        <v>32</v>
      </c>
      <c r="O300" s="1535" t="s">
        <v>32</v>
      </c>
      <c r="P300" s="1535"/>
      <c r="Q300" s="1535"/>
      <c r="R300" s="1535" t="s">
        <v>32</v>
      </c>
      <c r="S300" s="1535" t="s">
        <v>32</v>
      </c>
      <c r="T300" s="1535" t="s">
        <v>32</v>
      </c>
      <c r="U300" s="1535" t="s">
        <v>32</v>
      </c>
      <c r="V300" s="1535" t="s">
        <v>32</v>
      </c>
      <c r="W300" s="1535"/>
      <c r="X300" s="1535"/>
      <c r="Y300" s="1535" t="s">
        <v>32</v>
      </c>
      <c r="Z300" s="1535" t="s">
        <v>32</v>
      </c>
      <c r="AA300" s="1535" t="s">
        <v>32</v>
      </c>
      <c r="AB300" s="1535" t="s">
        <v>32</v>
      </c>
      <c r="AC300" s="1535" t="s">
        <v>32</v>
      </c>
      <c r="AD300" s="1535"/>
      <c r="AE300" s="1535"/>
      <c r="AF300" s="1535" t="s">
        <v>32</v>
      </c>
      <c r="AG300" s="1606" t="s">
        <v>32</v>
      </c>
      <c r="AH300" s="116"/>
      <c r="AI300" s="117"/>
    </row>
    <row r="301" spans="1:35" ht="21" customHeight="1" x14ac:dyDescent="0.2">
      <c r="A301" s="1456"/>
      <c r="B301" s="1457"/>
      <c r="C301" s="1535"/>
      <c r="D301" s="1535"/>
      <c r="E301" s="1535"/>
      <c r="F301" s="1535"/>
      <c r="G301" s="1535"/>
      <c r="H301" s="1535"/>
      <c r="I301" s="1535"/>
      <c r="J301" s="1535"/>
      <c r="K301" s="1535"/>
      <c r="L301" s="1535"/>
      <c r="M301" s="1535"/>
      <c r="N301" s="1535"/>
      <c r="O301" s="1535"/>
      <c r="P301" s="1535"/>
      <c r="Q301" s="1535"/>
      <c r="R301" s="1535"/>
      <c r="S301" s="1535"/>
      <c r="T301" s="1535"/>
      <c r="U301" s="1535"/>
      <c r="V301" s="1535"/>
      <c r="W301" s="1535"/>
      <c r="X301" s="1535"/>
      <c r="Y301" s="1535"/>
      <c r="Z301" s="1535"/>
      <c r="AA301" s="1535"/>
      <c r="AB301" s="1535"/>
      <c r="AC301" s="1535"/>
      <c r="AD301" s="1535"/>
      <c r="AE301" s="1535"/>
      <c r="AF301" s="1535"/>
      <c r="AG301" s="1606"/>
      <c r="AH301" s="116"/>
      <c r="AI301" s="117"/>
    </row>
    <row r="302" spans="1:35" ht="21" customHeight="1" x14ac:dyDescent="0.2">
      <c r="A302" s="1458"/>
      <c r="B302" s="1459" t="s">
        <v>366</v>
      </c>
      <c r="C302" s="1529"/>
      <c r="D302" s="1529"/>
      <c r="E302" s="1529"/>
      <c r="F302" s="1529"/>
      <c r="G302" s="1529"/>
      <c r="H302" s="1529"/>
      <c r="I302" s="1529"/>
      <c r="J302" s="1529"/>
      <c r="K302" s="1529"/>
      <c r="L302" s="1529"/>
      <c r="M302" s="1529"/>
      <c r="N302" s="1529"/>
      <c r="O302" s="1529"/>
      <c r="P302" s="1529"/>
      <c r="Q302" s="1529"/>
      <c r="R302" s="1529"/>
      <c r="S302" s="1529"/>
      <c r="T302" s="1529"/>
      <c r="U302" s="1529"/>
      <c r="V302" s="1529"/>
      <c r="W302" s="1529"/>
      <c r="X302" s="1529"/>
      <c r="Y302" s="1529"/>
      <c r="Z302" s="1529"/>
      <c r="AA302" s="1529"/>
      <c r="AB302" s="1529"/>
      <c r="AC302" s="1529"/>
      <c r="AD302" s="1529"/>
      <c r="AE302" s="1529"/>
      <c r="AF302" s="1529"/>
      <c r="AG302" s="1530"/>
      <c r="AH302" s="114"/>
      <c r="AI302" s="115"/>
    </row>
    <row r="303" spans="1:35" ht="21" customHeight="1" x14ac:dyDescent="0.2">
      <c r="A303" s="1455">
        <v>3702</v>
      </c>
      <c r="B303" s="1532" t="s">
        <v>367</v>
      </c>
      <c r="C303" s="1550"/>
      <c r="D303" s="1550" t="s">
        <v>368</v>
      </c>
      <c r="E303" s="1567" t="s">
        <v>368</v>
      </c>
      <c r="F303" s="1567" t="s">
        <v>368</v>
      </c>
      <c r="G303" s="1567" t="s">
        <v>368</v>
      </c>
      <c r="H303" s="1567" t="s">
        <v>368</v>
      </c>
      <c r="I303" s="1567"/>
      <c r="J303" s="1550"/>
      <c r="K303" s="1550" t="s">
        <v>368</v>
      </c>
      <c r="L303" s="1567" t="s">
        <v>368</v>
      </c>
      <c r="M303" s="1567" t="s">
        <v>368</v>
      </c>
      <c r="N303" s="1567" t="s">
        <v>368</v>
      </c>
      <c r="O303" s="1567" t="s">
        <v>368</v>
      </c>
      <c r="P303" s="1567"/>
      <c r="Q303" s="1550"/>
      <c r="R303" s="1550" t="s">
        <v>368</v>
      </c>
      <c r="S303" s="1567" t="s">
        <v>368</v>
      </c>
      <c r="T303" s="1567" t="s">
        <v>368</v>
      </c>
      <c r="U303" s="1567" t="s">
        <v>368</v>
      </c>
      <c r="V303" s="1567" t="s">
        <v>368</v>
      </c>
      <c r="W303" s="1567"/>
      <c r="X303" s="1550"/>
      <c r="Y303" s="1550" t="s">
        <v>368</v>
      </c>
      <c r="Z303" s="1567" t="s">
        <v>368</v>
      </c>
      <c r="AA303" s="1567" t="s">
        <v>368</v>
      </c>
      <c r="AB303" s="1668" t="s">
        <v>368</v>
      </c>
      <c r="AC303" s="1668" t="s">
        <v>368</v>
      </c>
      <c r="AD303" s="1668"/>
      <c r="AE303" s="1668" t="s">
        <v>142</v>
      </c>
      <c r="AF303" s="1550" t="s">
        <v>368</v>
      </c>
      <c r="AG303" s="1613" t="s">
        <v>368</v>
      </c>
      <c r="AH303" s="116"/>
      <c r="AI303" s="117"/>
    </row>
    <row r="304" spans="1:35" ht="21" customHeight="1" x14ac:dyDescent="0.2">
      <c r="A304" s="1455"/>
      <c r="B304" s="1532" t="s">
        <v>369</v>
      </c>
      <c r="C304" s="1567"/>
      <c r="D304" s="1567" t="s">
        <v>370</v>
      </c>
      <c r="E304" s="1567" t="s">
        <v>370</v>
      </c>
      <c r="F304" s="1567" t="s">
        <v>370</v>
      </c>
      <c r="G304" s="1567" t="s">
        <v>370</v>
      </c>
      <c r="H304" s="1567" t="s">
        <v>370</v>
      </c>
      <c r="I304" s="1567"/>
      <c r="J304" s="1567"/>
      <c r="K304" s="1567" t="s">
        <v>370</v>
      </c>
      <c r="L304" s="1567" t="s">
        <v>370</v>
      </c>
      <c r="M304" s="1567" t="s">
        <v>370</v>
      </c>
      <c r="N304" s="1567" t="s">
        <v>370</v>
      </c>
      <c r="O304" s="1567" t="s">
        <v>370</v>
      </c>
      <c r="P304" s="1567"/>
      <c r="Q304" s="1567"/>
      <c r="R304" s="1567" t="s">
        <v>370</v>
      </c>
      <c r="S304" s="1567" t="s">
        <v>370</v>
      </c>
      <c r="T304" s="1539" t="s">
        <v>370</v>
      </c>
      <c r="U304" s="1539" t="s">
        <v>370</v>
      </c>
      <c r="V304" s="1539" t="s">
        <v>370</v>
      </c>
      <c r="W304" s="1567"/>
      <c r="X304" s="1567"/>
      <c r="Y304" s="1567" t="s">
        <v>370</v>
      </c>
      <c r="Z304" s="1567" t="s">
        <v>370</v>
      </c>
      <c r="AA304" s="1567" t="s">
        <v>370</v>
      </c>
      <c r="AB304" s="1567" t="s">
        <v>370</v>
      </c>
      <c r="AC304" s="1567" t="s">
        <v>370</v>
      </c>
      <c r="AD304" s="1567"/>
      <c r="AE304" s="1567"/>
      <c r="AF304" s="1567" t="s">
        <v>370</v>
      </c>
      <c r="AG304" s="1613" t="s">
        <v>370</v>
      </c>
      <c r="AH304" s="116"/>
      <c r="AI304" s="117"/>
    </row>
    <row r="305" spans="1:36" ht="21" customHeight="1" thickBot="1" x14ac:dyDescent="0.25">
      <c r="A305" s="1461"/>
      <c r="B305" s="1608" t="s">
        <v>371</v>
      </c>
      <c r="C305" s="1616"/>
      <c r="D305" s="1616" t="s">
        <v>372</v>
      </c>
      <c r="E305" s="1609" t="s">
        <v>372</v>
      </c>
      <c r="F305" s="1609" t="s">
        <v>372</v>
      </c>
      <c r="G305" s="1609" t="s">
        <v>372</v>
      </c>
      <c r="H305" s="1609" t="s">
        <v>372</v>
      </c>
      <c r="I305" s="1609"/>
      <c r="J305" s="1616"/>
      <c r="K305" s="1616" t="s">
        <v>372</v>
      </c>
      <c r="L305" s="2046" t="s">
        <v>372</v>
      </c>
      <c r="M305" s="1956" t="s">
        <v>372</v>
      </c>
      <c r="N305" s="1956" t="s">
        <v>372</v>
      </c>
      <c r="O305" s="1956" t="s">
        <v>515</v>
      </c>
      <c r="P305" s="1609"/>
      <c r="Q305" s="1616"/>
      <c r="R305" s="1616" t="s">
        <v>372</v>
      </c>
      <c r="S305" s="1609" t="s">
        <v>372</v>
      </c>
      <c r="T305" s="1609" t="s">
        <v>372</v>
      </c>
      <c r="U305" s="1609" t="s">
        <v>372</v>
      </c>
      <c r="V305" s="1609" t="s">
        <v>372</v>
      </c>
      <c r="W305" s="1609"/>
      <c r="X305" s="1616"/>
      <c r="Y305" s="1616" t="s">
        <v>372</v>
      </c>
      <c r="Z305" s="1609" t="s">
        <v>372</v>
      </c>
      <c r="AA305" s="1609" t="s">
        <v>372</v>
      </c>
      <c r="AB305" s="1609" t="s">
        <v>372</v>
      </c>
      <c r="AC305" s="1609" t="s">
        <v>372</v>
      </c>
      <c r="AD305" s="1609"/>
      <c r="AE305" s="1616"/>
      <c r="AF305" s="2379" t="s">
        <v>372</v>
      </c>
      <c r="AG305" s="1611" t="s">
        <v>372</v>
      </c>
      <c r="AH305" s="116"/>
      <c r="AI305" s="117"/>
    </row>
    <row r="306" spans="1:36" ht="21" customHeight="1" x14ac:dyDescent="0.2"/>
    <row r="307" spans="1:36" ht="24" customHeight="1" x14ac:dyDescent="0.2"/>
    <row r="308" spans="1:36" ht="25.5" customHeight="1" thickBot="1" x14ac:dyDescent="0.25">
      <c r="A308" s="104" t="s">
        <v>373</v>
      </c>
    </row>
    <row r="309" spans="1:36" ht="21" customHeight="1" x14ac:dyDescent="0.2">
      <c r="A309" s="1"/>
      <c r="B309" s="2142" t="s">
        <v>324</v>
      </c>
      <c r="C309" s="2304"/>
      <c r="D309" s="2332" t="s">
        <v>97</v>
      </c>
      <c r="E309" s="2226"/>
      <c r="F309" s="2297"/>
      <c r="G309" s="2304"/>
      <c r="H309" s="2332" t="s">
        <v>98</v>
      </c>
      <c r="I309" s="2226"/>
      <c r="J309" s="2297"/>
      <c r="K309" s="2304"/>
      <c r="L309" s="2332" t="s">
        <v>99</v>
      </c>
      <c r="M309" s="2226"/>
      <c r="N309" s="2297"/>
      <c r="O309" s="2304"/>
      <c r="P309" s="2332" t="s">
        <v>100</v>
      </c>
      <c r="Q309" s="2226"/>
      <c r="R309" s="2297"/>
      <c r="S309" s="2304"/>
      <c r="T309" s="2332" t="s">
        <v>101</v>
      </c>
      <c r="U309" s="2226"/>
      <c r="V309" s="2297"/>
      <c r="W309" s="2304"/>
      <c r="X309" s="2332" t="s">
        <v>102</v>
      </c>
      <c r="Y309" s="2226"/>
      <c r="Z309" s="2297"/>
      <c r="AA309" s="2304"/>
      <c r="AB309" s="2332" t="s">
        <v>103</v>
      </c>
      <c r="AC309" s="2226"/>
      <c r="AD309" s="2226"/>
      <c r="AE309" s="2335" t="s">
        <v>104</v>
      </c>
      <c r="AF309" s="2226"/>
      <c r="AG309" s="2226"/>
      <c r="AH309" s="2226"/>
      <c r="AI309" s="2227"/>
    </row>
    <row r="310" spans="1:36" ht="21" customHeight="1" x14ac:dyDescent="0.2">
      <c r="A310" s="1"/>
      <c r="B310" s="2376"/>
      <c r="C310" s="2081"/>
      <c r="D310" s="2136"/>
      <c r="E310" s="2165"/>
      <c r="F310" s="2154"/>
      <c r="G310" s="2081"/>
      <c r="H310" s="2136"/>
      <c r="I310" s="2165"/>
      <c r="J310" s="2154"/>
      <c r="K310" s="2081"/>
      <c r="L310" s="2136"/>
      <c r="M310" s="2165"/>
      <c r="N310" s="2154"/>
      <c r="O310" s="2081"/>
      <c r="P310" s="2136"/>
      <c r="Q310" s="2165"/>
      <c r="R310" s="2154"/>
      <c r="S310" s="2081"/>
      <c r="T310" s="2136"/>
      <c r="U310" s="2165"/>
      <c r="V310" s="2154"/>
      <c r="W310" s="2081"/>
      <c r="X310" s="2136"/>
      <c r="Y310" s="2165"/>
      <c r="Z310" s="2154"/>
      <c r="AA310" s="2081"/>
      <c r="AB310" s="2136"/>
      <c r="AC310" s="2165"/>
      <c r="AD310" s="2165"/>
      <c r="AE310" s="2139"/>
      <c r="AF310" s="2165"/>
      <c r="AG310" s="2165"/>
      <c r="AH310" s="2165"/>
      <c r="AI310" s="2133"/>
    </row>
    <row r="311" spans="1:36" ht="21" customHeight="1" x14ac:dyDescent="0.2">
      <c r="A311" s="70"/>
      <c r="B311" s="1450"/>
      <c r="C311" s="1643"/>
      <c r="D311" s="1501"/>
      <c r="E311" s="1501"/>
      <c r="F311" s="1789"/>
      <c r="G311" s="1643"/>
      <c r="H311" s="1501"/>
      <c r="I311" s="1501"/>
      <c r="J311" s="1789"/>
      <c r="K311" s="1643"/>
      <c r="L311" s="1501"/>
      <c r="M311" s="1501"/>
      <c r="N311" s="1789"/>
      <c r="O311" s="1643"/>
      <c r="P311" s="1501"/>
      <c r="Q311" s="1501"/>
      <c r="R311" s="1789"/>
      <c r="S311" s="1643"/>
      <c r="T311" s="1501"/>
      <c r="U311" s="1501"/>
      <c r="V311" s="1789"/>
      <c r="W311" s="1643"/>
      <c r="X311" s="1501"/>
      <c r="Y311" s="1501"/>
      <c r="Z311" s="1789"/>
      <c r="AA311" s="1787"/>
      <c r="AB311" s="1501"/>
      <c r="AC311" s="1501"/>
      <c r="AD311" s="1644"/>
      <c r="AE311" s="1463"/>
      <c r="AF311" s="1501"/>
      <c r="AG311" s="1501"/>
      <c r="AH311" s="1644"/>
      <c r="AI311" s="1510"/>
    </row>
    <row r="312" spans="1:36" ht="21" customHeight="1" thickBot="1" x14ac:dyDescent="0.25">
      <c r="A312" s="1"/>
      <c r="B312" s="1799"/>
      <c r="C312" s="1800"/>
      <c r="D312" s="1588"/>
      <c r="E312" s="1588"/>
      <c r="F312" s="1824"/>
      <c r="G312" s="1800"/>
      <c r="H312" s="1588"/>
      <c r="I312" s="1588"/>
      <c r="J312" s="1824"/>
      <c r="K312" s="1800"/>
      <c r="L312" s="1588"/>
      <c r="M312" s="1588"/>
      <c r="N312" s="1824"/>
      <c r="O312" s="1800"/>
      <c r="P312" s="1588"/>
      <c r="Q312" s="1588"/>
      <c r="R312" s="1824"/>
      <c r="S312" s="1800"/>
      <c r="T312" s="1588"/>
      <c r="U312" s="1588"/>
      <c r="V312" s="1824"/>
      <c r="W312" s="1822"/>
      <c r="X312" s="1588"/>
      <c r="Y312" s="1588"/>
      <c r="Z312" s="1824"/>
      <c r="AA312" s="1822"/>
      <c r="AB312" s="1588"/>
      <c r="AC312" s="1588"/>
      <c r="AD312" s="1807"/>
      <c r="AE312" s="1822"/>
      <c r="AF312" s="1588"/>
      <c r="AG312" s="1588"/>
      <c r="AH312" s="1807"/>
      <c r="AI312" s="1595"/>
    </row>
    <row r="313" spans="1:36" ht="21" customHeight="1" x14ac:dyDescent="0.2">
      <c r="A313" s="1"/>
      <c r="B313" s="5"/>
      <c r="C313" s="42"/>
      <c r="F313" s="46"/>
      <c r="G313" s="42"/>
      <c r="J313" s="46"/>
      <c r="K313" s="42"/>
      <c r="N313" s="46"/>
      <c r="O313" s="42"/>
      <c r="R313" s="46"/>
      <c r="S313" s="42"/>
      <c r="V313" s="46"/>
      <c r="W313" s="46"/>
      <c r="Z313" s="46"/>
      <c r="AA313" s="46"/>
      <c r="AD313" s="46"/>
      <c r="AE313" s="46"/>
      <c r="AH313" s="46"/>
    </row>
    <row r="314" spans="1:36" ht="33" customHeight="1" x14ac:dyDescent="0.2">
      <c r="A314" s="104" t="s">
        <v>374</v>
      </c>
      <c r="B314" s="5"/>
      <c r="C314" s="42"/>
      <c r="F314" s="46"/>
      <c r="G314" s="42"/>
      <c r="J314" s="46"/>
      <c r="K314" s="42"/>
      <c r="N314" s="46"/>
      <c r="O314" s="42"/>
      <c r="R314" s="46"/>
      <c r="S314" s="42"/>
      <c r="V314" s="46"/>
      <c r="W314" s="46"/>
      <c r="Z314" s="46"/>
      <c r="AA314" s="46"/>
      <c r="AD314" s="46"/>
      <c r="AE314" s="46"/>
      <c r="AH314" s="210"/>
      <c r="AI314" s="124"/>
      <c r="AJ314" s="124"/>
    </row>
    <row r="315" spans="1:36" ht="21" customHeight="1" thickBot="1" x14ac:dyDescent="0.25">
      <c r="A315" s="1776" t="s">
        <v>28</v>
      </c>
      <c r="B315" s="1597" t="s">
        <v>29</v>
      </c>
      <c r="C315" s="1716">
        <v>1</v>
      </c>
      <c r="D315" s="1685">
        <v>2</v>
      </c>
      <c r="E315" s="1685">
        <v>3</v>
      </c>
      <c r="F315" s="1685">
        <v>4</v>
      </c>
      <c r="G315" s="1685">
        <v>5</v>
      </c>
      <c r="H315" s="1685">
        <v>6</v>
      </c>
      <c r="I315" s="1716">
        <v>7</v>
      </c>
      <c r="J315" s="1716">
        <v>8</v>
      </c>
      <c r="K315" s="1685">
        <v>9</v>
      </c>
      <c r="L315" s="1685">
        <v>10</v>
      </c>
      <c r="M315" s="1685">
        <v>11</v>
      </c>
      <c r="N315" s="1685">
        <v>12</v>
      </c>
      <c r="O315" s="1685">
        <v>13</v>
      </c>
      <c r="P315" s="1716">
        <v>14</v>
      </c>
      <c r="Q315" s="1716">
        <v>15</v>
      </c>
      <c r="R315" s="1685">
        <v>16</v>
      </c>
      <c r="S315" s="1685">
        <v>17</v>
      </c>
      <c r="T315" s="1685">
        <v>18</v>
      </c>
      <c r="U315" s="1685">
        <v>19</v>
      </c>
      <c r="V315" s="1685">
        <v>20</v>
      </c>
      <c r="W315" s="1716">
        <v>21</v>
      </c>
      <c r="X315" s="1716">
        <v>22</v>
      </c>
      <c r="Y315" s="1685">
        <v>23</v>
      </c>
      <c r="Z315" s="1685">
        <v>24</v>
      </c>
      <c r="AA315" s="1685">
        <v>25</v>
      </c>
      <c r="AB315" s="1685">
        <v>26</v>
      </c>
      <c r="AC315" s="1685">
        <v>27</v>
      </c>
      <c r="AD315" s="1716">
        <v>28</v>
      </c>
      <c r="AE315" s="1716">
        <v>29</v>
      </c>
      <c r="AF315" s="1685">
        <v>30</v>
      </c>
      <c r="AG315" s="1699">
        <v>31</v>
      </c>
      <c r="AH315" s="211"/>
      <c r="AI315" s="212"/>
      <c r="AJ315" s="124"/>
    </row>
    <row r="316" spans="1:36" ht="21" customHeight="1" x14ac:dyDescent="0.2">
      <c r="A316" s="2380"/>
      <c r="B316" s="1853" t="s">
        <v>375</v>
      </c>
      <c r="C316" s="1826"/>
      <c r="D316" s="1826" t="s">
        <v>32</v>
      </c>
      <c r="E316" s="1826" t="s">
        <v>32</v>
      </c>
      <c r="F316" s="1826" t="s">
        <v>32</v>
      </c>
      <c r="G316" s="1826" t="s">
        <v>32</v>
      </c>
      <c r="H316" s="1826" t="s">
        <v>32</v>
      </c>
      <c r="I316" s="1826"/>
      <c r="J316" s="1826"/>
      <c r="K316" s="1826" t="s">
        <v>32</v>
      </c>
      <c r="L316" s="1826" t="s">
        <v>32</v>
      </c>
      <c r="M316" s="1826" t="s">
        <v>32</v>
      </c>
      <c r="N316" s="1826" t="s">
        <v>32</v>
      </c>
      <c r="O316" s="1826" t="s">
        <v>32</v>
      </c>
      <c r="P316" s="1826"/>
      <c r="Q316" s="1826"/>
      <c r="R316" s="1826" t="s">
        <v>32</v>
      </c>
      <c r="S316" s="1826" t="s">
        <v>32</v>
      </c>
      <c r="T316" s="1826" t="s">
        <v>32</v>
      </c>
      <c r="U316" s="1826" t="s">
        <v>32</v>
      </c>
      <c r="V316" s="1826" t="s">
        <v>32</v>
      </c>
      <c r="W316" s="1826"/>
      <c r="X316" s="1826"/>
      <c r="Y316" s="1826" t="s">
        <v>32</v>
      </c>
      <c r="Z316" s="1826" t="s">
        <v>32</v>
      </c>
      <c r="AA316" s="1826" t="s">
        <v>32</v>
      </c>
      <c r="AB316" s="1826" t="s">
        <v>32</v>
      </c>
      <c r="AC316" s="1826" t="s">
        <v>32</v>
      </c>
      <c r="AD316" s="1826"/>
      <c r="AE316" s="1826"/>
      <c r="AF316" s="1826" t="s">
        <v>32</v>
      </c>
      <c r="AG316" s="2349" t="s">
        <v>32</v>
      </c>
      <c r="AH316" s="213"/>
      <c r="AI316" s="214"/>
      <c r="AJ316" s="124"/>
    </row>
    <row r="317" spans="1:36" ht="21" customHeight="1" x14ac:dyDescent="0.2">
      <c r="A317" s="1107"/>
      <c r="B317" s="870" t="s">
        <v>376</v>
      </c>
      <c r="C317" s="789"/>
      <c r="D317" s="789" t="s">
        <v>32</v>
      </c>
      <c r="E317" s="789" t="s">
        <v>32</v>
      </c>
      <c r="F317" s="789" t="s">
        <v>32</v>
      </c>
      <c r="G317" s="789" t="s">
        <v>32</v>
      </c>
      <c r="H317" s="789" t="s">
        <v>32</v>
      </c>
      <c r="I317" s="789"/>
      <c r="J317" s="789"/>
      <c r="K317" s="789" t="s">
        <v>32</v>
      </c>
      <c r="L317" s="942" t="s">
        <v>32</v>
      </c>
      <c r="M317" s="942" t="s">
        <v>32</v>
      </c>
      <c r="N317" s="942" t="s">
        <v>32</v>
      </c>
      <c r="O317" s="942" t="s">
        <v>32</v>
      </c>
      <c r="P317" s="789"/>
      <c r="Q317" s="789"/>
      <c r="R317" s="789" t="s">
        <v>32</v>
      </c>
      <c r="S317" s="789" t="s">
        <v>32</v>
      </c>
      <c r="T317" s="789" t="s">
        <v>32</v>
      </c>
      <c r="U317" s="789" t="s">
        <v>32</v>
      </c>
      <c r="V317" s="789" t="s">
        <v>32</v>
      </c>
      <c r="W317" s="789"/>
      <c r="X317" s="789"/>
      <c r="Y317" s="789" t="s">
        <v>32</v>
      </c>
      <c r="Z317" s="789" t="s">
        <v>32</v>
      </c>
      <c r="AA317" s="789" t="s">
        <v>32</v>
      </c>
      <c r="AB317" s="789" t="s">
        <v>32</v>
      </c>
      <c r="AC317" s="789" t="s">
        <v>32</v>
      </c>
      <c r="AD317" s="789"/>
      <c r="AE317" s="789"/>
      <c r="AF317" s="789" t="s">
        <v>32</v>
      </c>
      <c r="AG317" s="975" t="s">
        <v>32</v>
      </c>
      <c r="AH317" s="213"/>
      <c r="AI317" s="214"/>
      <c r="AJ317" s="124"/>
    </row>
    <row r="318" spans="1:36" ht="21" customHeight="1" x14ac:dyDescent="0.2">
      <c r="A318" s="1442"/>
      <c r="B318" s="870" t="s">
        <v>377</v>
      </c>
      <c r="C318" s="789"/>
      <c r="D318" s="789" t="s">
        <v>32</v>
      </c>
      <c r="E318" s="789" t="s">
        <v>32</v>
      </c>
      <c r="F318" s="789" t="s">
        <v>32</v>
      </c>
      <c r="G318" s="789" t="s">
        <v>32</v>
      </c>
      <c r="H318" s="789" t="s">
        <v>32</v>
      </c>
      <c r="I318" s="789"/>
      <c r="J318" s="789"/>
      <c r="K318" s="789" t="s">
        <v>32</v>
      </c>
      <c r="L318" s="789" t="s">
        <v>32</v>
      </c>
      <c r="M318" s="942" t="s">
        <v>32</v>
      </c>
      <c r="N318" s="789" t="s">
        <v>32</v>
      </c>
      <c r="O318" s="789" t="s">
        <v>32</v>
      </c>
      <c r="P318" s="789"/>
      <c r="Q318" s="789"/>
      <c r="R318" s="789" t="s">
        <v>32</v>
      </c>
      <c r="S318" s="789" t="s">
        <v>32</v>
      </c>
      <c r="T318" s="789" t="s">
        <v>32</v>
      </c>
      <c r="U318" s="789" t="s">
        <v>32</v>
      </c>
      <c r="V318" s="789" t="s">
        <v>32</v>
      </c>
      <c r="W318" s="789"/>
      <c r="X318" s="789"/>
      <c r="Y318" s="789" t="s">
        <v>32</v>
      </c>
      <c r="Z318" s="789" t="s">
        <v>32</v>
      </c>
      <c r="AA318" s="789" t="s">
        <v>32</v>
      </c>
      <c r="AB318" s="789" t="s">
        <v>32</v>
      </c>
      <c r="AC318" s="789" t="s">
        <v>32</v>
      </c>
      <c r="AD318" s="789"/>
      <c r="AE318" s="789"/>
      <c r="AF318" s="789" t="s">
        <v>32</v>
      </c>
      <c r="AG318" s="975" t="s">
        <v>32</v>
      </c>
      <c r="AH318" s="213"/>
      <c r="AI318" s="214"/>
      <c r="AJ318" s="124"/>
    </row>
    <row r="319" spans="1:36" ht="21" customHeight="1" x14ac:dyDescent="0.2">
      <c r="A319" s="1442"/>
      <c r="B319" s="870" t="s">
        <v>378</v>
      </c>
      <c r="C319" s="789"/>
      <c r="D319" s="789" t="s">
        <v>32</v>
      </c>
      <c r="E319" s="789" t="s">
        <v>32</v>
      </c>
      <c r="F319" s="789" t="s">
        <v>32</v>
      </c>
      <c r="G319" s="789" t="s">
        <v>32</v>
      </c>
      <c r="H319" s="789" t="s">
        <v>32</v>
      </c>
      <c r="I319" s="789"/>
      <c r="J319" s="789"/>
      <c r="K319" s="930" t="s">
        <v>32</v>
      </c>
      <c r="L319" s="930" t="s">
        <v>32</v>
      </c>
      <c r="M319" s="930" t="s">
        <v>32</v>
      </c>
      <c r="N319" s="930" t="s">
        <v>32</v>
      </c>
      <c r="O319" s="930" t="s">
        <v>32</v>
      </c>
      <c r="P319" s="930"/>
      <c r="Q319" s="930"/>
      <c r="R319" s="930" t="s">
        <v>32</v>
      </c>
      <c r="S319" s="930" t="s">
        <v>32</v>
      </c>
      <c r="T319" s="789" t="s">
        <v>32</v>
      </c>
      <c r="U319" s="789" t="s">
        <v>32</v>
      </c>
      <c r="V319" s="789" t="s">
        <v>32</v>
      </c>
      <c r="W319" s="789"/>
      <c r="X319" s="789"/>
      <c r="Y319" s="789" t="s">
        <v>32</v>
      </c>
      <c r="Z319" s="789" t="s">
        <v>32</v>
      </c>
      <c r="AA319" s="789" t="s">
        <v>32</v>
      </c>
      <c r="AB319" s="789" t="s">
        <v>32</v>
      </c>
      <c r="AC319" s="789" t="s">
        <v>32</v>
      </c>
      <c r="AD319" s="789"/>
      <c r="AE319" s="789"/>
      <c r="AF319" s="789" t="s">
        <v>32</v>
      </c>
      <c r="AG319" s="975" t="s">
        <v>32</v>
      </c>
      <c r="AH319" s="213"/>
      <c r="AI319" s="214"/>
      <c r="AJ319" s="124"/>
    </row>
    <row r="320" spans="1:36" ht="21" customHeight="1" x14ac:dyDescent="0.2">
      <c r="A320" s="1442"/>
      <c r="B320" s="870" t="s">
        <v>379</v>
      </c>
      <c r="C320" s="789"/>
      <c r="D320" s="789" t="s">
        <v>32</v>
      </c>
      <c r="E320" s="789" t="s">
        <v>32</v>
      </c>
      <c r="F320" s="789" t="s">
        <v>32</v>
      </c>
      <c r="G320" s="789" t="s">
        <v>32</v>
      </c>
      <c r="H320" s="789" t="s">
        <v>32</v>
      </c>
      <c r="I320" s="789"/>
      <c r="J320" s="789"/>
      <c r="K320" s="789" t="s">
        <v>32</v>
      </c>
      <c r="L320" s="789" t="s">
        <v>32</v>
      </c>
      <c r="M320" s="789" t="s">
        <v>32</v>
      </c>
      <c r="N320" s="789" t="s">
        <v>32</v>
      </c>
      <c r="O320" s="789" t="s">
        <v>32</v>
      </c>
      <c r="P320" s="789"/>
      <c r="Q320" s="789"/>
      <c r="R320" s="789" t="s">
        <v>32</v>
      </c>
      <c r="S320" s="789" t="s">
        <v>32</v>
      </c>
      <c r="T320" s="789" t="s">
        <v>32</v>
      </c>
      <c r="U320" s="789" t="s">
        <v>32</v>
      </c>
      <c r="V320" s="789" t="s">
        <v>32</v>
      </c>
      <c r="W320" s="789"/>
      <c r="X320" s="789"/>
      <c r="Y320" s="789" t="s">
        <v>32</v>
      </c>
      <c r="Z320" s="789" t="s">
        <v>32</v>
      </c>
      <c r="AA320" s="789" t="s">
        <v>32</v>
      </c>
      <c r="AB320" s="789" t="s">
        <v>32</v>
      </c>
      <c r="AC320" s="789" t="s">
        <v>32</v>
      </c>
      <c r="AD320" s="789"/>
      <c r="AE320" s="789"/>
      <c r="AF320" s="789" t="s">
        <v>32</v>
      </c>
      <c r="AG320" s="975" t="s">
        <v>32</v>
      </c>
      <c r="AH320" s="213"/>
      <c r="AI320" s="214"/>
      <c r="AJ320" s="124"/>
    </row>
    <row r="321" spans="1:36" ht="21" customHeight="1" x14ac:dyDescent="0.2">
      <c r="A321" s="1442"/>
      <c r="B321" s="870" t="s">
        <v>380</v>
      </c>
      <c r="C321" s="789"/>
      <c r="D321" s="801" t="s">
        <v>32</v>
      </c>
      <c r="E321" s="801" t="s">
        <v>32</v>
      </c>
      <c r="F321" s="801" t="s">
        <v>32</v>
      </c>
      <c r="G321" s="2213" t="s">
        <v>32</v>
      </c>
      <c r="H321" s="2213" t="s">
        <v>32</v>
      </c>
      <c r="I321" s="789"/>
      <c r="J321" s="789"/>
      <c r="K321" s="789" t="s">
        <v>32</v>
      </c>
      <c r="L321" s="789" t="s">
        <v>32</v>
      </c>
      <c r="M321" s="789" t="s">
        <v>32</v>
      </c>
      <c r="N321" s="789" t="s">
        <v>32</v>
      </c>
      <c r="O321" s="789" t="s">
        <v>32</v>
      </c>
      <c r="P321" s="789"/>
      <c r="Q321" s="789"/>
      <c r="R321" s="789" t="s">
        <v>32</v>
      </c>
      <c r="S321" s="789" t="s">
        <v>32</v>
      </c>
      <c r="T321" s="789" t="s">
        <v>32</v>
      </c>
      <c r="U321" s="789" t="s">
        <v>32</v>
      </c>
      <c r="V321" s="789" t="s">
        <v>32</v>
      </c>
      <c r="W321" s="789"/>
      <c r="X321" s="789"/>
      <c r="Y321" s="789" t="s">
        <v>32</v>
      </c>
      <c r="Z321" s="789" t="s">
        <v>32</v>
      </c>
      <c r="AA321" s="789" t="s">
        <v>32</v>
      </c>
      <c r="AB321" s="789" t="s">
        <v>32</v>
      </c>
      <c r="AC321" s="789" t="s">
        <v>32</v>
      </c>
      <c r="AD321" s="789"/>
      <c r="AE321" s="789"/>
      <c r="AF321" s="789" t="s">
        <v>32</v>
      </c>
      <c r="AG321" s="975" t="s">
        <v>32</v>
      </c>
      <c r="AH321" s="213"/>
      <c r="AI321" s="214"/>
      <c r="AJ321" s="124"/>
    </row>
    <row r="322" spans="1:36" ht="21" customHeight="1" x14ac:dyDescent="0.2">
      <c r="A322" s="1442"/>
      <c r="B322" s="870" t="s">
        <v>381</v>
      </c>
      <c r="C322" s="789"/>
      <c r="D322" s="789" t="s">
        <v>32</v>
      </c>
      <c r="E322" s="789" t="s">
        <v>32</v>
      </c>
      <c r="F322" s="789" t="s">
        <v>32</v>
      </c>
      <c r="G322" s="789" t="s">
        <v>32</v>
      </c>
      <c r="H322" s="789" t="s">
        <v>32</v>
      </c>
      <c r="I322" s="789"/>
      <c r="J322" s="789"/>
      <c r="K322" s="789" t="s">
        <v>32</v>
      </c>
      <c r="L322" s="789" t="s">
        <v>32</v>
      </c>
      <c r="M322" s="789" t="s">
        <v>32</v>
      </c>
      <c r="N322" s="789" t="s">
        <v>32</v>
      </c>
      <c r="O322" s="789" t="s">
        <v>32</v>
      </c>
      <c r="P322" s="789"/>
      <c r="Q322" s="789"/>
      <c r="R322" s="789" t="s">
        <v>32</v>
      </c>
      <c r="S322" s="789" t="s">
        <v>32</v>
      </c>
      <c r="T322" s="789" t="s">
        <v>32</v>
      </c>
      <c r="U322" s="789" t="s">
        <v>32</v>
      </c>
      <c r="V322" s="789" t="s">
        <v>32</v>
      </c>
      <c r="W322" s="789"/>
      <c r="X322" s="789"/>
      <c r="Y322" s="789" t="s">
        <v>32</v>
      </c>
      <c r="Z322" s="789" t="s">
        <v>32</v>
      </c>
      <c r="AA322" s="789" t="s">
        <v>32</v>
      </c>
      <c r="AB322" s="789" t="s">
        <v>32</v>
      </c>
      <c r="AC322" s="789" t="s">
        <v>32</v>
      </c>
      <c r="AD322" s="789"/>
      <c r="AE322" s="789"/>
      <c r="AF322" s="789" t="s">
        <v>32</v>
      </c>
      <c r="AG322" s="975" t="s">
        <v>32</v>
      </c>
      <c r="AH322" s="213"/>
      <c r="AI322" s="214"/>
      <c r="AJ322" s="124"/>
    </row>
    <row r="323" spans="1:36" ht="21" customHeight="1" x14ac:dyDescent="0.2">
      <c r="A323" s="1442"/>
      <c r="B323" s="870" t="s">
        <v>382</v>
      </c>
      <c r="C323" s="789"/>
      <c r="D323" s="789" t="s">
        <v>32</v>
      </c>
      <c r="E323" s="789" t="s">
        <v>32</v>
      </c>
      <c r="F323" s="789" t="s">
        <v>32</v>
      </c>
      <c r="G323" s="789" t="s">
        <v>32</v>
      </c>
      <c r="H323" s="789" t="s">
        <v>32</v>
      </c>
      <c r="I323" s="789"/>
      <c r="J323" s="789"/>
      <c r="K323" s="789" t="s">
        <v>32</v>
      </c>
      <c r="L323" s="789" t="s">
        <v>32</v>
      </c>
      <c r="M323" s="789" t="s">
        <v>32</v>
      </c>
      <c r="N323" s="789" t="s">
        <v>32</v>
      </c>
      <c r="O323" s="789" t="s">
        <v>32</v>
      </c>
      <c r="P323" s="789"/>
      <c r="Q323" s="789"/>
      <c r="R323" s="789" t="s">
        <v>32</v>
      </c>
      <c r="S323" s="789" t="s">
        <v>32</v>
      </c>
      <c r="T323" s="789" t="s">
        <v>32</v>
      </c>
      <c r="U323" s="789" t="s">
        <v>32</v>
      </c>
      <c r="V323" s="789" t="s">
        <v>32</v>
      </c>
      <c r="W323" s="789"/>
      <c r="X323" s="789"/>
      <c r="Y323" s="789" t="s">
        <v>32</v>
      </c>
      <c r="Z323" s="789" t="s">
        <v>32</v>
      </c>
      <c r="AA323" s="789" t="s">
        <v>32</v>
      </c>
      <c r="AB323" s="789" t="s">
        <v>32</v>
      </c>
      <c r="AC323" s="789" t="s">
        <v>32</v>
      </c>
      <c r="AD323" s="789"/>
      <c r="AE323" s="789"/>
      <c r="AF323" s="789" t="s">
        <v>32</v>
      </c>
      <c r="AG323" s="975" t="s">
        <v>32</v>
      </c>
      <c r="AH323" s="213"/>
      <c r="AI323" s="214"/>
      <c r="AJ323" s="124"/>
    </row>
    <row r="324" spans="1:36" ht="21" customHeight="1" x14ac:dyDescent="0.2">
      <c r="A324" s="1442"/>
      <c r="B324" s="870" t="s">
        <v>383</v>
      </c>
      <c r="C324" s="789"/>
      <c r="D324" s="789" t="s">
        <v>32</v>
      </c>
      <c r="E324" s="789" t="s">
        <v>32</v>
      </c>
      <c r="F324" s="789" t="s">
        <v>32</v>
      </c>
      <c r="G324" s="789" t="s">
        <v>32</v>
      </c>
      <c r="H324" s="789" t="s">
        <v>32</v>
      </c>
      <c r="I324" s="789"/>
      <c r="J324" s="789"/>
      <c r="K324" s="789" t="s">
        <v>32</v>
      </c>
      <c r="L324" s="789" t="s">
        <v>32</v>
      </c>
      <c r="M324" s="789" t="s">
        <v>32</v>
      </c>
      <c r="N324" s="789" t="s">
        <v>32</v>
      </c>
      <c r="O324" s="789" t="s">
        <v>32</v>
      </c>
      <c r="P324" s="789"/>
      <c r="Q324" s="789"/>
      <c r="R324" s="789" t="s">
        <v>32</v>
      </c>
      <c r="S324" s="789" t="s">
        <v>32</v>
      </c>
      <c r="T324" s="789" t="s">
        <v>32</v>
      </c>
      <c r="U324" s="789" t="s">
        <v>32</v>
      </c>
      <c r="V324" s="789" t="s">
        <v>32</v>
      </c>
      <c r="W324" s="789"/>
      <c r="X324" s="789"/>
      <c r="Y324" s="789" t="s">
        <v>32</v>
      </c>
      <c r="Z324" s="789" t="s">
        <v>32</v>
      </c>
      <c r="AA324" s="789" t="s">
        <v>32</v>
      </c>
      <c r="AB324" s="789" t="s">
        <v>32</v>
      </c>
      <c r="AC324" s="789" t="s">
        <v>32</v>
      </c>
      <c r="AD324" s="789"/>
      <c r="AE324" s="789"/>
      <c r="AF324" s="789" t="s">
        <v>32</v>
      </c>
      <c r="AG324" s="975" t="s">
        <v>32</v>
      </c>
      <c r="AH324" s="213"/>
      <c r="AI324" s="214"/>
      <c r="AJ324" s="124"/>
    </row>
    <row r="325" spans="1:36" ht="21" customHeight="1" x14ac:dyDescent="0.2">
      <c r="A325" s="1442"/>
      <c r="B325" s="870" t="s">
        <v>384</v>
      </c>
      <c r="C325" s="789"/>
      <c r="D325" s="789" t="s">
        <v>32</v>
      </c>
      <c r="E325" s="789" t="s">
        <v>32</v>
      </c>
      <c r="F325" s="1447" t="s">
        <v>32</v>
      </c>
      <c r="G325" s="789" t="s">
        <v>32</v>
      </c>
      <c r="H325" s="789" t="s">
        <v>32</v>
      </c>
      <c r="I325" s="789"/>
      <c r="J325" s="789"/>
      <c r="K325" s="789" t="s">
        <v>32</v>
      </c>
      <c r="L325" s="789" t="s">
        <v>32</v>
      </c>
      <c r="M325" s="1447" t="s">
        <v>32</v>
      </c>
      <c r="N325" s="789" t="s">
        <v>32</v>
      </c>
      <c r="O325" s="789" t="s">
        <v>32</v>
      </c>
      <c r="P325" s="789"/>
      <c r="Q325" s="789"/>
      <c r="R325" s="789" t="s">
        <v>32</v>
      </c>
      <c r="S325" s="789" t="s">
        <v>32</v>
      </c>
      <c r="T325" s="1447" t="s">
        <v>32</v>
      </c>
      <c r="U325" s="789" t="s">
        <v>32</v>
      </c>
      <c r="V325" s="789" t="s">
        <v>32</v>
      </c>
      <c r="W325" s="789"/>
      <c r="X325" s="789"/>
      <c r="Y325" s="789" t="s">
        <v>32</v>
      </c>
      <c r="Z325" s="789" t="s">
        <v>32</v>
      </c>
      <c r="AA325" s="1447" t="s">
        <v>32</v>
      </c>
      <c r="AB325" s="789" t="s">
        <v>32</v>
      </c>
      <c r="AC325" s="789" t="s">
        <v>32</v>
      </c>
      <c r="AD325" s="789"/>
      <c r="AE325" s="789"/>
      <c r="AF325" s="789" t="s">
        <v>32</v>
      </c>
      <c r="AG325" s="975" t="s">
        <v>32</v>
      </c>
      <c r="AH325" s="213"/>
      <c r="AI325" s="214"/>
      <c r="AJ325" s="124"/>
    </row>
    <row r="326" spans="1:36" ht="21" customHeight="1" x14ac:dyDescent="0.2">
      <c r="A326" s="474"/>
      <c r="B326" s="475" t="s">
        <v>385</v>
      </c>
      <c r="C326" s="483"/>
      <c r="D326" s="483" t="s">
        <v>32</v>
      </c>
      <c r="E326" s="483" t="s">
        <v>32</v>
      </c>
      <c r="F326" s="483" t="s">
        <v>32</v>
      </c>
      <c r="G326" s="483" t="s">
        <v>32</v>
      </c>
      <c r="H326" s="483" t="s">
        <v>32</v>
      </c>
      <c r="I326" s="483"/>
      <c r="J326" s="483"/>
      <c r="K326" s="483" t="s">
        <v>32</v>
      </c>
      <c r="L326" s="483" t="s">
        <v>32</v>
      </c>
      <c r="M326" s="483" t="s">
        <v>32</v>
      </c>
      <c r="N326" s="483" t="s">
        <v>32</v>
      </c>
      <c r="O326" s="483" t="s">
        <v>32</v>
      </c>
      <c r="P326" s="483"/>
      <c r="Q326" s="483"/>
      <c r="R326" s="483" t="s">
        <v>32</v>
      </c>
      <c r="S326" s="483" t="s">
        <v>32</v>
      </c>
      <c r="T326" s="476" t="s">
        <v>32</v>
      </c>
      <c r="U326" s="476" t="s">
        <v>32</v>
      </c>
      <c r="V326" s="483" t="s">
        <v>32</v>
      </c>
      <c r="W326" s="483"/>
      <c r="X326" s="483"/>
      <c r="Y326" s="483" t="s">
        <v>32</v>
      </c>
      <c r="Z326" s="483" t="s">
        <v>32</v>
      </c>
      <c r="AA326" s="483" t="s">
        <v>32</v>
      </c>
      <c r="AB326" s="483" t="s">
        <v>32</v>
      </c>
      <c r="AC326" s="483" t="s">
        <v>32</v>
      </c>
      <c r="AD326" s="483"/>
      <c r="AE326" s="483"/>
      <c r="AF326" s="483" t="s">
        <v>32</v>
      </c>
      <c r="AG326" s="1854" t="s">
        <v>32</v>
      </c>
      <c r="AH326" s="213"/>
      <c r="AI326" s="214"/>
      <c r="AJ326" s="124"/>
    </row>
    <row r="327" spans="1:36" ht="21" customHeight="1" x14ac:dyDescent="0.2">
      <c r="A327" s="1442"/>
      <c r="B327" s="870"/>
      <c r="C327" s="789"/>
      <c r="D327" s="789"/>
      <c r="E327" s="789"/>
      <c r="F327" s="789"/>
      <c r="G327" s="789"/>
      <c r="H327" s="789"/>
      <c r="I327" s="789"/>
      <c r="J327" s="789"/>
      <c r="K327" s="789"/>
      <c r="L327" s="789"/>
      <c r="M327" s="789"/>
      <c r="N327" s="789"/>
      <c r="O327" s="789"/>
      <c r="P327" s="789"/>
      <c r="Q327" s="789"/>
      <c r="R327" s="789"/>
      <c r="S327" s="789"/>
      <c r="T327" s="789"/>
      <c r="U327" s="789"/>
      <c r="V327" s="789"/>
      <c r="W327" s="789"/>
      <c r="X327" s="789"/>
      <c r="Y327" s="789"/>
      <c r="Z327" s="789"/>
      <c r="AA327" s="789"/>
      <c r="AB327" s="789"/>
      <c r="AC327" s="789"/>
      <c r="AD327" s="789"/>
      <c r="AE327" s="789"/>
      <c r="AF327" s="789"/>
      <c r="AG327" s="975"/>
      <c r="AH327" s="213"/>
      <c r="AI327" s="214"/>
      <c r="AJ327" s="124"/>
    </row>
    <row r="328" spans="1:36" ht="21" customHeight="1" x14ac:dyDescent="0.2">
      <c r="A328" s="2155"/>
      <c r="B328" s="286"/>
      <c r="C328" s="2381"/>
      <c r="D328" s="2381"/>
      <c r="E328" s="2381"/>
      <c r="F328" s="2381"/>
      <c r="G328" s="2381"/>
      <c r="H328" s="2381"/>
      <c r="I328" s="2381"/>
      <c r="J328" s="2381"/>
      <c r="K328" s="2381"/>
      <c r="L328" s="2381"/>
      <c r="M328" s="2381"/>
      <c r="N328" s="2157"/>
      <c r="O328" s="2157"/>
      <c r="P328" s="2381"/>
      <c r="Q328" s="2381"/>
      <c r="R328" s="2381"/>
      <c r="S328" s="2381"/>
      <c r="T328" s="2381"/>
      <c r="U328" s="2381"/>
      <c r="V328" s="2381"/>
      <c r="W328" s="2381"/>
      <c r="X328" s="2381"/>
      <c r="Y328" s="2381"/>
      <c r="Z328" s="2381"/>
      <c r="AA328" s="2381"/>
      <c r="AB328" s="2157"/>
      <c r="AC328" s="2157"/>
      <c r="AD328" s="2381"/>
      <c r="AE328" s="2381"/>
      <c r="AF328" s="2381"/>
      <c r="AG328" s="2382"/>
      <c r="AH328" s="213"/>
      <c r="AI328" s="215"/>
      <c r="AJ328" s="124"/>
    </row>
    <row r="329" spans="1:36" ht="21" customHeight="1" thickBot="1" x14ac:dyDescent="0.25">
      <c r="A329" s="331"/>
      <c r="B329" s="333"/>
      <c r="C329" s="1467"/>
      <c r="D329" s="1468"/>
      <c r="E329" s="1468"/>
      <c r="F329" s="1468"/>
      <c r="G329" s="1468"/>
      <c r="H329" s="1468"/>
      <c r="I329" s="1468"/>
      <c r="J329" s="1468"/>
      <c r="K329" s="1468"/>
      <c r="L329" s="1468"/>
      <c r="M329" s="1468"/>
      <c r="N329" s="1469"/>
      <c r="O329" s="1469"/>
      <c r="P329" s="1468"/>
      <c r="Q329" s="1468"/>
      <c r="R329" s="1468"/>
      <c r="S329" s="1468"/>
      <c r="T329" s="1468"/>
      <c r="U329" s="1468"/>
      <c r="V329" s="1468"/>
      <c r="W329" s="1468"/>
      <c r="X329" s="1468"/>
      <c r="Y329" s="1468"/>
      <c r="Z329" s="1468"/>
      <c r="AA329" s="1468"/>
      <c r="AB329" s="1469"/>
      <c r="AC329" s="1469"/>
      <c r="AD329" s="1468"/>
      <c r="AE329" s="1468"/>
      <c r="AF329" s="1468"/>
      <c r="AG329" s="1470"/>
      <c r="AH329" s="213"/>
      <c r="AI329" s="215"/>
      <c r="AJ329" s="124"/>
    </row>
    <row r="330" spans="1:36" x14ac:dyDescent="0.2">
      <c r="AH330" s="124"/>
      <c r="AI330" s="124"/>
      <c r="AJ330" s="124"/>
    </row>
    <row r="331" spans="1:36" x14ac:dyDescent="0.2">
      <c r="AH331" s="124"/>
      <c r="AI331" s="124"/>
      <c r="AJ331" s="124"/>
    </row>
    <row r="332" spans="1:36" x14ac:dyDescent="0.2">
      <c r="AH332" s="124"/>
      <c r="AI332" s="124"/>
      <c r="AJ332" s="124"/>
    </row>
    <row r="333" spans="1:36" x14ac:dyDescent="0.2">
      <c r="AH333" s="124"/>
      <c r="AI333" s="124"/>
      <c r="AJ333" s="124"/>
    </row>
  </sheetData>
  <protectedRanges>
    <protectedRange sqref="B167:B168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69 B171:B172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9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7659E-83E7-4D0E-9F35-52DB47656C03}">
  <sheetPr codeName="Ark75"/>
  <dimension ref="A1:AN329"/>
  <sheetViews>
    <sheetView workbookViewId="0">
      <selection activeCell="A99" sqref="A99:XFD99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6" ht="13.35" customHeight="1" x14ac:dyDescent="0.2">
      <c r="A1" t="s">
        <v>0</v>
      </c>
      <c r="B1" s="1" t="s">
        <v>1</v>
      </c>
    </row>
    <row r="2" spans="1:36" ht="13.35" customHeight="1" x14ac:dyDescent="0.2">
      <c r="B2" s="1471" t="s">
        <v>2</v>
      </c>
      <c r="C2" s="1472" t="s">
        <v>3</v>
      </c>
      <c r="D2" s="1473"/>
      <c r="E2" s="1474" t="s">
        <v>4</v>
      </c>
      <c r="F2" s="1475"/>
      <c r="G2" s="1476"/>
      <c r="H2" s="1476"/>
      <c r="I2" s="1476"/>
      <c r="J2" s="1476"/>
      <c r="K2" s="1477"/>
      <c r="L2" s="1478" t="s">
        <v>5</v>
      </c>
      <c r="M2" s="1479"/>
      <c r="N2" s="1480"/>
      <c r="O2" s="1481" t="s">
        <v>6</v>
      </c>
      <c r="P2" s="1482"/>
      <c r="Q2" s="1483"/>
      <c r="R2" s="1484"/>
      <c r="S2" s="1485" t="s">
        <v>7</v>
      </c>
      <c r="T2" s="1486"/>
      <c r="U2" s="1487"/>
      <c r="V2" s="1486"/>
      <c r="W2" s="1488" t="s">
        <v>8</v>
      </c>
      <c r="X2" s="1489"/>
      <c r="Y2" s="1490"/>
      <c r="Z2" s="106" t="s">
        <v>9</v>
      </c>
      <c r="AA2" s="1491"/>
      <c r="AB2" s="1492"/>
      <c r="AC2" s="1493"/>
      <c r="AD2" s="1494" t="s">
        <v>10</v>
      </c>
      <c r="AE2" s="1495"/>
      <c r="AF2" s="1495"/>
      <c r="AG2" s="1496"/>
    </row>
    <row r="3" spans="1:36" ht="13.35" customHeight="1" x14ac:dyDescent="0.2">
      <c r="A3" s="1"/>
      <c r="B3" s="1497" t="s">
        <v>11</v>
      </c>
      <c r="C3" s="1498" t="s">
        <v>12</v>
      </c>
      <c r="D3" s="1499"/>
      <c r="E3" s="2160"/>
      <c r="F3" s="2161"/>
      <c r="G3" s="2161"/>
      <c r="H3" s="2162" t="s">
        <v>13</v>
      </c>
      <c r="I3" s="2163"/>
      <c r="J3" s="2163"/>
      <c r="K3" s="2164"/>
      <c r="L3" s="1500" t="s">
        <v>14</v>
      </c>
      <c r="M3" s="1501"/>
      <c r="N3" s="1502"/>
      <c r="O3" s="2163"/>
      <c r="P3" s="2163"/>
      <c r="Q3" s="2163"/>
      <c r="R3" s="2163"/>
      <c r="S3" s="2165"/>
      <c r="T3" s="2383" t="s">
        <v>15</v>
      </c>
      <c r="U3" s="2167"/>
      <c r="V3" s="2168"/>
      <c r="W3" s="2384"/>
      <c r="X3" s="2170"/>
      <c r="Y3" s="2162" t="s">
        <v>16</v>
      </c>
      <c r="Z3" s="1501"/>
      <c r="AA3" s="1501"/>
      <c r="AB3" s="1503"/>
      <c r="AC3" s="1504"/>
      <c r="AD3" s="1505" t="s">
        <v>17</v>
      </c>
      <c r="AE3" s="1506"/>
      <c r="AF3" s="1506"/>
      <c r="AG3" s="1507"/>
    </row>
    <row r="4" spans="1:36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6" ht="22.35" customHeight="1" x14ac:dyDescent="0.2">
      <c r="A5" s="104" t="s">
        <v>19</v>
      </c>
      <c r="B5" s="1"/>
      <c r="C5" s="1637"/>
      <c r="D5" s="1638" t="s">
        <v>97</v>
      </c>
      <c r="E5" s="2171"/>
      <c r="F5" s="1637"/>
      <c r="G5" s="1638" t="s">
        <v>98</v>
      </c>
      <c r="H5" s="2171"/>
      <c r="I5" s="1637"/>
      <c r="J5" s="1638" t="s">
        <v>99</v>
      </c>
      <c r="K5" s="2171"/>
      <c r="L5" s="1637"/>
      <c r="M5" s="1638" t="s">
        <v>100</v>
      </c>
      <c r="N5" s="2171"/>
      <c r="O5" s="1637"/>
      <c r="P5" s="1638" t="s">
        <v>101</v>
      </c>
      <c r="Q5" s="2171"/>
      <c r="R5" s="1637"/>
      <c r="S5" s="1638" t="s">
        <v>102</v>
      </c>
      <c r="T5" s="1636"/>
      <c r="U5" s="1605"/>
      <c r="V5" s="1635" t="s">
        <v>103</v>
      </c>
      <c r="W5" s="1636"/>
    </row>
    <row r="6" spans="1:36" ht="22.35" customHeight="1" x14ac:dyDescent="0.2">
      <c r="A6" s="2172"/>
      <c r="B6" s="2173" t="s">
        <v>463</v>
      </c>
      <c r="C6" s="2174" t="s">
        <v>491</v>
      </c>
      <c r="D6" s="2175"/>
      <c r="E6" s="2176"/>
      <c r="F6" s="2177" t="s">
        <v>491</v>
      </c>
      <c r="G6" s="2178"/>
      <c r="H6" s="2178"/>
      <c r="I6" s="2174" t="s">
        <v>492</v>
      </c>
      <c r="J6" s="2178"/>
      <c r="K6" s="2176"/>
      <c r="L6" s="2177" t="s">
        <v>492</v>
      </c>
      <c r="M6" s="2178"/>
      <c r="N6" s="2176"/>
      <c r="O6" s="2177" t="s">
        <v>493</v>
      </c>
      <c r="P6" s="2178"/>
      <c r="Q6" s="2176"/>
      <c r="R6" s="2178"/>
      <c r="S6" s="2178"/>
      <c r="T6" s="2178"/>
      <c r="U6" s="2173"/>
      <c r="V6" s="2178"/>
      <c r="W6" s="2176"/>
      <c r="X6" s="2178"/>
      <c r="Y6" s="2178"/>
      <c r="Z6" s="2178"/>
      <c r="AA6" s="2178"/>
      <c r="AB6" s="2179"/>
      <c r="AC6" s="2176"/>
      <c r="AD6" s="124"/>
      <c r="AE6" s="124"/>
      <c r="AF6" s="124"/>
      <c r="AG6" s="124"/>
    </row>
    <row r="7" spans="1:36" ht="22.35" customHeight="1" x14ac:dyDescent="0.2">
      <c r="A7" s="2172"/>
      <c r="B7" s="2173" t="s">
        <v>464</v>
      </c>
      <c r="C7" s="2174" t="s">
        <v>494</v>
      </c>
      <c r="D7" s="2178"/>
      <c r="E7" s="2176"/>
      <c r="F7" s="2177" t="s">
        <v>494</v>
      </c>
      <c r="G7" s="2178"/>
      <c r="H7" s="2178"/>
      <c r="I7" s="2174" t="s">
        <v>494</v>
      </c>
      <c r="J7" s="2178"/>
      <c r="K7" s="2176"/>
      <c r="L7" s="2177" t="s">
        <v>494</v>
      </c>
      <c r="M7" s="2178"/>
      <c r="N7" s="2176"/>
      <c r="O7" s="2177" t="s">
        <v>495</v>
      </c>
      <c r="P7" s="2178"/>
      <c r="Q7" s="2176"/>
      <c r="R7" s="2178"/>
      <c r="S7" s="2178"/>
      <c r="T7" s="2178"/>
      <c r="U7" s="2173"/>
      <c r="V7" s="2178"/>
      <c r="W7" s="2176"/>
      <c r="X7" s="2178"/>
      <c r="Y7" s="2178"/>
      <c r="Z7" s="2178"/>
      <c r="AA7" s="2178"/>
      <c r="AB7" s="2180"/>
      <c r="AC7" s="2176"/>
      <c r="AD7" s="124"/>
      <c r="AE7" s="124"/>
      <c r="AF7" s="124"/>
      <c r="AG7" s="124"/>
    </row>
    <row r="8" spans="1:36" ht="22.35" customHeight="1" x14ac:dyDescent="0.2">
      <c r="A8" s="2173"/>
      <c r="B8" s="2173" t="s">
        <v>496</v>
      </c>
      <c r="C8" s="2181" t="s">
        <v>497</v>
      </c>
      <c r="D8" s="2182"/>
      <c r="E8" s="2183"/>
      <c r="F8" s="2177" t="s">
        <v>498</v>
      </c>
      <c r="G8" s="2182"/>
      <c r="H8" s="2182"/>
      <c r="I8" s="2181" t="s">
        <v>498</v>
      </c>
      <c r="J8" s="2182"/>
      <c r="K8" s="2183"/>
      <c r="L8" s="2177" t="s">
        <v>498</v>
      </c>
      <c r="M8" s="2182"/>
      <c r="N8" s="2182"/>
      <c r="O8" s="2181" t="s">
        <v>499</v>
      </c>
      <c r="P8" s="2182"/>
      <c r="Q8" s="2183"/>
      <c r="R8" s="355" t="s">
        <v>501</v>
      </c>
      <c r="S8" s="356"/>
      <c r="T8" s="356"/>
      <c r="U8" s="357" t="s">
        <v>501</v>
      </c>
      <c r="V8" s="356"/>
      <c r="W8" s="358"/>
      <c r="X8" s="2178"/>
      <c r="Y8" s="2178"/>
      <c r="Z8" s="2178"/>
      <c r="AA8" s="2178"/>
      <c r="AB8" s="2180"/>
      <c r="AC8" s="2176"/>
      <c r="AD8" s="124"/>
      <c r="AE8" s="124"/>
      <c r="AF8" s="124"/>
      <c r="AG8" s="124"/>
    </row>
    <row r="9" spans="1:36" ht="22.35" customHeight="1" x14ac:dyDescent="0.2">
      <c r="A9" s="2173"/>
      <c r="B9" s="2173" t="s">
        <v>502</v>
      </c>
      <c r="C9" s="2174" t="s">
        <v>503</v>
      </c>
      <c r="D9" s="2182"/>
      <c r="E9" s="2183"/>
      <c r="F9" s="2177" t="s">
        <v>503</v>
      </c>
      <c r="G9" s="2178"/>
      <c r="H9" s="2178"/>
      <c r="I9" s="2174" t="s">
        <v>503</v>
      </c>
      <c r="J9" s="2178"/>
      <c r="K9" s="2176"/>
      <c r="L9" s="2177" t="s">
        <v>503</v>
      </c>
      <c r="M9" s="2178"/>
      <c r="N9" s="2176"/>
      <c r="O9" s="2177" t="s">
        <v>504</v>
      </c>
      <c r="P9" s="2178"/>
      <c r="Q9" s="2176"/>
      <c r="R9" s="2177" t="s">
        <v>505</v>
      </c>
      <c r="S9" s="2178"/>
      <c r="T9" s="2178"/>
      <c r="U9" s="2174" t="s">
        <v>516</v>
      </c>
      <c r="V9" s="2178"/>
      <c r="W9" s="2176"/>
      <c r="X9" s="2178"/>
      <c r="Y9" s="2178"/>
      <c r="Z9" s="2178"/>
      <c r="AA9" s="2178"/>
      <c r="AB9" s="2180"/>
      <c r="AC9" s="2176"/>
      <c r="AD9" s="124"/>
      <c r="AE9" s="124"/>
      <c r="AF9" s="124"/>
      <c r="AG9" s="124"/>
    </row>
    <row r="10" spans="1:36" ht="22.35" customHeight="1" x14ac:dyDescent="0.2">
      <c r="A10" s="104" t="s">
        <v>25</v>
      </c>
    </row>
    <row r="11" spans="1:36" ht="22.35" customHeight="1" x14ac:dyDescent="0.2">
      <c r="A11" s="104" t="s">
        <v>26</v>
      </c>
      <c r="AH11" s="111"/>
      <c r="AI11" s="112"/>
      <c r="AJ11" s="2184" t="s">
        <v>30</v>
      </c>
    </row>
    <row r="12" spans="1:36" ht="22.35" customHeight="1" x14ac:dyDescent="0.2">
      <c r="AH12" s="117"/>
      <c r="AI12" s="117"/>
      <c r="AJ12" s="2184">
        <v>160.33000000000001</v>
      </c>
    </row>
    <row r="13" spans="1:36" ht="22.35" customHeight="1" thickBot="1" x14ac:dyDescent="0.25">
      <c r="B13" s="61" t="s">
        <v>27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5"/>
      <c r="AI13" s="115"/>
    </row>
    <row r="14" spans="1:36" ht="22.35" customHeight="1" thickBot="1" x14ac:dyDescent="0.25">
      <c r="A14" s="429" t="s">
        <v>28</v>
      </c>
      <c r="B14" s="430" t="s">
        <v>29</v>
      </c>
      <c r="C14" s="432">
        <v>1</v>
      </c>
      <c r="D14" s="432">
        <v>2</v>
      </c>
      <c r="E14" s="432">
        <v>3</v>
      </c>
      <c r="F14" s="431">
        <v>4</v>
      </c>
      <c r="G14" s="431">
        <v>5</v>
      </c>
      <c r="H14" s="432">
        <v>6</v>
      </c>
      <c r="I14" s="432">
        <v>7</v>
      </c>
      <c r="J14" s="432">
        <v>8</v>
      </c>
      <c r="K14" s="432">
        <v>9</v>
      </c>
      <c r="L14" s="432">
        <v>10</v>
      </c>
      <c r="M14" s="431">
        <v>11</v>
      </c>
      <c r="N14" s="431">
        <v>12</v>
      </c>
      <c r="O14" s="432">
        <v>13</v>
      </c>
      <c r="P14" s="432">
        <v>14</v>
      </c>
      <c r="Q14" s="432">
        <v>15</v>
      </c>
      <c r="R14" s="432">
        <v>16</v>
      </c>
      <c r="S14" s="432">
        <v>17</v>
      </c>
      <c r="T14" s="431">
        <v>18</v>
      </c>
      <c r="U14" s="431">
        <v>19</v>
      </c>
      <c r="V14" s="432">
        <v>20</v>
      </c>
      <c r="W14" s="432">
        <v>21</v>
      </c>
      <c r="X14" s="432">
        <v>22</v>
      </c>
      <c r="Y14" s="432">
        <v>23</v>
      </c>
      <c r="Z14" s="432">
        <v>24</v>
      </c>
      <c r="AA14" s="431">
        <v>25</v>
      </c>
      <c r="AB14" s="431">
        <v>26</v>
      </c>
      <c r="AC14" s="432">
        <v>27</v>
      </c>
      <c r="AD14" s="432">
        <v>28</v>
      </c>
      <c r="AE14" s="432">
        <v>29</v>
      </c>
      <c r="AF14" s="432">
        <v>30</v>
      </c>
      <c r="AG14" s="433"/>
      <c r="AH14" s="117"/>
      <c r="AI14" s="117"/>
    </row>
    <row r="15" spans="1:36" ht="22.35" customHeight="1" x14ac:dyDescent="0.2">
      <c r="A15" s="2385">
        <v>8500</v>
      </c>
      <c r="B15" s="2386" t="s">
        <v>31</v>
      </c>
      <c r="C15" s="2387" t="s">
        <v>32</v>
      </c>
      <c r="D15" s="2388" t="s">
        <v>32</v>
      </c>
      <c r="E15" s="2389" t="s">
        <v>32</v>
      </c>
      <c r="F15" s="2389"/>
      <c r="G15" s="2390"/>
      <c r="H15" s="2390" t="s">
        <v>32</v>
      </c>
      <c r="I15" s="2391" t="s">
        <v>32</v>
      </c>
      <c r="J15" s="2387" t="s">
        <v>32</v>
      </c>
      <c r="K15" s="2389" t="s">
        <v>32</v>
      </c>
      <c r="L15" s="2389" t="s">
        <v>32</v>
      </c>
      <c r="M15" s="2389"/>
      <c r="N15" s="2390"/>
      <c r="O15" s="2392" t="s">
        <v>32</v>
      </c>
      <c r="P15" s="2389" t="s">
        <v>32</v>
      </c>
      <c r="Q15" s="2387" t="s">
        <v>32</v>
      </c>
      <c r="R15" s="2389" t="s">
        <v>32</v>
      </c>
      <c r="S15" s="2393" t="s">
        <v>32</v>
      </c>
      <c r="T15" s="2389"/>
      <c r="U15" s="2390"/>
      <c r="V15" s="2392" t="s">
        <v>32</v>
      </c>
      <c r="W15" s="2389" t="s">
        <v>32</v>
      </c>
      <c r="X15" s="2387" t="s">
        <v>32</v>
      </c>
      <c r="Y15" s="2389" t="s">
        <v>32</v>
      </c>
      <c r="Z15" s="2389" t="s">
        <v>32</v>
      </c>
      <c r="AA15" s="2389"/>
      <c r="AB15" s="2390"/>
      <c r="AC15" s="2390" t="s">
        <v>32</v>
      </c>
      <c r="AD15" s="2394" t="s">
        <v>32</v>
      </c>
      <c r="AE15" s="2387" t="s">
        <v>32</v>
      </c>
      <c r="AF15" s="2013" t="s">
        <v>32</v>
      </c>
      <c r="AG15" s="2395"/>
      <c r="AH15" s="117"/>
      <c r="AI15" s="117"/>
    </row>
    <row r="16" spans="1:36" ht="22.35" customHeight="1" x14ac:dyDescent="0.2">
      <c r="A16" s="1528" t="s">
        <v>33</v>
      </c>
      <c r="B16" s="1529"/>
      <c r="C16" s="1529"/>
      <c r="D16" s="1529"/>
      <c r="E16" s="1529"/>
      <c r="F16" s="1529"/>
      <c r="G16" s="1529"/>
      <c r="H16" s="1529"/>
      <c r="I16" s="1529"/>
      <c r="J16" s="1529"/>
      <c r="K16" s="1529"/>
      <c r="L16" s="1529"/>
      <c r="M16" s="1529"/>
      <c r="N16" s="1529"/>
      <c r="O16" s="1529"/>
      <c r="P16" s="1529"/>
      <c r="Q16" s="1529"/>
      <c r="R16" s="1529"/>
      <c r="S16" s="1529"/>
      <c r="T16" s="1529"/>
      <c r="U16" s="1529"/>
      <c r="V16" s="1529"/>
      <c r="W16" s="1529"/>
      <c r="X16" s="1529"/>
      <c r="Y16" s="1529"/>
      <c r="Z16" s="1529"/>
      <c r="AA16" s="1529"/>
      <c r="AB16" s="1529"/>
      <c r="AC16" s="1529"/>
      <c r="AD16" s="1529"/>
      <c r="AE16" s="1529"/>
      <c r="AF16" s="1529"/>
      <c r="AG16" s="1530"/>
      <c r="AH16" s="117"/>
      <c r="AI16" s="117"/>
    </row>
    <row r="17" spans="1:40" ht="22.35" customHeight="1" x14ac:dyDescent="0.2">
      <c r="A17" s="1531">
        <v>8546</v>
      </c>
      <c r="B17" s="1532" t="s">
        <v>38</v>
      </c>
      <c r="C17" s="1534" t="s">
        <v>460</v>
      </c>
      <c r="D17" s="1533" t="s">
        <v>460</v>
      </c>
      <c r="E17" s="1533" t="s">
        <v>460</v>
      </c>
      <c r="F17" s="1536" t="s">
        <v>37</v>
      </c>
      <c r="G17" s="1536" t="s">
        <v>37</v>
      </c>
      <c r="H17" s="1536" t="s">
        <v>36</v>
      </c>
      <c r="I17" s="1533" t="s">
        <v>36</v>
      </c>
      <c r="J17" s="1534" t="s">
        <v>36</v>
      </c>
      <c r="K17" s="1536" t="s">
        <v>36</v>
      </c>
      <c r="L17" s="1533" t="s">
        <v>36</v>
      </c>
      <c r="M17" s="1533" t="s">
        <v>35</v>
      </c>
      <c r="N17" s="1533" t="s">
        <v>35</v>
      </c>
      <c r="O17" s="1533" t="s">
        <v>461</v>
      </c>
      <c r="P17" s="1533" t="s">
        <v>461</v>
      </c>
      <c r="Q17" s="1533" t="s">
        <v>461</v>
      </c>
      <c r="R17" s="1533" t="s">
        <v>461</v>
      </c>
      <c r="S17" s="1533" t="s">
        <v>461</v>
      </c>
      <c r="T17" s="1533"/>
      <c r="U17" s="1533"/>
      <c r="V17" s="1533" t="s">
        <v>36</v>
      </c>
      <c r="W17" s="1533" t="s">
        <v>36</v>
      </c>
      <c r="X17" s="1533" t="s">
        <v>36</v>
      </c>
      <c r="Y17" s="1533" t="s">
        <v>36</v>
      </c>
      <c r="Z17" s="1533" t="s">
        <v>36</v>
      </c>
      <c r="AA17" s="1533" t="s">
        <v>0</v>
      </c>
      <c r="AB17" s="1533"/>
      <c r="AC17" s="1533" t="s">
        <v>460</v>
      </c>
      <c r="AD17" s="1533" t="s">
        <v>460</v>
      </c>
      <c r="AE17" s="1534" t="s">
        <v>460</v>
      </c>
      <c r="AF17" s="1533" t="s">
        <v>460</v>
      </c>
      <c r="AG17" s="1538"/>
      <c r="AH17" s="117"/>
      <c r="AI17" s="117"/>
    </row>
    <row r="18" spans="1:40" ht="22.35" customHeight="1" x14ac:dyDescent="0.2">
      <c r="A18" s="1605"/>
      <c r="B18" s="1605"/>
      <c r="C18" s="1605" t="s">
        <v>36</v>
      </c>
      <c r="D18" s="1605" t="s">
        <v>36</v>
      </c>
      <c r="E18" s="1605" t="s">
        <v>36</v>
      </c>
      <c r="F18" s="1605" t="s">
        <v>35</v>
      </c>
      <c r="G18" s="1605" t="s">
        <v>35</v>
      </c>
      <c r="H18" s="1605" t="s">
        <v>461</v>
      </c>
      <c r="I18" s="1605" t="s">
        <v>461</v>
      </c>
      <c r="J18" s="1605" t="s">
        <v>461</v>
      </c>
      <c r="K18" s="1605" t="s">
        <v>461</v>
      </c>
      <c r="L18" s="1605" t="s">
        <v>461</v>
      </c>
      <c r="M18" s="1605"/>
      <c r="N18" s="1605"/>
      <c r="O18" s="1605" t="s">
        <v>36</v>
      </c>
      <c r="P18" s="1605" t="s">
        <v>36</v>
      </c>
      <c r="Q18" s="1605" t="s">
        <v>36</v>
      </c>
      <c r="R18" s="1605" t="s">
        <v>36</v>
      </c>
      <c r="S18" s="1605" t="s">
        <v>36</v>
      </c>
      <c r="T18" s="1605"/>
      <c r="U18" s="1605"/>
      <c r="V18" s="1605" t="s">
        <v>460</v>
      </c>
      <c r="W18" s="1605" t="s">
        <v>460</v>
      </c>
      <c r="X18" s="1605" t="s">
        <v>460</v>
      </c>
      <c r="Y18" s="1605" t="s">
        <v>460</v>
      </c>
      <c r="Z18" s="1605" t="s">
        <v>460</v>
      </c>
      <c r="AA18" s="1605" t="s">
        <v>37</v>
      </c>
      <c r="AB18" s="1605" t="s">
        <v>37</v>
      </c>
      <c r="AC18" s="1605" t="s">
        <v>36</v>
      </c>
      <c r="AD18" s="1605" t="s">
        <v>36</v>
      </c>
      <c r="AE18" s="1605" t="s">
        <v>36</v>
      </c>
      <c r="AF18" s="1605" t="s">
        <v>36</v>
      </c>
      <c r="AG18" s="1671"/>
      <c r="AH18" s="117"/>
      <c r="AI18" s="117"/>
    </row>
    <row r="19" spans="1:40" ht="22.35" customHeight="1" x14ac:dyDescent="0.2">
      <c r="A19" s="1531">
        <v>8500</v>
      </c>
      <c r="B19" s="1532" t="s">
        <v>52</v>
      </c>
      <c r="C19" s="1536" t="s">
        <v>461</v>
      </c>
      <c r="D19" s="1533" t="s">
        <v>461</v>
      </c>
      <c r="E19" s="1533" t="s">
        <v>461</v>
      </c>
      <c r="F19" s="1533"/>
      <c r="G19" s="1533"/>
      <c r="H19" s="1533" t="s">
        <v>36</v>
      </c>
      <c r="I19" s="1662" t="s">
        <v>36</v>
      </c>
      <c r="J19" s="1533" t="s">
        <v>36</v>
      </c>
      <c r="K19" s="1533" t="s">
        <v>36</v>
      </c>
      <c r="L19" s="1533" t="s">
        <v>36</v>
      </c>
      <c r="M19" s="1533"/>
      <c r="N19" s="1535"/>
      <c r="O19" s="1535" t="s">
        <v>460</v>
      </c>
      <c r="P19" s="1536" t="s">
        <v>460</v>
      </c>
      <c r="Q19" s="1536" t="s">
        <v>460</v>
      </c>
      <c r="R19" s="1536" t="s">
        <v>460</v>
      </c>
      <c r="S19" s="1533" t="s">
        <v>460</v>
      </c>
      <c r="T19" s="1533" t="s">
        <v>37</v>
      </c>
      <c r="U19" s="1533" t="s">
        <v>37</v>
      </c>
      <c r="V19" s="1533" t="s">
        <v>36</v>
      </c>
      <c r="W19" s="1534" t="s">
        <v>36</v>
      </c>
      <c r="X19" s="2396" t="s">
        <v>36</v>
      </c>
      <c r="Y19" s="1866" t="s">
        <v>36</v>
      </c>
      <c r="Z19" s="1866" t="s">
        <v>36</v>
      </c>
      <c r="AA19" s="1536" t="s">
        <v>35</v>
      </c>
      <c r="AB19" s="1536" t="s">
        <v>35</v>
      </c>
      <c r="AC19" s="1536" t="s">
        <v>461</v>
      </c>
      <c r="AD19" s="1533" t="s">
        <v>461</v>
      </c>
      <c r="AE19" s="1536" t="s">
        <v>461</v>
      </c>
      <c r="AF19" s="1533" t="s">
        <v>461</v>
      </c>
      <c r="AG19" s="1538"/>
      <c r="AH19" s="115"/>
      <c r="AI19" s="115"/>
      <c r="AJ19" s="268"/>
      <c r="AK19" s="268"/>
      <c r="AL19" s="268"/>
      <c r="AM19" s="268"/>
      <c r="AN19" s="268"/>
    </row>
    <row r="20" spans="1:40" ht="22.35" customHeight="1" thickBot="1" x14ac:dyDescent="0.25">
      <c r="A20" s="1531">
        <v>8546</v>
      </c>
      <c r="B20" s="1549" t="s">
        <v>42</v>
      </c>
      <c r="C20" s="1534" t="s">
        <v>36</v>
      </c>
      <c r="D20" s="1550" t="s">
        <v>36</v>
      </c>
      <c r="E20" s="1550" t="s">
        <v>36</v>
      </c>
      <c r="F20" s="1533"/>
      <c r="G20" s="1533"/>
      <c r="H20" s="1533" t="s">
        <v>460</v>
      </c>
      <c r="I20" s="1533" t="s">
        <v>460</v>
      </c>
      <c r="J20" s="1536" t="s">
        <v>460</v>
      </c>
      <c r="K20" s="1536" t="s">
        <v>460</v>
      </c>
      <c r="L20" s="1533" t="s">
        <v>460</v>
      </c>
      <c r="M20" s="1536" t="s">
        <v>37</v>
      </c>
      <c r="N20" s="1536" t="s">
        <v>37</v>
      </c>
      <c r="O20" s="1533" t="s">
        <v>36</v>
      </c>
      <c r="P20" s="1536" t="s">
        <v>36</v>
      </c>
      <c r="Q20" s="1536" t="s">
        <v>36</v>
      </c>
      <c r="R20" s="1536" t="s">
        <v>36</v>
      </c>
      <c r="S20" s="1536" t="s">
        <v>36</v>
      </c>
      <c r="T20" s="1536" t="s">
        <v>35</v>
      </c>
      <c r="U20" s="1535" t="s">
        <v>35</v>
      </c>
      <c r="V20" s="1668" t="s">
        <v>461</v>
      </c>
      <c r="W20" s="1668" t="s">
        <v>461</v>
      </c>
      <c r="X20" s="1668" t="s">
        <v>517</v>
      </c>
      <c r="Y20" s="1605" t="s">
        <v>461</v>
      </c>
      <c r="Z20" s="1605" t="s">
        <v>461</v>
      </c>
      <c r="AA20" s="1605"/>
      <c r="AB20" s="1533"/>
      <c r="AC20" s="1551" t="s">
        <v>36</v>
      </c>
      <c r="AD20" s="1533" t="s">
        <v>36</v>
      </c>
      <c r="AE20" s="1534" t="s">
        <v>36</v>
      </c>
      <c r="AF20" s="1550" t="s">
        <v>36</v>
      </c>
      <c r="AG20" s="1538"/>
      <c r="AH20" s="117"/>
      <c r="AI20" s="117"/>
      <c r="AJ20" s="124"/>
      <c r="AK20" s="124"/>
      <c r="AL20" s="124"/>
      <c r="AM20" s="217"/>
      <c r="AN20" s="217"/>
    </row>
    <row r="21" spans="1:40" ht="22.35" customHeight="1" thickBot="1" x14ac:dyDescent="0.25">
      <c r="A21" s="1531">
        <v>8546</v>
      </c>
      <c r="B21" s="1532" t="s">
        <v>41</v>
      </c>
      <c r="C21" s="1533" t="s">
        <v>463</v>
      </c>
      <c r="D21" s="1534" t="s">
        <v>463</v>
      </c>
      <c r="E21" s="1533" t="s">
        <v>463</v>
      </c>
      <c r="F21" s="1536"/>
      <c r="G21" s="1533"/>
      <c r="H21" s="1533" t="s">
        <v>464</v>
      </c>
      <c r="I21" s="1534" t="s">
        <v>464</v>
      </c>
      <c r="J21" s="1533" t="s">
        <v>464</v>
      </c>
      <c r="K21" s="1533" t="s">
        <v>464</v>
      </c>
      <c r="L21" s="1533" t="s">
        <v>464</v>
      </c>
      <c r="M21" s="1526"/>
      <c r="N21" s="2397"/>
      <c r="O21" s="1526" t="s">
        <v>463</v>
      </c>
      <c r="P21" s="1526" t="s">
        <v>463</v>
      </c>
      <c r="Q21" s="1526" t="s">
        <v>463</v>
      </c>
      <c r="R21" s="1526" t="s">
        <v>463</v>
      </c>
      <c r="S21" s="1526" t="s">
        <v>463</v>
      </c>
      <c r="T21" s="1533"/>
      <c r="U21" s="1533"/>
      <c r="V21" s="1668" t="s">
        <v>464</v>
      </c>
      <c r="W21" s="1668" t="s">
        <v>464</v>
      </c>
      <c r="X21" s="1668" t="s">
        <v>464</v>
      </c>
      <c r="Y21" s="1668" t="s">
        <v>518</v>
      </c>
      <c r="Z21" s="2398" t="s">
        <v>464</v>
      </c>
      <c r="AA21" s="1868"/>
      <c r="AB21" s="1868"/>
      <c r="AC21" s="1868" t="s">
        <v>463</v>
      </c>
      <c r="AD21" s="1868" t="s">
        <v>463</v>
      </c>
      <c r="AE21" s="1867" t="s">
        <v>464</v>
      </c>
      <c r="AF21" s="1534" t="s">
        <v>463</v>
      </c>
      <c r="AG21" s="1538"/>
      <c r="AH21" s="117"/>
      <c r="AI21" s="117"/>
      <c r="AJ21" s="124"/>
      <c r="AK21" s="124"/>
      <c r="AL21" s="124"/>
      <c r="AM21" s="217"/>
      <c r="AN21" s="217"/>
    </row>
    <row r="22" spans="1:40" ht="22.35" customHeight="1" thickBot="1" x14ac:dyDescent="0.25">
      <c r="A22" s="2193">
        <v>8546</v>
      </c>
      <c r="B22" s="1928" t="s">
        <v>34</v>
      </c>
      <c r="C22" s="1866" t="s">
        <v>464</v>
      </c>
      <c r="D22" s="2052" t="s">
        <v>464</v>
      </c>
      <c r="E22" s="2202" t="s">
        <v>464</v>
      </c>
      <c r="F22" s="1694"/>
      <c r="G22" s="1694"/>
      <c r="H22" s="2396" t="s">
        <v>463</v>
      </c>
      <c r="I22" s="2396" t="s">
        <v>463</v>
      </c>
      <c r="J22" s="2396" t="s">
        <v>463</v>
      </c>
      <c r="K22" s="2396" t="s">
        <v>463</v>
      </c>
      <c r="L22" s="2396" t="s">
        <v>463</v>
      </c>
      <c r="M22" s="1685" t="s">
        <v>0</v>
      </c>
      <c r="N22" s="2397"/>
      <c r="O22" s="1694" t="s">
        <v>464</v>
      </c>
      <c r="P22" s="1694" t="s">
        <v>464</v>
      </c>
      <c r="Q22" s="2200" t="s">
        <v>464</v>
      </c>
      <c r="R22" s="2201" t="s">
        <v>464</v>
      </c>
      <c r="S22" s="2202" t="s">
        <v>464</v>
      </c>
      <c r="T22" s="2200"/>
      <c r="U22" s="2200"/>
      <c r="V22" s="2201" t="s">
        <v>463</v>
      </c>
      <c r="W22" s="2201" t="s">
        <v>463</v>
      </c>
      <c r="X22" s="2201" t="s">
        <v>463</v>
      </c>
      <c r="Y22" s="2201" t="s">
        <v>463</v>
      </c>
      <c r="Z22" s="2201" t="s">
        <v>463</v>
      </c>
      <c r="AA22" s="2201"/>
      <c r="AB22" s="2201"/>
      <c r="AC22" s="2396" t="s">
        <v>464</v>
      </c>
      <c r="AD22" s="2396" t="s">
        <v>464</v>
      </c>
      <c r="AE22" s="2396" t="s">
        <v>464</v>
      </c>
      <c r="AF22" s="2388" t="s">
        <v>32</v>
      </c>
      <c r="AG22" s="2399"/>
      <c r="AH22" s="117"/>
      <c r="AI22" s="117"/>
      <c r="AJ22" s="124"/>
      <c r="AK22" s="124"/>
      <c r="AL22" s="124"/>
      <c r="AM22" s="217"/>
      <c r="AN22" s="217"/>
    </row>
    <row r="23" spans="1:40" ht="22.35" customHeight="1" thickBot="1" x14ac:dyDescent="0.25">
      <c r="A23" s="2203" t="s">
        <v>43</v>
      </c>
      <c r="B23" s="2204"/>
      <c r="C23" s="2205"/>
      <c r="D23" s="2205"/>
      <c r="E23" s="2205"/>
      <c r="F23" s="2205"/>
      <c r="G23" s="2205"/>
      <c r="H23" s="2205"/>
      <c r="I23" s="2205"/>
      <c r="J23" s="2205"/>
      <c r="K23" s="2205"/>
      <c r="L23" s="2205"/>
      <c r="M23" s="2205"/>
      <c r="N23" s="2205"/>
      <c r="O23" s="2205"/>
      <c r="P23" s="2205"/>
      <c r="Q23" s="2205"/>
      <c r="R23" s="2205"/>
      <c r="S23" s="2205"/>
      <c r="T23" s="2205"/>
      <c r="U23" s="2205"/>
      <c r="V23" s="2205"/>
      <c r="W23" s="2205"/>
      <c r="X23" s="2205"/>
      <c r="Y23" s="2205"/>
      <c r="Z23" s="2205"/>
      <c r="AA23" s="2205"/>
      <c r="AB23" s="2205"/>
      <c r="AC23" s="2205"/>
      <c r="AD23" s="2205"/>
      <c r="AE23" s="2205"/>
      <c r="AF23" s="2205"/>
      <c r="AG23" s="2206"/>
      <c r="AJ23" s="2184" t="s">
        <v>30</v>
      </c>
      <c r="AK23" s="2184" t="s">
        <v>44</v>
      </c>
      <c r="AL23" s="2184" t="s">
        <v>45</v>
      </c>
      <c r="AM23" s="2184" t="s">
        <v>46</v>
      </c>
      <c r="AN23" s="2184" t="s">
        <v>47</v>
      </c>
    </row>
    <row r="24" spans="1:40" ht="22.35" customHeight="1" thickBot="1" x14ac:dyDescent="0.25">
      <c r="A24" s="2400">
        <v>8500</v>
      </c>
      <c r="B24" s="2401" t="s">
        <v>49</v>
      </c>
      <c r="C24" s="2402" t="s">
        <v>32</v>
      </c>
      <c r="D24" s="2403" t="s">
        <v>32</v>
      </c>
      <c r="E24" s="2403" t="s">
        <v>32</v>
      </c>
      <c r="F24" s="2403"/>
      <c r="G24" s="2404"/>
      <c r="H24" s="2404" t="s">
        <v>32</v>
      </c>
      <c r="I24" s="2391" t="s">
        <v>32</v>
      </c>
      <c r="J24" s="2405" t="s">
        <v>32</v>
      </c>
      <c r="K24" s="2403" t="s">
        <v>32</v>
      </c>
      <c r="L24" s="2403" t="s">
        <v>32</v>
      </c>
      <c r="M24" s="2403"/>
      <c r="N24" s="2397"/>
      <c r="O24" s="2404" t="s">
        <v>32</v>
      </c>
      <c r="P24" s="2406" t="s">
        <v>32</v>
      </c>
      <c r="Q24" s="2407" t="s">
        <v>32</v>
      </c>
      <c r="R24" s="2406" t="s">
        <v>32</v>
      </c>
      <c r="S24" s="2406" t="s">
        <v>32</v>
      </c>
      <c r="T24" s="2408"/>
      <c r="U24" s="2404"/>
      <c r="V24" s="2409" t="s">
        <v>32</v>
      </c>
      <c r="W24" s="2403" t="s">
        <v>32</v>
      </c>
      <c r="X24" s="2405" t="s">
        <v>32</v>
      </c>
      <c r="Y24" s="2410" t="s">
        <v>32</v>
      </c>
      <c r="Z24" s="2410" t="s">
        <v>32</v>
      </c>
      <c r="AA24" s="2403"/>
      <c r="AB24" s="2404"/>
      <c r="AC24" s="2404" t="s">
        <v>32</v>
      </c>
      <c r="AD24" s="2403" t="s">
        <v>32</v>
      </c>
      <c r="AE24" s="2402" t="s">
        <v>32</v>
      </c>
      <c r="AF24" s="2403" t="s">
        <v>32</v>
      </c>
      <c r="AG24" s="2411"/>
      <c r="AJ24" s="2213"/>
      <c r="AK24" s="2213"/>
      <c r="AL24" s="2213" t="str">
        <f>IF(AJ24="","",SUM(AJ24:AK24))</f>
        <v/>
      </c>
      <c r="AM24" s="2214" t="str">
        <f t="shared" ref="AM24:AM26" si="0">IF(AJ24="","",AL24-NormTid)</f>
        <v/>
      </c>
      <c r="AN24" s="2214" t="str">
        <f>IF(AM24="","",AM24+'September 2023'!AN48)</f>
        <v/>
      </c>
    </row>
    <row r="25" spans="1:40" ht="22.35" customHeight="1" x14ac:dyDescent="0.2">
      <c r="A25" s="1531">
        <v>8500</v>
      </c>
      <c r="B25" s="2215" t="s">
        <v>519</v>
      </c>
      <c r="C25" s="2412" t="s">
        <v>463</v>
      </c>
      <c r="D25" s="2412" t="s">
        <v>463</v>
      </c>
      <c r="E25" s="2412" t="s">
        <v>463</v>
      </c>
      <c r="F25" s="1526"/>
      <c r="G25" s="1535"/>
      <c r="H25" s="2412">
        <v>4</v>
      </c>
      <c r="I25" s="2412" t="s">
        <v>32</v>
      </c>
      <c r="J25" s="2413">
        <v>7</v>
      </c>
      <c r="K25" s="2413">
        <v>7</v>
      </c>
      <c r="L25" s="2412">
        <v>25</v>
      </c>
      <c r="M25" s="1536" t="s">
        <v>0</v>
      </c>
      <c r="N25" s="2414"/>
      <c r="O25" s="1948" t="s">
        <v>461</v>
      </c>
      <c r="P25" s="2412" t="s">
        <v>461</v>
      </c>
      <c r="Q25" s="2412" t="s">
        <v>461</v>
      </c>
      <c r="R25" s="2412" t="s">
        <v>461</v>
      </c>
      <c r="S25" s="2412" t="s">
        <v>461</v>
      </c>
      <c r="T25" s="1526" t="s">
        <v>0</v>
      </c>
      <c r="U25" s="1535" t="s">
        <v>0</v>
      </c>
      <c r="V25" s="2279">
        <v>11</v>
      </c>
      <c r="W25" s="2279">
        <v>11</v>
      </c>
      <c r="X25" s="2279">
        <v>22</v>
      </c>
      <c r="Y25" s="1948" t="s">
        <v>460</v>
      </c>
      <c r="Z25" s="1948" t="s">
        <v>460</v>
      </c>
      <c r="AA25" s="1948" t="s">
        <v>37</v>
      </c>
      <c r="AB25" s="1948" t="s">
        <v>37</v>
      </c>
      <c r="AC25" s="1605" t="s">
        <v>36</v>
      </c>
      <c r="AD25" s="1605" t="s">
        <v>36</v>
      </c>
      <c r="AE25" s="1605" t="s">
        <v>36</v>
      </c>
      <c r="AF25" s="1605" t="s">
        <v>36</v>
      </c>
      <c r="AG25" s="1606"/>
      <c r="AH25" s="124"/>
      <c r="AJ25" s="2213">
        <f>$AJ$12</f>
        <v>160.33000000000001</v>
      </c>
      <c r="AK25" s="2213"/>
      <c r="AL25" s="2213">
        <f t="shared" ref="AL25:AL26" si="1">IF(AJ25="","",SUM(AJ25:AK25))</f>
        <v>160.33000000000001</v>
      </c>
      <c r="AM25" s="2214">
        <f t="shared" si="0"/>
        <v>0</v>
      </c>
      <c r="AN25" s="2214"/>
    </row>
    <row r="26" spans="1:40" ht="22.35" customHeight="1" thickBot="1" x14ac:dyDescent="0.25">
      <c r="A26" s="2219"/>
      <c r="B26" s="870" t="s">
        <v>156</v>
      </c>
      <c r="C26" s="1866" t="s">
        <v>32</v>
      </c>
      <c r="D26" s="1866" t="s">
        <v>32</v>
      </c>
      <c r="E26" s="1866" t="s">
        <v>32</v>
      </c>
      <c r="F26" s="798"/>
      <c r="G26" s="798"/>
      <c r="H26" s="786" t="s">
        <v>32</v>
      </c>
      <c r="I26" s="786" t="s">
        <v>32</v>
      </c>
      <c r="J26" s="1069" t="s">
        <v>32</v>
      </c>
      <c r="K26" s="1069" t="s">
        <v>32</v>
      </c>
      <c r="L26" s="1069" t="s">
        <v>32</v>
      </c>
      <c r="M26" s="1069"/>
      <c r="N26" s="1069"/>
      <c r="O26" s="786" t="s">
        <v>32</v>
      </c>
      <c r="P26" s="786" t="s">
        <v>32</v>
      </c>
      <c r="Q26" s="1069" t="s">
        <v>32</v>
      </c>
      <c r="R26" s="1069" t="s">
        <v>32</v>
      </c>
      <c r="S26" s="339" t="s">
        <v>139</v>
      </c>
      <c r="T26" s="346" t="s">
        <v>128</v>
      </c>
      <c r="U26" s="346" t="s">
        <v>129</v>
      </c>
      <c r="V26" s="789" t="s">
        <v>36</v>
      </c>
      <c r="W26" s="795" t="s">
        <v>463</v>
      </c>
      <c r="X26" s="961">
        <v>8</v>
      </c>
      <c r="Y26" s="799" t="s">
        <v>461</v>
      </c>
      <c r="Z26" s="799" t="s">
        <v>461</v>
      </c>
      <c r="AA26" s="798"/>
      <c r="AB26" s="798"/>
      <c r="AC26" s="795" t="s">
        <v>461</v>
      </c>
      <c r="AD26" s="795" t="s">
        <v>461</v>
      </c>
      <c r="AE26" s="795" t="s">
        <v>460</v>
      </c>
      <c r="AF26" s="795" t="s">
        <v>460</v>
      </c>
      <c r="AG26" s="923"/>
      <c r="AH26" s="124"/>
      <c r="AJ26" s="2213">
        <f>$AJ$12</f>
        <v>160.33000000000001</v>
      </c>
      <c r="AK26" s="2213">
        <v>7.15</v>
      </c>
      <c r="AL26" s="2213">
        <f t="shared" si="1"/>
        <v>167.48000000000002</v>
      </c>
      <c r="AM26" s="2214">
        <f t="shared" si="0"/>
        <v>7.1500000000000057</v>
      </c>
      <c r="AN26" s="2214">
        <f>IF(AM26="","",AM26+'Oktober 2023'!AN74)</f>
        <v>19.799999999999919</v>
      </c>
    </row>
    <row r="27" spans="1:40" ht="22.35" customHeight="1" thickBot="1" x14ac:dyDescent="0.25">
      <c r="A27" s="332"/>
      <c r="B27" s="333" t="s">
        <v>53</v>
      </c>
      <c r="C27" s="336" t="s">
        <v>32</v>
      </c>
      <c r="D27" s="334" t="s">
        <v>32</v>
      </c>
      <c r="E27" s="334" t="s">
        <v>32</v>
      </c>
      <c r="F27" s="334"/>
      <c r="G27" s="335"/>
      <c r="H27" s="365" t="s">
        <v>32</v>
      </c>
      <c r="I27" s="366" t="s">
        <v>32</v>
      </c>
      <c r="J27" s="367" t="s">
        <v>32</v>
      </c>
      <c r="K27" s="366" t="s">
        <v>32</v>
      </c>
      <c r="L27" s="366" t="s">
        <v>32</v>
      </c>
      <c r="M27" s="334"/>
      <c r="N27" s="2397"/>
      <c r="O27" s="335" t="s">
        <v>32</v>
      </c>
      <c r="P27" s="334" t="s">
        <v>32</v>
      </c>
      <c r="Q27" s="336" t="s">
        <v>32</v>
      </c>
      <c r="R27" s="334" t="s">
        <v>32</v>
      </c>
      <c r="S27" s="334" t="s">
        <v>32</v>
      </c>
      <c r="T27" s="334"/>
      <c r="U27" s="335"/>
      <c r="V27" s="368" t="s">
        <v>32</v>
      </c>
      <c r="W27" s="329" t="s">
        <v>32</v>
      </c>
      <c r="X27" s="336" t="s">
        <v>32</v>
      </c>
      <c r="Y27" s="334" t="s">
        <v>32</v>
      </c>
      <c r="Z27" s="369" t="s">
        <v>32</v>
      </c>
      <c r="AA27" s="334"/>
      <c r="AB27" s="370"/>
      <c r="AC27" s="335" t="s">
        <v>32</v>
      </c>
      <c r="AD27" s="334" t="s">
        <v>32</v>
      </c>
      <c r="AE27" s="336" t="s">
        <v>32</v>
      </c>
      <c r="AF27" s="334" t="s">
        <v>32</v>
      </c>
      <c r="AG27" s="340"/>
      <c r="AH27" s="124"/>
    </row>
    <row r="28" spans="1:40" ht="22.35" customHeight="1" x14ac:dyDescent="0.2">
      <c r="A28" s="209"/>
      <c r="B28" s="276"/>
      <c r="C28" s="144"/>
      <c r="D28" s="146"/>
      <c r="E28" s="146"/>
      <c r="F28" s="146"/>
      <c r="G28" s="129"/>
      <c r="H28" s="129"/>
      <c r="I28" s="146"/>
      <c r="J28" s="144"/>
      <c r="K28" s="146"/>
      <c r="L28" t="s">
        <v>0</v>
      </c>
      <c r="M28" t="s">
        <v>0</v>
      </c>
      <c r="N28" s="791"/>
      <c r="O28" s="129"/>
      <c r="P28" s="146">
        <v>99</v>
      </c>
      <c r="Q28" s="144"/>
      <c r="R28" s="2390">
        <v>1</v>
      </c>
      <c r="S28" s="2415" t="s">
        <v>411</v>
      </c>
      <c r="T28" s="2415"/>
      <c r="U28" s="2415"/>
      <c r="V28" s="129">
        <v>3</v>
      </c>
      <c r="W28" s="146"/>
      <c r="X28" s="144"/>
      <c r="Y28" s="146"/>
      <c r="Z28" s="146"/>
      <c r="AA28" s="2391"/>
      <c r="AB28" s="2391"/>
      <c r="AC28" s="129">
        <v>89</v>
      </c>
      <c r="AD28" s="129">
        <v>89</v>
      </c>
      <c r="AE28" s="144"/>
      <c r="AF28" s="146">
        <v>3</v>
      </c>
      <c r="AG28" s="129"/>
      <c r="AH28" s="124"/>
    </row>
    <row r="29" spans="1:40" ht="22.35" customHeight="1" x14ac:dyDescent="0.2">
      <c r="A29" s="209"/>
      <c r="B29" s="129"/>
      <c r="H29" t="s">
        <v>0</v>
      </c>
      <c r="I29" t="s">
        <v>0</v>
      </c>
      <c r="J29" t="s">
        <v>0</v>
      </c>
      <c r="K29" t="s">
        <v>0</v>
      </c>
      <c r="L29" t="s">
        <v>0</v>
      </c>
      <c r="O29" t="s">
        <v>392</v>
      </c>
      <c r="T29" s="146"/>
      <c r="U29" s="129"/>
      <c r="V29" s="129" t="s">
        <v>0</v>
      </c>
      <c r="W29" s="129"/>
      <c r="X29" s="129"/>
      <c r="Y29" s="129"/>
      <c r="Z29" s="129"/>
      <c r="AC29" s="129"/>
      <c r="AE29">
        <v>89</v>
      </c>
    </row>
    <row r="30" spans="1:40" ht="22.35" customHeight="1" x14ac:dyDescent="0.2">
      <c r="A30" s="209"/>
      <c r="B30" s="129"/>
      <c r="C30" t="s">
        <v>0</v>
      </c>
      <c r="D30" t="s">
        <v>0</v>
      </c>
      <c r="E30" t="s">
        <v>0</v>
      </c>
      <c r="K30" t="s">
        <v>0</v>
      </c>
      <c r="L30" t="s">
        <v>0</v>
      </c>
      <c r="M30" t="s">
        <v>0</v>
      </c>
      <c r="N30" t="s">
        <v>0</v>
      </c>
      <c r="O30" t="s">
        <v>0</v>
      </c>
      <c r="P30" t="s">
        <v>0</v>
      </c>
      <c r="U30" s="129"/>
      <c r="V30" s="129"/>
      <c r="W30" s="129"/>
      <c r="X30" s="129"/>
      <c r="Y30" s="129"/>
      <c r="Z30" s="129"/>
      <c r="AD30">
        <v>1</v>
      </c>
      <c r="AE30" t="s">
        <v>0</v>
      </c>
      <c r="AF30">
        <v>89</v>
      </c>
    </row>
    <row r="31" spans="1:40" ht="12.75" customHeight="1" thickBot="1" x14ac:dyDescent="0.25">
      <c r="A31" s="104" t="s">
        <v>55</v>
      </c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 t="s">
        <v>0</v>
      </c>
      <c r="P31" s="48" t="s">
        <v>0</v>
      </c>
      <c r="Q31" s="48" t="s">
        <v>392</v>
      </c>
      <c r="R31" s="48" t="s">
        <v>0</v>
      </c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K31" s="1"/>
    </row>
    <row r="32" spans="1:40" ht="28.5" customHeight="1" x14ac:dyDescent="0.2">
      <c r="A32" s="2416" t="s">
        <v>56</v>
      </c>
      <c r="B32" s="2417"/>
      <c r="C32" s="2417"/>
      <c r="D32" s="2418" t="s">
        <v>57</v>
      </c>
      <c r="E32" s="2419"/>
      <c r="F32" s="2419"/>
      <c r="G32" s="2419"/>
      <c r="H32" s="2419"/>
      <c r="I32" s="2419"/>
      <c r="J32" s="2419"/>
      <c r="K32" s="2419"/>
      <c r="L32" s="2419"/>
      <c r="M32" s="2420" t="s">
        <v>58</v>
      </c>
      <c r="N32" s="2419"/>
      <c r="O32" s="2419"/>
      <c r="P32" s="2419"/>
      <c r="Q32" s="2419"/>
      <c r="R32" s="2419"/>
      <c r="S32" s="2421"/>
      <c r="T32" s="4267" t="s">
        <v>59</v>
      </c>
      <c r="U32" s="4268"/>
      <c r="V32" s="4268"/>
      <c r="W32" s="4268"/>
      <c r="X32" s="4268"/>
      <c r="Y32" s="4268"/>
      <c r="Z32" s="4269"/>
      <c r="AA32" s="2422" t="s">
        <v>60</v>
      </c>
      <c r="AB32" s="2423"/>
      <c r="AC32" s="2423"/>
      <c r="AD32" s="2423"/>
      <c r="AE32" s="2423"/>
      <c r="AF32" s="2423"/>
      <c r="AG32" s="2424"/>
      <c r="AK32" s="1"/>
    </row>
    <row r="33" spans="1:38" ht="22.35" customHeight="1" x14ac:dyDescent="0.2">
      <c r="A33" s="1577" t="s">
        <v>61</v>
      </c>
      <c r="B33" s="1514"/>
      <c r="C33" s="1514"/>
      <c r="D33" s="1578" t="s">
        <v>62</v>
      </c>
      <c r="E33" s="1579"/>
      <c r="F33" s="1501"/>
      <c r="G33" s="1501"/>
      <c r="H33" s="1501"/>
      <c r="I33" s="1501"/>
      <c r="J33" s="1501"/>
      <c r="K33" s="1501"/>
      <c r="L33" s="1509"/>
      <c r="M33" s="1580" t="s">
        <v>63</v>
      </c>
      <c r="N33" s="1514"/>
      <c r="O33" s="1581"/>
      <c r="P33" s="1514"/>
      <c r="Q33" s="1514"/>
      <c r="R33" s="1514"/>
      <c r="S33" s="1582"/>
      <c r="T33" s="1578" t="s">
        <v>64</v>
      </c>
      <c r="U33" s="1501"/>
      <c r="V33" s="1579"/>
      <c r="W33" s="1501"/>
      <c r="X33" s="1501"/>
      <c r="Y33" s="1501"/>
      <c r="Z33" s="1509"/>
      <c r="AA33" s="105" t="s">
        <v>65</v>
      </c>
      <c r="AD33" s="60"/>
      <c r="AG33" s="63"/>
      <c r="AK33" s="1"/>
    </row>
    <row r="34" spans="1:38" ht="22.35" customHeight="1" x14ac:dyDescent="0.2">
      <c r="A34" s="1583" t="s">
        <v>66</v>
      </c>
      <c r="B34" s="1501"/>
      <c r="C34" s="1501"/>
      <c r="D34" s="1584"/>
      <c r="E34" s="1501"/>
      <c r="F34" s="1501"/>
      <c r="G34" s="1509"/>
      <c r="H34" s="1516" t="s">
        <v>67</v>
      </c>
      <c r="I34" s="1501"/>
      <c r="J34" s="1501"/>
      <c r="K34" s="1501"/>
      <c r="L34" s="1501"/>
      <c r="M34" s="1585"/>
      <c r="N34" s="1501"/>
      <c r="O34" s="1501"/>
      <c r="P34" s="1501"/>
      <c r="Q34" s="1501"/>
      <c r="R34" s="1501"/>
      <c r="S34" s="1501"/>
      <c r="T34" s="1584"/>
      <c r="U34" s="104" t="s">
        <v>68</v>
      </c>
      <c r="AA34" s="1581"/>
      <c r="AB34" s="1514"/>
      <c r="AC34" s="1514"/>
      <c r="AD34" s="1514"/>
      <c r="AE34" s="1514"/>
      <c r="AF34" s="1514"/>
      <c r="AG34" s="1586"/>
      <c r="AK34" s="42"/>
    </row>
    <row r="35" spans="1:38" ht="22.35" customHeight="1" thickBot="1" x14ac:dyDescent="0.25">
      <c r="A35" s="1587" t="s">
        <v>69</v>
      </c>
      <c r="B35" s="1588"/>
      <c r="C35" s="1588"/>
      <c r="D35" s="1589"/>
      <c r="E35" s="1588"/>
      <c r="F35" s="1588"/>
      <c r="G35" s="1590"/>
      <c r="H35" s="1591" t="s">
        <v>70</v>
      </c>
      <c r="I35" s="1590"/>
      <c r="J35" s="1588"/>
      <c r="K35" s="1588"/>
      <c r="L35" s="1588"/>
      <c r="M35" s="1592"/>
      <c r="N35" s="1588"/>
      <c r="O35" s="1588"/>
      <c r="P35" s="1588"/>
      <c r="Q35" s="1593"/>
      <c r="R35" s="1593"/>
      <c r="S35" s="1593"/>
      <c r="T35" s="1589"/>
      <c r="U35" s="1594" t="s">
        <v>71</v>
      </c>
      <c r="V35" s="1588"/>
      <c r="W35" s="1588"/>
      <c r="X35" s="1588"/>
      <c r="Y35" s="1588"/>
      <c r="Z35" s="1588"/>
      <c r="AA35" s="1588"/>
      <c r="AB35" s="1588"/>
      <c r="AC35" s="1588"/>
      <c r="AD35" s="1588"/>
      <c r="AE35" s="1588"/>
      <c r="AF35" s="1588"/>
      <c r="AG35" s="1595"/>
      <c r="AK35" s="1"/>
    </row>
    <row r="36" spans="1:38" ht="22.35" customHeight="1" x14ac:dyDescent="0.2">
      <c r="B36" s="64" t="s">
        <v>27</v>
      </c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1"/>
    </row>
    <row r="37" spans="1:38" ht="22.35" customHeight="1" thickBot="1" x14ac:dyDescent="0.25">
      <c r="A37" s="1596" t="s">
        <v>28</v>
      </c>
      <c r="B37" s="1597" t="s">
        <v>29</v>
      </c>
      <c r="C37" s="1566">
        <v>1</v>
      </c>
      <c r="D37" s="1566">
        <v>2</v>
      </c>
      <c r="E37" s="1566">
        <v>3</v>
      </c>
      <c r="F37" s="1598">
        <v>4</v>
      </c>
      <c r="G37" s="1598">
        <v>5</v>
      </c>
      <c r="H37" s="1566">
        <v>6</v>
      </c>
      <c r="I37" s="1566">
        <v>7</v>
      </c>
      <c r="J37" s="1566">
        <v>8</v>
      </c>
      <c r="K37" s="1566">
        <v>9</v>
      </c>
      <c r="L37" s="1566">
        <v>10</v>
      </c>
      <c r="M37" s="1598">
        <v>11</v>
      </c>
      <c r="N37" s="1598">
        <v>12</v>
      </c>
      <c r="O37" s="1566">
        <v>13</v>
      </c>
      <c r="P37" s="1566">
        <v>14</v>
      </c>
      <c r="Q37" s="1566">
        <v>15</v>
      </c>
      <c r="R37" s="1566">
        <v>16</v>
      </c>
      <c r="S37" s="1566">
        <v>17</v>
      </c>
      <c r="T37" s="1598">
        <v>18</v>
      </c>
      <c r="U37" s="1598">
        <v>19</v>
      </c>
      <c r="V37" s="1566">
        <v>20</v>
      </c>
      <c r="W37" s="1566">
        <v>21</v>
      </c>
      <c r="X37" s="1566">
        <v>22</v>
      </c>
      <c r="Y37" s="1566">
        <v>23</v>
      </c>
      <c r="Z37" s="1566">
        <v>24</v>
      </c>
      <c r="AA37" s="1598">
        <v>25</v>
      </c>
      <c r="AB37" s="1598">
        <v>26</v>
      </c>
      <c r="AC37" s="1566">
        <v>27</v>
      </c>
      <c r="AD37" s="1566">
        <v>28</v>
      </c>
      <c r="AE37" s="1566">
        <v>29</v>
      </c>
      <c r="AF37" s="1566">
        <v>30</v>
      </c>
      <c r="AG37" s="1714"/>
      <c r="AH37" s="111"/>
      <c r="AI37" s="112"/>
      <c r="AL37" t="s">
        <v>0</v>
      </c>
    </row>
    <row r="38" spans="1:38" ht="22.35" customHeight="1" x14ac:dyDescent="0.2">
      <c r="A38" s="2228">
        <v>1</v>
      </c>
      <c r="B38" s="2386" t="s">
        <v>72</v>
      </c>
      <c r="C38" s="2425" t="s">
        <v>36</v>
      </c>
      <c r="D38" s="2426" t="s">
        <v>36</v>
      </c>
      <c r="E38" s="2425" t="s">
        <v>36</v>
      </c>
      <c r="F38" s="2425"/>
      <c r="G38" s="2425"/>
      <c r="H38" s="2425">
        <v>5</v>
      </c>
      <c r="I38" s="2425">
        <v>5</v>
      </c>
      <c r="J38" s="2426">
        <v>5</v>
      </c>
      <c r="K38" s="2425">
        <v>5</v>
      </c>
      <c r="L38" s="2425">
        <v>5</v>
      </c>
      <c r="M38" s="2425"/>
      <c r="N38" s="2425"/>
      <c r="O38" s="2426">
        <v>10</v>
      </c>
      <c r="P38" s="2425">
        <v>10</v>
      </c>
      <c r="Q38" s="2427">
        <v>10</v>
      </c>
      <c r="R38" s="2426">
        <v>10</v>
      </c>
      <c r="S38" s="2425">
        <v>10</v>
      </c>
      <c r="T38" s="2425" t="s">
        <v>76</v>
      </c>
      <c r="U38" s="2425" t="s">
        <v>76</v>
      </c>
      <c r="V38" s="2425" t="s">
        <v>36</v>
      </c>
      <c r="W38" s="2425" t="s">
        <v>36</v>
      </c>
      <c r="X38" s="2427" t="s">
        <v>36</v>
      </c>
      <c r="Y38" s="2427" t="s">
        <v>36</v>
      </c>
      <c r="Z38" s="2425" t="s">
        <v>36</v>
      </c>
      <c r="AA38" s="2428" t="s">
        <v>84</v>
      </c>
      <c r="AB38" s="2428" t="s">
        <v>84</v>
      </c>
      <c r="AC38" s="2428">
        <v>7</v>
      </c>
      <c r="AD38" s="2428">
        <v>7</v>
      </c>
      <c r="AE38" s="2428">
        <v>7</v>
      </c>
      <c r="AF38" s="2428">
        <v>7</v>
      </c>
      <c r="AG38" s="2238"/>
      <c r="AH38" s="116"/>
      <c r="AI38" s="117"/>
    </row>
    <row r="39" spans="1:38" ht="22.35" customHeight="1" x14ac:dyDescent="0.2">
      <c r="A39" s="1603">
        <v>6</v>
      </c>
      <c r="B39" s="1532" t="s">
        <v>74</v>
      </c>
      <c r="C39" s="1866">
        <v>4</v>
      </c>
      <c r="D39" s="1866">
        <v>4</v>
      </c>
      <c r="E39" s="1866">
        <v>4</v>
      </c>
      <c r="F39" s="1866"/>
      <c r="G39" s="1866"/>
      <c r="H39" s="1866">
        <v>3</v>
      </c>
      <c r="I39" s="1866">
        <v>3</v>
      </c>
      <c r="J39" s="1866">
        <v>3</v>
      </c>
      <c r="K39" s="1866">
        <v>3</v>
      </c>
      <c r="L39" s="1866">
        <v>3</v>
      </c>
      <c r="M39" s="1866"/>
      <c r="N39" s="1866"/>
      <c r="O39" s="1866">
        <v>11</v>
      </c>
      <c r="P39" s="1866">
        <v>11</v>
      </c>
      <c r="Q39" s="1866">
        <v>11</v>
      </c>
      <c r="R39" s="1866">
        <v>11</v>
      </c>
      <c r="S39" s="1866">
        <v>11</v>
      </c>
      <c r="T39" s="1866" t="s">
        <v>73</v>
      </c>
      <c r="U39" s="1866" t="s">
        <v>73</v>
      </c>
      <c r="V39" s="1866" t="s">
        <v>36</v>
      </c>
      <c r="W39" s="1866" t="s">
        <v>36</v>
      </c>
      <c r="X39" s="1866" t="s">
        <v>36</v>
      </c>
      <c r="Y39" s="1866" t="s">
        <v>36</v>
      </c>
      <c r="Z39" s="1866" t="s">
        <v>36</v>
      </c>
      <c r="AA39" s="1866" t="s">
        <v>80</v>
      </c>
      <c r="AB39" s="1866" t="s">
        <v>80</v>
      </c>
      <c r="AC39" s="1866">
        <v>8</v>
      </c>
      <c r="AD39" s="1866">
        <v>8</v>
      </c>
      <c r="AE39" s="1866">
        <v>8</v>
      </c>
      <c r="AF39" s="1866">
        <v>8</v>
      </c>
      <c r="AG39" s="1606"/>
      <c r="AH39" s="116"/>
      <c r="AI39" s="117"/>
      <c r="AL39" t="s">
        <v>0</v>
      </c>
    </row>
    <row r="40" spans="1:38" ht="22.35" customHeight="1" thickBot="1" x14ac:dyDescent="0.25">
      <c r="A40" s="1607">
        <v>11</v>
      </c>
      <c r="B40" s="870" t="s">
        <v>126</v>
      </c>
      <c r="C40" s="1609" t="s">
        <v>36</v>
      </c>
      <c r="D40" s="1931" t="s">
        <v>36</v>
      </c>
      <c r="E40" s="2047" t="s">
        <v>36</v>
      </c>
      <c r="F40" s="1609"/>
      <c r="G40" s="1609"/>
      <c r="H40" s="1609">
        <v>1</v>
      </c>
      <c r="I40" s="1609">
        <v>1</v>
      </c>
      <c r="J40" s="1609">
        <v>1</v>
      </c>
      <c r="K40" s="1609">
        <v>1</v>
      </c>
      <c r="L40" s="370">
        <v>1</v>
      </c>
      <c r="M40" s="370" t="s">
        <v>486</v>
      </c>
      <c r="N40" s="370" t="s">
        <v>486</v>
      </c>
      <c r="O40" s="1609">
        <v>9</v>
      </c>
      <c r="P40" s="1609">
        <v>9</v>
      </c>
      <c r="Q40" s="1609">
        <v>9</v>
      </c>
      <c r="R40" s="1609">
        <v>9</v>
      </c>
      <c r="S40" s="1609">
        <v>9</v>
      </c>
      <c r="T40" s="1895" t="s">
        <v>75</v>
      </c>
      <c r="U40" s="1609" t="s">
        <v>76</v>
      </c>
      <c r="V40" s="1609" t="s">
        <v>36</v>
      </c>
      <c r="W40" s="1609" t="s">
        <v>36</v>
      </c>
      <c r="X40" s="1609" t="s">
        <v>36</v>
      </c>
      <c r="Y40" s="1609" t="s">
        <v>36</v>
      </c>
      <c r="Z40" s="1609" t="s">
        <v>36</v>
      </c>
      <c r="AA40" s="1609" t="s">
        <v>82</v>
      </c>
      <c r="AB40" s="1609" t="s">
        <v>80</v>
      </c>
      <c r="AC40" s="1609">
        <v>6</v>
      </c>
      <c r="AD40" s="1609">
        <v>6</v>
      </c>
      <c r="AE40" s="1609">
        <v>6</v>
      </c>
      <c r="AF40" s="1609">
        <v>6</v>
      </c>
      <c r="AG40" s="1611"/>
      <c r="AH40" s="116"/>
      <c r="AI40" s="117"/>
    </row>
    <row r="41" spans="1:38" ht="22.35" customHeight="1" x14ac:dyDescent="0.2">
      <c r="A41" s="2228">
        <v>2</v>
      </c>
      <c r="B41" s="2386" t="s">
        <v>79</v>
      </c>
      <c r="C41" s="2428">
        <v>5</v>
      </c>
      <c r="D41" s="2428">
        <v>5</v>
      </c>
      <c r="E41" s="2428">
        <v>5</v>
      </c>
      <c r="F41" s="2429" t="s">
        <v>142</v>
      </c>
      <c r="G41" s="2429"/>
      <c r="H41" s="2415">
        <v>10</v>
      </c>
      <c r="I41" s="2415">
        <v>10</v>
      </c>
      <c r="J41" s="2390">
        <v>10</v>
      </c>
      <c r="K41" s="2390">
        <v>10</v>
      </c>
      <c r="L41" s="2415">
        <v>10</v>
      </c>
      <c r="M41" s="2415" t="s">
        <v>76</v>
      </c>
      <c r="N41" s="2415" t="s">
        <v>76</v>
      </c>
      <c r="O41" s="2391" t="s">
        <v>36</v>
      </c>
      <c r="P41" s="2415" t="s">
        <v>36</v>
      </c>
      <c r="Q41" s="2391" t="s">
        <v>36</v>
      </c>
      <c r="R41" s="2391" t="s">
        <v>36</v>
      </c>
      <c r="S41" s="2390" t="s">
        <v>36</v>
      </c>
      <c r="T41" s="2391" t="s">
        <v>84</v>
      </c>
      <c r="U41" s="2391" t="s">
        <v>84</v>
      </c>
      <c r="V41" s="2391">
        <v>7</v>
      </c>
      <c r="W41" s="2391">
        <v>7</v>
      </c>
      <c r="X41" s="2391">
        <v>7</v>
      </c>
      <c r="Y41" s="2415">
        <v>7</v>
      </c>
      <c r="Z41" s="2415">
        <v>7</v>
      </c>
      <c r="AA41" s="2415"/>
      <c r="AB41" s="2415"/>
      <c r="AC41" s="2430">
        <v>4</v>
      </c>
      <c r="AD41" s="2430">
        <v>4</v>
      </c>
      <c r="AE41" s="2431">
        <v>4</v>
      </c>
      <c r="AF41" s="2431">
        <v>4</v>
      </c>
      <c r="AG41" s="2238"/>
      <c r="AH41" s="116"/>
      <c r="AI41" s="117"/>
    </row>
    <row r="42" spans="1:38" ht="22.35" customHeight="1" x14ac:dyDescent="0.2">
      <c r="A42" s="1603">
        <v>7</v>
      </c>
      <c r="B42" s="1532" t="s">
        <v>81</v>
      </c>
      <c r="C42" s="2018">
        <v>3</v>
      </c>
      <c r="D42" s="2011">
        <v>3</v>
      </c>
      <c r="E42" s="2011">
        <v>3</v>
      </c>
      <c r="F42" s="1536"/>
      <c r="G42" s="1567"/>
      <c r="H42" s="1567">
        <v>11</v>
      </c>
      <c r="I42" s="1535">
        <v>11</v>
      </c>
      <c r="J42" s="1550">
        <v>11</v>
      </c>
      <c r="K42" s="1550">
        <v>11</v>
      </c>
      <c r="L42" s="1550">
        <v>11</v>
      </c>
      <c r="M42" s="1550" t="s">
        <v>73</v>
      </c>
      <c r="N42" s="1537" t="s">
        <v>73</v>
      </c>
      <c r="O42" s="1537" t="s">
        <v>36</v>
      </c>
      <c r="P42" s="1550" t="s">
        <v>36</v>
      </c>
      <c r="Q42" s="1550" t="s">
        <v>36</v>
      </c>
      <c r="R42" s="1550" t="s">
        <v>36</v>
      </c>
      <c r="S42" s="1550" t="s">
        <v>36</v>
      </c>
      <c r="T42" s="2432" t="s">
        <v>80</v>
      </c>
      <c r="U42" s="2202" t="s">
        <v>80</v>
      </c>
      <c r="V42" s="2202">
        <v>8</v>
      </c>
      <c r="W42" s="1901" t="s">
        <v>461</v>
      </c>
      <c r="X42" s="1567" t="s">
        <v>461</v>
      </c>
      <c r="Y42" s="1567">
        <v>8</v>
      </c>
      <c r="Z42" s="1567">
        <v>8</v>
      </c>
      <c r="AA42" s="1567"/>
      <c r="AB42" s="1567"/>
      <c r="AC42" s="1567" t="s">
        <v>36</v>
      </c>
      <c r="AD42" s="1567" t="s">
        <v>36</v>
      </c>
      <c r="AE42" s="1567" t="s">
        <v>36</v>
      </c>
      <c r="AF42" s="1567" t="s">
        <v>36</v>
      </c>
      <c r="AG42" s="1613"/>
      <c r="AH42" s="116"/>
      <c r="AI42" s="117"/>
    </row>
    <row r="43" spans="1:38" ht="22.35" customHeight="1" thickBot="1" x14ac:dyDescent="0.25">
      <c r="A43" s="1607">
        <v>12</v>
      </c>
      <c r="B43" s="1614"/>
      <c r="C43" s="1616">
        <v>1</v>
      </c>
      <c r="D43" s="1616">
        <v>1</v>
      </c>
      <c r="E43" s="1616">
        <v>1</v>
      </c>
      <c r="F43" s="1616"/>
      <c r="G43" s="1616"/>
      <c r="H43" s="1610">
        <v>9</v>
      </c>
      <c r="I43" s="1610">
        <v>9</v>
      </c>
      <c r="J43" s="1610">
        <v>9</v>
      </c>
      <c r="K43" s="1610">
        <v>9</v>
      </c>
      <c r="L43" s="1610">
        <v>9</v>
      </c>
      <c r="M43" s="1610" t="s">
        <v>75</v>
      </c>
      <c r="N43" s="1610" t="s">
        <v>76</v>
      </c>
      <c r="O43" s="1610" t="s">
        <v>36</v>
      </c>
      <c r="P43" s="1610" t="s">
        <v>36</v>
      </c>
      <c r="Q43" s="1610" t="s">
        <v>36</v>
      </c>
      <c r="R43" s="1610" t="s">
        <v>36</v>
      </c>
      <c r="S43" s="2433" t="s">
        <v>36</v>
      </c>
      <c r="T43" s="942" t="s">
        <v>82</v>
      </c>
      <c r="U43" s="942" t="s">
        <v>80</v>
      </c>
      <c r="V43" s="942">
        <v>6</v>
      </c>
      <c r="W43" s="236">
        <v>6</v>
      </c>
      <c r="X43" s="1610">
        <v>6</v>
      </c>
      <c r="Y43" s="1610">
        <v>6</v>
      </c>
      <c r="Z43" s="1610">
        <v>6</v>
      </c>
      <c r="AA43" s="1610"/>
      <c r="AB43" s="1610"/>
      <c r="AC43" s="1610" t="s">
        <v>36</v>
      </c>
      <c r="AD43" s="1610" t="s">
        <v>36</v>
      </c>
      <c r="AE43" s="1610" t="s">
        <v>36</v>
      </c>
      <c r="AF43" s="1610" t="s">
        <v>36</v>
      </c>
      <c r="AG43" s="1618"/>
      <c r="AH43" s="116"/>
      <c r="AI43" s="117"/>
    </row>
    <row r="44" spans="1:38" ht="22.35" customHeight="1" x14ac:dyDescent="0.2">
      <c r="A44" s="2228">
        <v>3</v>
      </c>
      <c r="B44" s="2434"/>
      <c r="C44" s="2390">
        <v>10</v>
      </c>
      <c r="D44" s="2391">
        <v>10</v>
      </c>
      <c r="E44" s="2415">
        <v>10</v>
      </c>
      <c r="F44" s="2415" t="s">
        <v>76</v>
      </c>
      <c r="G44" s="2415" t="s">
        <v>76</v>
      </c>
      <c r="H44" s="2415" t="s">
        <v>36</v>
      </c>
      <c r="I44" s="2415" t="s">
        <v>36</v>
      </c>
      <c r="J44" s="2391" t="s">
        <v>36</v>
      </c>
      <c r="K44" s="2391" t="s">
        <v>36</v>
      </c>
      <c r="L44" s="2391" t="s">
        <v>36</v>
      </c>
      <c r="M44" s="2391" t="s">
        <v>84</v>
      </c>
      <c r="N44" s="2391" t="s">
        <v>84</v>
      </c>
      <c r="O44" s="2391">
        <v>7</v>
      </c>
      <c r="P44" s="2391">
        <v>7</v>
      </c>
      <c r="Q44" s="2391">
        <v>7</v>
      </c>
      <c r="R44" s="2415">
        <v>7</v>
      </c>
      <c r="S44" s="2415">
        <v>7</v>
      </c>
      <c r="T44" s="2381"/>
      <c r="U44" s="2381"/>
      <c r="V44" s="2435">
        <v>4</v>
      </c>
      <c r="W44" s="2391">
        <v>4</v>
      </c>
      <c r="X44" s="2390">
        <v>4</v>
      </c>
      <c r="Y44" s="2415">
        <v>4</v>
      </c>
      <c r="Z44" s="2415">
        <v>4</v>
      </c>
      <c r="AA44" s="2415"/>
      <c r="AB44" s="2415"/>
      <c r="AC44" s="2285">
        <v>3</v>
      </c>
      <c r="AD44" s="2415">
        <v>3</v>
      </c>
      <c r="AE44" s="2415">
        <v>3</v>
      </c>
      <c r="AF44" s="2415">
        <v>3</v>
      </c>
      <c r="AG44" s="2238"/>
      <c r="AH44" s="116"/>
      <c r="AI44" s="117"/>
    </row>
    <row r="45" spans="1:38" ht="22.35" customHeight="1" x14ac:dyDescent="0.2">
      <c r="A45" s="1603">
        <v>8</v>
      </c>
      <c r="B45" s="1532" t="s">
        <v>88</v>
      </c>
      <c r="C45" s="1550">
        <v>11</v>
      </c>
      <c r="D45" s="1550">
        <v>11</v>
      </c>
      <c r="E45" s="1550">
        <v>11</v>
      </c>
      <c r="F45" s="1550" t="s">
        <v>73</v>
      </c>
      <c r="G45" s="1550" t="s">
        <v>73</v>
      </c>
      <c r="H45" s="1550" t="s">
        <v>36</v>
      </c>
      <c r="I45" s="1662" t="s">
        <v>36</v>
      </c>
      <c r="J45" s="1550" t="s">
        <v>36</v>
      </c>
      <c r="K45" s="1550" t="s">
        <v>36</v>
      </c>
      <c r="L45" s="1550" t="s">
        <v>36</v>
      </c>
      <c r="M45" s="1550" t="s">
        <v>80</v>
      </c>
      <c r="N45" s="1536" t="s">
        <v>80</v>
      </c>
      <c r="O45" s="1550">
        <v>8</v>
      </c>
      <c r="P45" s="1550">
        <v>8</v>
      </c>
      <c r="Q45" s="1550">
        <v>8</v>
      </c>
      <c r="R45" s="1550">
        <v>8</v>
      </c>
      <c r="S45" s="1550">
        <v>8</v>
      </c>
      <c r="T45" s="1550"/>
      <c r="U45" s="1550"/>
      <c r="V45" s="1567" t="s">
        <v>36</v>
      </c>
      <c r="W45" s="1567" t="s">
        <v>36</v>
      </c>
      <c r="X45" s="1535" t="s">
        <v>36</v>
      </c>
      <c r="Y45" s="1567" t="s">
        <v>36</v>
      </c>
      <c r="Z45" s="1567" t="s">
        <v>36</v>
      </c>
      <c r="AA45" s="1567"/>
      <c r="AB45" s="1567"/>
      <c r="AC45" s="1567">
        <v>1</v>
      </c>
      <c r="AD45" s="1536">
        <v>1</v>
      </c>
      <c r="AE45" s="1536">
        <v>1</v>
      </c>
      <c r="AF45" s="1536">
        <v>1</v>
      </c>
      <c r="AG45" s="1613"/>
      <c r="AH45" s="116"/>
      <c r="AI45" s="117"/>
    </row>
    <row r="46" spans="1:38" ht="22.35" customHeight="1" thickBot="1" x14ac:dyDescent="0.25">
      <c r="A46" s="1607">
        <v>13</v>
      </c>
      <c r="B46" s="1608"/>
      <c r="C46" s="1566">
        <v>9</v>
      </c>
      <c r="D46" s="1566">
        <v>9</v>
      </c>
      <c r="E46" s="1609">
        <v>9</v>
      </c>
      <c r="F46" s="1609" t="s">
        <v>75</v>
      </c>
      <c r="G46" s="1609" t="s">
        <v>76</v>
      </c>
      <c r="H46" s="1609" t="s">
        <v>36</v>
      </c>
      <c r="I46" s="1609" t="s">
        <v>36</v>
      </c>
      <c r="J46" s="1566" t="s">
        <v>36</v>
      </c>
      <c r="K46" s="1609" t="s">
        <v>36</v>
      </c>
      <c r="L46" s="1626" t="s">
        <v>36</v>
      </c>
      <c r="M46" s="1609" t="s">
        <v>82</v>
      </c>
      <c r="N46" s="1626" t="s">
        <v>80</v>
      </c>
      <c r="O46" s="1626">
        <v>6</v>
      </c>
      <c r="P46" s="1626">
        <v>6</v>
      </c>
      <c r="Q46" s="1609">
        <v>6</v>
      </c>
      <c r="R46" s="1609">
        <v>6</v>
      </c>
      <c r="S46" s="1609">
        <v>6</v>
      </c>
      <c r="T46" s="1609"/>
      <c r="U46" s="1609"/>
      <c r="V46" s="1609" t="s">
        <v>36</v>
      </c>
      <c r="W46" s="1609" t="s">
        <v>36</v>
      </c>
      <c r="X46" s="1609" t="s">
        <v>36</v>
      </c>
      <c r="Y46" s="1566" t="s">
        <v>36</v>
      </c>
      <c r="Z46" s="1609" t="s">
        <v>36</v>
      </c>
      <c r="AA46" s="1609"/>
      <c r="AB46" s="1609"/>
      <c r="AC46" s="1609">
        <v>5</v>
      </c>
      <c r="AD46" s="1609">
        <v>5</v>
      </c>
      <c r="AE46" s="1566">
        <v>5</v>
      </c>
      <c r="AF46" s="1609">
        <v>5</v>
      </c>
      <c r="AG46" s="1611"/>
      <c r="AH46" s="116"/>
      <c r="AI46" s="117"/>
    </row>
    <row r="47" spans="1:38" ht="22.35" customHeight="1" x14ac:dyDescent="0.2">
      <c r="A47" s="2228">
        <v>4</v>
      </c>
      <c r="B47" s="2386" t="s">
        <v>90</v>
      </c>
      <c r="C47" s="2415" t="s">
        <v>36</v>
      </c>
      <c r="D47" s="2391" t="s">
        <v>36</v>
      </c>
      <c r="E47" s="2415" t="s">
        <v>36</v>
      </c>
      <c r="F47" s="2390" t="s">
        <v>84</v>
      </c>
      <c r="G47" s="2390" t="s">
        <v>84</v>
      </c>
      <c r="H47" s="2390">
        <v>7</v>
      </c>
      <c r="I47" s="2390">
        <v>7</v>
      </c>
      <c r="J47" s="2390">
        <v>7</v>
      </c>
      <c r="K47" s="2390">
        <v>7</v>
      </c>
      <c r="L47" s="2436">
        <v>7</v>
      </c>
      <c r="M47" s="2390"/>
      <c r="N47" s="2397"/>
      <c r="O47" s="2437">
        <v>4</v>
      </c>
      <c r="P47" s="2437">
        <v>4</v>
      </c>
      <c r="Q47" s="2437">
        <v>4</v>
      </c>
      <c r="R47" s="2438">
        <v>4</v>
      </c>
      <c r="S47" s="2437">
        <v>4</v>
      </c>
      <c r="T47" s="2397" t="s">
        <v>54</v>
      </c>
      <c r="U47" s="2415"/>
      <c r="V47" s="2394">
        <v>3</v>
      </c>
      <c r="W47" s="2439">
        <v>3</v>
      </c>
      <c r="X47" s="2439">
        <v>3</v>
      </c>
      <c r="Y47" s="2439">
        <v>3</v>
      </c>
      <c r="Z47" s="2437">
        <v>3</v>
      </c>
      <c r="AA47" s="1567"/>
      <c r="AB47" s="1567"/>
      <c r="AC47" s="2415">
        <v>11</v>
      </c>
      <c r="AD47" s="2415">
        <v>11</v>
      </c>
      <c r="AE47" s="2391">
        <v>11</v>
      </c>
      <c r="AF47" s="2415">
        <v>11</v>
      </c>
      <c r="AG47" s="2238"/>
      <c r="AH47" s="116"/>
      <c r="AI47" s="117"/>
    </row>
    <row r="48" spans="1:38" ht="22.35" customHeight="1" x14ac:dyDescent="0.2">
      <c r="A48" s="1603">
        <v>9</v>
      </c>
      <c r="B48" s="1532" t="s">
        <v>91</v>
      </c>
      <c r="C48" s="1567" t="s">
        <v>36</v>
      </c>
      <c r="D48" s="1567" t="s">
        <v>36</v>
      </c>
      <c r="E48" s="1567" t="s">
        <v>36</v>
      </c>
      <c r="F48" s="1567" t="s">
        <v>80</v>
      </c>
      <c r="G48" s="1567" t="s">
        <v>80</v>
      </c>
      <c r="H48" s="1567">
        <v>8</v>
      </c>
      <c r="I48" s="1567">
        <v>8</v>
      </c>
      <c r="J48" s="1567">
        <v>8</v>
      </c>
      <c r="K48" s="1567">
        <v>8</v>
      </c>
      <c r="L48" s="1567">
        <v>8</v>
      </c>
      <c r="M48" s="1567"/>
      <c r="N48" s="1567"/>
      <c r="O48" s="1567" t="s">
        <v>36</v>
      </c>
      <c r="P48" s="1567" t="s">
        <v>36</v>
      </c>
      <c r="Q48" s="1535" t="s">
        <v>36</v>
      </c>
      <c r="R48" s="1567" t="s">
        <v>36</v>
      </c>
      <c r="S48" s="1567" t="s">
        <v>36</v>
      </c>
      <c r="T48" s="1567"/>
      <c r="U48" s="1567"/>
      <c r="V48" s="1567">
        <v>1</v>
      </c>
      <c r="W48" s="1567">
        <v>1</v>
      </c>
      <c r="X48" s="1567">
        <v>1</v>
      </c>
      <c r="Y48" s="1567">
        <v>1</v>
      </c>
      <c r="Z48" s="1567">
        <v>1</v>
      </c>
      <c r="AA48" s="1567"/>
      <c r="AB48" s="1567"/>
      <c r="AC48" s="1567">
        <v>9</v>
      </c>
      <c r="AD48" s="1567">
        <v>9</v>
      </c>
      <c r="AE48" s="1567">
        <v>9</v>
      </c>
      <c r="AF48" s="1567">
        <v>9</v>
      </c>
      <c r="AG48" s="1613"/>
      <c r="AH48" s="116"/>
      <c r="AI48" s="117"/>
    </row>
    <row r="49" spans="1:40" ht="22.35" customHeight="1" thickBot="1" x14ac:dyDescent="0.25">
      <c r="A49" s="1607">
        <v>14</v>
      </c>
      <c r="B49" s="1608" t="s">
        <v>92</v>
      </c>
      <c r="C49" s="1566" t="s">
        <v>36</v>
      </c>
      <c r="D49" s="1609" t="s">
        <v>36</v>
      </c>
      <c r="E49" s="1609" t="s">
        <v>36</v>
      </c>
      <c r="F49" s="1609" t="s">
        <v>82</v>
      </c>
      <c r="G49" s="1626" t="s">
        <v>80</v>
      </c>
      <c r="H49" s="1626">
        <v>6</v>
      </c>
      <c r="I49" s="1626">
        <v>6</v>
      </c>
      <c r="J49" s="2440">
        <v>6</v>
      </c>
      <c r="K49" s="2440">
        <v>6</v>
      </c>
      <c r="L49" s="2440">
        <v>6</v>
      </c>
      <c r="M49" s="1609"/>
      <c r="N49" s="1609"/>
      <c r="O49" s="1566" t="s">
        <v>36</v>
      </c>
      <c r="P49" s="1609" t="s">
        <v>36</v>
      </c>
      <c r="Q49" s="1609" t="s">
        <v>36</v>
      </c>
      <c r="R49" s="1566" t="s">
        <v>36</v>
      </c>
      <c r="S49" s="1609" t="s">
        <v>36</v>
      </c>
      <c r="T49" s="1609"/>
      <c r="U49" s="1609"/>
      <c r="V49" s="1676">
        <v>5</v>
      </c>
      <c r="W49" s="1676">
        <v>5</v>
      </c>
      <c r="X49" s="2441">
        <v>5</v>
      </c>
      <c r="Y49" s="1676">
        <v>5</v>
      </c>
      <c r="Z49" s="1676">
        <v>5</v>
      </c>
      <c r="AA49" s="1609"/>
      <c r="AB49" s="1609"/>
      <c r="AC49" s="1566">
        <v>10</v>
      </c>
      <c r="AD49" s="1609">
        <v>10</v>
      </c>
      <c r="AE49" s="1609">
        <v>10</v>
      </c>
      <c r="AF49" s="1566">
        <v>10</v>
      </c>
      <c r="AG49" s="1714"/>
      <c r="AH49" s="116"/>
      <c r="AI49" s="117"/>
      <c r="AK49" t="s">
        <v>0</v>
      </c>
    </row>
    <row r="50" spans="1:40" ht="22.35" customHeight="1" x14ac:dyDescent="0.2">
      <c r="A50" s="2228">
        <v>5</v>
      </c>
      <c r="B50" s="1532" t="s">
        <v>93</v>
      </c>
      <c r="C50" s="2390">
        <v>7</v>
      </c>
      <c r="D50" s="2390">
        <v>7</v>
      </c>
      <c r="E50" s="2390">
        <v>7</v>
      </c>
      <c r="F50" s="2429"/>
      <c r="G50" s="2391"/>
      <c r="H50" s="2391">
        <v>4</v>
      </c>
      <c r="I50" s="2391">
        <v>4</v>
      </c>
      <c r="J50" s="2391">
        <v>4</v>
      </c>
      <c r="K50" s="2415">
        <v>4</v>
      </c>
      <c r="L50" s="2442">
        <v>4</v>
      </c>
      <c r="M50" s="2415"/>
      <c r="N50" s="2443"/>
      <c r="O50" s="2444">
        <v>3</v>
      </c>
      <c r="P50" s="2445">
        <v>3</v>
      </c>
      <c r="Q50" s="2445">
        <v>3</v>
      </c>
      <c r="R50" s="2444">
        <v>3</v>
      </c>
      <c r="S50" s="2445">
        <v>3</v>
      </c>
      <c r="T50" s="2415"/>
      <c r="U50" s="2391"/>
      <c r="V50" s="2391">
        <v>11</v>
      </c>
      <c r="W50" s="2391">
        <v>11</v>
      </c>
      <c r="X50" s="2391">
        <v>11</v>
      </c>
      <c r="Y50" s="2443">
        <v>11</v>
      </c>
      <c r="Z50" s="2391">
        <v>11</v>
      </c>
      <c r="AA50" s="2391" t="s">
        <v>73</v>
      </c>
      <c r="AB50" s="2391" t="s">
        <v>73</v>
      </c>
      <c r="AC50" s="2391" t="s">
        <v>36</v>
      </c>
      <c r="AD50" s="2415" t="s">
        <v>36</v>
      </c>
      <c r="AE50" s="2415" t="s">
        <v>36</v>
      </c>
      <c r="AF50" s="2390" t="s">
        <v>32</v>
      </c>
      <c r="AG50" s="2395"/>
      <c r="AH50" s="116"/>
      <c r="AI50" s="117"/>
    </row>
    <row r="51" spans="1:40" ht="22.35" customHeight="1" thickBot="1" x14ac:dyDescent="0.25">
      <c r="A51" s="1603">
        <v>10</v>
      </c>
      <c r="B51" s="1532" t="s">
        <v>387</v>
      </c>
      <c r="C51" s="2011">
        <v>8</v>
      </c>
      <c r="D51" s="2011">
        <v>8</v>
      </c>
      <c r="E51" s="2011">
        <v>8</v>
      </c>
      <c r="F51" s="1536"/>
      <c r="G51" s="1526"/>
      <c r="H51" s="1526" t="s">
        <v>36</v>
      </c>
      <c r="I51" s="1526" t="s">
        <v>36</v>
      </c>
      <c r="J51" s="1526" t="s">
        <v>36</v>
      </c>
      <c r="K51" s="1526" t="s">
        <v>36</v>
      </c>
      <c r="L51" s="1526" t="s">
        <v>36</v>
      </c>
      <c r="M51" s="1526"/>
      <c r="N51" s="1526"/>
      <c r="O51" s="2011">
        <v>1</v>
      </c>
      <c r="P51" s="2011">
        <v>1</v>
      </c>
      <c r="Q51" s="2011">
        <v>1</v>
      </c>
      <c r="R51" s="2011">
        <v>1</v>
      </c>
      <c r="S51" s="2011">
        <v>1</v>
      </c>
      <c r="T51" s="1526"/>
      <c r="U51" s="1526"/>
      <c r="V51" s="1539">
        <v>9</v>
      </c>
      <c r="W51" s="1539">
        <v>9</v>
      </c>
      <c r="X51" s="1539">
        <v>9</v>
      </c>
      <c r="Y51" s="1539">
        <v>9</v>
      </c>
      <c r="Z51" s="1539">
        <v>9</v>
      </c>
      <c r="AA51" s="1539" t="s">
        <v>75</v>
      </c>
      <c r="AB51" s="1539" t="s">
        <v>76</v>
      </c>
      <c r="AC51" s="1567" t="s">
        <v>36</v>
      </c>
      <c r="AD51" s="1567" t="s">
        <v>36</v>
      </c>
      <c r="AE51" s="1567" t="s">
        <v>36</v>
      </c>
      <c r="AF51" s="1567" t="s">
        <v>36</v>
      </c>
      <c r="AG51" s="1613"/>
      <c r="AH51" s="116"/>
      <c r="AI51" s="117"/>
    </row>
    <row r="52" spans="1:40" ht="22.35" customHeight="1" thickBot="1" x14ac:dyDescent="0.25">
      <c r="A52" s="1607">
        <v>15</v>
      </c>
      <c r="B52" s="1608" t="s">
        <v>95</v>
      </c>
      <c r="C52" s="1609">
        <v>6</v>
      </c>
      <c r="D52" s="1609">
        <v>6</v>
      </c>
      <c r="E52" s="1609">
        <v>6</v>
      </c>
      <c r="F52" s="1626"/>
      <c r="G52" s="1626"/>
      <c r="H52" s="1626" t="s">
        <v>36</v>
      </c>
      <c r="I52" s="1626" t="s">
        <v>36</v>
      </c>
      <c r="J52" s="1626" t="s">
        <v>36</v>
      </c>
      <c r="K52" s="1566" t="s">
        <v>36</v>
      </c>
      <c r="L52" s="1609" t="s">
        <v>36</v>
      </c>
      <c r="M52" s="1609"/>
      <c r="N52" s="1609"/>
      <c r="O52" s="1616">
        <v>5</v>
      </c>
      <c r="P52" s="1616">
        <v>5</v>
      </c>
      <c r="Q52" s="1616">
        <v>5</v>
      </c>
      <c r="R52" s="1616">
        <v>5</v>
      </c>
      <c r="S52" s="1616">
        <v>5</v>
      </c>
      <c r="T52" s="1616"/>
      <c r="U52" s="1616"/>
      <c r="V52" s="1609">
        <v>10</v>
      </c>
      <c r="W52" s="1609">
        <v>10</v>
      </c>
      <c r="X52" s="1609">
        <v>10</v>
      </c>
      <c r="Y52" s="1566">
        <v>10</v>
      </c>
      <c r="Z52" s="1609">
        <v>10</v>
      </c>
      <c r="AA52" s="1609" t="s">
        <v>76</v>
      </c>
      <c r="AB52" s="1609" t="s">
        <v>76</v>
      </c>
      <c r="AC52" s="1609" t="s">
        <v>36</v>
      </c>
      <c r="AD52" s="1609" t="s">
        <v>36</v>
      </c>
      <c r="AE52" s="1566" t="s">
        <v>36</v>
      </c>
      <c r="AF52" s="2390" t="s">
        <v>32</v>
      </c>
      <c r="AG52" s="1634"/>
      <c r="AH52" s="116"/>
      <c r="AI52" s="117"/>
    </row>
    <row r="53" spans="1:40" ht="22.35" customHeight="1" x14ac:dyDescent="0.2">
      <c r="A53" s="62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1"/>
    </row>
    <row r="54" spans="1:40" ht="22.35" customHeight="1" x14ac:dyDescent="0.2">
      <c r="A54" s="69"/>
      <c r="B54" s="42" t="s">
        <v>96</v>
      </c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1"/>
    </row>
    <row r="55" spans="1:40" ht="22.35" customHeight="1" x14ac:dyDescent="0.2">
      <c r="A55" s="1635" t="s">
        <v>28</v>
      </c>
      <c r="B55" s="1635"/>
      <c r="C55" s="1605"/>
      <c r="D55" s="1635" t="s">
        <v>97</v>
      </c>
      <c r="E55" s="1636"/>
      <c r="F55" s="1605"/>
      <c r="G55" s="1635" t="s">
        <v>98</v>
      </c>
      <c r="H55" s="1636"/>
      <c r="I55" s="1605"/>
      <c r="J55" s="1635" t="s">
        <v>99</v>
      </c>
      <c r="K55" s="1636"/>
      <c r="L55" s="1605"/>
      <c r="M55" s="1635" t="s">
        <v>100</v>
      </c>
      <c r="N55" s="1636"/>
      <c r="O55" s="1605"/>
      <c r="P55" s="1635" t="s">
        <v>101</v>
      </c>
      <c r="Q55" s="1636"/>
      <c r="R55" s="1637"/>
      <c r="S55" s="1638" t="s">
        <v>102</v>
      </c>
      <c r="T55" s="1636"/>
      <c r="U55" s="1605"/>
      <c r="V55" s="1635" t="s">
        <v>103</v>
      </c>
      <c r="W55" s="1636"/>
      <c r="X55" s="1639" t="s">
        <v>104</v>
      </c>
      <c r="Y55" s="1636"/>
      <c r="Z55" s="1636"/>
      <c r="AA55" s="1640"/>
      <c r="AB55" s="1503"/>
      <c r="AC55" s="1503"/>
      <c r="AD55" s="1503"/>
      <c r="AE55" s="1503"/>
      <c r="AF55" s="1503"/>
      <c r="AG55" s="1504"/>
      <c r="AH55" s="1"/>
    </row>
    <row r="56" spans="1:40" ht="22.35" customHeight="1" x14ac:dyDescent="0.2">
      <c r="A56" s="1641">
        <v>8517</v>
      </c>
      <c r="B56" s="1642" t="s">
        <v>105</v>
      </c>
      <c r="C56" s="1643" t="s">
        <v>106</v>
      </c>
      <c r="D56" s="1644"/>
      <c r="E56" s="1502"/>
      <c r="F56" s="1643" t="s">
        <v>106</v>
      </c>
      <c r="G56" s="1644"/>
      <c r="H56" s="1502"/>
      <c r="I56" s="1643" t="s">
        <v>106</v>
      </c>
      <c r="J56" s="1644"/>
      <c r="K56" s="1502"/>
      <c r="L56" s="1643" t="s">
        <v>106</v>
      </c>
      <c r="M56" s="1644"/>
      <c r="N56" s="1502"/>
      <c r="O56" s="1643" t="s">
        <v>107</v>
      </c>
      <c r="P56" s="1644"/>
      <c r="Q56" s="1502"/>
      <c r="R56" s="1643"/>
      <c r="S56" s="1644"/>
      <c r="T56" s="1502"/>
      <c r="U56" s="1643" t="s">
        <v>108</v>
      </c>
      <c r="V56" s="1644"/>
      <c r="W56" s="1502"/>
      <c r="X56" s="1500"/>
      <c r="Y56" s="1503"/>
      <c r="Z56" s="1503"/>
      <c r="AA56" s="1503"/>
      <c r="AB56" s="1503"/>
      <c r="AC56" s="1503"/>
      <c r="AD56" s="1503"/>
      <c r="AE56" s="1503"/>
      <c r="AF56" s="1503"/>
      <c r="AG56" s="1504"/>
      <c r="AH56" s="1"/>
    </row>
    <row r="57" spans="1:40" ht="22.35" customHeight="1" x14ac:dyDescent="0.2">
      <c r="B57" s="1531" t="s">
        <v>109</v>
      </c>
      <c r="C57" s="1645" t="s">
        <v>110</v>
      </c>
      <c r="D57" s="1646"/>
      <c r="E57" s="1647"/>
      <c r="F57" s="1645" t="s">
        <v>110</v>
      </c>
      <c r="G57" s="1648"/>
      <c r="H57" s="1647"/>
      <c r="I57" s="1643" t="s">
        <v>110</v>
      </c>
      <c r="J57" s="1644"/>
      <c r="K57" s="1649"/>
      <c r="L57" s="1643" t="s">
        <v>110</v>
      </c>
      <c r="M57" s="1644"/>
      <c r="N57" s="1649"/>
      <c r="O57" s="1643" t="s">
        <v>111</v>
      </c>
      <c r="P57" s="1644"/>
      <c r="Q57" s="1502"/>
      <c r="R57" s="1650" t="s">
        <v>0</v>
      </c>
      <c r="S57" s="1644"/>
      <c r="T57" s="1649"/>
      <c r="U57" s="1644" t="s">
        <v>0</v>
      </c>
      <c r="V57" s="1644"/>
      <c r="W57" s="1502"/>
      <c r="X57" s="552" t="s">
        <v>0</v>
      </c>
      <c r="Y57" s="48"/>
      <c r="Z57" s="48"/>
      <c r="AA57" s="48"/>
      <c r="AB57" s="48"/>
      <c r="AC57" s="48"/>
      <c r="AD57" s="48"/>
      <c r="AE57" s="48"/>
      <c r="AF57" s="48"/>
      <c r="AG57" s="71"/>
      <c r="AH57" s="1"/>
    </row>
    <row r="58" spans="1:40" ht="22.35" customHeight="1" x14ac:dyDescent="0.2">
      <c r="A58" s="1651"/>
      <c r="B58" s="1642" t="s">
        <v>112</v>
      </c>
      <c r="C58" s="1645" t="s">
        <v>113</v>
      </c>
      <c r="D58" s="1646"/>
      <c r="E58" s="1648"/>
      <c r="F58" s="1645" t="s">
        <v>113</v>
      </c>
      <c r="G58" s="1646"/>
      <c r="H58" s="1648"/>
      <c r="I58" s="1645" t="s">
        <v>113</v>
      </c>
      <c r="J58" s="1646"/>
      <c r="K58" s="1648"/>
      <c r="L58" s="1645" t="s">
        <v>113</v>
      </c>
      <c r="M58" s="1646"/>
      <c r="N58" s="1648"/>
      <c r="O58" s="1645" t="s">
        <v>114</v>
      </c>
      <c r="P58" s="1646"/>
      <c r="Q58" s="1648"/>
      <c r="R58" s="553"/>
      <c r="S58" s="210"/>
      <c r="T58" s="1647"/>
      <c r="U58" s="1646"/>
      <c r="V58" s="1646"/>
      <c r="W58" s="1648"/>
      <c r="X58" s="1500"/>
      <c r="Y58" s="1503"/>
      <c r="Z58" s="1503"/>
      <c r="AA58" s="1503"/>
      <c r="AB58" s="1503"/>
      <c r="AC58" s="1503"/>
      <c r="AD58" s="1503"/>
      <c r="AE58" s="1503"/>
      <c r="AF58" s="1503"/>
      <c r="AG58" s="1504"/>
      <c r="AH58" s="1"/>
    </row>
    <row r="59" spans="1:40" ht="22.35" customHeight="1" x14ac:dyDescent="0.2">
      <c r="A59" s="1635"/>
      <c r="B59" s="1642"/>
      <c r="C59" s="1652"/>
      <c r="D59" s="1653"/>
      <c r="E59" s="1654"/>
      <c r="F59" s="1652"/>
      <c r="G59" s="1653"/>
      <c r="H59" s="1654"/>
      <c r="I59" s="1652"/>
      <c r="J59" s="1653"/>
      <c r="K59" s="1654"/>
      <c r="L59" s="1652"/>
      <c r="M59" s="1653"/>
      <c r="N59" s="1654"/>
      <c r="O59" s="1652"/>
      <c r="P59" s="1653"/>
      <c r="Q59" s="1654"/>
      <c r="R59" s="1652"/>
      <c r="S59" s="1653"/>
      <c r="T59" s="1654"/>
      <c r="U59" s="1652"/>
      <c r="V59" s="1653"/>
      <c r="W59" s="1654"/>
      <c r="X59" s="1502"/>
      <c r="Y59" s="1503"/>
      <c r="Z59" s="1503"/>
      <c r="AA59" s="1503"/>
      <c r="AB59" s="1503"/>
      <c r="AC59" s="1503"/>
      <c r="AD59" s="1503"/>
      <c r="AE59" s="1503"/>
      <c r="AF59" s="1503"/>
      <c r="AG59" s="1504"/>
      <c r="AH59" s="1"/>
      <c r="AJ59" t="s">
        <v>115</v>
      </c>
    </row>
    <row r="60" spans="1:40" ht="22.35" customHeight="1" x14ac:dyDescent="0.2">
      <c r="A60" s="37"/>
      <c r="B60" s="62"/>
      <c r="C60" s="46"/>
      <c r="D60" s="46"/>
      <c r="E60" s="6"/>
      <c r="F60" s="46"/>
      <c r="G60" s="46"/>
      <c r="H60" s="6"/>
      <c r="I60" s="46"/>
      <c r="J60" s="46"/>
      <c r="K60" s="6"/>
      <c r="L60" s="46"/>
      <c r="M60" s="46"/>
      <c r="N60" s="6"/>
      <c r="O60" s="46"/>
      <c r="P60" s="46"/>
      <c r="Q60" s="6"/>
      <c r="R60" s="46"/>
      <c r="S60" s="46"/>
      <c r="T60" s="6"/>
      <c r="U60" s="46"/>
      <c r="V60" s="46"/>
      <c r="W60" s="6"/>
      <c r="X60" s="6"/>
      <c r="Y60" s="48"/>
      <c r="Z60" s="48"/>
      <c r="AA60" s="48"/>
      <c r="AB60" s="48"/>
      <c r="AC60" s="48"/>
      <c r="AD60" s="48"/>
      <c r="AE60" s="48"/>
      <c r="AF60" s="48"/>
      <c r="AG60" s="48"/>
      <c r="AH60" s="1"/>
    </row>
    <row r="61" spans="1:40" ht="22.35" customHeight="1" thickBot="1" x14ac:dyDescent="0.25">
      <c r="A61" s="1655"/>
      <c r="B61" s="1656" t="s">
        <v>29</v>
      </c>
      <c r="C61" s="1566">
        <v>1</v>
      </c>
      <c r="D61" s="1566">
        <v>2</v>
      </c>
      <c r="E61" s="1566">
        <v>3</v>
      </c>
      <c r="F61" s="1598">
        <v>4</v>
      </c>
      <c r="G61" s="1598">
        <v>5</v>
      </c>
      <c r="H61" s="1566">
        <v>6</v>
      </c>
      <c r="I61" s="1566">
        <v>7</v>
      </c>
      <c r="J61" s="1566">
        <v>8</v>
      </c>
      <c r="K61" s="1566">
        <v>9</v>
      </c>
      <c r="L61" s="1566">
        <v>10</v>
      </c>
      <c r="M61" s="1598">
        <v>11</v>
      </c>
      <c r="N61" s="1598">
        <v>12</v>
      </c>
      <c r="O61" s="1566">
        <v>13</v>
      </c>
      <c r="P61" s="1566">
        <v>14</v>
      </c>
      <c r="Q61" s="1566">
        <v>15</v>
      </c>
      <c r="R61" s="1566">
        <v>16</v>
      </c>
      <c r="S61" s="1566">
        <v>17</v>
      </c>
      <c r="T61" s="1598">
        <v>18</v>
      </c>
      <c r="U61" s="1598">
        <v>19</v>
      </c>
      <c r="V61" s="1566">
        <v>20</v>
      </c>
      <c r="W61" s="1566">
        <v>21</v>
      </c>
      <c r="X61" s="1566">
        <v>22</v>
      </c>
      <c r="Y61" s="1566">
        <v>23</v>
      </c>
      <c r="Z61" s="1566">
        <v>24</v>
      </c>
      <c r="AA61" s="1598">
        <v>25</v>
      </c>
      <c r="AB61" s="1598">
        <v>26</v>
      </c>
      <c r="AC61" s="1566">
        <v>27</v>
      </c>
      <c r="AD61" s="1566">
        <v>28</v>
      </c>
      <c r="AE61" s="1566">
        <v>29</v>
      </c>
      <c r="AF61" s="1566">
        <v>30</v>
      </c>
      <c r="AG61" s="1714"/>
      <c r="AH61" s="1"/>
      <c r="AJ61" s="2184" t="s">
        <v>30</v>
      </c>
      <c r="AK61" s="2184" t="s">
        <v>44</v>
      </c>
      <c r="AL61" s="2184" t="s">
        <v>45</v>
      </c>
      <c r="AM61" s="2184" t="s">
        <v>46</v>
      </c>
      <c r="AN61" s="2184" t="s">
        <v>47</v>
      </c>
    </row>
    <row r="62" spans="1:40" ht="22.35" customHeight="1" thickBot="1" x14ac:dyDescent="0.25">
      <c r="A62" s="2446"/>
      <c r="B62" s="2447" t="s">
        <v>116</v>
      </c>
      <c r="C62" s="1535" t="s">
        <v>118</v>
      </c>
      <c r="D62" s="1535" t="s">
        <v>118</v>
      </c>
      <c r="E62" s="2448" t="s">
        <v>118</v>
      </c>
      <c r="F62" s="2448" t="s">
        <v>117</v>
      </c>
      <c r="G62" s="2448" t="s">
        <v>117</v>
      </c>
      <c r="H62" s="2449" t="s">
        <v>36</v>
      </c>
      <c r="I62" s="2449" t="s">
        <v>36</v>
      </c>
      <c r="J62" s="2449" t="s">
        <v>36</v>
      </c>
      <c r="K62" s="2449" t="s">
        <v>36</v>
      </c>
      <c r="L62" s="2449" t="s">
        <v>36</v>
      </c>
      <c r="M62" s="2448"/>
      <c r="N62" s="2448"/>
      <c r="O62" s="2449" t="s">
        <v>36</v>
      </c>
      <c r="P62" s="2450" t="s">
        <v>118</v>
      </c>
      <c r="Q62" s="2450" t="s">
        <v>118</v>
      </c>
      <c r="R62" s="921" t="s">
        <v>118</v>
      </c>
      <c r="S62" s="2289" t="s">
        <v>140</v>
      </c>
      <c r="T62" s="2451" t="s">
        <v>159</v>
      </c>
      <c r="U62" s="2451" t="s">
        <v>120</v>
      </c>
      <c r="V62" s="789" t="s">
        <v>36</v>
      </c>
      <c r="W62" s="789" t="s">
        <v>36</v>
      </c>
      <c r="X62" s="789" t="s">
        <v>36</v>
      </c>
      <c r="Y62" s="789" t="s">
        <v>36</v>
      </c>
      <c r="Z62" s="2448">
        <v>25</v>
      </c>
      <c r="AA62" s="483" t="s">
        <v>0</v>
      </c>
      <c r="AB62" s="483" t="s">
        <v>0</v>
      </c>
      <c r="AC62" s="2449" t="s">
        <v>118</v>
      </c>
      <c r="AD62" s="2449" t="s">
        <v>118</v>
      </c>
      <c r="AE62" s="2449" t="s">
        <v>118</v>
      </c>
      <c r="AF62" s="2452" t="s">
        <v>118</v>
      </c>
      <c r="AG62" s="2453"/>
      <c r="AH62" s="1"/>
      <c r="AJ62" s="780">
        <v>117.3</v>
      </c>
      <c r="AK62" s="780">
        <v>8.75</v>
      </c>
      <c r="AL62" s="780">
        <f>IF(AJ62="","",SUM(AJ62:AK62))</f>
        <v>126.05</v>
      </c>
      <c r="AM62" s="866">
        <f t="shared" ref="AM62:AM96" si="2">IF(AJ62="","",AL62-NormTid)</f>
        <v>-34.280000000000015</v>
      </c>
      <c r="AN62" s="866">
        <f>IF(AM62="","",AM62+'Oktober 2023'!AN61)</f>
        <v>65.469999999999899</v>
      </c>
    </row>
    <row r="63" spans="1:40" ht="22.35" customHeight="1" thickBot="1" x14ac:dyDescent="0.25">
      <c r="A63" s="870"/>
      <c r="B63" s="870" t="s">
        <v>121</v>
      </c>
      <c r="C63" s="2256" t="s">
        <v>36</v>
      </c>
      <c r="D63" s="1942" t="s">
        <v>36</v>
      </c>
      <c r="E63" s="2256" t="s">
        <v>36</v>
      </c>
      <c r="F63" s="798" t="s">
        <v>119</v>
      </c>
      <c r="G63" s="798" t="s">
        <v>119</v>
      </c>
      <c r="H63" s="2454" t="s">
        <v>36</v>
      </c>
      <c r="I63" s="2454" t="s">
        <v>36</v>
      </c>
      <c r="J63" s="2454" t="s">
        <v>36</v>
      </c>
      <c r="K63" s="781" t="s">
        <v>482</v>
      </c>
      <c r="L63" s="781" t="s">
        <v>482</v>
      </c>
      <c r="M63" s="789" t="s">
        <v>483</v>
      </c>
      <c r="N63" s="789" t="s">
        <v>484</v>
      </c>
      <c r="O63" s="2450" t="s">
        <v>118</v>
      </c>
      <c r="P63" s="2455" t="s">
        <v>36</v>
      </c>
      <c r="Q63" s="2454" t="s">
        <v>36</v>
      </c>
      <c r="R63" s="2454" t="s">
        <v>36</v>
      </c>
      <c r="S63" s="2454" t="s">
        <v>36</v>
      </c>
      <c r="T63" s="798"/>
      <c r="U63" s="798"/>
      <c r="V63" s="781" t="s">
        <v>482</v>
      </c>
      <c r="W63" s="781" t="s">
        <v>482</v>
      </c>
      <c r="X63" s="781" t="s">
        <v>482</v>
      </c>
      <c r="Y63" s="781" t="s">
        <v>482</v>
      </c>
      <c r="Z63" s="781" t="s">
        <v>482</v>
      </c>
      <c r="AA63" s="789" t="s">
        <v>483</v>
      </c>
      <c r="AB63" s="789" t="s">
        <v>484</v>
      </c>
      <c r="AC63" s="2449" t="s">
        <v>36</v>
      </c>
      <c r="AD63" s="2456" t="s">
        <v>520</v>
      </c>
      <c r="AE63" s="2456" t="s">
        <v>145</v>
      </c>
      <c r="AF63" s="2456" t="s">
        <v>145</v>
      </c>
      <c r="AG63" s="1070"/>
      <c r="AH63" s="1"/>
      <c r="AJ63" s="780">
        <v>117.3</v>
      </c>
      <c r="AK63" s="780">
        <v>8.5</v>
      </c>
      <c r="AL63" s="780">
        <f t="shared" ref="AL63:AL96" si="3">IF(AJ63="","",SUM(AJ63:AK63))</f>
        <v>125.8</v>
      </c>
      <c r="AM63" s="866">
        <f t="shared" si="2"/>
        <v>-34.530000000000015</v>
      </c>
      <c r="AN63" s="866">
        <f>IF(AM63="","",AM63+'Oktober 2023'!AN62)</f>
        <v>-8.9800000000000821</v>
      </c>
    </row>
    <row r="64" spans="1:40" ht="22.35" customHeight="1" x14ac:dyDescent="0.2">
      <c r="A64" s="870"/>
      <c r="B64" s="924" t="s">
        <v>127</v>
      </c>
      <c r="C64" s="2449" t="s">
        <v>32</v>
      </c>
      <c r="D64" s="2449" t="s">
        <v>36</v>
      </c>
      <c r="E64" s="2449" t="s">
        <v>36</v>
      </c>
      <c r="F64" s="1605" t="s">
        <v>35</v>
      </c>
      <c r="G64" s="1605" t="s">
        <v>35</v>
      </c>
      <c r="H64" s="1605" t="s">
        <v>461</v>
      </c>
      <c r="I64" s="1661" t="s">
        <v>461</v>
      </c>
      <c r="J64" s="1605" t="s">
        <v>461</v>
      </c>
      <c r="K64" s="1605" t="s">
        <v>461</v>
      </c>
      <c r="L64" s="1605" t="s">
        <v>461</v>
      </c>
      <c r="M64" s="798"/>
      <c r="N64" s="798"/>
      <c r="O64" s="781" t="s">
        <v>482</v>
      </c>
      <c r="P64" s="781" t="s">
        <v>482</v>
      </c>
      <c r="Q64" s="781" t="s">
        <v>482</v>
      </c>
      <c r="R64" s="781" t="s">
        <v>482</v>
      </c>
      <c r="S64" s="2289" t="s">
        <v>36</v>
      </c>
      <c r="T64" s="2451" t="s">
        <v>0</v>
      </c>
      <c r="U64" s="2451" t="s">
        <v>0</v>
      </c>
      <c r="V64" s="1605" t="s">
        <v>460</v>
      </c>
      <c r="W64" s="1605" t="s">
        <v>460</v>
      </c>
      <c r="X64" s="1605" t="s">
        <v>460</v>
      </c>
      <c r="Y64" s="1605" t="s">
        <v>460</v>
      </c>
      <c r="Z64" s="1605" t="s">
        <v>460</v>
      </c>
      <c r="AA64" s="1605" t="s">
        <v>37</v>
      </c>
      <c r="AB64" s="1605" t="s">
        <v>37</v>
      </c>
      <c r="AC64" s="2449" t="s">
        <v>36</v>
      </c>
      <c r="AD64" s="2449" t="s">
        <v>36</v>
      </c>
      <c r="AE64" s="2449" t="s">
        <v>36</v>
      </c>
      <c r="AF64" s="2449" t="s">
        <v>36</v>
      </c>
      <c r="AG64" s="1070"/>
      <c r="AH64" s="1"/>
      <c r="AJ64" s="780">
        <v>188.45</v>
      </c>
      <c r="AK64" s="780">
        <v>13</v>
      </c>
      <c r="AL64" s="780">
        <f t="shared" si="3"/>
        <v>201.45</v>
      </c>
      <c r="AM64" s="866">
        <f t="shared" si="2"/>
        <v>41.119999999999976</v>
      </c>
      <c r="AN64" s="866">
        <f>IF(AM64="","",AM64+'Oktober 2023'!AN63)</f>
        <v>128.61999999999992</v>
      </c>
    </row>
    <row r="65" spans="1:40" ht="22.35" customHeight="1" thickBot="1" x14ac:dyDescent="0.25">
      <c r="A65" s="870"/>
      <c r="B65" s="924" t="s">
        <v>133</v>
      </c>
      <c r="C65" s="1912">
        <v>9</v>
      </c>
      <c r="D65" s="1566">
        <v>9</v>
      </c>
      <c r="E65" s="1609">
        <v>9</v>
      </c>
      <c r="F65" s="1609" t="s">
        <v>75</v>
      </c>
      <c r="G65" s="1609" t="s">
        <v>76</v>
      </c>
      <c r="H65" s="1609" t="s">
        <v>36</v>
      </c>
      <c r="I65" s="1609" t="s">
        <v>36</v>
      </c>
      <c r="J65" s="1566" t="s">
        <v>36</v>
      </c>
      <c r="K65" s="1609" t="s">
        <v>36</v>
      </c>
      <c r="L65" s="1626" t="s">
        <v>36</v>
      </c>
      <c r="M65" s="1609" t="s">
        <v>82</v>
      </c>
      <c r="N65" s="1626" t="s">
        <v>80</v>
      </c>
      <c r="O65" s="1626">
        <v>6</v>
      </c>
      <c r="P65" s="1626">
        <v>6</v>
      </c>
      <c r="Q65" s="1609">
        <v>6</v>
      </c>
      <c r="R65" s="1609">
        <v>6</v>
      </c>
      <c r="S65" s="1609">
        <v>6</v>
      </c>
      <c r="T65" s="1609"/>
      <c r="U65" s="1609"/>
      <c r="V65" s="1609" t="s">
        <v>36</v>
      </c>
      <c r="W65" s="1566">
        <v>5</v>
      </c>
      <c r="X65" s="1566">
        <v>5</v>
      </c>
      <c r="Y65" s="1566">
        <v>5</v>
      </c>
      <c r="Z65" s="1566">
        <v>5</v>
      </c>
      <c r="AA65" s="1609"/>
      <c r="AB65" s="1609"/>
      <c r="AC65" s="1609" t="s">
        <v>521</v>
      </c>
      <c r="AD65" s="1609" t="s">
        <v>521</v>
      </c>
      <c r="AE65" s="1566">
        <v>7</v>
      </c>
      <c r="AF65" s="1674" t="s">
        <v>521</v>
      </c>
      <c r="AG65" s="1070"/>
      <c r="AH65" s="1"/>
      <c r="AJ65" s="780">
        <v>161.30000000000001</v>
      </c>
      <c r="AK65" s="780">
        <v>11</v>
      </c>
      <c r="AL65" s="780">
        <f t="shared" si="3"/>
        <v>172.3</v>
      </c>
      <c r="AM65" s="866">
        <f t="shared" si="2"/>
        <v>11.969999999999999</v>
      </c>
      <c r="AN65" s="866">
        <f>IF(AM65="","",AM65+'Oktober 2023'!AN64)</f>
        <v>-16.980000000000068</v>
      </c>
    </row>
    <row r="66" spans="1:40" ht="22.35" customHeight="1" thickBot="1" x14ac:dyDescent="0.25">
      <c r="A66" s="870"/>
      <c r="B66" s="924" t="s">
        <v>134</v>
      </c>
      <c r="C66" s="798" t="s">
        <v>36</v>
      </c>
      <c r="D66" s="2449" t="s">
        <v>36</v>
      </c>
      <c r="E66" s="339" t="s">
        <v>139</v>
      </c>
      <c r="F66" s="346" t="s">
        <v>128</v>
      </c>
      <c r="G66" s="346" t="s">
        <v>129</v>
      </c>
      <c r="H66" s="781" t="s">
        <v>482</v>
      </c>
      <c r="I66" s="781" t="s">
        <v>482</v>
      </c>
      <c r="J66" s="781" t="s">
        <v>482</v>
      </c>
      <c r="K66" s="1609" t="s">
        <v>36</v>
      </c>
      <c r="L66" s="1609" t="s">
        <v>36</v>
      </c>
      <c r="M66" s="798"/>
      <c r="N66" s="798"/>
      <c r="O66" s="2448" t="s">
        <v>138</v>
      </c>
      <c r="P66" s="2448" t="s">
        <v>138</v>
      </c>
      <c r="Q66" s="2448" t="s">
        <v>138</v>
      </c>
      <c r="R66" s="2448" t="s">
        <v>138</v>
      </c>
      <c r="S66" s="2448" t="s">
        <v>138</v>
      </c>
      <c r="T66" s="921" t="s">
        <v>117</v>
      </c>
      <c r="U66" s="921" t="s">
        <v>117</v>
      </c>
      <c r="V66" s="1535" t="s">
        <v>36</v>
      </c>
      <c r="W66" s="1535" t="s">
        <v>36</v>
      </c>
      <c r="X66" s="1535" t="s">
        <v>36</v>
      </c>
      <c r="Y66" s="1535" t="s">
        <v>36</v>
      </c>
      <c r="Z66" s="335" t="s">
        <v>485</v>
      </c>
      <c r="AA66" s="335" t="s">
        <v>486</v>
      </c>
      <c r="AB66" s="335" t="s">
        <v>487</v>
      </c>
      <c r="AC66" s="1535" t="s">
        <v>36</v>
      </c>
      <c r="AD66" s="1535" t="s">
        <v>36</v>
      </c>
      <c r="AE66" s="930" t="s">
        <v>162</v>
      </c>
      <c r="AF66" s="1668" t="s">
        <v>36</v>
      </c>
      <c r="AG66" s="1070"/>
      <c r="AH66" s="1"/>
      <c r="AJ66" s="780">
        <v>140.15</v>
      </c>
      <c r="AK66" s="780">
        <v>7.75</v>
      </c>
      <c r="AL66" s="780">
        <f t="shared" si="3"/>
        <v>147.9</v>
      </c>
      <c r="AM66" s="866">
        <f t="shared" si="2"/>
        <v>-12.430000000000007</v>
      </c>
      <c r="AN66" s="866">
        <f>IF(AM66="","",AM66+'Oktober 2023'!AN65)</f>
        <v>-11.580000000000091</v>
      </c>
    </row>
    <row r="67" spans="1:40" ht="22.35" customHeight="1" thickBot="1" x14ac:dyDescent="0.25">
      <c r="A67" s="870"/>
      <c r="B67" s="924" t="s">
        <v>135</v>
      </c>
      <c r="C67" s="1616">
        <v>1</v>
      </c>
      <c r="D67" s="789">
        <v>1</v>
      </c>
      <c r="E67" s="789">
        <v>1</v>
      </c>
      <c r="F67" s="1616"/>
      <c r="G67" s="1616"/>
      <c r="H67" s="2457">
        <v>9</v>
      </c>
      <c r="I67" s="2457">
        <v>9</v>
      </c>
      <c r="J67" s="2457">
        <v>9</v>
      </c>
      <c r="K67" s="2457">
        <v>9</v>
      </c>
      <c r="L67" s="2457">
        <v>9</v>
      </c>
      <c r="M67" s="2457" t="s">
        <v>75</v>
      </c>
      <c r="N67" s="2457" t="s">
        <v>76</v>
      </c>
      <c r="O67" s="2458" t="s">
        <v>36</v>
      </c>
      <c r="P67" s="2458" t="s">
        <v>36</v>
      </c>
      <c r="Q67" s="2458" t="s">
        <v>36</v>
      </c>
      <c r="R67" s="2457" t="s">
        <v>36</v>
      </c>
      <c r="S67" s="2459" t="s">
        <v>36</v>
      </c>
      <c r="T67" s="1287" t="s">
        <v>82</v>
      </c>
      <c r="U67" s="1287" t="s">
        <v>80</v>
      </c>
      <c r="V67" s="1604" t="s">
        <v>36</v>
      </c>
      <c r="W67" s="283" t="s">
        <v>36</v>
      </c>
      <c r="X67" s="1604" t="s">
        <v>36</v>
      </c>
      <c r="Y67" s="1818">
        <v>6</v>
      </c>
      <c r="Z67" s="2457">
        <v>6</v>
      </c>
      <c r="AA67" s="2457"/>
      <c r="AB67" s="2457"/>
      <c r="AC67" s="1674" t="s">
        <v>138</v>
      </c>
      <c r="AD67" s="2457" t="s">
        <v>36</v>
      </c>
      <c r="AE67" s="2457" t="s">
        <v>36</v>
      </c>
      <c r="AF67" s="2457" t="s">
        <v>36</v>
      </c>
      <c r="AG67" s="1070"/>
      <c r="AH67" s="1"/>
      <c r="AJ67" s="780">
        <v>114</v>
      </c>
      <c r="AK67" s="780">
        <v>5.5</v>
      </c>
      <c r="AL67" s="780">
        <f t="shared" si="3"/>
        <v>119.5</v>
      </c>
      <c r="AM67" s="866">
        <f t="shared" si="2"/>
        <v>-40.830000000000013</v>
      </c>
      <c r="AN67" s="866">
        <f>IF(AM67="","",AM67+'Oktober 2023'!AN66)</f>
        <v>25.519999999999925</v>
      </c>
    </row>
    <row r="68" spans="1:40" ht="22.35" customHeight="1" thickBot="1" x14ac:dyDescent="0.25">
      <c r="A68" s="481"/>
      <c r="B68" s="924" t="s">
        <v>137</v>
      </c>
      <c r="C68" s="798">
        <v>25</v>
      </c>
      <c r="D68" s="798">
        <v>25</v>
      </c>
      <c r="E68" s="798">
        <v>25</v>
      </c>
      <c r="F68" s="798"/>
      <c r="G68" s="798" t="s">
        <v>119</v>
      </c>
      <c r="H68" s="789" t="s">
        <v>36</v>
      </c>
      <c r="I68" s="789" t="s">
        <v>36</v>
      </c>
      <c r="J68" s="2449" t="s">
        <v>36</v>
      </c>
      <c r="K68" s="2449" t="s">
        <v>36</v>
      </c>
      <c r="L68" s="2449" t="s">
        <v>36</v>
      </c>
      <c r="M68" s="2391" t="s">
        <v>84</v>
      </c>
      <c r="N68" s="798">
        <v>26</v>
      </c>
      <c r="O68" s="789">
        <v>26</v>
      </c>
      <c r="P68" s="789">
        <v>26</v>
      </c>
      <c r="Q68" s="798">
        <v>26</v>
      </c>
      <c r="R68" s="2415">
        <v>7</v>
      </c>
      <c r="S68" s="2390">
        <v>7</v>
      </c>
      <c r="T68" s="798"/>
      <c r="U68" s="798"/>
      <c r="V68" s="1535" t="s">
        <v>36</v>
      </c>
      <c r="W68" s="1535" t="s">
        <v>36</v>
      </c>
      <c r="X68" s="1535" t="s">
        <v>36</v>
      </c>
      <c r="Y68" s="1666">
        <v>9</v>
      </c>
      <c r="Z68" s="1666">
        <v>9</v>
      </c>
      <c r="AA68" s="1666"/>
      <c r="AB68" s="1666"/>
      <c r="AC68" s="789" t="s">
        <v>36</v>
      </c>
      <c r="AD68" s="789" t="s">
        <v>36</v>
      </c>
      <c r="AE68" s="798" t="s">
        <v>36</v>
      </c>
      <c r="AF68" s="942" t="s">
        <v>32</v>
      </c>
      <c r="AG68" s="975"/>
      <c r="AJ68" s="780">
        <v>111.15</v>
      </c>
      <c r="AK68" s="780">
        <v>6.5</v>
      </c>
      <c r="AL68" s="780">
        <f t="shared" si="3"/>
        <v>117.65</v>
      </c>
      <c r="AM68" s="866">
        <f t="shared" si="2"/>
        <v>-42.680000000000007</v>
      </c>
      <c r="AN68" s="866">
        <f>IF(AM68="","",AM68+'Oktober 2023'!AN67)</f>
        <v>-0.8800000000000523</v>
      </c>
    </row>
    <row r="69" spans="1:40" ht="22.35" customHeight="1" thickBot="1" x14ac:dyDescent="0.25">
      <c r="A69" s="2460"/>
      <c r="B69" s="924" t="s">
        <v>143</v>
      </c>
      <c r="C69" s="2449" t="s">
        <v>36</v>
      </c>
      <c r="D69" s="2449" t="s">
        <v>36</v>
      </c>
      <c r="E69" s="2449" t="s">
        <v>36</v>
      </c>
      <c r="F69" s="798"/>
      <c r="G69" s="798"/>
      <c r="H69" s="1668" t="s">
        <v>422</v>
      </c>
      <c r="I69" s="1684" t="s">
        <v>118</v>
      </c>
      <c r="J69" s="1684" t="s">
        <v>118</v>
      </c>
      <c r="K69" s="1684" t="s">
        <v>118</v>
      </c>
      <c r="L69" s="1684" t="s">
        <v>118</v>
      </c>
      <c r="M69" s="798" t="s">
        <v>117</v>
      </c>
      <c r="N69" s="798" t="s">
        <v>117</v>
      </c>
      <c r="O69" s="2449" t="s">
        <v>36</v>
      </c>
      <c r="P69" s="2449" t="s">
        <v>36</v>
      </c>
      <c r="Q69" s="2450" t="s">
        <v>36</v>
      </c>
      <c r="R69" s="2450" t="s">
        <v>36</v>
      </c>
      <c r="S69" s="2450" t="s">
        <v>36</v>
      </c>
      <c r="T69" s="2409"/>
      <c r="U69" s="798"/>
      <c r="V69" s="789">
        <v>25</v>
      </c>
      <c r="W69" s="789">
        <v>25</v>
      </c>
      <c r="X69" s="789">
        <v>25</v>
      </c>
      <c r="Y69" s="789">
        <v>25</v>
      </c>
      <c r="Z69" s="789" t="s">
        <v>36</v>
      </c>
      <c r="AA69" s="798" t="s">
        <v>119</v>
      </c>
      <c r="AB69" s="798" t="s">
        <v>119</v>
      </c>
      <c r="AC69" s="984" t="s">
        <v>285</v>
      </c>
      <c r="AD69" s="789" t="s">
        <v>36</v>
      </c>
      <c r="AE69" s="1069" t="s">
        <v>32</v>
      </c>
      <c r="AF69" s="1069" t="s">
        <v>32</v>
      </c>
      <c r="AG69" s="1070"/>
      <c r="AH69" s="1"/>
      <c r="AJ69" s="780">
        <v>110</v>
      </c>
      <c r="AK69" s="780">
        <v>8.75</v>
      </c>
      <c r="AL69" s="780">
        <f t="shared" si="3"/>
        <v>118.75</v>
      </c>
      <c r="AM69" s="866">
        <f t="shared" si="2"/>
        <v>-41.580000000000013</v>
      </c>
      <c r="AN69" s="866">
        <f>IF(AM69="","",AM69+'Oktober 2023'!AN68)</f>
        <v>7.269999999999925</v>
      </c>
    </row>
    <row r="70" spans="1:40" ht="22.35" customHeight="1" thickBot="1" x14ac:dyDescent="0.25">
      <c r="A70" s="924"/>
      <c r="B70" s="939" t="s">
        <v>144</v>
      </c>
      <c r="C70" s="930">
        <v>8</v>
      </c>
      <c r="D70" s="930">
        <v>8</v>
      </c>
      <c r="E70" s="930" t="s">
        <v>87</v>
      </c>
      <c r="F70" s="798"/>
      <c r="G70" s="798"/>
      <c r="H70" s="789" t="s">
        <v>32</v>
      </c>
      <c r="I70" s="1605" t="s">
        <v>32</v>
      </c>
      <c r="J70" s="2449" t="s">
        <v>36</v>
      </c>
      <c r="K70" s="2449" t="s">
        <v>36</v>
      </c>
      <c r="L70" s="339" t="s">
        <v>139</v>
      </c>
      <c r="M70" s="346" t="s">
        <v>128</v>
      </c>
      <c r="N70" s="346" t="s">
        <v>129</v>
      </c>
      <c r="O70" s="781" t="s">
        <v>140</v>
      </c>
      <c r="P70" s="781" t="s">
        <v>140</v>
      </c>
      <c r="Q70" s="781" t="s">
        <v>140</v>
      </c>
      <c r="R70" s="781" t="s">
        <v>140</v>
      </c>
      <c r="S70" s="2449" t="s">
        <v>36</v>
      </c>
      <c r="T70" s="798"/>
      <c r="U70" s="798">
        <v>26</v>
      </c>
      <c r="V70" s="789">
        <v>6</v>
      </c>
      <c r="W70" s="789">
        <v>6</v>
      </c>
      <c r="X70" s="798" t="s">
        <v>36</v>
      </c>
      <c r="Y70" s="798">
        <v>3</v>
      </c>
      <c r="Z70" s="335" t="s">
        <v>139</v>
      </c>
      <c r="AA70" s="362" t="s">
        <v>128</v>
      </c>
      <c r="AB70" s="504" t="s">
        <v>522</v>
      </c>
      <c r="AC70" s="780" t="s">
        <v>482</v>
      </c>
      <c r="AD70" s="780" t="s">
        <v>482</v>
      </c>
      <c r="AE70" s="780" t="s">
        <v>482</v>
      </c>
      <c r="AF70" s="780" t="s">
        <v>482</v>
      </c>
      <c r="AG70" s="1070"/>
      <c r="AH70" s="1"/>
      <c r="AJ70" s="780">
        <v>211</v>
      </c>
      <c r="AK70" s="780">
        <v>15.5</v>
      </c>
      <c r="AL70" s="780">
        <f t="shared" si="3"/>
        <v>226.5</v>
      </c>
      <c r="AM70" s="866">
        <f t="shared" si="2"/>
        <v>66.169999999999987</v>
      </c>
      <c r="AN70" s="866">
        <f>IF(AM70="","",AM70+'Oktober 2023'!AN69)</f>
        <v>-81.480000000000047</v>
      </c>
    </row>
    <row r="71" spans="1:40" ht="22.35" customHeight="1" thickBot="1" x14ac:dyDescent="0.25">
      <c r="A71" s="924"/>
      <c r="B71" s="870" t="s">
        <v>147</v>
      </c>
      <c r="C71" s="2449" t="s">
        <v>36</v>
      </c>
      <c r="D71" s="2449" t="s">
        <v>36</v>
      </c>
      <c r="E71" s="2449" t="s">
        <v>36</v>
      </c>
      <c r="F71" s="798"/>
      <c r="G71" s="798"/>
      <c r="H71" s="2449" t="s">
        <v>36</v>
      </c>
      <c r="I71" s="2449" t="s">
        <v>36</v>
      </c>
      <c r="J71" s="2449" t="s">
        <v>36</v>
      </c>
      <c r="K71" s="2449" t="s">
        <v>36</v>
      </c>
      <c r="L71" s="2449" t="s">
        <v>36</v>
      </c>
      <c r="M71" s="798"/>
      <c r="N71" s="798"/>
      <c r="O71" s="2449">
        <v>1</v>
      </c>
      <c r="P71" s="2449">
        <v>1</v>
      </c>
      <c r="Q71" s="2449">
        <v>1</v>
      </c>
      <c r="R71" s="2449">
        <v>26</v>
      </c>
      <c r="S71" s="2449">
        <v>26</v>
      </c>
      <c r="T71" s="798"/>
      <c r="U71" s="798"/>
      <c r="V71" s="2449">
        <v>4</v>
      </c>
      <c r="W71" s="2449">
        <v>4</v>
      </c>
      <c r="X71" s="2449">
        <v>4</v>
      </c>
      <c r="Y71" s="2449">
        <v>4</v>
      </c>
      <c r="Z71" s="2449">
        <v>4</v>
      </c>
      <c r="AA71" s="798"/>
      <c r="AB71" s="798"/>
      <c r="AC71" s="789" t="s">
        <v>145</v>
      </c>
      <c r="AD71" s="789" t="s">
        <v>32</v>
      </c>
      <c r="AE71" s="798">
        <v>1</v>
      </c>
      <c r="AF71" s="798">
        <v>1</v>
      </c>
      <c r="AG71" s="1070"/>
      <c r="AH71" s="1"/>
      <c r="AJ71" s="780">
        <v>125.3</v>
      </c>
      <c r="AK71" s="780">
        <v>1.25</v>
      </c>
      <c r="AL71" s="780">
        <f t="shared" si="3"/>
        <v>126.55</v>
      </c>
      <c r="AM71" s="866">
        <f t="shared" si="2"/>
        <v>-33.780000000000015</v>
      </c>
      <c r="AN71" s="866">
        <f>IF(AM71="","",AM71+'Oktober 2023'!AN70)</f>
        <v>-15.180000000000113</v>
      </c>
    </row>
    <row r="72" spans="1:40" ht="22.35" customHeight="1" thickBot="1" x14ac:dyDescent="0.25">
      <c r="A72" s="924"/>
      <c r="B72" s="870" t="s">
        <v>149</v>
      </c>
      <c r="C72" s="942" t="s">
        <v>32</v>
      </c>
      <c r="D72" s="2450" t="s">
        <v>36</v>
      </c>
      <c r="E72" s="335" t="s">
        <v>485</v>
      </c>
      <c r="F72" s="335" t="s">
        <v>486</v>
      </c>
      <c r="G72" s="335" t="s">
        <v>487</v>
      </c>
      <c r="H72" s="2449" t="s">
        <v>36</v>
      </c>
      <c r="I72" s="786" t="s">
        <v>32</v>
      </c>
      <c r="J72" s="1069" t="s">
        <v>32</v>
      </c>
      <c r="K72" s="1069" t="s">
        <v>32</v>
      </c>
      <c r="L72" s="1069" t="s">
        <v>32</v>
      </c>
      <c r="M72" s="798"/>
      <c r="N72" s="798"/>
      <c r="O72" s="2454" t="s">
        <v>36</v>
      </c>
      <c r="P72" s="2454" t="s">
        <v>36</v>
      </c>
      <c r="Q72" s="2449" t="s">
        <v>36</v>
      </c>
      <c r="R72" s="2449" t="s">
        <v>36</v>
      </c>
      <c r="S72" s="2449" t="s">
        <v>36</v>
      </c>
      <c r="T72" s="798"/>
      <c r="U72" s="798"/>
      <c r="V72" s="2449" t="s">
        <v>146</v>
      </c>
      <c r="W72" s="2449" t="s">
        <v>36</v>
      </c>
      <c r="X72" s="942">
        <v>6</v>
      </c>
      <c r="Y72" s="942">
        <v>6</v>
      </c>
      <c r="Z72" s="483" t="s">
        <v>124</v>
      </c>
      <c r="AA72" s="483" t="s">
        <v>122</v>
      </c>
      <c r="AB72" s="483" t="s">
        <v>123</v>
      </c>
      <c r="AC72" s="2449" t="s">
        <v>36</v>
      </c>
      <c r="AD72" s="2449" t="s">
        <v>36</v>
      </c>
      <c r="AE72" s="2449" t="s">
        <v>36</v>
      </c>
      <c r="AF72" s="789" t="s">
        <v>36</v>
      </c>
      <c r="AG72" s="975"/>
      <c r="AH72" s="1"/>
      <c r="AJ72" s="780">
        <v>117.3</v>
      </c>
      <c r="AK72" s="780">
        <v>5</v>
      </c>
      <c r="AL72" s="780">
        <f t="shared" si="3"/>
        <v>122.3</v>
      </c>
      <c r="AM72" s="866">
        <f t="shared" si="2"/>
        <v>-38.030000000000015</v>
      </c>
      <c r="AN72" s="866">
        <f>IF(AM72="","",AM72+'Oktober 2023'!AN71)</f>
        <v>15.669999999999945</v>
      </c>
    </row>
    <row r="73" spans="1:40" ht="22.35" customHeight="1" x14ac:dyDescent="0.2">
      <c r="A73" s="944"/>
      <c r="B73" s="927" t="s">
        <v>150</v>
      </c>
      <c r="C73" s="798" t="s">
        <v>151</v>
      </c>
      <c r="D73" s="798" t="s">
        <v>151</v>
      </c>
      <c r="E73" s="798" t="s">
        <v>151</v>
      </c>
      <c r="F73" s="798"/>
      <c r="G73" s="798"/>
      <c r="H73" s="798" t="s">
        <v>151</v>
      </c>
      <c r="I73" s="798" t="s">
        <v>151</v>
      </c>
      <c r="J73" s="798" t="s">
        <v>151</v>
      </c>
      <c r="K73" s="798" t="s">
        <v>151</v>
      </c>
      <c r="L73" s="798" t="s">
        <v>151</v>
      </c>
      <c r="M73" s="798"/>
      <c r="N73" s="798"/>
      <c r="O73" s="798" t="s">
        <v>151</v>
      </c>
      <c r="P73" s="798" t="s">
        <v>151</v>
      </c>
      <c r="Q73" s="798" t="s">
        <v>151</v>
      </c>
      <c r="R73" s="798" t="s">
        <v>151</v>
      </c>
      <c r="S73" s="798" t="s">
        <v>151</v>
      </c>
      <c r="T73" s="798"/>
      <c r="U73" s="798"/>
      <c r="V73" s="798" t="s">
        <v>151</v>
      </c>
      <c r="W73" s="798" t="s">
        <v>151</v>
      </c>
      <c r="X73" s="798" t="s">
        <v>151</v>
      </c>
      <c r="Y73" s="798" t="s">
        <v>151</v>
      </c>
      <c r="Z73" s="798" t="s">
        <v>151</v>
      </c>
      <c r="AA73" s="798"/>
      <c r="AB73" s="798"/>
      <c r="AC73" s="798" t="s">
        <v>151</v>
      </c>
      <c r="AD73" s="798" t="s">
        <v>151</v>
      </c>
      <c r="AE73" s="798" t="s">
        <v>151</v>
      </c>
      <c r="AF73" s="798" t="s">
        <v>151</v>
      </c>
      <c r="AG73" s="1070"/>
      <c r="AH73" s="1"/>
      <c r="AJ73" s="780">
        <v>165</v>
      </c>
      <c r="AK73" s="780">
        <v>0</v>
      </c>
      <c r="AL73" s="780">
        <f t="shared" si="3"/>
        <v>165</v>
      </c>
      <c r="AM73" s="866">
        <f t="shared" si="2"/>
        <v>4.6699999999999875</v>
      </c>
      <c r="AN73" s="866">
        <f>IF(AM73="","",AM73+'Oktober 2023'!AN72)</f>
        <v>43.369999999999912</v>
      </c>
    </row>
    <row r="74" spans="1:40" ht="22.35" customHeight="1" thickBot="1" x14ac:dyDescent="0.25">
      <c r="A74" s="944"/>
      <c r="B74" s="870" t="s">
        <v>152</v>
      </c>
      <c r="C74" s="2388">
        <v>4</v>
      </c>
      <c r="D74" s="798" t="s">
        <v>36</v>
      </c>
      <c r="E74" s="798">
        <v>4</v>
      </c>
      <c r="F74" s="798"/>
      <c r="G74" s="798"/>
      <c r="H74" s="789">
        <v>25</v>
      </c>
      <c r="I74" s="984">
        <v>25</v>
      </c>
      <c r="J74" s="789">
        <v>25</v>
      </c>
      <c r="K74" s="789">
        <v>25</v>
      </c>
      <c r="L74" s="789">
        <v>25</v>
      </c>
      <c r="M74" s="798"/>
      <c r="N74" s="798"/>
      <c r="O74" s="786" t="s">
        <v>32</v>
      </c>
      <c r="P74" s="786" t="s">
        <v>32</v>
      </c>
      <c r="Q74" s="1069" t="s">
        <v>32</v>
      </c>
      <c r="R74" s="1069" t="s">
        <v>32</v>
      </c>
      <c r="S74" s="1069" t="s">
        <v>32</v>
      </c>
      <c r="T74" s="798" t="s">
        <v>119</v>
      </c>
      <c r="U74" s="798" t="s">
        <v>119</v>
      </c>
      <c r="V74" s="798">
        <v>26</v>
      </c>
      <c r="W74" s="798">
        <v>26</v>
      </c>
      <c r="X74" s="798">
        <v>26</v>
      </c>
      <c r="Y74" s="798">
        <v>26</v>
      </c>
      <c r="Z74" s="798">
        <v>26</v>
      </c>
      <c r="AA74" s="798"/>
      <c r="AB74" s="798"/>
      <c r="AC74" s="789" t="s">
        <v>36</v>
      </c>
      <c r="AD74" s="789" t="s">
        <v>36</v>
      </c>
      <c r="AE74" s="789" t="s">
        <v>36</v>
      </c>
      <c r="AF74" s="798" t="s">
        <v>36</v>
      </c>
      <c r="AG74" s="923"/>
      <c r="AH74" s="1"/>
      <c r="AJ74" s="780">
        <v>132.30000000000001</v>
      </c>
      <c r="AK74" s="780">
        <v>7</v>
      </c>
      <c r="AL74" s="780">
        <f t="shared" si="3"/>
        <v>139.30000000000001</v>
      </c>
      <c r="AM74" s="866">
        <f t="shared" si="2"/>
        <v>-21.03</v>
      </c>
      <c r="AN74" s="866">
        <f>IF(AM74="","",AM74+'Oktober 2023'!AN73)</f>
        <v>-33.380000000000052</v>
      </c>
    </row>
    <row r="75" spans="1:40" ht="22.35" customHeight="1" thickBot="1" x14ac:dyDescent="0.25">
      <c r="A75" s="944"/>
      <c r="B75" s="1686" t="s">
        <v>160</v>
      </c>
      <c r="C75" s="2449" t="s">
        <v>36</v>
      </c>
      <c r="D75" s="2449" t="s">
        <v>36</v>
      </c>
      <c r="E75" s="2449" t="s">
        <v>36</v>
      </c>
      <c r="F75" s="798"/>
      <c r="G75" s="791"/>
      <c r="H75" s="2449" t="s">
        <v>36</v>
      </c>
      <c r="I75" s="2449" t="s">
        <v>36</v>
      </c>
      <c r="J75" s="2449" t="s">
        <v>36</v>
      </c>
      <c r="K75" s="2449" t="s">
        <v>36</v>
      </c>
      <c r="L75" s="2449" t="s">
        <v>36</v>
      </c>
      <c r="M75" s="798"/>
      <c r="N75" s="798"/>
      <c r="O75" s="2448" t="s">
        <v>162</v>
      </c>
      <c r="P75" s="2461" t="s">
        <v>162</v>
      </c>
      <c r="Q75" s="2461" t="s">
        <v>162</v>
      </c>
      <c r="R75" s="235" t="s">
        <v>162</v>
      </c>
      <c r="S75" s="277" t="s">
        <v>162</v>
      </c>
      <c r="T75" s="798" t="s">
        <v>119</v>
      </c>
      <c r="U75" s="798" t="s">
        <v>119</v>
      </c>
      <c r="V75" s="2462">
        <v>5</v>
      </c>
      <c r="W75" s="2428" t="s">
        <v>467</v>
      </c>
      <c r="X75" s="2414" t="s">
        <v>296</v>
      </c>
      <c r="Y75" s="2414" t="s">
        <v>296</v>
      </c>
      <c r="Z75" s="2414" t="s">
        <v>296</v>
      </c>
      <c r="AA75" s="798"/>
      <c r="AB75" s="791"/>
      <c r="AC75" s="1609">
        <v>5</v>
      </c>
      <c r="AD75" s="1609">
        <v>5</v>
      </c>
      <c r="AE75" s="1566">
        <v>5</v>
      </c>
      <c r="AF75" s="2046">
        <v>5</v>
      </c>
      <c r="AG75" s="923"/>
      <c r="AH75" s="1"/>
      <c r="AJ75" s="780">
        <v>101</v>
      </c>
      <c r="AK75" s="780">
        <v>4.25</v>
      </c>
      <c r="AL75" s="780">
        <f t="shared" ref="AL75:AL78" si="4">IF(AJ75="","",SUM(AJ75:AK75))</f>
        <v>105.25</v>
      </c>
      <c r="AM75" s="866">
        <f t="shared" si="2"/>
        <v>-55.080000000000013</v>
      </c>
      <c r="AN75" s="866">
        <f>IF(AM75="","",AM75+'Oktober 2023'!AN76)</f>
        <v>-1.7100000000000932</v>
      </c>
    </row>
    <row r="76" spans="1:40" ht="22.35" customHeight="1" thickBot="1" x14ac:dyDescent="0.25">
      <c r="A76" s="944"/>
      <c r="B76" s="1690" t="s">
        <v>164</v>
      </c>
      <c r="C76" s="798" t="s">
        <v>36</v>
      </c>
      <c r="D76" s="798" t="s">
        <v>36</v>
      </c>
      <c r="E76" s="339" t="s">
        <v>36</v>
      </c>
      <c r="F76" s="346" t="s">
        <v>0</v>
      </c>
      <c r="G76" s="346" t="s">
        <v>0</v>
      </c>
      <c r="H76" s="2449">
        <v>5</v>
      </c>
      <c r="I76" s="2454">
        <v>5</v>
      </c>
      <c r="J76" s="798">
        <v>5</v>
      </c>
      <c r="K76" s="798">
        <v>5</v>
      </c>
      <c r="L76" s="798">
        <v>5</v>
      </c>
      <c r="M76" s="798" t="s">
        <v>119</v>
      </c>
      <c r="N76" s="2391" t="s">
        <v>84</v>
      </c>
      <c r="O76" s="2391">
        <v>7</v>
      </c>
      <c r="P76" s="2391">
        <v>7</v>
      </c>
      <c r="Q76" s="2463">
        <v>7</v>
      </c>
      <c r="R76" s="942" t="s">
        <v>32</v>
      </c>
      <c r="S76" s="942" t="s">
        <v>32</v>
      </c>
      <c r="T76" s="798" t="s">
        <v>119</v>
      </c>
      <c r="U76" s="798" t="s">
        <v>119</v>
      </c>
      <c r="V76" s="1423" t="s">
        <v>154</v>
      </c>
      <c r="W76" s="1423" t="s">
        <v>154</v>
      </c>
      <c r="X76" s="781" t="s">
        <v>154</v>
      </c>
      <c r="Y76" s="781" t="s">
        <v>154</v>
      </c>
      <c r="Z76" s="781" t="s">
        <v>154</v>
      </c>
      <c r="AA76" s="921" t="s">
        <v>84</v>
      </c>
      <c r="AB76" s="921" t="s">
        <v>84</v>
      </c>
      <c r="AC76" s="789" t="s">
        <v>36</v>
      </c>
      <c r="AD76" s="789" t="s">
        <v>36</v>
      </c>
      <c r="AE76" s="789" t="s">
        <v>36</v>
      </c>
      <c r="AF76" s="789" t="s">
        <v>36</v>
      </c>
      <c r="AG76" s="923"/>
      <c r="AH76" s="1"/>
      <c r="AJ76" s="780">
        <v>124.3</v>
      </c>
      <c r="AK76" s="780">
        <v>5</v>
      </c>
      <c r="AL76" s="780">
        <f t="shared" si="4"/>
        <v>129.30000000000001</v>
      </c>
      <c r="AM76" s="866">
        <f t="shared" si="2"/>
        <v>-31.03</v>
      </c>
      <c r="AN76" s="866">
        <f>IF(AM76="","",AM76+'Oktober 2023'!AN77)</f>
        <v>20.509999999999891</v>
      </c>
    </row>
    <row r="77" spans="1:40" ht="22.35" customHeight="1" thickBot="1" x14ac:dyDescent="0.25">
      <c r="A77" s="944"/>
      <c r="B77" s="2181" t="s">
        <v>165</v>
      </c>
      <c r="C77" s="798" t="s">
        <v>36</v>
      </c>
      <c r="D77" s="2388">
        <v>4</v>
      </c>
      <c r="E77" s="798" t="s">
        <v>36</v>
      </c>
      <c r="F77" s="798"/>
      <c r="G77" s="798"/>
      <c r="H77" s="921" t="s">
        <v>32</v>
      </c>
      <c r="I77" s="789">
        <v>3</v>
      </c>
      <c r="J77" s="2449" t="s">
        <v>36</v>
      </c>
      <c r="K77" s="2449" t="s">
        <v>36</v>
      </c>
      <c r="L77" s="2449" t="s">
        <v>36</v>
      </c>
      <c r="M77" s="798"/>
      <c r="N77" s="798"/>
      <c r="O77" s="2391">
        <v>11</v>
      </c>
      <c r="P77" s="2391">
        <v>11</v>
      </c>
      <c r="Q77" s="2391">
        <v>11</v>
      </c>
      <c r="R77" s="2443">
        <v>11</v>
      </c>
      <c r="S77" s="2391">
        <v>11</v>
      </c>
      <c r="T77" s="2391" t="s">
        <v>73</v>
      </c>
      <c r="U77" s="2391" t="s">
        <v>73</v>
      </c>
      <c r="V77" s="789" t="s">
        <v>36</v>
      </c>
      <c r="W77" s="789" t="s">
        <v>36</v>
      </c>
      <c r="X77" s="789" t="s">
        <v>36</v>
      </c>
      <c r="Y77" s="789" t="s">
        <v>36</v>
      </c>
      <c r="Z77" s="789" t="s">
        <v>36</v>
      </c>
      <c r="AA77" s="798"/>
      <c r="AB77" s="798"/>
      <c r="AC77" s="2449">
        <v>25</v>
      </c>
      <c r="AD77" s="2449">
        <v>25</v>
      </c>
      <c r="AE77" s="2449">
        <v>25</v>
      </c>
      <c r="AF77" s="2450">
        <v>25</v>
      </c>
      <c r="AG77" s="923"/>
      <c r="AH77" s="1"/>
      <c r="AJ77" s="780">
        <v>126.15</v>
      </c>
      <c r="AK77" s="780">
        <v>8.5</v>
      </c>
      <c r="AL77" s="780">
        <f t="shared" si="4"/>
        <v>134.65</v>
      </c>
      <c r="AM77" s="866">
        <f t="shared" si="2"/>
        <v>-25.680000000000007</v>
      </c>
      <c r="AN77" s="866">
        <f>IF(AM77="","",AM77+'Oktober 2023'!AN78)</f>
        <v>45.859999999999886</v>
      </c>
    </row>
    <row r="78" spans="1:40" ht="22.35" customHeight="1" x14ac:dyDescent="0.2">
      <c r="A78" s="944"/>
      <c r="B78" s="1691" t="s">
        <v>167</v>
      </c>
      <c r="C78" s="781" t="s">
        <v>482</v>
      </c>
      <c r="D78" s="781" t="s">
        <v>482</v>
      </c>
      <c r="E78" s="781" t="s">
        <v>482</v>
      </c>
      <c r="F78" s="789" t="s">
        <v>483</v>
      </c>
      <c r="G78" s="789" t="s">
        <v>484</v>
      </c>
      <c r="H78" s="2449" t="s">
        <v>36</v>
      </c>
      <c r="I78" s="2449" t="s">
        <v>36</v>
      </c>
      <c r="J78" s="2449" t="s">
        <v>36</v>
      </c>
      <c r="K78" s="2449" t="s">
        <v>36</v>
      </c>
      <c r="L78" s="2449" t="s">
        <v>36</v>
      </c>
      <c r="M78" s="922"/>
      <c r="N78" s="798"/>
      <c r="O78" s="2449" t="s">
        <v>36</v>
      </c>
      <c r="P78" s="2449" t="s">
        <v>36</v>
      </c>
      <c r="Q78" s="2449" t="s">
        <v>36</v>
      </c>
      <c r="R78" s="2449" t="s">
        <v>36</v>
      </c>
      <c r="S78" s="781" t="s">
        <v>482</v>
      </c>
      <c r="T78" s="789" t="s">
        <v>483</v>
      </c>
      <c r="U78" s="789" t="s">
        <v>484</v>
      </c>
      <c r="V78" s="789" t="s">
        <v>36</v>
      </c>
      <c r="W78" s="789" t="s">
        <v>36</v>
      </c>
      <c r="X78" s="789" t="s">
        <v>36</v>
      </c>
      <c r="Y78" s="789" t="s">
        <v>36</v>
      </c>
      <c r="Z78" s="789" t="s">
        <v>36</v>
      </c>
      <c r="AA78" s="921" t="s">
        <v>128</v>
      </c>
      <c r="AB78" s="921" t="s">
        <v>129</v>
      </c>
      <c r="AC78" s="798" t="s">
        <v>36</v>
      </c>
      <c r="AD78" s="798" t="s">
        <v>36</v>
      </c>
      <c r="AE78" s="798" t="s">
        <v>36</v>
      </c>
      <c r="AF78" s="798" t="s">
        <v>36</v>
      </c>
      <c r="AG78" s="923"/>
      <c r="AH78" s="1"/>
      <c r="AJ78" s="780">
        <v>111.15</v>
      </c>
      <c r="AK78" s="780">
        <v>5.5</v>
      </c>
      <c r="AL78" s="780">
        <f t="shared" si="4"/>
        <v>116.65</v>
      </c>
      <c r="AM78" s="866">
        <f t="shared" si="2"/>
        <v>-43.680000000000007</v>
      </c>
      <c r="AN78" s="866">
        <f>IF(AM78="","",AM78+'Oktober 2023'!AN79)</f>
        <v>116.65999999999994</v>
      </c>
    </row>
    <row r="79" spans="1:40" ht="22.35" customHeight="1" x14ac:dyDescent="0.2">
      <c r="A79" s="944"/>
      <c r="B79" s="870" t="s">
        <v>264</v>
      </c>
      <c r="C79" s="2258" t="s">
        <v>32</v>
      </c>
      <c r="D79" s="2258" t="s">
        <v>32</v>
      </c>
      <c r="E79" s="2258" t="s">
        <v>32</v>
      </c>
      <c r="F79" s="2258"/>
      <c r="G79" s="2258"/>
      <c r="H79" s="801" t="s">
        <v>32</v>
      </c>
      <c r="I79" s="801" t="s">
        <v>32</v>
      </c>
      <c r="J79" s="2258" t="s">
        <v>32</v>
      </c>
      <c r="K79" s="2258" t="s">
        <v>32</v>
      </c>
      <c r="L79" s="2258" t="s">
        <v>32</v>
      </c>
      <c r="M79" s="2258"/>
      <c r="N79" s="2258"/>
      <c r="O79" s="801" t="s">
        <v>32</v>
      </c>
      <c r="P79" s="801" t="s">
        <v>32</v>
      </c>
      <c r="Q79" s="2258" t="s">
        <v>32</v>
      </c>
      <c r="R79" s="2258" t="s">
        <v>32</v>
      </c>
      <c r="S79" s="2258" t="s">
        <v>32</v>
      </c>
      <c r="T79" s="2258"/>
      <c r="U79" s="2258"/>
      <c r="V79" s="801" t="s">
        <v>32</v>
      </c>
      <c r="W79" s="801" t="s">
        <v>32</v>
      </c>
      <c r="X79" s="2258" t="s">
        <v>32</v>
      </c>
      <c r="Y79" s="2258" t="s">
        <v>32</v>
      </c>
      <c r="Z79" s="2258" t="s">
        <v>32</v>
      </c>
      <c r="AA79" s="2258"/>
      <c r="AB79" s="2258"/>
      <c r="AC79" s="801" t="s">
        <v>32</v>
      </c>
      <c r="AD79" s="801" t="s">
        <v>32</v>
      </c>
      <c r="AE79" s="2258" t="s">
        <v>32</v>
      </c>
      <c r="AF79" s="2258" t="s">
        <v>32</v>
      </c>
      <c r="AG79" s="2464"/>
      <c r="AH79" s="1"/>
      <c r="AJ79" s="780">
        <v>163.30000000000001</v>
      </c>
      <c r="AK79" s="780"/>
      <c r="AL79" s="780">
        <f t="shared" ref="AL79:AL86" si="5">IF(AJ79="","",SUM(AJ79:AK79))</f>
        <v>163.30000000000001</v>
      </c>
      <c r="AM79" s="866">
        <f t="shared" si="2"/>
        <v>2.9699999999999989</v>
      </c>
      <c r="AN79" s="866">
        <f>IF(AM79="","",AM79+'Oktober 2023'!AN80)</f>
        <v>-31.720000000000027</v>
      </c>
    </row>
    <row r="80" spans="1:40" ht="22.35" customHeight="1" thickBot="1" x14ac:dyDescent="0.25">
      <c r="A80" s="944"/>
      <c r="B80" s="939" t="s">
        <v>425</v>
      </c>
      <c r="C80" s="798">
        <v>3</v>
      </c>
      <c r="D80" s="798">
        <v>3</v>
      </c>
      <c r="E80" s="798">
        <v>3</v>
      </c>
      <c r="F80" s="798"/>
      <c r="G80" s="798"/>
      <c r="H80" s="789">
        <v>3</v>
      </c>
      <c r="I80" s="1605" t="s">
        <v>32</v>
      </c>
      <c r="J80" s="798" t="s">
        <v>36</v>
      </c>
      <c r="K80" s="798" t="s">
        <v>36</v>
      </c>
      <c r="L80" s="483" t="s">
        <v>124</v>
      </c>
      <c r="M80" s="483" t="s">
        <v>122</v>
      </c>
      <c r="N80" s="483" t="s">
        <v>123</v>
      </c>
      <c r="O80" s="798" t="s">
        <v>36</v>
      </c>
      <c r="P80" s="789" t="s">
        <v>36</v>
      </c>
      <c r="Q80" s="789" t="s">
        <v>36</v>
      </c>
      <c r="R80" s="951" t="s">
        <v>482</v>
      </c>
      <c r="S80" s="335" t="s">
        <v>485</v>
      </c>
      <c r="T80" s="335" t="s">
        <v>486</v>
      </c>
      <c r="U80" s="335" t="s">
        <v>487</v>
      </c>
      <c r="V80" s="789" t="s">
        <v>36</v>
      </c>
      <c r="W80" s="789" t="s">
        <v>36</v>
      </c>
      <c r="X80" s="921">
        <v>6</v>
      </c>
      <c r="Y80" s="921">
        <v>6</v>
      </c>
      <c r="Z80" s="789" t="s">
        <v>36</v>
      </c>
      <c r="AA80" s="2465" t="s">
        <v>80</v>
      </c>
      <c r="AB80" s="2465" t="s">
        <v>80</v>
      </c>
      <c r="AC80" s="2465">
        <v>8</v>
      </c>
      <c r="AD80" s="2465">
        <v>8</v>
      </c>
      <c r="AE80" s="2465">
        <v>8</v>
      </c>
      <c r="AF80" s="2465">
        <v>8</v>
      </c>
      <c r="AG80" s="923"/>
      <c r="AH80" s="1"/>
      <c r="AJ80" s="780">
        <v>161.27000000000001</v>
      </c>
      <c r="AK80" s="780">
        <v>7.5</v>
      </c>
      <c r="AL80" s="780">
        <f t="shared" si="5"/>
        <v>168.77</v>
      </c>
      <c r="AM80" s="866">
        <f t="shared" si="2"/>
        <v>8.4399999999999977</v>
      </c>
      <c r="AN80" s="866">
        <f>IF(AM80="","",AM80+'Oktober 2023'!AN81)</f>
        <v>6.0999999999999943</v>
      </c>
    </row>
    <row r="81" spans="1:40" ht="22.35" customHeight="1" thickBot="1" x14ac:dyDescent="0.25">
      <c r="A81" s="944"/>
      <c r="B81" s="939" t="s">
        <v>426</v>
      </c>
      <c r="C81" s="798" t="s">
        <v>32</v>
      </c>
      <c r="D81" s="798" t="s">
        <v>32</v>
      </c>
      <c r="E81" s="798" t="s">
        <v>32</v>
      </c>
      <c r="F81" s="798"/>
      <c r="G81" s="798">
        <v>26</v>
      </c>
      <c r="H81" s="798">
        <v>26</v>
      </c>
      <c r="I81" s="798">
        <v>26</v>
      </c>
      <c r="J81" s="798">
        <v>26</v>
      </c>
      <c r="K81" s="798">
        <v>26</v>
      </c>
      <c r="L81" s="798">
        <v>26</v>
      </c>
      <c r="M81" s="798"/>
      <c r="N81" s="798"/>
      <c r="O81" s="798" t="s">
        <v>32</v>
      </c>
      <c r="P81" s="798" t="s">
        <v>32</v>
      </c>
      <c r="Q81" s="798" t="s">
        <v>32</v>
      </c>
      <c r="R81" s="798" t="s">
        <v>32</v>
      </c>
      <c r="S81" s="798" t="s">
        <v>32</v>
      </c>
      <c r="T81" s="483" t="s">
        <v>119</v>
      </c>
      <c r="U81" s="505"/>
      <c r="V81" s="798" t="s">
        <v>32</v>
      </c>
      <c r="W81" s="798" t="s">
        <v>32</v>
      </c>
      <c r="X81" s="798" t="s">
        <v>32</v>
      </c>
      <c r="Y81" s="798" t="s">
        <v>32</v>
      </c>
      <c r="Z81" s="798" t="s">
        <v>32</v>
      </c>
      <c r="AA81" s="798" t="s">
        <v>119</v>
      </c>
      <c r="AB81" s="798">
        <v>26</v>
      </c>
      <c r="AC81" s="798">
        <v>26</v>
      </c>
      <c r="AD81" s="798">
        <v>26</v>
      </c>
      <c r="AE81" s="798">
        <v>26</v>
      </c>
      <c r="AF81" s="798">
        <v>26</v>
      </c>
      <c r="AG81" s="923"/>
      <c r="AH81" s="1"/>
      <c r="AJ81" s="780">
        <v>200.3</v>
      </c>
      <c r="AK81" s="780">
        <v>5.5</v>
      </c>
      <c r="AL81" s="780">
        <f t="shared" si="5"/>
        <v>205.8</v>
      </c>
      <c r="AM81" s="866">
        <f t="shared" si="2"/>
        <v>45.47</v>
      </c>
      <c r="AN81" s="866">
        <f>IF(AM81="","",AM81+'Oktober 2023'!AN82)</f>
        <v>92.079999999999956</v>
      </c>
    </row>
    <row r="82" spans="1:40" ht="22.35" customHeight="1" thickBot="1" x14ac:dyDescent="0.25">
      <c r="A82" s="496"/>
      <c r="B82" s="2466" t="s">
        <v>83</v>
      </c>
      <c r="C82" s="2467">
        <v>10</v>
      </c>
      <c r="D82" s="2468">
        <v>10</v>
      </c>
      <c r="E82" s="2469">
        <v>10</v>
      </c>
      <c r="F82" s="2469" t="s">
        <v>76</v>
      </c>
      <c r="G82" s="2469" t="s">
        <v>76</v>
      </c>
      <c r="H82" s="2469" t="s">
        <v>36</v>
      </c>
      <c r="I82" s="2470" t="s">
        <v>36</v>
      </c>
      <c r="J82" s="2471" t="s">
        <v>36</v>
      </c>
      <c r="K82" s="2468">
        <v>6</v>
      </c>
      <c r="L82" s="2468" t="s">
        <v>36</v>
      </c>
      <c r="M82" s="961"/>
      <c r="N82" s="961"/>
      <c r="O82" s="961">
        <v>3</v>
      </c>
      <c r="P82" s="961">
        <v>3</v>
      </c>
      <c r="Q82" s="961">
        <v>3</v>
      </c>
      <c r="R82" s="961">
        <v>3</v>
      </c>
      <c r="S82" s="961">
        <v>3</v>
      </c>
      <c r="T82" s="961" t="s">
        <v>119</v>
      </c>
      <c r="U82" s="961"/>
      <c r="V82" s="942" t="s">
        <v>32</v>
      </c>
      <c r="W82" s="942" t="s">
        <v>32</v>
      </c>
      <c r="X82" s="942" t="s">
        <v>32</v>
      </c>
      <c r="Y82" s="942" t="s">
        <v>32</v>
      </c>
      <c r="Z82" s="942" t="s">
        <v>32</v>
      </c>
      <c r="AA82" s="942"/>
      <c r="AB82" s="942"/>
      <c r="AC82" s="942" t="s">
        <v>32</v>
      </c>
      <c r="AD82" s="942" t="s">
        <v>32</v>
      </c>
      <c r="AE82" s="942" t="s">
        <v>32</v>
      </c>
      <c r="AF82" s="942" t="s">
        <v>32</v>
      </c>
      <c r="AG82" s="943"/>
      <c r="AH82" s="1"/>
      <c r="AJ82" s="780">
        <v>184.27</v>
      </c>
      <c r="AK82" s="780">
        <v>4.5</v>
      </c>
      <c r="AL82" s="780">
        <f t="shared" si="5"/>
        <v>188.77</v>
      </c>
      <c r="AM82" s="866">
        <f t="shared" si="2"/>
        <v>28.439999999999998</v>
      </c>
      <c r="AN82" s="866">
        <f>IF(AM82="","",AM82+'Oktober 2023'!AN83)</f>
        <v>7.8299999999999841</v>
      </c>
    </row>
    <row r="83" spans="1:40" ht="22.35" customHeight="1" thickBot="1" x14ac:dyDescent="0.25">
      <c r="A83" s="944"/>
      <c r="B83" s="1752" t="s">
        <v>227</v>
      </c>
      <c r="C83" s="2390" t="s">
        <v>36</v>
      </c>
      <c r="D83" s="2390" t="s">
        <v>36</v>
      </c>
      <c r="E83" s="483" t="s">
        <v>124</v>
      </c>
      <c r="F83" s="483" t="s">
        <v>122</v>
      </c>
      <c r="G83" s="483" t="s">
        <v>123</v>
      </c>
      <c r="H83" s="2390" t="s">
        <v>36</v>
      </c>
      <c r="I83" s="2390" t="s">
        <v>36</v>
      </c>
      <c r="J83" s="2390">
        <v>3</v>
      </c>
      <c r="K83" s="1535">
        <v>3</v>
      </c>
      <c r="L83" s="1535">
        <v>4</v>
      </c>
      <c r="M83" s="1535"/>
      <c r="N83" s="1535"/>
      <c r="O83" s="1535" t="s">
        <v>36</v>
      </c>
      <c r="P83" s="1535">
        <v>4</v>
      </c>
      <c r="Q83" s="2472" t="s">
        <v>36</v>
      </c>
      <c r="R83" s="2473" t="s">
        <v>36</v>
      </c>
      <c r="S83" s="483" t="s">
        <v>124</v>
      </c>
      <c r="T83" s="483" t="s">
        <v>122</v>
      </c>
      <c r="U83" s="483" t="s">
        <v>123</v>
      </c>
      <c r="V83" s="2390" t="s">
        <v>36</v>
      </c>
      <c r="W83" s="2472" t="s">
        <v>36</v>
      </c>
      <c r="X83" s="2414" t="s">
        <v>36</v>
      </c>
      <c r="Y83" s="2472" t="s">
        <v>36</v>
      </c>
      <c r="Z83" s="1535" t="s">
        <v>145</v>
      </c>
      <c r="AA83" s="1604" t="s">
        <v>0</v>
      </c>
      <c r="AB83" s="1535" t="s">
        <v>0</v>
      </c>
      <c r="AC83" s="789">
        <v>4</v>
      </c>
      <c r="AD83" s="1536">
        <v>4</v>
      </c>
      <c r="AE83" s="789">
        <v>4</v>
      </c>
      <c r="AF83" s="1536">
        <v>4</v>
      </c>
      <c r="AG83" s="1958"/>
      <c r="AH83" s="1"/>
      <c r="AJ83" s="780">
        <v>128</v>
      </c>
      <c r="AK83" s="780">
        <v>5</v>
      </c>
      <c r="AL83" s="780">
        <f t="shared" si="5"/>
        <v>133</v>
      </c>
      <c r="AM83" s="866">
        <f t="shared" si="2"/>
        <v>-27.330000000000013</v>
      </c>
      <c r="AN83" s="866">
        <f>IF(AM83="","",AM83+'Oktober 2023'!AN84)</f>
        <v>-54.910000000000025</v>
      </c>
    </row>
    <row r="84" spans="1:40" ht="22.35" customHeight="1" x14ac:dyDescent="0.2">
      <c r="A84" s="944"/>
      <c r="B84" s="1752" t="s">
        <v>226</v>
      </c>
      <c r="C84" s="781" t="s">
        <v>136</v>
      </c>
      <c r="D84" s="781" t="s">
        <v>136</v>
      </c>
      <c r="E84" s="781" t="s">
        <v>136</v>
      </c>
      <c r="F84" s="1550"/>
      <c r="G84" s="1550"/>
      <c r="H84" s="1535" t="s">
        <v>132</v>
      </c>
      <c r="I84" s="1605" t="s">
        <v>32</v>
      </c>
      <c r="J84" s="1535" t="s">
        <v>166</v>
      </c>
      <c r="K84" s="1753" t="s">
        <v>166</v>
      </c>
      <c r="L84" s="1753">
        <v>3</v>
      </c>
      <c r="M84" s="1535"/>
      <c r="N84" s="1535"/>
      <c r="O84" s="1668" t="s">
        <v>422</v>
      </c>
      <c r="P84" s="1539" t="s">
        <v>118</v>
      </c>
      <c r="Q84" s="1539" t="s">
        <v>118</v>
      </c>
      <c r="R84" s="1539" t="s">
        <v>118</v>
      </c>
      <c r="S84" s="1539" t="s">
        <v>118</v>
      </c>
      <c r="T84" s="1666" t="s">
        <v>117</v>
      </c>
      <c r="U84" s="1539" t="s">
        <v>117</v>
      </c>
      <c r="V84" s="1550" t="s">
        <v>36</v>
      </c>
      <c r="W84" s="1550" t="s">
        <v>36</v>
      </c>
      <c r="X84" s="1550" t="s">
        <v>36</v>
      </c>
      <c r="Y84" s="1550" t="s">
        <v>36</v>
      </c>
      <c r="Z84" s="1550" t="s">
        <v>36</v>
      </c>
      <c r="AA84" s="1550"/>
      <c r="AB84" s="1550"/>
      <c r="AC84" s="2394" t="s">
        <v>225</v>
      </c>
      <c r="AD84" s="2394" t="s">
        <v>225</v>
      </c>
      <c r="AE84" s="2394" t="s">
        <v>225</v>
      </c>
      <c r="AF84" s="2394" t="s">
        <v>225</v>
      </c>
      <c r="AG84" s="1958"/>
      <c r="AH84" s="1"/>
      <c r="AJ84" s="780">
        <v>161.15</v>
      </c>
      <c r="AK84" s="780"/>
      <c r="AL84" s="780">
        <f t="shared" si="5"/>
        <v>161.15</v>
      </c>
      <c r="AM84" s="866">
        <f t="shared" si="2"/>
        <v>0.81999999999999318</v>
      </c>
      <c r="AN84" s="866">
        <f>IF(AM84="","",AM84)</f>
        <v>0.81999999999999318</v>
      </c>
    </row>
    <row r="85" spans="1:40" ht="22.35" customHeight="1" x14ac:dyDescent="0.2">
      <c r="A85" s="944"/>
      <c r="B85" s="924"/>
      <c r="C85" s="789"/>
      <c r="D85" s="792"/>
      <c r="E85" s="781"/>
      <c r="F85" s="781"/>
      <c r="G85" s="781"/>
      <c r="H85" s="781"/>
      <c r="I85" s="781"/>
      <c r="J85" s="792"/>
      <c r="K85" s="792"/>
      <c r="L85" s="792"/>
      <c r="M85" s="2474"/>
      <c r="N85" s="2474"/>
      <c r="O85" s="2474"/>
      <c r="P85" s="2474"/>
      <c r="Q85" s="2474"/>
      <c r="R85" s="2474"/>
      <c r="S85" s="2474"/>
      <c r="T85" s="2474"/>
      <c r="U85" s="2474"/>
      <c r="V85" s="2474"/>
      <c r="W85" s="2474"/>
      <c r="X85" s="2474"/>
      <c r="Y85" s="2474"/>
      <c r="Z85" s="2474"/>
      <c r="AA85" s="2474"/>
      <c r="AB85" s="2474"/>
      <c r="AC85" s="2474"/>
      <c r="AD85" s="2474"/>
      <c r="AE85" s="2474"/>
      <c r="AF85" s="2474"/>
      <c r="AG85" s="1958"/>
      <c r="AH85" s="1"/>
      <c r="AJ85" s="780">
        <f t="shared" ref="AJ85:AJ88" si="6">$AJ$12</f>
        <v>160.33000000000001</v>
      </c>
      <c r="AK85" s="780"/>
      <c r="AL85" s="780">
        <f t="shared" si="5"/>
        <v>160.33000000000001</v>
      </c>
      <c r="AM85" s="866">
        <f t="shared" si="2"/>
        <v>0</v>
      </c>
      <c r="AN85" s="866">
        <f>IF(AM85="","",AM85+'Oktober 2023'!AN86)</f>
        <v>-20.080000000000013</v>
      </c>
    </row>
    <row r="86" spans="1:40" ht="22.35" customHeight="1" x14ac:dyDescent="0.2">
      <c r="A86" s="944"/>
      <c r="B86" s="924"/>
      <c r="C86" s="789"/>
      <c r="D86" s="792"/>
      <c r="E86" s="781"/>
      <c r="F86" s="781"/>
      <c r="G86" s="781"/>
      <c r="H86" s="781"/>
      <c r="I86" s="781"/>
      <c r="J86" s="792"/>
      <c r="K86" s="792"/>
      <c r="L86" s="792"/>
      <c r="M86" s="2474"/>
      <c r="N86" s="2474"/>
      <c r="O86" s="2474"/>
      <c r="P86" s="2474"/>
      <c r="Q86" s="2474"/>
      <c r="R86" s="2474"/>
      <c r="S86" s="2474"/>
      <c r="T86" s="2474"/>
      <c r="U86" s="2474"/>
      <c r="V86" s="2474"/>
      <c r="W86" s="2474"/>
      <c r="X86" s="2474"/>
      <c r="Y86" s="2474"/>
      <c r="Z86" s="2474"/>
      <c r="AA86" s="2474"/>
      <c r="AB86" s="2474"/>
      <c r="AC86" s="2474"/>
      <c r="AD86" s="2474"/>
      <c r="AE86" s="2474"/>
      <c r="AF86" s="2474"/>
      <c r="AG86" s="1958"/>
      <c r="AH86" s="1"/>
      <c r="AJ86" s="780">
        <f t="shared" si="6"/>
        <v>160.33000000000001</v>
      </c>
      <c r="AK86" s="780"/>
      <c r="AL86" s="780">
        <f t="shared" si="5"/>
        <v>160.33000000000001</v>
      </c>
      <c r="AM86" s="866">
        <f t="shared" si="2"/>
        <v>0</v>
      </c>
      <c r="AN86" s="866">
        <f>IF(AM86="","",AM86+'Oktober 2023'!AN87)</f>
        <v>0</v>
      </c>
    </row>
    <row r="87" spans="1:40" ht="22.35" customHeight="1" thickBot="1" x14ac:dyDescent="0.25">
      <c r="A87" s="496"/>
      <c r="B87" s="2475"/>
      <c r="C87" s="1700"/>
      <c r="D87" s="2476"/>
      <c r="E87" s="1700"/>
      <c r="F87" s="483"/>
      <c r="G87" s="483"/>
      <c r="H87" s="483"/>
      <c r="I87" s="483"/>
      <c r="J87" s="483"/>
      <c r="K87" s="483"/>
      <c r="L87" s="483"/>
      <c r="M87" s="483"/>
      <c r="N87" s="483"/>
      <c r="O87" s="483"/>
      <c r="P87" s="483"/>
      <c r="Q87" s="483"/>
      <c r="R87" s="483"/>
      <c r="S87" s="483"/>
      <c r="T87" s="1700"/>
      <c r="U87" s="1700"/>
      <c r="V87" s="2477"/>
      <c r="W87" s="1700"/>
      <c r="X87" s="1700"/>
      <c r="Y87" s="483"/>
      <c r="Z87" s="1700"/>
      <c r="AA87" s="1700"/>
      <c r="AB87" s="1700"/>
      <c r="AC87" s="1700"/>
      <c r="AD87" s="1700"/>
      <c r="AE87" s="2476"/>
      <c r="AF87" s="1700"/>
      <c r="AG87" s="1466"/>
      <c r="AH87" s="1"/>
      <c r="AJ87" s="780">
        <f t="shared" si="6"/>
        <v>160.33000000000001</v>
      </c>
      <c r="AK87" s="780"/>
      <c r="AL87" s="780">
        <f>IF(AJ87="","",SUM(AJ87:AK87))</f>
        <v>160.33000000000001</v>
      </c>
      <c r="AM87" s="866">
        <f t="shared" si="2"/>
        <v>0</v>
      </c>
      <c r="AN87" s="866">
        <f>IF(AM87="","",AM87+'Oktober 2023'!AN84)</f>
        <v>-27.580000000000013</v>
      </c>
    </row>
    <row r="88" spans="1:40" ht="22.35" customHeight="1" thickBot="1" x14ac:dyDescent="0.25">
      <c r="A88" s="293"/>
      <c r="B88" s="294" t="s">
        <v>177</v>
      </c>
      <c r="C88" s="295">
        <v>1</v>
      </c>
      <c r="D88" s="295">
        <v>2</v>
      </c>
      <c r="E88" s="295">
        <v>3</v>
      </c>
      <c r="F88" s="296">
        <v>4</v>
      </c>
      <c r="G88" s="296">
        <v>5</v>
      </c>
      <c r="H88" s="295">
        <v>6</v>
      </c>
      <c r="I88" s="295">
        <v>7</v>
      </c>
      <c r="J88" s="295">
        <v>8</v>
      </c>
      <c r="K88" s="295">
        <v>9</v>
      </c>
      <c r="L88" s="295">
        <v>10</v>
      </c>
      <c r="M88" s="296">
        <v>11</v>
      </c>
      <c r="N88" s="296">
        <v>12</v>
      </c>
      <c r="O88" s="295">
        <v>13</v>
      </c>
      <c r="P88" s="295">
        <v>14</v>
      </c>
      <c r="Q88" s="295">
        <v>15</v>
      </c>
      <c r="R88" s="295">
        <v>16</v>
      </c>
      <c r="S88" s="295">
        <v>17</v>
      </c>
      <c r="T88" s="296">
        <v>18</v>
      </c>
      <c r="U88" s="296">
        <v>19</v>
      </c>
      <c r="V88" s="295">
        <v>20</v>
      </c>
      <c r="W88" s="295">
        <v>21</v>
      </c>
      <c r="X88" s="295">
        <v>22</v>
      </c>
      <c r="Y88" s="295">
        <v>23</v>
      </c>
      <c r="Z88" s="295">
        <v>24</v>
      </c>
      <c r="AA88" s="296">
        <v>25</v>
      </c>
      <c r="AB88" s="296">
        <v>26</v>
      </c>
      <c r="AC88" s="295">
        <v>27</v>
      </c>
      <c r="AD88" s="295">
        <v>28</v>
      </c>
      <c r="AE88" s="295">
        <v>29</v>
      </c>
      <c r="AF88" s="295">
        <v>30</v>
      </c>
      <c r="AG88" s="298"/>
      <c r="AH88" s="1"/>
      <c r="AJ88" s="780">
        <f t="shared" si="6"/>
        <v>160.33000000000001</v>
      </c>
      <c r="AK88" s="780"/>
      <c r="AL88" s="780">
        <f>IF(AJ88="","",SUM(AJ88:AK88))</f>
        <v>160.33000000000001</v>
      </c>
      <c r="AM88" s="866">
        <f t="shared" si="2"/>
        <v>0</v>
      </c>
      <c r="AN88" s="866"/>
    </row>
    <row r="89" spans="1:40" ht="22.35" customHeight="1" x14ac:dyDescent="0.2">
      <c r="A89" s="2478"/>
      <c r="B89" s="254" t="s">
        <v>473</v>
      </c>
      <c r="C89" s="2479">
        <v>26</v>
      </c>
      <c r="D89" s="2479">
        <v>26</v>
      </c>
      <c r="E89" s="2479">
        <v>26</v>
      </c>
      <c r="F89" s="2479"/>
      <c r="G89" s="2479"/>
      <c r="H89" s="1605">
        <v>3</v>
      </c>
      <c r="I89" s="1605" t="s">
        <v>32</v>
      </c>
      <c r="J89" s="1948" t="s">
        <v>118</v>
      </c>
      <c r="K89" s="1948" t="s">
        <v>118</v>
      </c>
      <c r="L89" s="1535">
        <v>6</v>
      </c>
      <c r="M89" s="799" t="s">
        <v>117</v>
      </c>
      <c r="N89" s="799" t="s">
        <v>117</v>
      </c>
      <c r="O89" s="2449" t="s">
        <v>36</v>
      </c>
      <c r="P89" s="2449" t="s">
        <v>36</v>
      </c>
      <c r="Q89" s="2449" t="s">
        <v>36</v>
      </c>
      <c r="R89" s="2449">
        <v>4</v>
      </c>
      <c r="S89" s="2449">
        <v>4</v>
      </c>
      <c r="T89" s="2479" t="s">
        <v>119</v>
      </c>
      <c r="U89" s="2479" t="s">
        <v>119</v>
      </c>
      <c r="V89" s="1535" t="s">
        <v>118</v>
      </c>
      <c r="W89" s="1535" t="s">
        <v>118</v>
      </c>
      <c r="X89" s="1535" t="s">
        <v>118</v>
      </c>
      <c r="Y89" s="1535" t="s">
        <v>118</v>
      </c>
      <c r="Z89" s="1535" t="s">
        <v>118</v>
      </c>
      <c r="AA89" s="798" t="s">
        <v>117</v>
      </c>
      <c r="AB89" s="798" t="s">
        <v>117</v>
      </c>
      <c r="AC89" s="2449" t="s">
        <v>36</v>
      </c>
      <c r="AD89" s="2449" t="s">
        <v>36</v>
      </c>
      <c r="AE89" s="2449" t="s">
        <v>36</v>
      </c>
      <c r="AF89" s="2449" t="s">
        <v>36</v>
      </c>
      <c r="AG89" s="2480"/>
      <c r="AH89" s="1"/>
      <c r="AJ89" s="780">
        <v>167.3</v>
      </c>
      <c r="AK89" s="780"/>
      <c r="AL89" s="780">
        <f t="shared" si="3"/>
        <v>167.3</v>
      </c>
      <c r="AM89" s="866">
        <f t="shared" si="2"/>
        <v>6.9699999999999989</v>
      </c>
      <c r="AN89" s="866">
        <f>IF(AM89="","",AM89+'Oktober 2023'!AN86)</f>
        <v>-13.110000000000014</v>
      </c>
    </row>
    <row r="90" spans="1:40" ht="22.35" customHeight="1" x14ac:dyDescent="0.2">
      <c r="A90" s="944"/>
      <c r="B90" s="870"/>
      <c r="C90" s="798" t="s">
        <v>32</v>
      </c>
      <c r="D90" s="798" t="s">
        <v>32</v>
      </c>
      <c r="E90" s="798" t="s">
        <v>32</v>
      </c>
      <c r="F90" s="798"/>
      <c r="G90" s="798"/>
      <c r="H90" s="789" t="s">
        <v>32</v>
      </c>
      <c r="I90" s="789" t="s">
        <v>32</v>
      </c>
      <c r="J90" s="798" t="s">
        <v>32</v>
      </c>
      <c r="K90" s="798" t="s">
        <v>32</v>
      </c>
      <c r="L90" s="798" t="s">
        <v>32</v>
      </c>
      <c r="M90" s="798"/>
      <c r="N90" s="798"/>
      <c r="O90" s="789" t="s">
        <v>32</v>
      </c>
      <c r="P90" s="789" t="s">
        <v>32</v>
      </c>
      <c r="Q90" s="798" t="s">
        <v>32</v>
      </c>
      <c r="R90" s="798" t="s">
        <v>32</v>
      </c>
      <c r="S90" s="798" t="s">
        <v>32</v>
      </c>
      <c r="T90" s="798"/>
      <c r="U90" s="798"/>
      <c r="V90" s="789" t="s">
        <v>32</v>
      </c>
      <c r="W90" s="789" t="s">
        <v>32</v>
      </c>
      <c r="X90" s="798" t="s">
        <v>32</v>
      </c>
      <c r="Y90" s="798" t="s">
        <v>32</v>
      </c>
      <c r="Z90" s="798" t="s">
        <v>32</v>
      </c>
      <c r="AA90" s="798"/>
      <c r="AB90" s="798"/>
      <c r="AC90" s="789" t="s">
        <v>32</v>
      </c>
      <c r="AD90" s="789" t="s">
        <v>32</v>
      </c>
      <c r="AE90" s="798" t="s">
        <v>32</v>
      </c>
      <c r="AF90" s="798" t="s">
        <v>32</v>
      </c>
      <c r="AG90" s="923"/>
      <c r="AH90" s="1"/>
      <c r="AJ90" s="780">
        <f t="shared" ref="AJ90:AJ96" si="7">$AJ$12</f>
        <v>160.33000000000001</v>
      </c>
      <c r="AK90" s="780"/>
      <c r="AL90" s="780">
        <f t="shared" si="3"/>
        <v>160.33000000000001</v>
      </c>
      <c r="AM90" s="866">
        <f t="shared" si="2"/>
        <v>0</v>
      </c>
      <c r="AN90" s="866">
        <f>IF(AM90="","",AM90+'Oktober 2023'!AN87)</f>
        <v>0</v>
      </c>
    </row>
    <row r="91" spans="1:40" ht="22.35" customHeight="1" x14ac:dyDescent="0.2">
      <c r="A91" s="944"/>
      <c r="B91" s="1322"/>
      <c r="C91" s="798" t="s">
        <v>32</v>
      </c>
      <c r="D91" s="798" t="s">
        <v>32</v>
      </c>
      <c r="E91" s="798" t="s">
        <v>32</v>
      </c>
      <c r="F91" s="798"/>
      <c r="G91" s="798"/>
      <c r="H91" s="789" t="s">
        <v>32</v>
      </c>
      <c r="I91" s="789" t="s">
        <v>32</v>
      </c>
      <c r="J91" s="798" t="s">
        <v>32</v>
      </c>
      <c r="K91" s="798" t="s">
        <v>32</v>
      </c>
      <c r="L91" s="798" t="s">
        <v>32</v>
      </c>
      <c r="M91" s="798"/>
      <c r="N91" s="798"/>
      <c r="O91" s="789" t="s">
        <v>32</v>
      </c>
      <c r="P91" s="789" t="s">
        <v>32</v>
      </c>
      <c r="Q91" s="798" t="s">
        <v>32</v>
      </c>
      <c r="R91" s="798" t="s">
        <v>32</v>
      </c>
      <c r="S91" s="798" t="s">
        <v>32</v>
      </c>
      <c r="T91" s="798"/>
      <c r="U91" s="798"/>
      <c r="V91" s="789" t="s">
        <v>32</v>
      </c>
      <c r="W91" s="789" t="s">
        <v>32</v>
      </c>
      <c r="X91" s="798" t="s">
        <v>32</v>
      </c>
      <c r="Y91" s="798" t="s">
        <v>32</v>
      </c>
      <c r="Z91" s="798" t="s">
        <v>32</v>
      </c>
      <c r="AA91" s="798"/>
      <c r="AB91" s="798"/>
      <c r="AC91" s="789" t="s">
        <v>32</v>
      </c>
      <c r="AD91" s="789" t="s">
        <v>32</v>
      </c>
      <c r="AE91" s="798" t="s">
        <v>32</v>
      </c>
      <c r="AF91" s="798" t="s">
        <v>32</v>
      </c>
      <c r="AG91" s="923"/>
      <c r="AH91" s="1"/>
      <c r="AJ91" s="780">
        <f t="shared" si="7"/>
        <v>160.33000000000001</v>
      </c>
      <c r="AK91" s="780"/>
      <c r="AL91" s="780">
        <f t="shared" si="3"/>
        <v>160.33000000000001</v>
      </c>
      <c r="AM91" s="866">
        <f t="shared" si="2"/>
        <v>0</v>
      </c>
      <c r="AN91" s="866">
        <f>IF(AM91="","",AM91+'Oktober 2023'!AN88)</f>
        <v>0</v>
      </c>
    </row>
    <row r="92" spans="1:40" ht="22.35" customHeight="1" x14ac:dyDescent="0.2">
      <c r="A92" s="944"/>
      <c r="B92" s="780"/>
      <c r="C92" s="789"/>
      <c r="D92" s="789"/>
      <c r="E92" s="781"/>
      <c r="F92" s="789"/>
      <c r="G92" s="789"/>
      <c r="H92" s="789"/>
      <c r="I92" s="789"/>
      <c r="J92" s="789"/>
      <c r="K92" s="789"/>
      <c r="L92" s="789"/>
      <c r="M92" s="789"/>
      <c r="N92" s="789"/>
      <c r="O92" s="798"/>
      <c r="P92" s="798"/>
      <c r="Q92" s="798"/>
      <c r="R92" s="798"/>
      <c r="S92" s="798"/>
      <c r="T92" s="798"/>
      <c r="U92" s="798"/>
      <c r="V92" s="798"/>
      <c r="W92" s="789"/>
      <c r="X92" s="789"/>
      <c r="Y92" s="789"/>
      <c r="Z92" s="789"/>
      <c r="AA92" s="789"/>
      <c r="AB92" s="789"/>
      <c r="AC92" s="789"/>
      <c r="AD92" s="781"/>
      <c r="AE92" s="789"/>
      <c r="AF92" s="789"/>
      <c r="AG92" s="923"/>
      <c r="AH92" s="1"/>
      <c r="AJ92" s="780">
        <f t="shared" si="7"/>
        <v>160.33000000000001</v>
      </c>
      <c r="AK92" s="780"/>
      <c r="AL92" s="780">
        <f t="shared" si="3"/>
        <v>160.33000000000001</v>
      </c>
      <c r="AM92" s="866">
        <f t="shared" si="2"/>
        <v>0</v>
      </c>
      <c r="AN92" s="866">
        <f>IF(AM92="","",AM92+'Oktober 2023'!AN89)</f>
        <v>0</v>
      </c>
    </row>
    <row r="93" spans="1:40" ht="22.35" customHeight="1" x14ac:dyDescent="0.2">
      <c r="A93" s="944"/>
      <c r="B93" s="780"/>
      <c r="C93" s="780"/>
      <c r="D93" s="780"/>
      <c r="E93" s="780"/>
      <c r="F93" s="780"/>
      <c r="G93" s="780"/>
      <c r="H93" s="780"/>
      <c r="I93" s="780"/>
      <c r="J93" s="780"/>
      <c r="K93" s="780"/>
      <c r="L93" s="1969"/>
      <c r="M93" s="1969"/>
      <c r="N93" s="1969"/>
      <c r="O93" s="1969"/>
      <c r="P93" s="1969"/>
      <c r="Q93" s="1969"/>
      <c r="R93" s="780"/>
      <c r="S93" s="780"/>
      <c r="T93" s="780"/>
      <c r="U93" s="780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1324"/>
      <c r="AH93" s="1"/>
      <c r="AJ93" s="780">
        <f t="shared" si="7"/>
        <v>160.33000000000001</v>
      </c>
      <c r="AK93" s="780"/>
      <c r="AL93" s="780">
        <f t="shared" si="3"/>
        <v>160.33000000000001</v>
      </c>
      <c r="AM93" s="866">
        <f t="shared" si="2"/>
        <v>0</v>
      </c>
      <c r="AN93" s="866">
        <f>IF(AM93="","",AM93+'Oktober 2023'!AN90)</f>
        <v>0</v>
      </c>
    </row>
    <row r="94" spans="1:40" ht="22.35" customHeight="1" thickBot="1" x14ac:dyDescent="0.3">
      <c r="A94" s="944"/>
      <c r="B94" s="870" t="s">
        <v>523</v>
      </c>
      <c r="C94" s="789"/>
      <c r="D94" s="789"/>
      <c r="E94" s="789"/>
      <c r="F94" s="1325"/>
      <c r="G94" s="1325"/>
      <c r="H94" s="950">
        <v>99</v>
      </c>
      <c r="I94" s="950">
        <v>99</v>
      </c>
      <c r="J94" s="950">
        <v>99</v>
      </c>
      <c r="K94" s="2481">
        <v>99</v>
      </c>
      <c r="L94" s="2482"/>
      <c r="M94" s="2482"/>
      <c r="N94" s="2482"/>
      <c r="O94" s="779" t="s">
        <v>32</v>
      </c>
      <c r="P94" s="779" t="s">
        <v>32</v>
      </c>
      <c r="Q94" s="779" t="s">
        <v>32</v>
      </c>
      <c r="R94" s="782" t="s">
        <v>32</v>
      </c>
      <c r="S94" s="779" t="s">
        <v>32</v>
      </c>
      <c r="T94" s="779"/>
      <c r="U94" s="779"/>
      <c r="V94" s="1951">
        <v>5</v>
      </c>
      <c r="W94" s="1951">
        <v>5</v>
      </c>
      <c r="X94" s="1951">
        <v>5</v>
      </c>
      <c r="Y94" s="1951">
        <v>5</v>
      </c>
      <c r="Z94" s="1951">
        <v>5</v>
      </c>
      <c r="AA94" s="779"/>
      <c r="AB94" s="779"/>
      <c r="AC94" s="779">
        <v>5</v>
      </c>
      <c r="AD94" s="779">
        <v>5</v>
      </c>
      <c r="AE94" s="779">
        <v>5</v>
      </c>
      <c r="AF94" s="779">
        <v>5</v>
      </c>
      <c r="AG94" s="975"/>
      <c r="AH94" s="1"/>
      <c r="AJ94" s="780">
        <f t="shared" si="7"/>
        <v>160.33000000000001</v>
      </c>
      <c r="AK94" s="780"/>
      <c r="AL94" s="780">
        <f t="shared" si="3"/>
        <v>160.33000000000001</v>
      </c>
      <c r="AM94" s="866">
        <f t="shared" si="2"/>
        <v>0</v>
      </c>
      <c r="AN94" s="866">
        <f>IF(AM94="","",AM94+'Oktober 2023'!AN91)</f>
        <v>0</v>
      </c>
    </row>
    <row r="95" spans="1:40" ht="22.35" customHeight="1" x14ac:dyDescent="0.2">
      <c r="A95" s="944"/>
      <c r="B95" s="870" t="s">
        <v>524</v>
      </c>
      <c r="C95" s="789"/>
      <c r="D95" s="789"/>
      <c r="E95" s="789"/>
      <c r="F95" s="1325"/>
      <c r="G95" s="1325"/>
      <c r="H95" s="779"/>
      <c r="I95" s="779"/>
      <c r="J95" s="779"/>
      <c r="K95" s="2483"/>
      <c r="L95" s="779"/>
      <c r="M95" s="779"/>
      <c r="N95" s="779"/>
      <c r="O95" s="779"/>
      <c r="P95" s="779"/>
      <c r="Q95" s="779"/>
      <c r="R95" s="782"/>
      <c r="S95" s="779"/>
      <c r="T95" s="779"/>
      <c r="U95" s="779"/>
      <c r="V95" s="779"/>
      <c r="W95" s="779"/>
      <c r="X95" s="779"/>
      <c r="Y95" s="779"/>
      <c r="Z95" s="779"/>
      <c r="AA95" s="779"/>
      <c r="AB95" s="779"/>
      <c r="AC95" s="779"/>
      <c r="AD95" s="779"/>
      <c r="AE95" s="779"/>
      <c r="AF95" s="779"/>
      <c r="AG95" s="975"/>
      <c r="AH95" s="1"/>
      <c r="AJ95" s="780">
        <f t="shared" si="7"/>
        <v>160.33000000000001</v>
      </c>
      <c r="AK95" s="780"/>
      <c r="AL95" s="780">
        <f t="shared" si="3"/>
        <v>160.33000000000001</v>
      </c>
      <c r="AM95" s="866">
        <f t="shared" si="2"/>
        <v>0</v>
      </c>
      <c r="AN95" s="866">
        <f>IF(AM95="","",AM95+'Oktober 2023'!AN92)</f>
        <v>0</v>
      </c>
    </row>
    <row r="96" spans="1:40" ht="22.35" customHeight="1" thickBot="1" x14ac:dyDescent="0.25">
      <c r="A96" s="944"/>
      <c r="B96" s="870" t="s">
        <v>0</v>
      </c>
      <c r="C96" s="789"/>
      <c r="D96" s="789"/>
      <c r="E96" s="789"/>
      <c r="F96" s="1325"/>
      <c r="G96" s="1325"/>
      <c r="H96" s="779"/>
      <c r="I96" s="779"/>
      <c r="J96" s="779"/>
      <c r="K96" s="779"/>
      <c r="L96" s="2484"/>
      <c r="M96" s="2484"/>
      <c r="N96" s="2484"/>
      <c r="O96" s="2484"/>
      <c r="P96" s="2484"/>
      <c r="Q96" s="2484"/>
      <c r="R96" s="779"/>
      <c r="S96" s="779"/>
      <c r="T96" s="779"/>
      <c r="U96" s="779"/>
      <c r="V96" s="779"/>
      <c r="W96" s="779"/>
      <c r="X96" s="779"/>
      <c r="Y96" s="779"/>
      <c r="Z96" s="779"/>
      <c r="AA96" s="779"/>
      <c r="AB96" s="779"/>
      <c r="AC96" s="779"/>
      <c r="AD96" s="779"/>
      <c r="AE96" s="779"/>
      <c r="AF96" s="779"/>
      <c r="AG96" s="975"/>
      <c r="AH96" s="1"/>
      <c r="AJ96" s="780">
        <f t="shared" si="7"/>
        <v>160.33000000000001</v>
      </c>
      <c r="AK96" s="780"/>
      <c r="AL96" s="780">
        <f t="shared" si="3"/>
        <v>160.33000000000001</v>
      </c>
      <c r="AM96" s="866">
        <f t="shared" si="2"/>
        <v>0</v>
      </c>
      <c r="AN96" s="866">
        <f>IF(AM96="","",AM96+'Oktober 2023'!AN93)</f>
        <v>0</v>
      </c>
    </row>
    <row r="97" spans="1:40" ht="22.35" customHeight="1" thickBot="1" x14ac:dyDescent="0.25">
      <c r="A97" s="42"/>
      <c r="B97" s="976" t="s">
        <v>178</v>
      </c>
      <c r="C97" s="2485">
        <v>1</v>
      </c>
      <c r="D97" s="2485">
        <v>2</v>
      </c>
      <c r="E97" s="2485">
        <v>3</v>
      </c>
      <c r="F97" s="2486">
        <v>4</v>
      </c>
      <c r="G97" s="2486">
        <v>5</v>
      </c>
      <c r="H97" s="2485">
        <v>6</v>
      </c>
      <c r="I97" s="2485">
        <v>7</v>
      </c>
      <c r="J97" s="2485">
        <v>8</v>
      </c>
      <c r="K97" s="2485">
        <v>9</v>
      </c>
      <c r="L97" s="2485">
        <v>10</v>
      </c>
      <c r="M97" s="2486">
        <v>11</v>
      </c>
      <c r="N97" s="2486">
        <v>12</v>
      </c>
      <c r="O97" s="2485">
        <v>13</v>
      </c>
      <c r="P97" s="2485">
        <v>14</v>
      </c>
      <c r="Q97" s="2485">
        <v>15</v>
      </c>
      <c r="R97" s="2485">
        <v>16</v>
      </c>
      <c r="S97" s="2485">
        <v>17</v>
      </c>
      <c r="T97" s="2486">
        <v>18</v>
      </c>
      <c r="U97" s="2486">
        <v>19</v>
      </c>
      <c r="V97" s="2485">
        <v>20</v>
      </c>
      <c r="W97" s="2485">
        <v>21</v>
      </c>
      <c r="X97" s="2485">
        <v>22</v>
      </c>
      <c r="Y97" s="2485">
        <v>23</v>
      </c>
      <c r="Z97" s="2485">
        <v>24</v>
      </c>
      <c r="AA97" s="2486">
        <v>25</v>
      </c>
      <c r="AB97" s="2486">
        <v>26</v>
      </c>
      <c r="AC97" s="2485">
        <v>27</v>
      </c>
      <c r="AD97" s="2485">
        <v>28</v>
      </c>
      <c r="AE97" s="2485">
        <v>29</v>
      </c>
      <c r="AF97" s="2485">
        <v>30</v>
      </c>
      <c r="AG97" s="2487"/>
      <c r="AH97" s="1"/>
      <c r="AJ97" s="344"/>
      <c r="AK97" s="344"/>
      <c r="AL97" s="344"/>
      <c r="AM97" s="345"/>
      <c r="AN97" s="345"/>
    </row>
    <row r="98" spans="1:40" ht="22.35" customHeight="1" x14ac:dyDescent="0.2">
      <c r="A98" s="2488"/>
      <c r="B98" s="2386" t="s">
        <v>179</v>
      </c>
      <c r="C98" s="1668">
        <v>8</v>
      </c>
      <c r="D98" s="1668" t="s">
        <v>87</v>
      </c>
      <c r="E98" s="1844">
        <v>8</v>
      </c>
      <c r="F98" s="1536"/>
      <c r="G98" s="1526"/>
      <c r="H98" s="1526" t="s">
        <v>36</v>
      </c>
      <c r="I98" s="1526" t="s">
        <v>36</v>
      </c>
      <c r="J98" s="1526" t="s">
        <v>36</v>
      </c>
      <c r="K98" s="1526" t="s">
        <v>36</v>
      </c>
      <c r="L98" s="1526" t="s">
        <v>36</v>
      </c>
      <c r="M98" s="1526"/>
      <c r="N98" s="1526"/>
      <c r="O98" s="1539">
        <v>1</v>
      </c>
      <c r="P98" s="1539">
        <v>1</v>
      </c>
      <c r="Q98" s="1539">
        <v>1</v>
      </c>
      <c r="R98" s="1539">
        <v>1</v>
      </c>
      <c r="S98" s="1539">
        <v>1</v>
      </c>
      <c r="T98" s="1539"/>
      <c r="U98" s="1539"/>
      <c r="V98" s="1666">
        <v>9</v>
      </c>
      <c r="W98" s="1666">
        <v>9</v>
      </c>
      <c r="X98" s="1666">
        <v>9</v>
      </c>
      <c r="Y98" s="1666">
        <v>9</v>
      </c>
      <c r="Z98" s="1666">
        <v>9</v>
      </c>
      <c r="AA98" s="1666" t="s">
        <v>75</v>
      </c>
      <c r="AB98" s="1666" t="s">
        <v>76</v>
      </c>
      <c r="AC98" s="1567" t="s">
        <v>36</v>
      </c>
      <c r="AD98" s="1567" t="s">
        <v>36</v>
      </c>
      <c r="AE98" s="1567" t="s">
        <v>36</v>
      </c>
      <c r="AF98" s="1567" t="s">
        <v>36</v>
      </c>
      <c r="AG98" s="2238"/>
      <c r="AH98" s="1"/>
      <c r="AJ98" s="124"/>
      <c r="AK98" s="124"/>
      <c r="AL98" s="124"/>
      <c r="AM98" s="217"/>
      <c r="AN98" s="217"/>
    </row>
    <row r="99" spans="1:40" ht="22.35" customHeight="1" x14ac:dyDescent="0.2">
      <c r="A99" s="1708"/>
      <c r="B99" s="1532" t="s">
        <v>180</v>
      </c>
      <c r="C99" s="1567" t="s">
        <v>36</v>
      </c>
      <c r="D99" s="1567" t="s">
        <v>32</v>
      </c>
      <c r="E99" s="1567" t="s">
        <v>36</v>
      </c>
      <c r="F99" s="1567" t="s">
        <v>80</v>
      </c>
      <c r="G99" s="1567" t="s">
        <v>80</v>
      </c>
      <c r="H99" s="1567">
        <v>8</v>
      </c>
      <c r="I99" s="1567">
        <v>8</v>
      </c>
      <c r="J99" s="1567">
        <v>8</v>
      </c>
      <c r="K99" s="1567" t="s">
        <v>32</v>
      </c>
      <c r="L99" s="1567" t="s">
        <v>521</v>
      </c>
      <c r="M99" s="1567"/>
      <c r="N99" s="1567"/>
      <c r="O99" s="1567" t="s">
        <v>36</v>
      </c>
      <c r="P99" s="1567" t="s">
        <v>36</v>
      </c>
      <c r="Q99" s="1535" t="s">
        <v>36</v>
      </c>
      <c r="R99" s="1567" t="s">
        <v>32</v>
      </c>
      <c r="S99" s="1567" t="s">
        <v>36</v>
      </c>
      <c r="T99" s="1567"/>
      <c r="U99" s="1567"/>
      <c r="V99" s="1539">
        <v>1</v>
      </c>
      <c r="W99" s="1567" t="s">
        <v>397</v>
      </c>
      <c r="X99" s="1567" t="s">
        <v>397</v>
      </c>
      <c r="Y99" s="1567" t="s">
        <v>32</v>
      </c>
      <c r="Z99" s="1567" t="s">
        <v>397</v>
      </c>
      <c r="AA99" s="1567"/>
      <c r="AB99" s="1567"/>
      <c r="AC99" s="1567">
        <v>9</v>
      </c>
      <c r="AD99" s="1567">
        <v>9</v>
      </c>
      <c r="AE99" s="1567" t="s">
        <v>36</v>
      </c>
      <c r="AF99" s="1567" t="s">
        <v>32</v>
      </c>
      <c r="AG99" s="1613"/>
      <c r="AH99" s="1"/>
      <c r="AJ99" s="124"/>
      <c r="AK99" s="124"/>
      <c r="AL99" s="124"/>
      <c r="AM99" s="124"/>
      <c r="AN99" s="124"/>
    </row>
    <row r="100" spans="1:40" ht="22.35" customHeight="1" thickBot="1" x14ac:dyDescent="0.25">
      <c r="A100" s="1708"/>
      <c r="B100" s="1532" t="s">
        <v>428</v>
      </c>
      <c r="C100" s="961">
        <v>6</v>
      </c>
      <c r="D100" s="961">
        <v>6</v>
      </c>
      <c r="E100" s="961">
        <v>6</v>
      </c>
      <c r="F100" s="1550"/>
      <c r="G100" s="1550"/>
      <c r="H100" s="1526" t="s">
        <v>36</v>
      </c>
      <c r="I100" s="1526" t="s">
        <v>36</v>
      </c>
      <c r="J100" s="1526" t="s">
        <v>36</v>
      </c>
      <c r="K100" s="1526" t="s">
        <v>36</v>
      </c>
      <c r="L100" s="1526" t="s">
        <v>36</v>
      </c>
      <c r="M100" s="1550"/>
      <c r="N100" s="1550"/>
      <c r="O100" s="795">
        <v>21</v>
      </c>
      <c r="P100" s="951">
        <v>21</v>
      </c>
      <c r="Q100" s="942">
        <v>21</v>
      </c>
      <c r="R100" s="942">
        <v>21</v>
      </c>
      <c r="S100" s="942">
        <v>21</v>
      </c>
      <c r="T100" s="780" t="s">
        <v>76</v>
      </c>
      <c r="U100" s="930" t="s">
        <v>76</v>
      </c>
      <c r="V100" s="1535" t="s">
        <v>36</v>
      </c>
      <c r="W100" s="1535" t="s">
        <v>36</v>
      </c>
      <c r="X100" s="1535" t="s">
        <v>36</v>
      </c>
      <c r="Y100" s="1535" t="s">
        <v>36</v>
      </c>
      <c r="Z100" s="1535" t="s">
        <v>36</v>
      </c>
      <c r="AA100" s="1550"/>
      <c r="AB100" s="1550"/>
      <c r="AC100" s="1535">
        <v>3</v>
      </c>
      <c r="AD100" s="1535">
        <v>3</v>
      </c>
      <c r="AE100" s="1550">
        <v>3</v>
      </c>
      <c r="AF100" s="1550">
        <v>3</v>
      </c>
      <c r="AG100" s="1613"/>
      <c r="AH100" s="1"/>
      <c r="AJ100" s="124"/>
      <c r="AK100" s="124"/>
      <c r="AL100" s="124"/>
      <c r="AM100" s="124"/>
      <c r="AN100" s="124"/>
    </row>
    <row r="101" spans="1:40" ht="22.35" customHeight="1" thickBot="1" x14ac:dyDescent="0.25">
      <c r="A101" s="1655"/>
      <c r="B101" s="1608" t="s">
        <v>429</v>
      </c>
      <c r="C101" s="930" t="s">
        <v>36</v>
      </c>
      <c r="D101" s="930" t="s">
        <v>36</v>
      </c>
      <c r="E101" s="930" t="s">
        <v>78</v>
      </c>
      <c r="F101" s="2281" t="s">
        <v>84</v>
      </c>
      <c r="G101" s="2281" t="s">
        <v>84</v>
      </c>
      <c r="H101" s="2281">
        <v>7</v>
      </c>
      <c r="I101" s="2281">
        <v>7</v>
      </c>
      <c r="J101" s="2281">
        <v>7</v>
      </c>
      <c r="K101" s="2281">
        <v>7</v>
      </c>
      <c r="L101" s="2473" t="s">
        <v>36</v>
      </c>
      <c r="M101" s="1550"/>
      <c r="N101" s="1550"/>
      <c r="O101" s="1567" t="s">
        <v>36</v>
      </c>
      <c r="P101" s="1567" t="s">
        <v>36</v>
      </c>
      <c r="Q101" s="1567" t="s">
        <v>36</v>
      </c>
      <c r="R101" s="1567" t="s">
        <v>36</v>
      </c>
      <c r="S101" s="1567" t="s">
        <v>36</v>
      </c>
      <c r="T101" s="1616"/>
      <c r="U101" s="1616"/>
      <c r="V101" s="1672">
        <v>89</v>
      </c>
      <c r="W101" s="1672">
        <v>89</v>
      </c>
      <c r="X101" s="1672">
        <v>89</v>
      </c>
      <c r="Y101" s="798" t="s">
        <v>32</v>
      </c>
      <c r="Z101" s="798" t="s">
        <v>32</v>
      </c>
      <c r="AA101" s="1666" t="s">
        <v>0</v>
      </c>
      <c r="AB101" s="1666" t="s">
        <v>0</v>
      </c>
      <c r="AC101" s="2280" t="s">
        <v>525</v>
      </c>
      <c r="AD101" s="2280">
        <v>11</v>
      </c>
      <c r="AE101" s="2279">
        <v>11</v>
      </c>
      <c r="AF101" s="2280">
        <v>11</v>
      </c>
      <c r="AG101" s="1611"/>
      <c r="AH101" s="1"/>
      <c r="AJ101" s="124"/>
      <c r="AK101" s="124"/>
      <c r="AL101" s="124"/>
      <c r="AM101" s="124"/>
      <c r="AN101" s="124"/>
    </row>
    <row r="102" spans="1:40" ht="22.35" customHeight="1" thickBot="1" x14ac:dyDescent="0.25">
      <c r="A102" s="2284"/>
      <c r="B102" s="554" t="s">
        <v>29</v>
      </c>
      <c r="C102" s="231">
        <v>1</v>
      </c>
      <c r="D102" s="231">
        <v>2</v>
      </c>
      <c r="E102" s="231">
        <v>3</v>
      </c>
      <c r="F102" s="230">
        <v>4</v>
      </c>
      <c r="G102" s="230">
        <v>5</v>
      </c>
      <c r="H102" s="231">
        <v>6</v>
      </c>
      <c r="I102" s="231">
        <v>7</v>
      </c>
      <c r="J102" s="231">
        <v>8</v>
      </c>
      <c r="K102" s="231">
        <v>9</v>
      </c>
      <c r="L102" s="231">
        <v>10</v>
      </c>
      <c r="M102" s="230">
        <v>11</v>
      </c>
      <c r="N102" s="230">
        <v>12</v>
      </c>
      <c r="O102" s="231">
        <v>13</v>
      </c>
      <c r="P102" s="231">
        <v>14</v>
      </c>
      <c r="Q102" s="231">
        <v>15</v>
      </c>
      <c r="R102" s="231">
        <v>16</v>
      </c>
      <c r="S102" s="231">
        <v>17</v>
      </c>
      <c r="T102" s="230">
        <v>18</v>
      </c>
      <c r="U102" s="230">
        <v>19</v>
      </c>
      <c r="V102" s="231">
        <v>20</v>
      </c>
      <c r="W102" s="231">
        <v>21</v>
      </c>
      <c r="X102" s="231">
        <v>22</v>
      </c>
      <c r="Y102" s="231">
        <v>23</v>
      </c>
      <c r="Z102" s="231">
        <v>24</v>
      </c>
      <c r="AA102" s="230">
        <v>25</v>
      </c>
      <c r="AB102" s="230">
        <v>26</v>
      </c>
      <c r="AC102" s="231">
        <v>27</v>
      </c>
      <c r="AD102" s="231">
        <v>28</v>
      </c>
      <c r="AE102" s="231">
        <v>29</v>
      </c>
      <c r="AF102" s="231">
        <v>30</v>
      </c>
      <c r="AG102" s="232"/>
      <c r="AH102" s="1"/>
    </row>
    <row r="103" spans="1:40" ht="22.35" customHeight="1" x14ac:dyDescent="0.2">
      <c r="A103" s="1708"/>
      <c r="B103" s="1928" t="s">
        <v>181</v>
      </c>
      <c r="C103" s="2390"/>
      <c r="D103" s="2285"/>
      <c r="E103" s="2390"/>
      <c r="F103" s="2390"/>
      <c r="G103" s="2390"/>
      <c r="H103" s="2390"/>
      <c r="I103" s="2390"/>
      <c r="J103" s="2390"/>
      <c r="K103" s="2390"/>
      <c r="L103" s="2390"/>
      <c r="M103" s="2390"/>
      <c r="N103" s="2390"/>
      <c r="O103" s="2390"/>
      <c r="P103" s="2390"/>
      <c r="Q103" s="2390"/>
      <c r="R103" s="2390"/>
      <c r="S103" s="2390"/>
      <c r="T103" s="2390"/>
      <c r="U103" s="2390"/>
      <c r="V103" s="2390"/>
      <c r="W103" s="2390"/>
      <c r="X103" s="2390"/>
      <c r="Y103" s="2390"/>
      <c r="Z103" s="2390"/>
      <c r="AA103" s="2390"/>
      <c r="AB103" s="2390"/>
      <c r="AC103" s="2390"/>
      <c r="AD103" s="2390"/>
      <c r="AE103" s="2390"/>
      <c r="AF103" s="2390"/>
      <c r="AG103" s="2395"/>
      <c r="AH103" s="1"/>
    </row>
    <row r="104" spans="1:40" ht="22.35" customHeight="1" x14ac:dyDescent="0.2">
      <c r="A104" s="1708"/>
      <c r="B104" s="1532"/>
      <c r="C104" s="1711"/>
      <c r="D104" s="1711"/>
      <c r="E104" s="1711"/>
      <c r="F104" s="1526"/>
      <c r="G104" s="1526"/>
      <c r="H104" s="1711"/>
      <c r="I104" s="1711"/>
      <c r="J104" s="1711"/>
      <c r="K104" s="1711"/>
      <c r="L104" s="1711"/>
      <c r="M104" s="1711"/>
      <c r="N104" s="1711"/>
      <c r="O104" s="1711"/>
      <c r="P104" s="1711"/>
      <c r="Q104" s="1711"/>
      <c r="R104" s="1711"/>
      <c r="S104" s="1711"/>
      <c r="T104" s="1535"/>
      <c r="U104" s="1711"/>
      <c r="V104" s="1711"/>
      <c r="W104" s="1711"/>
      <c r="X104" s="1711"/>
      <c r="Y104" s="1711"/>
      <c r="Z104" s="1711"/>
      <c r="AA104" s="1711"/>
      <c r="AB104" s="1711"/>
      <c r="AC104" s="1711"/>
      <c r="AD104" s="1711"/>
      <c r="AE104" s="1711"/>
      <c r="AF104" s="1711"/>
      <c r="AG104" s="1712"/>
      <c r="AH104" s="1"/>
    </row>
    <row r="105" spans="1:40" ht="22.35" customHeight="1" x14ac:dyDescent="0.2">
      <c r="A105" s="1708"/>
      <c r="B105" s="1532"/>
      <c r="C105" s="1535"/>
      <c r="D105" s="1535"/>
      <c r="E105" s="1535"/>
      <c r="F105" s="1535"/>
      <c r="G105" s="1535"/>
      <c r="H105" s="1535"/>
      <c r="I105" s="1535"/>
      <c r="J105" s="1535"/>
      <c r="K105" s="1535"/>
      <c r="L105" s="1535"/>
      <c r="M105" s="1535"/>
      <c r="N105" s="1535"/>
      <c r="O105" s="1535"/>
      <c r="P105" s="1535"/>
      <c r="Q105" s="1535"/>
      <c r="R105" s="1535"/>
      <c r="S105" s="1535"/>
      <c r="T105" s="1535"/>
      <c r="U105" s="1535"/>
      <c r="V105" s="1535"/>
      <c r="W105" s="1535"/>
      <c r="X105" s="1535"/>
      <c r="Y105" s="1535"/>
      <c r="Z105" s="1535"/>
      <c r="AA105" s="1535"/>
      <c r="AB105" s="1535"/>
      <c r="AC105" s="1535"/>
      <c r="AD105" s="1535"/>
      <c r="AE105" s="1535"/>
      <c r="AF105" s="1535"/>
      <c r="AG105" s="1606"/>
      <c r="AH105" s="1"/>
    </row>
    <row r="106" spans="1:40" ht="22.35" customHeight="1" thickBot="1" x14ac:dyDescent="0.25">
      <c r="A106" s="127"/>
      <c r="B106" s="1608"/>
      <c r="C106" s="1713"/>
      <c r="D106" s="1713"/>
      <c r="E106" s="1713"/>
      <c r="F106" s="1713"/>
      <c r="G106" s="1713"/>
      <c r="H106" s="1713"/>
      <c r="I106" s="1713"/>
      <c r="J106" s="1713"/>
      <c r="K106" s="1713"/>
      <c r="L106" s="1713"/>
      <c r="M106" s="1713"/>
      <c r="N106" s="1713"/>
      <c r="O106" s="1713"/>
      <c r="P106" s="1713"/>
      <c r="Q106" s="1713"/>
      <c r="R106" s="1713"/>
      <c r="S106" s="1713"/>
      <c r="T106" s="1713"/>
      <c r="U106" s="1713"/>
      <c r="V106" s="1713"/>
      <c r="W106" s="1713"/>
      <c r="X106" s="1713"/>
      <c r="Y106" s="1713"/>
      <c r="Z106" s="1713"/>
      <c r="AA106" s="1713"/>
      <c r="AB106" s="1713"/>
      <c r="AC106" s="1713"/>
      <c r="AD106" s="1713"/>
      <c r="AE106" s="1713"/>
      <c r="AF106" s="1713"/>
      <c r="AG106" s="1714"/>
      <c r="AH106" s="1"/>
    </row>
    <row r="107" spans="1:40" ht="22.35" customHeight="1" x14ac:dyDescent="0.2">
      <c r="A107" s="127"/>
      <c r="B107" s="128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3"/>
      <c r="AE107" s="143"/>
      <c r="AF107" s="143"/>
      <c r="AG107" s="129"/>
      <c r="AH107" s="1"/>
    </row>
    <row r="108" spans="1:40" ht="22.35" customHeight="1" thickBot="1" x14ac:dyDescent="0.25">
      <c r="A108" s="218" t="s">
        <v>184</v>
      </c>
      <c r="B108" s="128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253"/>
      <c r="S108" s="253"/>
      <c r="T108" s="253"/>
      <c r="U108" s="143"/>
      <c r="V108" s="143"/>
      <c r="W108" s="143"/>
      <c r="X108" s="143"/>
      <c r="Y108" s="143"/>
      <c r="Z108" s="143"/>
      <c r="AA108" s="143"/>
      <c r="AB108" s="143"/>
      <c r="AC108" s="143"/>
      <c r="AD108" s="143"/>
      <c r="AE108" s="143"/>
      <c r="AF108" s="143"/>
      <c r="AG108" s="129"/>
      <c r="AH108" s="1"/>
    </row>
    <row r="109" spans="1:40" ht="22.35" customHeight="1" thickBot="1" x14ac:dyDescent="0.3">
      <c r="A109" s="127"/>
      <c r="B109" s="219"/>
      <c r="C109" s="220"/>
      <c r="D109" s="220"/>
      <c r="E109" s="223" t="s">
        <v>185</v>
      </c>
      <c r="F109" s="220"/>
      <c r="G109" s="220"/>
      <c r="H109" s="220"/>
      <c r="I109" s="220"/>
      <c r="J109" s="220"/>
      <c r="K109" s="228" t="s">
        <v>17</v>
      </c>
      <c r="L109" s="224"/>
      <c r="M109" s="224"/>
      <c r="N109" s="224"/>
      <c r="O109" s="224"/>
      <c r="P109" s="224"/>
      <c r="Q109" s="224"/>
      <c r="R109" s="224"/>
      <c r="S109" s="224"/>
      <c r="T109" s="225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"/>
    </row>
    <row r="110" spans="1:40" ht="22.35" customHeight="1" thickBot="1" x14ac:dyDescent="0.3">
      <c r="A110" s="127"/>
      <c r="B110" s="219" t="s">
        <v>186</v>
      </c>
      <c r="C110" s="220"/>
      <c r="D110" s="220"/>
      <c r="E110" s="221" t="s">
        <v>187</v>
      </c>
      <c r="F110" s="220"/>
      <c r="G110" s="220"/>
      <c r="H110" s="220"/>
      <c r="I110" s="220"/>
      <c r="J110" s="220"/>
      <c r="K110" s="220" t="s">
        <v>430</v>
      </c>
      <c r="L110" s="220"/>
      <c r="M110" s="220"/>
      <c r="N110" s="220"/>
      <c r="O110" s="220"/>
      <c r="P110" s="220"/>
      <c r="Q110" s="220"/>
      <c r="R110" s="252" t="s">
        <v>399</v>
      </c>
      <c r="S110" s="252"/>
      <c r="T110" s="252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"/>
    </row>
    <row r="111" spans="1:40" ht="22.35" customHeight="1" thickBot="1" x14ac:dyDescent="0.3">
      <c r="A111" s="127"/>
      <c r="B111" s="219" t="s">
        <v>102</v>
      </c>
      <c r="C111" s="220"/>
      <c r="D111" s="220"/>
      <c r="E111" s="223" t="s">
        <v>190</v>
      </c>
      <c r="F111" s="220"/>
      <c r="G111" s="220"/>
      <c r="H111" s="220"/>
      <c r="I111" s="220"/>
      <c r="J111" s="220"/>
      <c r="K111" s="220" t="s">
        <v>191</v>
      </c>
      <c r="L111" s="220"/>
      <c r="M111" s="220"/>
      <c r="N111" s="220"/>
      <c r="O111" s="220"/>
      <c r="P111" s="220"/>
      <c r="Q111" s="220"/>
      <c r="R111" s="220"/>
      <c r="S111" s="220"/>
      <c r="T111" s="222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"/>
    </row>
    <row r="112" spans="1:40" ht="22.35" customHeight="1" thickBot="1" x14ac:dyDescent="0.3">
      <c r="A112" s="127"/>
      <c r="B112" s="219" t="s">
        <v>192</v>
      </c>
      <c r="C112" s="220"/>
      <c r="D112" s="220"/>
      <c r="E112" s="223" t="s">
        <v>193</v>
      </c>
      <c r="F112" s="220"/>
      <c r="G112" s="220"/>
      <c r="H112" s="220"/>
      <c r="I112" s="220"/>
      <c r="J112" s="220"/>
      <c r="K112" s="220" t="s">
        <v>194</v>
      </c>
      <c r="L112" s="245"/>
      <c r="M112" s="245"/>
      <c r="N112" s="245"/>
      <c r="O112" s="245"/>
      <c r="P112" s="245"/>
      <c r="Q112" s="245"/>
      <c r="R112" s="245"/>
      <c r="S112" s="245"/>
      <c r="T112" s="246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"/>
    </row>
    <row r="113" spans="1:40" ht="22.35" customHeight="1" x14ac:dyDescent="0.25">
      <c r="A113" s="127"/>
      <c r="B113" s="243"/>
      <c r="C113" s="243"/>
      <c r="D113" s="243"/>
      <c r="E113" s="244"/>
      <c r="F113" s="243"/>
      <c r="G113" s="243"/>
      <c r="H113" s="243"/>
      <c r="I113" s="243"/>
      <c r="J113" s="243"/>
      <c r="K113" s="243"/>
      <c r="L113" s="247"/>
      <c r="M113" s="247"/>
      <c r="N113" s="247"/>
      <c r="O113" s="247"/>
      <c r="P113" s="247"/>
      <c r="Q113" s="247"/>
      <c r="R113" s="247"/>
      <c r="S113" s="247"/>
      <c r="T113" s="247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"/>
    </row>
    <row r="114" spans="1:40" ht="22.35" customHeight="1" thickBot="1" x14ac:dyDescent="0.3">
      <c r="A114" s="127"/>
      <c r="B114" s="1715" t="s">
        <v>29</v>
      </c>
      <c r="C114" s="1685">
        <v>1</v>
      </c>
      <c r="D114" s="1685">
        <v>2</v>
      </c>
      <c r="E114" s="1685">
        <v>3</v>
      </c>
      <c r="F114" s="1716">
        <v>4</v>
      </c>
      <c r="G114" s="1716">
        <v>5</v>
      </c>
      <c r="H114" s="1685">
        <v>6</v>
      </c>
      <c r="I114" s="1685">
        <v>7</v>
      </c>
      <c r="J114" s="1685">
        <v>8</v>
      </c>
      <c r="K114" s="1685">
        <v>9</v>
      </c>
      <c r="L114" s="1685">
        <v>10</v>
      </c>
      <c r="M114" s="1716">
        <v>11</v>
      </c>
      <c r="N114" s="1716">
        <v>12</v>
      </c>
      <c r="O114" s="1685">
        <v>13</v>
      </c>
      <c r="P114" s="1685">
        <v>14</v>
      </c>
      <c r="Q114" s="1685">
        <v>15</v>
      </c>
      <c r="R114" s="1685">
        <v>16</v>
      </c>
      <c r="S114" s="1685">
        <v>17</v>
      </c>
      <c r="T114" s="1716">
        <v>18</v>
      </c>
      <c r="U114" s="1716">
        <v>19</v>
      </c>
      <c r="V114" s="1685">
        <v>20</v>
      </c>
      <c r="W114" s="1685">
        <v>21</v>
      </c>
      <c r="X114" s="1685">
        <v>22</v>
      </c>
      <c r="Y114" s="1685">
        <v>23</v>
      </c>
      <c r="Z114" s="1685">
        <v>24</v>
      </c>
      <c r="AA114" s="1716">
        <v>25</v>
      </c>
      <c r="AB114" s="1716">
        <v>26</v>
      </c>
      <c r="AC114" s="1685">
        <v>27</v>
      </c>
      <c r="AD114" s="1685">
        <v>28</v>
      </c>
      <c r="AE114" s="1685">
        <v>29</v>
      </c>
      <c r="AF114" s="1685">
        <v>30</v>
      </c>
      <c r="AG114" s="1699"/>
      <c r="AH114" s="1"/>
      <c r="AJ114" s="2184" t="s">
        <v>30</v>
      </c>
      <c r="AK114" s="2184" t="s">
        <v>44</v>
      </c>
      <c r="AL114" s="2184" t="s">
        <v>45</v>
      </c>
      <c r="AM114" s="2184" t="s">
        <v>46</v>
      </c>
      <c r="AN114" s="2184" t="s">
        <v>47</v>
      </c>
    </row>
    <row r="115" spans="1:40" ht="22.35" customHeight="1" thickBot="1" x14ac:dyDescent="0.25">
      <c r="B115" s="2489" t="s">
        <v>196</v>
      </c>
      <c r="C115" s="2490" t="s">
        <v>36</v>
      </c>
      <c r="D115" s="2491" t="s">
        <v>36</v>
      </c>
      <c r="E115" s="2491" t="s">
        <v>36</v>
      </c>
      <c r="F115" s="2492" t="s">
        <v>36</v>
      </c>
      <c r="G115" s="2491" t="s">
        <v>36</v>
      </c>
      <c r="H115" s="781" t="s">
        <v>175</v>
      </c>
      <c r="I115" s="789" t="s">
        <v>175</v>
      </c>
      <c r="J115" s="789" t="s">
        <v>175</v>
      </c>
      <c r="K115" s="789" t="s">
        <v>175</v>
      </c>
      <c r="L115" s="789" t="s">
        <v>175</v>
      </c>
      <c r="M115" s="789" t="s">
        <v>176</v>
      </c>
      <c r="N115" s="789" t="s">
        <v>50</v>
      </c>
      <c r="O115" s="781" t="s">
        <v>36</v>
      </c>
      <c r="P115" s="789" t="s">
        <v>36</v>
      </c>
      <c r="Q115" s="789" t="s">
        <v>36</v>
      </c>
      <c r="R115" s="789" t="s">
        <v>36</v>
      </c>
      <c r="S115" s="921" t="s">
        <v>36</v>
      </c>
      <c r="T115" s="2493" t="s">
        <v>36</v>
      </c>
      <c r="U115" s="789" t="s">
        <v>36</v>
      </c>
      <c r="V115" s="2491" t="s">
        <v>175</v>
      </c>
      <c r="W115" s="2491" t="s">
        <v>175</v>
      </c>
      <c r="X115" s="2490" t="s">
        <v>175</v>
      </c>
      <c r="Y115" s="2491" t="s">
        <v>175</v>
      </c>
      <c r="Z115" s="2491" t="s">
        <v>175</v>
      </c>
      <c r="AA115" s="2492" t="s">
        <v>176</v>
      </c>
      <c r="AB115" s="2491" t="s">
        <v>50</v>
      </c>
      <c r="AC115" s="2491" t="s">
        <v>36</v>
      </c>
      <c r="AD115" s="2494" t="s">
        <v>36</v>
      </c>
      <c r="AE115" s="2495" t="s">
        <v>36</v>
      </c>
      <c r="AF115" s="2495" t="s">
        <v>36</v>
      </c>
      <c r="AG115" s="2360"/>
      <c r="AH115" s="1"/>
      <c r="AJ115" s="780">
        <v>138</v>
      </c>
      <c r="AK115" s="780"/>
      <c r="AL115" s="780">
        <f>IF(AJ115="","",SUM(AJ115:AK115))</f>
        <v>138</v>
      </c>
      <c r="AM115" s="866">
        <f t="shared" ref="AM115" si="8">IF(AJ115="","",AL115-AJ115)</f>
        <v>0</v>
      </c>
      <c r="AN115" s="866">
        <f>IF(AM115="","",AM115+'Oktober 2023'!AN112)</f>
        <v>-36.270000000000039</v>
      </c>
    </row>
    <row r="116" spans="1:40" ht="22.35" customHeight="1" x14ac:dyDescent="0.2">
      <c r="B116" s="983" t="s">
        <v>197</v>
      </c>
      <c r="C116" s="2490" t="s">
        <v>175</v>
      </c>
      <c r="D116" s="2491" t="s">
        <v>175</v>
      </c>
      <c r="E116" s="2491" t="s">
        <v>175</v>
      </c>
      <c r="F116" s="2492" t="s">
        <v>176</v>
      </c>
      <c r="G116" s="2491" t="s">
        <v>50</v>
      </c>
      <c r="H116" s="781" t="s">
        <v>36</v>
      </c>
      <c r="I116" s="789" t="s">
        <v>36</v>
      </c>
      <c r="J116" s="984" t="s">
        <v>36</v>
      </c>
      <c r="K116" s="789" t="s">
        <v>36</v>
      </c>
      <c r="L116" s="789" t="s">
        <v>36</v>
      </c>
      <c r="M116" s="789" t="s">
        <v>36</v>
      </c>
      <c r="N116" s="789" t="s">
        <v>36</v>
      </c>
      <c r="O116" s="2491" t="s">
        <v>175</v>
      </c>
      <c r="P116" s="2491" t="s">
        <v>175</v>
      </c>
      <c r="Q116" s="2490" t="s">
        <v>175</v>
      </c>
      <c r="R116" s="2491" t="s">
        <v>175</v>
      </c>
      <c r="S116" s="2491" t="s">
        <v>175</v>
      </c>
      <c r="T116" s="2492" t="s">
        <v>176</v>
      </c>
      <c r="U116" s="2491" t="s">
        <v>50</v>
      </c>
      <c r="V116" s="781" t="s">
        <v>36</v>
      </c>
      <c r="W116" s="789" t="s">
        <v>36</v>
      </c>
      <c r="X116" s="789" t="s">
        <v>36</v>
      </c>
      <c r="Y116" s="789" t="s">
        <v>36</v>
      </c>
      <c r="Z116" s="789" t="s">
        <v>36</v>
      </c>
      <c r="AA116" s="789" t="s">
        <v>36</v>
      </c>
      <c r="AB116" s="789" t="s">
        <v>36</v>
      </c>
      <c r="AC116" s="2491" t="s">
        <v>175</v>
      </c>
      <c r="AD116" s="2491" t="s">
        <v>175</v>
      </c>
      <c r="AE116" s="2490" t="s">
        <v>175</v>
      </c>
      <c r="AF116" s="2491" t="s">
        <v>175</v>
      </c>
      <c r="AG116" s="923"/>
      <c r="AH116" s="1"/>
      <c r="AJ116" s="1969">
        <v>162</v>
      </c>
      <c r="AK116" s="1969"/>
      <c r="AL116" s="1969">
        <f t="shared" ref="AL116" si="9">IF(AJ116="","",SUM(AJ116:AK116))</f>
        <v>162</v>
      </c>
      <c r="AM116" s="1970">
        <f t="shared" ref="AM116" si="10">IF(AJ116="","",AL116-AJ116)</f>
        <v>0</v>
      </c>
      <c r="AN116" s="1970">
        <f>IF(AM116="","",AM116+'Oktober 2023'!AN113)</f>
        <v>-19.570000000000022</v>
      </c>
    </row>
    <row r="117" spans="1:40" ht="22.35" customHeight="1" thickBot="1" x14ac:dyDescent="0.25">
      <c r="B117" s="1725" t="s">
        <v>0</v>
      </c>
      <c r="C117" s="1700" t="s">
        <v>0</v>
      </c>
      <c r="D117" s="346" t="s">
        <v>0</v>
      </c>
      <c r="E117" s="339" t="s">
        <v>139</v>
      </c>
      <c r="F117" s="346" t="s">
        <v>128</v>
      </c>
      <c r="G117" s="346" t="s">
        <v>129</v>
      </c>
      <c r="H117" s="346"/>
      <c r="I117" s="483" t="s">
        <v>0</v>
      </c>
      <c r="J117" s="483" t="s">
        <v>0</v>
      </c>
      <c r="K117" s="483" t="s">
        <v>0</v>
      </c>
      <c r="L117" s="483" t="s">
        <v>139</v>
      </c>
      <c r="M117" s="483" t="s">
        <v>128</v>
      </c>
      <c r="N117" s="335" t="s">
        <v>129</v>
      </c>
      <c r="O117" s="346" t="s">
        <v>0</v>
      </c>
      <c r="P117" s="1700" t="s">
        <v>0</v>
      </c>
      <c r="Q117" s="1700" t="s">
        <v>0</v>
      </c>
      <c r="R117" s="346" t="s">
        <v>0</v>
      </c>
      <c r="S117" s="339" t="s">
        <v>139</v>
      </c>
      <c r="T117" s="1700" t="s">
        <v>128</v>
      </c>
      <c r="U117" s="1700" t="s">
        <v>129</v>
      </c>
      <c r="V117" s="1700"/>
      <c r="W117" s="335" t="s">
        <v>0</v>
      </c>
      <c r="X117" s="335" t="s">
        <v>0</v>
      </c>
      <c r="Y117" s="335" t="s">
        <v>0</v>
      </c>
      <c r="Z117" s="335" t="s">
        <v>139</v>
      </c>
      <c r="AA117" s="335" t="s">
        <v>128</v>
      </c>
      <c r="AB117" s="483" t="s">
        <v>129</v>
      </c>
      <c r="AC117" s="346" t="s">
        <v>0</v>
      </c>
      <c r="AD117" s="346" t="s">
        <v>0</v>
      </c>
      <c r="AE117" s="346" t="s">
        <v>0</v>
      </c>
      <c r="AF117" s="346" t="s">
        <v>0</v>
      </c>
      <c r="AG117" s="1466"/>
      <c r="AH117" s="1"/>
      <c r="AJ117" s="2072"/>
      <c r="AK117" s="2072"/>
      <c r="AL117" s="2072"/>
      <c r="AM117" s="2073"/>
      <c r="AN117" s="2073"/>
    </row>
    <row r="118" spans="1:40" ht="22.35" customHeight="1" x14ac:dyDescent="0.2">
      <c r="B118" s="248"/>
      <c r="C118" s="249"/>
      <c r="D118" s="249"/>
      <c r="E118" s="250"/>
      <c r="F118" s="250"/>
      <c r="G118" s="250"/>
      <c r="H118" s="250"/>
      <c r="I118" s="250"/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  <c r="U118" s="250"/>
      <c r="V118" s="250"/>
      <c r="W118" s="250"/>
      <c r="X118" s="250"/>
      <c r="Y118" s="250"/>
      <c r="Z118" s="250"/>
      <c r="AA118" s="250"/>
      <c r="AB118" s="250"/>
      <c r="AC118" s="250"/>
      <c r="AD118" s="250"/>
      <c r="AE118" s="250"/>
      <c r="AF118" s="250"/>
      <c r="AG118" s="250"/>
      <c r="AH118" s="1"/>
      <c r="AJ118" s="124"/>
      <c r="AK118" s="124"/>
      <c r="AL118" s="124"/>
      <c r="AM118" s="217"/>
      <c r="AN118" s="217"/>
    </row>
    <row r="119" spans="1:40" ht="22.35" customHeight="1" thickBot="1" x14ac:dyDescent="0.25">
      <c r="A119" s="3" t="s">
        <v>400</v>
      </c>
      <c r="AH119" s="1"/>
      <c r="AJ119" s="124"/>
      <c r="AK119" s="124"/>
      <c r="AL119" s="124"/>
      <c r="AM119" s="217"/>
      <c r="AN119" s="217"/>
    </row>
    <row r="120" spans="1:40" ht="22.35" customHeight="1" thickBot="1" x14ac:dyDescent="0.3">
      <c r="B120" s="219"/>
      <c r="C120" s="220"/>
      <c r="D120" s="220"/>
      <c r="E120" s="223" t="s">
        <v>185</v>
      </c>
      <c r="F120" s="220"/>
      <c r="G120" s="220"/>
      <c r="H120" s="220"/>
      <c r="I120" s="220"/>
      <c r="J120" s="220"/>
      <c r="K120" s="228" t="s">
        <v>17</v>
      </c>
      <c r="L120" s="224"/>
      <c r="M120" s="224"/>
      <c r="N120" s="224"/>
      <c r="O120" s="224"/>
      <c r="P120" s="224"/>
      <c r="Q120" s="224"/>
      <c r="R120" s="224"/>
      <c r="S120" s="224"/>
      <c r="T120" s="225"/>
      <c r="AH120" s="1"/>
      <c r="AJ120" s="124"/>
      <c r="AK120" s="124"/>
      <c r="AL120" s="124"/>
      <c r="AM120" s="217"/>
      <c r="AN120" s="217"/>
    </row>
    <row r="121" spans="1:40" ht="22.35" customHeight="1" thickBot="1" x14ac:dyDescent="0.3">
      <c r="B121" s="219" t="s">
        <v>186</v>
      </c>
      <c r="C121" s="220"/>
      <c r="D121" s="220"/>
      <c r="E121" s="221" t="s">
        <v>200</v>
      </c>
      <c r="F121" s="220"/>
      <c r="G121" s="220"/>
      <c r="H121" s="220"/>
      <c r="I121" s="220"/>
      <c r="J121" s="220"/>
      <c r="K121" s="220" t="s">
        <v>431</v>
      </c>
      <c r="L121" s="220"/>
      <c r="M121" s="220"/>
      <c r="N121" s="220"/>
      <c r="O121" s="220"/>
      <c r="P121" s="220"/>
      <c r="Q121" s="220"/>
      <c r="R121" s="252" t="s">
        <v>202</v>
      </c>
      <c r="S121" s="252"/>
      <c r="T121" s="252"/>
      <c r="AH121" s="1"/>
      <c r="AJ121" s="124"/>
      <c r="AK121" s="124"/>
      <c r="AL121" s="124"/>
      <c r="AM121" s="217"/>
      <c r="AN121" s="217"/>
    </row>
    <row r="122" spans="1:40" ht="22.35" customHeight="1" thickBot="1" x14ac:dyDescent="0.3">
      <c r="B122" s="219" t="s">
        <v>102</v>
      </c>
      <c r="C122" s="220"/>
      <c r="D122" s="220"/>
      <c r="E122" s="223" t="s">
        <v>203</v>
      </c>
      <c r="F122" s="220"/>
      <c r="G122" s="220"/>
      <c r="H122" s="220"/>
      <c r="I122" s="220"/>
      <c r="J122" s="220"/>
      <c r="K122" s="220" t="s">
        <v>204</v>
      </c>
      <c r="L122" s="220"/>
      <c r="M122" s="220"/>
      <c r="N122" s="220"/>
      <c r="O122" s="220"/>
      <c r="P122" s="220"/>
      <c r="Q122" s="220"/>
      <c r="R122" s="220"/>
      <c r="S122" s="220"/>
      <c r="T122" s="222"/>
      <c r="AH122" s="1"/>
      <c r="AJ122" s="124"/>
      <c r="AK122" s="124"/>
      <c r="AL122" s="124"/>
      <c r="AM122" s="217"/>
      <c r="AN122" s="217"/>
    </row>
    <row r="123" spans="1:40" ht="22.35" customHeight="1" thickBot="1" x14ac:dyDescent="0.3">
      <c r="B123" s="219" t="s">
        <v>192</v>
      </c>
      <c r="C123" s="220"/>
      <c r="D123" s="220"/>
      <c r="E123" s="223" t="s">
        <v>205</v>
      </c>
      <c r="F123" s="220"/>
      <c r="G123" s="220"/>
      <c r="H123" s="220"/>
      <c r="I123" s="220"/>
      <c r="J123" s="220"/>
      <c r="K123" s="220" t="s">
        <v>206</v>
      </c>
      <c r="L123" s="245"/>
      <c r="M123" s="245"/>
      <c r="N123" s="245"/>
      <c r="O123" s="245"/>
      <c r="P123" s="245"/>
      <c r="Q123" s="245"/>
      <c r="R123" s="245"/>
      <c r="S123" s="245"/>
      <c r="T123" s="246"/>
      <c r="U123" s="109"/>
      <c r="V123" s="109"/>
      <c r="AH123" s="1"/>
      <c r="AJ123" s="124"/>
      <c r="AK123" s="124"/>
      <c r="AL123" s="124"/>
      <c r="AM123" s="217"/>
      <c r="AN123" s="217"/>
    </row>
    <row r="124" spans="1:40" ht="22.35" customHeight="1" thickBot="1" x14ac:dyDescent="0.25">
      <c r="T124" s="109"/>
      <c r="U124" s="109"/>
      <c r="V124" s="109"/>
      <c r="AH124" s="1"/>
      <c r="AJ124" s="124"/>
      <c r="AK124" s="124"/>
      <c r="AL124" s="124"/>
      <c r="AM124" s="217"/>
      <c r="AN124" s="217"/>
    </row>
    <row r="125" spans="1:40" ht="22.35" customHeight="1" thickBot="1" x14ac:dyDescent="0.25">
      <c r="B125" s="2074" t="s">
        <v>29</v>
      </c>
      <c r="C125" s="371">
        <v>1</v>
      </c>
      <c r="D125" s="372">
        <v>2</v>
      </c>
      <c r="E125" s="372">
        <v>3</v>
      </c>
      <c r="F125" s="373">
        <v>4</v>
      </c>
      <c r="G125" s="373">
        <v>5</v>
      </c>
      <c r="H125" s="372">
        <v>6</v>
      </c>
      <c r="I125" s="372">
        <v>7</v>
      </c>
      <c r="J125" s="372">
        <v>8</v>
      </c>
      <c r="K125" s="372">
        <v>9</v>
      </c>
      <c r="L125" s="372">
        <v>10</v>
      </c>
      <c r="M125" s="373">
        <v>11</v>
      </c>
      <c r="N125" s="373">
        <v>12</v>
      </c>
      <c r="O125" s="372">
        <v>13</v>
      </c>
      <c r="P125" s="372">
        <v>14</v>
      </c>
      <c r="Q125" s="372">
        <v>15</v>
      </c>
      <c r="R125" s="372">
        <v>16</v>
      </c>
      <c r="S125" s="372">
        <v>17</v>
      </c>
      <c r="T125" s="373">
        <v>18</v>
      </c>
      <c r="U125" s="373">
        <v>19</v>
      </c>
      <c r="V125" s="372">
        <v>20</v>
      </c>
      <c r="W125" s="372">
        <v>21</v>
      </c>
      <c r="X125" s="372">
        <v>22</v>
      </c>
      <c r="Y125" s="372">
        <v>23</v>
      </c>
      <c r="Z125" s="372">
        <v>24</v>
      </c>
      <c r="AA125" s="373">
        <v>25</v>
      </c>
      <c r="AB125" s="373">
        <v>26</v>
      </c>
      <c r="AC125" s="372">
        <v>27</v>
      </c>
      <c r="AD125" s="372">
        <v>28</v>
      </c>
      <c r="AE125" s="372">
        <v>29</v>
      </c>
      <c r="AF125" s="372">
        <v>30</v>
      </c>
      <c r="AG125" s="374"/>
      <c r="AH125" s="1"/>
      <c r="AJ125" s="2184" t="s">
        <v>30</v>
      </c>
      <c r="AK125" s="2184" t="s">
        <v>44</v>
      </c>
      <c r="AL125" s="2184" t="s">
        <v>45</v>
      </c>
      <c r="AM125" s="2184" t="s">
        <v>46</v>
      </c>
      <c r="AN125" s="2184" t="s">
        <v>47</v>
      </c>
    </row>
    <row r="126" spans="1:40" ht="22.35" customHeight="1" x14ac:dyDescent="0.2">
      <c r="B126" s="1691" t="s">
        <v>169</v>
      </c>
      <c r="C126" s="2451" t="s">
        <v>36</v>
      </c>
      <c r="D126" s="2451" t="s">
        <v>36</v>
      </c>
      <c r="E126" s="2451" t="s">
        <v>36</v>
      </c>
      <c r="F126" s="2451" t="s">
        <v>36</v>
      </c>
      <c r="G126" s="2451" t="s">
        <v>36</v>
      </c>
      <c r="H126" s="2289" t="s">
        <v>140</v>
      </c>
      <c r="I126" s="2289" t="s">
        <v>140</v>
      </c>
      <c r="J126" s="2289" t="s">
        <v>140</v>
      </c>
      <c r="K126" s="2289" t="s">
        <v>140</v>
      </c>
      <c r="L126" s="2289" t="s">
        <v>140</v>
      </c>
      <c r="M126" s="2451" t="s">
        <v>159</v>
      </c>
      <c r="N126" s="2451" t="s">
        <v>120</v>
      </c>
      <c r="O126" s="2451" t="s">
        <v>36</v>
      </c>
      <c r="P126" s="2451" t="s">
        <v>36</v>
      </c>
      <c r="Q126" s="2451" t="s">
        <v>36</v>
      </c>
      <c r="R126" s="2451" t="s">
        <v>36</v>
      </c>
      <c r="S126" s="2451" t="s">
        <v>36</v>
      </c>
      <c r="T126" s="2451" t="s">
        <v>36</v>
      </c>
      <c r="U126" s="2451" t="s">
        <v>36</v>
      </c>
      <c r="V126" s="2289" t="s">
        <v>140</v>
      </c>
      <c r="W126" s="2289" t="s">
        <v>140</v>
      </c>
      <c r="X126" s="2289" t="s">
        <v>140</v>
      </c>
      <c r="Y126" s="2289" t="s">
        <v>140</v>
      </c>
      <c r="Z126" s="2289" t="s">
        <v>140</v>
      </c>
      <c r="AA126" s="2451" t="s">
        <v>159</v>
      </c>
      <c r="AB126" s="2451" t="s">
        <v>120</v>
      </c>
      <c r="AC126" s="2451" t="s">
        <v>36</v>
      </c>
      <c r="AD126" s="2451" t="s">
        <v>36</v>
      </c>
      <c r="AE126" s="2451" t="s">
        <v>36</v>
      </c>
      <c r="AF126" s="2451" t="s">
        <v>36</v>
      </c>
      <c r="AG126" s="2492" t="s">
        <v>0</v>
      </c>
      <c r="AH126" s="1"/>
      <c r="AJ126" s="780">
        <v>138</v>
      </c>
      <c r="AK126" s="780"/>
      <c r="AL126" s="780">
        <f>IF(AJ126="","",SUM(AJ126:AK126))</f>
        <v>138</v>
      </c>
      <c r="AM126" s="866">
        <f>IF(AJ126="","",AL126-AJ126)</f>
        <v>0</v>
      </c>
      <c r="AN126" s="866">
        <f>IF(AM126="","",AM126+'Oktober 2023'!AN123)</f>
        <v>0</v>
      </c>
    </row>
    <row r="127" spans="1:40" ht="22.35" customHeight="1" x14ac:dyDescent="0.2">
      <c r="B127" s="1932" t="s">
        <v>158</v>
      </c>
      <c r="C127" s="781" t="s">
        <v>140</v>
      </c>
      <c r="D127" s="781" t="s">
        <v>140</v>
      </c>
      <c r="E127" s="781" t="s">
        <v>140</v>
      </c>
      <c r="F127" s="789" t="s">
        <v>159</v>
      </c>
      <c r="G127" s="789" t="s">
        <v>120</v>
      </c>
      <c r="H127" s="789" t="s">
        <v>36</v>
      </c>
      <c r="I127" s="789" t="s">
        <v>36</v>
      </c>
      <c r="J127" s="789" t="s">
        <v>36</v>
      </c>
      <c r="K127" s="2496" t="s">
        <v>36</v>
      </c>
      <c r="L127" s="2496" t="s">
        <v>36</v>
      </c>
      <c r="M127" s="789" t="s">
        <v>36</v>
      </c>
      <c r="N127" s="2496" t="s">
        <v>36</v>
      </c>
      <c r="O127" s="793" t="s">
        <v>140</v>
      </c>
      <c r="P127" s="793" t="s">
        <v>140</v>
      </c>
      <c r="Q127" s="793" t="s">
        <v>140</v>
      </c>
      <c r="R127" s="793" t="s">
        <v>140</v>
      </c>
      <c r="S127" s="793" t="s">
        <v>140</v>
      </c>
      <c r="T127" s="786" t="s">
        <v>159</v>
      </c>
      <c r="U127" s="786" t="s">
        <v>120</v>
      </c>
      <c r="V127" s="789" t="s">
        <v>36</v>
      </c>
      <c r="W127" s="789" t="s">
        <v>36</v>
      </c>
      <c r="X127" s="789" t="s">
        <v>36</v>
      </c>
      <c r="Y127" s="789" t="s">
        <v>36</v>
      </c>
      <c r="Z127" s="789" t="s">
        <v>36</v>
      </c>
      <c r="AA127" s="789" t="s">
        <v>36</v>
      </c>
      <c r="AB127" s="789" t="s">
        <v>36</v>
      </c>
      <c r="AC127" s="781" t="s">
        <v>140</v>
      </c>
      <c r="AD127" s="781" t="s">
        <v>140</v>
      </c>
      <c r="AE127" s="781" t="s">
        <v>140</v>
      </c>
      <c r="AF127" s="781" t="s">
        <v>140</v>
      </c>
      <c r="AG127" s="789" t="s">
        <v>0</v>
      </c>
      <c r="AH127" s="1"/>
      <c r="AJ127" s="780">
        <v>162</v>
      </c>
      <c r="AK127" s="780"/>
      <c r="AL127" s="780">
        <f>IF(AJ127="","",SUM(AJ127:AK127))</f>
        <v>162</v>
      </c>
      <c r="AM127" s="866">
        <f>IF(AJ127="","",AL127-AJ127)</f>
        <v>0</v>
      </c>
      <c r="AN127" s="866">
        <f>IF(AM127="","",AM127+'Oktober 2023'!AN124)</f>
        <v>0</v>
      </c>
    </row>
    <row r="128" spans="1:40" ht="22.35" customHeight="1" thickBot="1" x14ac:dyDescent="0.25">
      <c r="B128" s="2076" t="s">
        <v>0</v>
      </c>
      <c r="C128" s="483" t="s">
        <v>36</v>
      </c>
      <c r="D128" s="483" t="s">
        <v>36</v>
      </c>
      <c r="E128" s="483" t="s">
        <v>124</v>
      </c>
      <c r="F128" s="483" t="s">
        <v>122</v>
      </c>
      <c r="G128" s="483" t="s">
        <v>123</v>
      </c>
      <c r="H128" s="483" t="s">
        <v>36</v>
      </c>
      <c r="I128" s="483" t="s">
        <v>36</v>
      </c>
      <c r="J128" s="483" t="s">
        <v>36</v>
      </c>
      <c r="K128" s="483" t="s">
        <v>36</v>
      </c>
      <c r="L128" s="483" t="s">
        <v>124</v>
      </c>
      <c r="M128" s="483" t="s">
        <v>122</v>
      </c>
      <c r="N128" s="483" t="s">
        <v>123</v>
      </c>
      <c r="O128" s="483" t="s">
        <v>36</v>
      </c>
      <c r="P128" s="483" t="s">
        <v>36</v>
      </c>
      <c r="Q128" s="483" t="s">
        <v>36</v>
      </c>
      <c r="R128" s="483" t="s">
        <v>36</v>
      </c>
      <c r="S128" s="483" t="s">
        <v>124</v>
      </c>
      <c r="T128" s="483" t="s">
        <v>122</v>
      </c>
      <c r="U128" s="483" t="s">
        <v>123</v>
      </c>
      <c r="V128" s="483" t="s">
        <v>36</v>
      </c>
      <c r="W128" s="483" t="s">
        <v>36</v>
      </c>
      <c r="X128" s="483" t="s">
        <v>36</v>
      </c>
      <c r="Y128" s="483" t="s">
        <v>36</v>
      </c>
      <c r="Z128" s="483" t="s">
        <v>124</v>
      </c>
      <c r="AA128" s="483" t="s">
        <v>122</v>
      </c>
      <c r="AB128" s="483" t="s">
        <v>123</v>
      </c>
      <c r="AC128" s="483" t="s">
        <v>36</v>
      </c>
      <c r="AD128" s="483" t="s">
        <v>36</v>
      </c>
      <c r="AE128" s="483" t="s">
        <v>36</v>
      </c>
      <c r="AF128" s="483" t="s">
        <v>36</v>
      </c>
      <c r="AG128" s="483" t="s">
        <v>0</v>
      </c>
      <c r="AH128" s="1"/>
    </row>
    <row r="129" spans="1:40" ht="22.35" customHeight="1" x14ac:dyDescent="0.2">
      <c r="B129" s="251" t="s">
        <v>0</v>
      </c>
      <c r="C129" s="250" t="s">
        <v>0</v>
      </c>
      <c r="D129" s="250" t="s">
        <v>0</v>
      </c>
      <c r="E129" s="250" t="s">
        <v>0</v>
      </c>
      <c r="F129" s="250" t="s">
        <v>0</v>
      </c>
      <c r="G129" s="250" t="s">
        <v>0</v>
      </c>
      <c r="H129" s="250" t="s">
        <v>0</v>
      </c>
      <c r="I129" s="250" t="s">
        <v>0</v>
      </c>
      <c r="J129" s="250" t="s">
        <v>0</v>
      </c>
      <c r="K129" s="250" t="s">
        <v>0</v>
      </c>
      <c r="L129" s="250" t="s">
        <v>0</v>
      </c>
      <c r="M129" s="250" t="s">
        <v>0</v>
      </c>
      <c r="N129" s="250" t="s">
        <v>0</v>
      </c>
      <c r="O129" s="250" t="s">
        <v>0</v>
      </c>
      <c r="P129" s="250" t="s">
        <v>0</v>
      </c>
      <c r="Q129" s="250" t="s">
        <v>0</v>
      </c>
      <c r="R129" s="250" t="s">
        <v>0</v>
      </c>
      <c r="S129" s="250" t="s">
        <v>0</v>
      </c>
      <c r="T129" s="250" t="s">
        <v>0</v>
      </c>
      <c r="U129" s="250" t="s">
        <v>0</v>
      </c>
      <c r="V129" s="250" t="s">
        <v>0</v>
      </c>
      <c r="W129" s="250" t="s">
        <v>0</v>
      </c>
      <c r="X129" s="250" t="s">
        <v>0</v>
      </c>
      <c r="Y129" s="250" t="s">
        <v>0</v>
      </c>
      <c r="Z129" s="250" t="s">
        <v>0</v>
      </c>
      <c r="AA129" s="250" t="s">
        <v>0</v>
      </c>
      <c r="AB129" s="250" t="s">
        <v>0</v>
      </c>
      <c r="AC129" s="250" t="s">
        <v>0</v>
      </c>
      <c r="AD129" s="250" t="s">
        <v>0</v>
      </c>
      <c r="AE129" s="250" t="s">
        <v>0</v>
      </c>
      <c r="AF129" s="250" t="s">
        <v>0</v>
      </c>
      <c r="AG129" s="250" t="s">
        <v>0</v>
      </c>
      <c r="AH129" s="1"/>
      <c r="AJ129" s="124"/>
      <c r="AK129" s="124"/>
      <c r="AL129" s="124"/>
      <c r="AM129" s="217"/>
      <c r="AN129" s="217"/>
    </row>
    <row r="130" spans="1:40" ht="22.35" customHeight="1" thickBot="1" x14ac:dyDescent="0.25">
      <c r="A130" s="3" t="s">
        <v>474</v>
      </c>
      <c r="AH130" s="1"/>
      <c r="AJ130" s="124"/>
      <c r="AK130" s="124"/>
      <c r="AL130" s="124"/>
      <c r="AM130" s="217"/>
      <c r="AN130" s="217"/>
    </row>
    <row r="131" spans="1:40" ht="22.35" customHeight="1" thickBot="1" x14ac:dyDescent="0.3">
      <c r="B131" s="219"/>
      <c r="C131" s="220"/>
      <c r="D131" s="220"/>
      <c r="E131" s="223" t="s">
        <v>185</v>
      </c>
      <c r="F131" s="220"/>
      <c r="G131" s="220"/>
      <c r="H131" s="220"/>
      <c r="I131" s="220"/>
      <c r="J131" s="220"/>
      <c r="K131" s="228" t="s">
        <v>17</v>
      </c>
      <c r="L131" s="224"/>
      <c r="M131" s="224"/>
      <c r="N131" s="224"/>
      <c r="O131" s="224"/>
      <c r="P131" s="224"/>
      <c r="Q131" s="224"/>
      <c r="R131" s="224"/>
      <c r="S131" s="224"/>
      <c r="T131" s="225"/>
      <c r="AH131" s="1"/>
      <c r="AJ131" s="124"/>
      <c r="AK131" s="124"/>
      <c r="AL131" s="124"/>
      <c r="AM131" s="217"/>
      <c r="AN131" s="217"/>
    </row>
    <row r="132" spans="1:40" ht="22.35" customHeight="1" thickBot="1" x14ac:dyDescent="0.3">
      <c r="B132" s="219" t="s">
        <v>186</v>
      </c>
      <c r="C132" s="220"/>
      <c r="D132" s="220"/>
      <c r="E132" s="221" t="s">
        <v>475</v>
      </c>
      <c r="F132" s="220"/>
      <c r="G132" s="220"/>
      <c r="H132" s="220"/>
      <c r="I132" s="220"/>
      <c r="J132" s="220"/>
      <c r="K132" s="220" t="s">
        <v>476</v>
      </c>
      <c r="L132" s="220"/>
      <c r="M132" s="220"/>
      <c r="N132" s="220"/>
      <c r="O132" s="220"/>
      <c r="P132" s="220"/>
      <c r="Q132" s="220"/>
      <c r="R132" s="252" t="s">
        <v>477</v>
      </c>
      <c r="S132" s="252"/>
      <c r="T132" s="252"/>
      <c r="AH132" s="1"/>
      <c r="AJ132" s="124"/>
      <c r="AK132" s="124"/>
      <c r="AL132" s="124"/>
      <c r="AM132" s="217"/>
      <c r="AN132" s="217"/>
    </row>
    <row r="133" spans="1:40" ht="22.35" customHeight="1" thickBot="1" x14ac:dyDescent="0.3">
      <c r="B133" s="219" t="s">
        <v>102</v>
      </c>
      <c r="C133" s="220"/>
      <c r="D133" s="220"/>
      <c r="E133" s="223" t="s">
        <v>478</v>
      </c>
      <c r="F133" s="220"/>
      <c r="G133" s="220"/>
      <c r="H133" s="220"/>
      <c r="I133" s="220"/>
      <c r="J133" s="220"/>
      <c r="K133" s="220" t="s">
        <v>479</v>
      </c>
      <c r="L133" s="220"/>
      <c r="M133" s="220"/>
      <c r="N133" s="220"/>
      <c r="O133" s="220"/>
      <c r="P133" s="220"/>
      <c r="Q133" s="220"/>
      <c r="R133" s="220"/>
      <c r="S133" s="220"/>
      <c r="T133" s="222"/>
      <c r="AH133" s="1"/>
      <c r="AJ133" s="124"/>
      <c r="AK133" s="124"/>
      <c r="AL133" s="124"/>
      <c r="AM133" s="217"/>
      <c r="AN133" s="217"/>
    </row>
    <row r="134" spans="1:40" ht="22.35" customHeight="1" thickBot="1" x14ac:dyDescent="0.3">
      <c r="B134" s="219" t="s">
        <v>192</v>
      </c>
      <c r="C134" s="220"/>
      <c r="D134" s="220"/>
      <c r="E134" s="223" t="s">
        <v>480</v>
      </c>
      <c r="F134" s="220"/>
      <c r="G134" s="220"/>
      <c r="H134" s="220"/>
      <c r="I134" s="220"/>
      <c r="J134" s="220"/>
      <c r="K134" s="220" t="s">
        <v>481</v>
      </c>
      <c r="L134" s="245"/>
      <c r="M134" s="245"/>
      <c r="N134" s="245"/>
      <c r="O134" s="245"/>
      <c r="P134" s="245"/>
      <c r="Q134" s="245"/>
      <c r="R134" s="245"/>
      <c r="S134" s="245"/>
      <c r="T134" s="246"/>
      <c r="U134" s="109"/>
      <c r="V134" s="109"/>
      <c r="AH134" s="1"/>
      <c r="AJ134" s="124"/>
      <c r="AK134" s="124"/>
      <c r="AL134" s="124"/>
      <c r="AM134" s="217"/>
      <c r="AN134" s="217"/>
    </row>
    <row r="135" spans="1:40" ht="22.35" customHeight="1" thickBot="1" x14ac:dyDescent="0.25">
      <c r="T135" s="109"/>
      <c r="U135" s="109"/>
      <c r="V135" s="109"/>
      <c r="AH135" s="1"/>
      <c r="AJ135" s="124"/>
      <c r="AK135" s="124"/>
      <c r="AL135" s="124"/>
      <c r="AM135" s="217"/>
      <c r="AN135" s="217"/>
    </row>
    <row r="136" spans="1:40" ht="22.35" customHeight="1" thickBot="1" x14ac:dyDescent="0.25">
      <c r="B136" s="2074" t="s">
        <v>29</v>
      </c>
      <c r="C136" s="269">
        <v>1</v>
      </c>
      <c r="D136" s="270">
        <v>2</v>
      </c>
      <c r="E136" s="270">
        <v>3</v>
      </c>
      <c r="F136" s="271">
        <v>4</v>
      </c>
      <c r="G136" s="271">
        <v>5</v>
      </c>
      <c r="H136" s="270">
        <v>6</v>
      </c>
      <c r="I136" s="270">
        <v>7</v>
      </c>
      <c r="J136" s="270">
        <v>8</v>
      </c>
      <c r="K136" s="270">
        <v>9</v>
      </c>
      <c r="L136" s="270">
        <v>10</v>
      </c>
      <c r="M136" s="271">
        <v>11</v>
      </c>
      <c r="N136" s="271">
        <v>12</v>
      </c>
      <c r="O136" s="270">
        <v>13</v>
      </c>
      <c r="P136" s="270">
        <v>14</v>
      </c>
      <c r="Q136" s="270">
        <v>15</v>
      </c>
      <c r="R136" s="270">
        <v>16</v>
      </c>
      <c r="S136" s="270">
        <v>17</v>
      </c>
      <c r="T136" s="271">
        <v>18</v>
      </c>
      <c r="U136" s="271">
        <v>19</v>
      </c>
      <c r="V136" s="270">
        <v>20</v>
      </c>
      <c r="W136" s="270">
        <v>21</v>
      </c>
      <c r="X136" s="270">
        <v>22</v>
      </c>
      <c r="Y136" s="270">
        <v>23</v>
      </c>
      <c r="Z136" s="270">
        <v>24</v>
      </c>
      <c r="AA136" s="271">
        <v>25</v>
      </c>
      <c r="AB136" s="271">
        <v>26</v>
      </c>
      <c r="AC136" s="270">
        <v>27</v>
      </c>
      <c r="AD136" s="270">
        <v>28</v>
      </c>
      <c r="AE136" s="270">
        <v>29</v>
      </c>
      <c r="AF136" s="270">
        <v>30</v>
      </c>
      <c r="AG136" s="272"/>
      <c r="AH136" s="1"/>
      <c r="AJ136" s="124"/>
      <c r="AK136" s="124"/>
      <c r="AL136" s="124"/>
      <c r="AM136" s="217"/>
      <c r="AN136" s="217"/>
    </row>
    <row r="137" spans="1:40" ht="22.35" customHeight="1" x14ac:dyDescent="0.2">
      <c r="B137" s="2497" t="s">
        <v>0</v>
      </c>
      <c r="C137" s="2492" t="s">
        <v>36</v>
      </c>
      <c r="D137" s="2492" t="s">
        <v>36</v>
      </c>
      <c r="E137" s="2492" t="s">
        <v>36</v>
      </c>
      <c r="F137" s="2492" t="s">
        <v>36</v>
      </c>
      <c r="G137" s="2492" t="s">
        <v>36</v>
      </c>
      <c r="H137" s="2491" t="s">
        <v>482</v>
      </c>
      <c r="I137" s="2491" t="s">
        <v>482</v>
      </c>
      <c r="J137" s="2491" t="s">
        <v>482</v>
      </c>
      <c r="K137" s="2491" t="s">
        <v>482</v>
      </c>
      <c r="L137" s="2491" t="s">
        <v>482</v>
      </c>
      <c r="M137" s="2492" t="s">
        <v>483</v>
      </c>
      <c r="N137" s="2492" t="s">
        <v>484</v>
      </c>
      <c r="O137" s="2492" t="s">
        <v>36</v>
      </c>
      <c r="P137" s="2492" t="s">
        <v>36</v>
      </c>
      <c r="Q137" s="2492" t="s">
        <v>36</v>
      </c>
      <c r="R137" s="2492" t="s">
        <v>36</v>
      </c>
      <c r="S137" s="2492" t="s">
        <v>36</v>
      </c>
      <c r="T137" s="2492" t="s">
        <v>36</v>
      </c>
      <c r="U137" s="2492" t="s">
        <v>36</v>
      </c>
      <c r="V137" s="2491" t="s">
        <v>482</v>
      </c>
      <c r="W137" s="2491" t="s">
        <v>482</v>
      </c>
      <c r="X137" s="2491" t="s">
        <v>482</v>
      </c>
      <c r="Y137" s="2491" t="s">
        <v>482</v>
      </c>
      <c r="Z137" s="2491" t="s">
        <v>482</v>
      </c>
      <c r="AA137" s="2492" t="s">
        <v>483</v>
      </c>
      <c r="AB137" s="2492" t="s">
        <v>484</v>
      </c>
      <c r="AC137" s="2492" t="s">
        <v>36</v>
      </c>
      <c r="AD137" s="2492" t="s">
        <v>36</v>
      </c>
      <c r="AE137" s="2492" t="s">
        <v>36</v>
      </c>
      <c r="AF137" s="2492" t="s">
        <v>36</v>
      </c>
      <c r="AG137" s="2492" t="s">
        <v>0</v>
      </c>
      <c r="AH137" s="1"/>
      <c r="AJ137" s="124"/>
      <c r="AK137" s="124"/>
      <c r="AL137" s="124"/>
      <c r="AM137" s="217"/>
      <c r="AN137" s="217"/>
    </row>
    <row r="138" spans="1:40" ht="22.35" customHeight="1" x14ac:dyDescent="0.2">
      <c r="B138" s="981" t="s">
        <v>0</v>
      </c>
      <c r="C138" s="781" t="s">
        <v>482</v>
      </c>
      <c r="D138" s="781" t="s">
        <v>482</v>
      </c>
      <c r="E138" s="781" t="s">
        <v>482</v>
      </c>
      <c r="F138" s="789" t="s">
        <v>483</v>
      </c>
      <c r="G138" s="789" t="s">
        <v>484</v>
      </c>
      <c r="H138" s="789" t="s">
        <v>36</v>
      </c>
      <c r="I138" s="789" t="s">
        <v>36</v>
      </c>
      <c r="J138" s="789" t="s">
        <v>36</v>
      </c>
      <c r="K138" s="789" t="s">
        <v>36</v>
      </c>
      <c r="L138" s="789" t="s">
        <v>36</v>
      </c>
      <c r="M138" s="789" t="s">
        <v>36</v>
      </c>
      <c r="N138" s="789" t="s">
        <v>36</v>
      </c>
      <c r="O138" s="781" t="s">
        <v>482</v>
      </c>
      <c r="P138" s="781" t="s">
        <v>482</v>
      </c>
      <c r="Q138" s="781" t="s">
        <v>482</v>
      </c>
      <c r="R138" s="781" t="s">
        <v>482</v>
      </c>
      <c r="S138" s="781" t="s">
        <v>482</v>
      </c>
      <c r="T138" s="789" t="s">
        <v>483</v>
      </c>
      <c r="U138" s="789" t="s">
        <v>484</v>
      </c>
      <c r="V138" s="789" t="s">
        <v>36</v>
      </c>
      <c r="W138" s="789" t="s">
        <v>36</v>
      </c>
      <c r="X138" s="789" t="s">
        <v>36</v>
      </c>
      <c r="Y138" s="789" t="s">
        <v>36</v>
      </c>
      <c r="Z138" s="789" t="s">
        <v>36</v>
      </c>
      <c r="AA138" s="789" t="s">
        <v>36</v>
      </c>
      <c r="AB138" s="789" t="s">
        <v>36</v>
      </c>
      <c r="AC138" s="781" t="s">
        <v>482</v>
      </c>
      <c r="AD138" s="781" t="s">
        <v>482</v>
      </c>
      <c r="AE138" s="781" t="s">
        <v>482</v>
      </c>
      <c r="AF138" s="781" t="s">
        <v>482</v>
      </c>
      <c r="AG138" s="789" t="s">
        <v>0</v>
      </c>
      <c r="AH138" s="1"/>
      <c r="AJ138" s="124"/>
      <c r="AK138" s="124"/>
      <c r="AL138" s="124"/>
      <c r="AM138" s="217"/>
      <c r="AN138" s="217"/>
    </row>
    <row r="139" spans="1:40" ht="22.35" customHeight="1" thickBot="1" x14ac:dyDescent="0.25">
      <c r="B139" s="354" t="s">
        <v>0</v>
      </c>
      <c r="C139" s="335" t="s">
        <v>36</v>
      </c>
      <c r="D139" s="335" t="s">
        <v>36</v>
      </c>
      <c r="E139" s="335" t="s">
        <v>485</v>
      </c>
      <c r="F139" s="335" t="s">
        <v>486</v>
      </c>
      <c r="G139" s="335" t="s">
        <v>487</v>
      </c>
      <c r="H139" s="335" t="s">
        <v>36</v>
      </c>
      <c r="I139" s="335" t="s">
        <v>36</v>
      </c>
      <c r="J139" s="335" t="s">
        <v>36</v>
      </c>
      <c r="K139" s="335" t="s">
        <v>36</v>
      </c>
      <c r="L139" s="335" t="s">
        <v>485</v>
      </c>
      <c r="M139" s="335" t="s">
        <v>486</v>
      </c>
      <c r="N139" s="335" t="s">
        <v>487</v>
      </c>
      <c r="O139" s="335" t="s">
        <v>36</v>
      </c>
      <c r="P139" s="335" t="s">
        <v>36</v>
      </c>
      <c r="Q139" s="335" t="s">
        <v>36</v>
      </c>
      <c r="R139" s="335" t="s">
        <v>36</v>
      </c>
      <c r="S139" s="335" t="s">
        <v>485</v>
      </c>
      <c r="T139" s="335" t="s">
        <v>486</v>
      </c>
      <c r="U139" s="335" t="s">
        <v>487</v>
      </c>
      <c r="V139" s="335" t="s">
        <v>36</v>
      </c>
      <c r="W139" s="335" t="s">
        <v>36</v>
      </c>
      <c r="X139" s="335" t="s">
        <v>36</v>
      </c>
      <c r="Y139" s="335" t="s">
        <v>36</v>
      </c>
      <c r="Z139" s="335" t="s">
        <v>485</v>
      </c>
      <c r="AA139" s="335" t="s">
        <v>486</v>
      </c>
      <c r="AB139" s="335" t="s">
        <v>487</v>
      </c>
      <c r="AC139" s="335" t="s">
        <v>36</v>
      </c>
      <c r="AD139" s="335" t="s">
        <v>36</v>
      </c>
      <c r="AE139" s="335" t="s">
        <v>36</v>
      </c>
      <c r="AF139" s="335" t="s">
        <v>36</v>
      </c>
      <c r="AG139" s="335" t="s">
        <v>0</v>
      </c>
      <c r="AH139" s="1"/>
      <c r="AJ139" s="124"/>
      <c r="AK139" s="124"/>
      <c r="AL139" s="124"/>
      <c r="AM139" s="217"/>
      <c r="AN139" s="217"/>
    </row>
    <row r="140" spans="1:40" ht="22.35" customHeight="1" x14ac:dyDescent="0.2">
      <c r="B140" s="128"/>
      <c r="C140" s="129"/>
      <c r="D140" s="129"/>
      <c r="E140" s="129"/>
      <c r="F140" s="129"/>
      <c r="G140" s="129"/>
      <c r="H140" s="129"/>
      <c r="I140" s="129"/>
      <c r="J140" s="129"/>
      <c r="K140" s="129"/>
      <c r="L140" s="129"/>
      <c r="M140" s="129"/>
      <c r="N140" s="129"/>
      <c r="O140" s="129"/>
      <c r="P140" s="129"/>
      <c r="Q140" s="129"/>
      <c r="R140" s="129"/>
      <c r="S140" s="129"/>
      <c r="T140" s="129"/>
      <c r="U140" s="129"/>
      <c r="V140" s="129"/>
      <c r="W140" s="129"/>
      <c r="X140" s="129"/>
      <c r="Y140" s="129"/>
      <c r="Z140" s="129"/>
      <c r="AA140" s="129"/>
      <c r="AB140" s="129"/>
      <c r="AC140" s="129"/>
      <c r="AD140" s="129"/>
      <c r="AE140" s="129"/>
      <c r="AF140" s="129"/>
      <c r="AG140" s="129"/>
      <c r="AH140" s="1"/>
    </row>
    <row r="141" spans="1:40" ht="22.35" customHeight="1" thickBot="1" x14ac:dyDescent="0.25">
      <c r="A141" s="108" t="s">
        <v>207</v>
      </c>
    </row>
    <row r="142" spans="1:40" ht="22.35" customHeight="1" thickBot="1" x14ac:dyDescent="0.25">
      <c r="B142" s="2291" t="s">
        <v>208</v>
      </c>
      <c r="C142" s="2292"/>
      <c r="D142" s="2419" t="s">
        <v>97</v>
      </c>
      <c r="E142" s="2419"/>
      <c r="F142" s="2293"/>
      <c r="G142" s="2292"/>
      <c r="H142" s="2419" t="s">
        <v>98</v>
      </c>
      <c r="I142" s="2419"/>
      <c r="J142" s="2293"/>
      <c r="K142" s="2292"/>
      <c r="L142" s="2419" t="s">
        <v>99</v>
      </c>
      <c r="M142" s="2419"/>
      <c r="N142" s="2293"/>
      <c r="O142" s="2292"/>
      <c r="P142" s="2419" t="s">
        <v>100</v>
      </c>
      <c r="Q142" s="2419"/>
      <c r="R142" s="2293"/>
      <c r="S142" s="2292"/>
      <c r="T142" s="2419" t="s">
        <v>101</v>
      </c>
      <c r="U142" s="2419"/>
      <c r="V142" s="2293"/>
      <c r="W142" s="2292"/>
      <c r="X142" s="2419" t="s">
        <v>102</v>
      </c>
      <c r="Y142" s="2419"/>
      <c r="Z142" s="2293"/>
      <c r="AA142" s="2292"/>
      <c r="AB142" s="2419" t="s">
        <v>103</v>
      </c>
      <c r="AC142" s="2419"/>
      <c r="AD142" s="2419"/>
      <c r="AE142" s="2419" t="s">
        <v>209</v>
      </c>
      <c r="AF142" s="2419"/>
      <c r="AG142" s="2419"/>
      <c r="AH142" s="2419"/>
      <c r="AI142" s="2294"/>
    </row>
    <row r="143" spans="1:40" ht="22.35" customHeight="1" x14ac:dyDescent="0.2">
      <c r="B143" s="2295" t="s">
        <v>210</v>
      </c>
      <c r="C143" s="2296" t="s">
        <v>211</v>
      </c>
      <c r="D143" s="2419"/>
      <c r="E143" s="2423"/>
      <c r="F143" s="2297"/>
      <c r="G143" s="2296" t="s">
        <v>211</v>
      </c>
      <c r="H143" s="2298"/>
      <c r="I143" s="2423"/>
      <c r="J143" s="2297"/>
      <c r="K143" s="2299" t="s">
        <v>211</v>
      </c>
      <c r="L143" s="2419"/>
      <c r="M143" s="2419"/>
      <c r="N143" s="2293"/>
      <c r="O143" s="2299" t="s">
        <v>212</v>
      </c>
      <c r="P143" s="2300"/>
      <c r="Q143" s="2423"/>
      <c r="R143" s="2297"/>
      <c r="S143" s="2296" t="s">
        <v>213</v>
      </c>
      <c r="T143" s="2423"/>
      <c r="U143" s="2423"/>
      <c r="V143" s="2423"/>
      <c r="W143" s="2301"/>
      <c r="X143" s="2302"/>
      <c r="Y143" s="2302"/>
      <c r="Z143" s="2303"/>
      <c r="AA143" s="2423"/>
      <c r="AB143" s="2423"/>
      <c r="AC143" s="2423"/>
      <c r="AD143" s="2423"/>
      <c r="AE143" s="2304">
        <v>37</v>
      </c>
      <c r="AF143" s="2419"/>
      <c r="AG143" s="2423"/>
      <c r="AH143" s="2423"/>
      <c r="AI143" s="2424"/>
    </row>
    <row r="144" spans="1:40" ht="22.35" customHeight="1" x14ac:dyDescent="0.2">
      <c r="B144" s="1740" t="s">
        <v>214</v>
      </c>
      <c r="C144" s="1632" t="s">
        <v>432</v>
      </c>
      <c r="D144" s="1501"/>
      <c r="E144" s="1501"/>
      <c r="F144" s="1509"/>
      <c r="G144" s="1632" t="s">
        <v>433</v>
      </c>
      <c r="H144" s="1585"/>
      <c r="I144" s="1501"/>
      <c r="J144" s="1509"/>
      <c r="K144" s="1632" t="s">
        <v>217</v>
      </c>
      <c r="L144" s="1585" t="s">
        <v>434</v>
      </c>
      <c r="M144" s="1501"/>
      <c r="N144" s="1509"/>
      <c r="O144" s="1632" t="s">
        <v>217</v>
      </c>
      <c r="P144" s="1585" t="s">
        <v>434</v>
      </c>
      <c r="Q144" s="1501"/>
      <c r="R144" s="1509"/>
      <c r="S144" s="1632" t="s">
        <v>435</v>
      </c>
      <c r="T144" s="1501"/>
      <c r="U144" s="1501"/>
      <c r="V144" s="1509"/>
      <c r="W144" s="2081" t="s">
        <v>117</v>
      </c>
      <c r="X144" s="2082" t="s">
        <v>220</v>
      </c>
      <c r="Y144" s="2165"/>
      <c r="Z144" s="2165"/>
      <c r="AA144" s="1741" t="s">
        <v>117</v>
      </c>
      <c r="AB144" s="1585" t="s">
        <v>220</v>
      </c>
      <c r="AC144" s="1741"/>
      <c r="AD144" s="1741"/>
      <c r="AE144" s="1741">
        <v>68</v>
      </c>
      <c r="AF144" s="1501"/>
      <c r="AG144" s="1501"/>
      <c r="AH144" s="1501"/>
      <c r="AI144" s="1510"/>
    </row>
    <row r="145" spans="1:35" ht="22.35" customHeight="1" x14ac:dyDescent="0.2">
      <c r="B145" s="1740" t="s">
        <v>221</v>
      </c>
      <c r="C145" s="1742" t="s">
        <v>222</v>
      </c>
      <c r="D145" s="1501"/>
      <c r="E145" s="1501"/>
      <c r="F145" s="1509"/>
      <c r="G145" s="1585" t="s">
        <v>222</v>
      </c>
      <c r="H145" s="1585"/>
      <c r="I145" s="1501"/>
      <c r="J145" s="1509"/>
      <c r="K145" s="1585" t="s">
        <v>222</v>
      </c>
      <c r="L145" s="1501"/>
      <c r="M145" s="1501"/>
      <c r="N145" s="1509"/>
      <c r="O145" s="1585" t="s">
        <v>222</v>
      </c>
      <c r="P145" s="1585"/>
      <c r="Q145" s="1501"/>
      <c r="R145" s="1509"/>
      <c r="S145" s="1585" t="s">
        <v>222</v>
      </c>
      <c r="T145" s="1501"/>
      <c r="U145" s="1501"/>
      <c r="V145" s="1509"/>
      <c r="W145" s="1741"/>
      <c r="X145" s="1501"/>
      <c r="Y145" s="1501"/>
      <c r="Z145" s="1509"/>
      <c r="AA145" s="1741"/>
      <c r="AB145" s="1501"/>
      <c r="AC145" s="1501"/>
      <c r="AD145" s="1501"/>
      <c r="AE145" s="1741">
        <v>0</v>
      </c>
      <c r="AF145" s="1501"/>
      <c r="AG145" s="1501"/>
      <c r="AH145" s="1501"/>
      <c r="AI145" s="1510"/>
    </row>
    <row r="146" spans="1:35" ht="22.35" customHeight="1" thickBot="1" x14ac:dyDescent="0.25">
      <c r="B146" s="1743" t="s">
        <v>223</v>
      </c>
      <c r="C146" s="1744" t="s">
        <v>211</v>
      </c>
      <c r="D146" s="200"/>
      <c r="E146" s="1588"/>
      <c r="F146" s="1590"/>
      <c r="G146" s="1744" t="s">
        <v>211</v>
      </c>
      <c r="H146" s="202"/>
      <c r="I146" s="1588"/>
      <c r="J146" s="1590"/>
      <c r="K146" s="1744" t="s">
        <v>211</v>
      </c>
      <c r="L146" s="200"/>
      <c r="M146" s="1588"/>
      <c r="N146" s="1590"/>
      <c r="O146" s="1744" t="s">
        <v>212</v>
      </c>
      <c r="P146" s="1592"/>
      <c r="Q146" s="1588"/>
      <c r="R146" s="1590"/>
      <c r="S146" s="1744" t="s">
        <v>213</v>
      </c>
      <c r="T146" s="1588"/>
      <c r="U146" s="1588"/>
      <c r="V146" s="1588"/>
      <c r="W146" s="1745"/>
      <c r="X146" s="1588"/>
      <c r="Y146" s="1588"/>
      <c r="Z146" s="1746"/>
      <c r="AA146" s="1588"/>
      <c r="AB146" s="1588"/>
      <c r="AC146" s="1588"/>
      <c r="AD146" s="1588"/>
      <c r="AE146" s="1747">
        <v>37</v>
      </c>
      <c r="AF146" s="1588"/>
      <c r="AG146" s="1588"/>
      <c r="AH146" s="1588"/>
      <c r="AI146" s="1595"/>
    </row>
    <row r="147" spans="1:35" ht="22.35" customHeight="1" x14ac:dyDescent="0.2">
      <c r="D147" s="2165"/>
    </row>
    <row r="148" spans="1:35" ht="22.35" customHeight="1" thickBot="1" x14ac:dyDescent="0.25">
      <c r="A148" s="1637"/>
      <c r="B148" s="1637" t="s">
        <v>29</v>
      </c>
      <c r="C148" s="1566">
        <v>1</v>
      </c>
      <c r="D148" s="1566">
        <v>2</v>
      </c>
      <c r="E148" s="1566">
        <v>3</v>
      </c>
      <c r="F148" s="1598">
        <v>4</v>
      </c>
      <c r="G148" s="1598">
        <v>5</v>
      </c>
      <c r="H148" s="1566">
        <v>6</v>
      </c>
      <c r="I148" s="1566">
        <v>7</v>
      </c>
      <c r="J148" s="1566">
        <v>8</v>
      </c>
      <c r="K148" s="1566">
        <v>9</v>
      </c>
      <c r="L148" s="1566">
        <v>10</v>
      </c>
      <c r="M148" s="1598">
        <v>11</v>
      </c>
      <c r="N148" s="1598">
        <v>12</v>
      </c>
      <c r="O148" s="1566">
        <v>13</v>
      </c>
      <c r="P148" s="1566">
        <v>14</v>
      </c>
      <c r="Q148" s="1566">
        <v>15</v>
      </c>
      <c r="R148" s="1566">
        <v>16</v>
      </c>
      <c r="S148" s="1566">
        <v>17</v>
      </c>
      <c r="T148" s="1598">
        <v>18</v>
      </c>
      <c r="U148" s="1598">
        <v>19</v>
      </c>
      <c r="V148" s="1566">
        <v>20</v>
      </c>
      <c r="W148" s="1566">
        <v>21</v>
      </c>
      <c r="X148" s="1566">
        <v>22</v>
      </c>
      <c r="Y148" s="1566">
        <v>23</v>
      </c>
      <c r="Z148" s="1566">
        <v>24</v>
      </c>
      <c r="AA148" s="1598">
        <v>25</v>
      </c>
      <c r="AB148" s="1598">
        <v>26</v>
      </c>
      <c r="AC148" s="1566">
        <v>27</v>
      </c>
      <c r="AD148" s="1566">
        <v>28</v>
      </c>
      <c r="AE148" s="1566">
        <v>29</v>
      </c>
      <c r="AF148" s="1566">
        <v>30</v>
      </c>
      <c r="AG148" s="1714"/>
      <c r="AH148" s="111"/>
      <c r="AI148" s="112"/>
    </row>
    <row r="149" spans="1:35" ht="22.35" customHeight="1" thickBot="1" x14ac:dyDescent="0.25">
      <c r="A149" s="2305">
        <v>1</v>
      </c>
      <c r="B149" s="2306"/>
      <c r="C149" s="2390" t="s">
        <v>225</v>
      </c>
      <c r="D149" s="2390" t="s">
        <v>225</v>
      </c>
      <c r="E149" s="2390" t="s">
        <v>225</v>
      </c>
      <c r="F149" s="2308"/>
      <c r="G149" s="2308"/>
      <c r="H149" s="2390" t="s">
        <v>118</v>
      </c>
      <c r="I149" s="2390" t="s">
        <v>118</v>
      </c>
      <c r="J149" s="2390" t="s">
        <v>118</v>
      </c>
      <c r="K149" s="2390" t="s">
        <v>118</v>
      </c>
      <c r="L149" s="2390" t="s">
        <v>118</v>
      </c>
      <c r="M149" s="2390" t="s">
        <v>117</v>
      </c>
      <c r="N149" s="2390" t="s">
        <v>117</v>
      </c>
      <c r="O149" s="2390" t="s">
        <v>36</v>
      </c>
      <c r="P149" s="2390" t="s">
        <v>36</v>
      </c>
      <c r="Q149" s="2390" t="s">
        <v>36</v>
      </c>
      <c r="R149" s="2390" t="s">
        <v>36</v>
      </c>
      <c r="S149" s="2390" t="s">
        <v>36</v>
      </c>
      <c r="T149" s="2390"/>
      <c r="U149" s="2390"/>
      <c r="V149" s="2390" t="s">
        <v>225</v>
      </c>
      <c r="W149" s="2390" t="s">
        <v>225</v>
      </c>
      <c r="X149" s="2429" t="s">
        <v>225</v>
      </c>
      <c r="Y149" s="2390" t="s">
        <v>225</v>
      </c>
      <c r="Z149" s="2390" t="s">
        <v>225</v>
      </c>
      <c r="AA149" s="2390"/>
      <c r="AB149" s="2390"/>
      <c r="AC149" s="2390" t="s">
        <v>225</v>
      </c>
      <c r="AD149" s="2390" t="s">
        <v>225</v>
      </c>
      <c r="AE149" s="2390" t="s">
        <v>225</v>
      </c>
      <c r="AF149" s="2390" t="s">
        <v>225</v>
      </c>
      <c r="AG149" s="2395"/>
      <c r="AH149" s="116"/>
      <c r="AI149" s="117"/>
    </row>
    <row r="150" spans="1:35" ht="22.35" customHeight="1" thickBot="1" x14ac:dyDescent="0.25">
      <c r="A150" s="1751">
        <v>2</v>
      </c>
      <c r="B150" s="1752"/>
      <c r="C150" s="781" t="s">
        <v>136</v>
      </c>
      <c r="D150" s="781" t="s">
        <v>136</v>
      </c>
      <c r="E150" s="781" t="s">
        <v>136</v>
      </c>
      <c r="F150" s="1550"/>
      <c r="G150" s="1550"/>
      <c r="H150" s="1535" t="s">
        <v>132</v>
      </c>
      <c r="I150" s="1535" t="s">
        <v>132</v>
      </c>
      <c r="J150" s="1535" t="s">
        <v>162</v>
      </c>
      <c r="K150" s="1753" t="s">
        <v>225</v>
      </c>
      <c r="L150" s="1753" t="s">
        <v>225</v>
      </c>
      <c r="M150" s="1535"/>
      <c r="N150" s="1535"/>
      <c r="O150" s="1535" t="s">
        <v>118</v>
      </c>
      <c r="P150" s="1535" t="s">
        <v>118</v>
      </c>
      <c r="Q150" s="1535" t="s">
        <v>118</v>
      </c>
      <c r="R150" s="1535" t="s">
        <v>118</v>
      </c>
      <c r="S150" s="1535" t="s">
        <v>118</v>
      </c>
      <c r="T150" s="1753" t="s">
        <v>117</v>
      </c>
      <c r="U150" s="1535" t="s">
        <v>117</v>
      </c>
      <c r="V150" s="1550" t="s">
        <v>36</v>
      </c>
      <c r="W150" s="1550" t="s">
        <v>36</v>
      </c>
      <c r="X150" s="1550" t="s">
        <v>36</v>
      </c>
      <c r="Y150" s="1550" t="s">
        <v>36</v>
      </c>
      <c r="Z150" s="1550" t="s">
        <v>36</v>
      </c>
      <c r="AA150" s="1550"/>
      <c r="AB150" s="1550"/>
      <c r="AC150" s="2285">
        <v>3</v>
      </c>
      <c r="AD150" s="2415">
        <v>3</v>
      </c>
      <c r="AE150" s="2415">
        <v>3</v>
      </c>
      <c r="AF150" s="2415">
        <v>3</v>
      </c>
      <c r="AG150" s="1606"/>
      <c r="AH150" s="116"/>
      <c r="AI150" s="117"/>
    </row>
    <row r="151" spans="1:35" ht="22.35" customHeight="1" x14ac:dyDescent="0.2">
      <c r="A151" s="1751">
        <v>3</v>
      </c>
      <c r="B151" s="1752"/>
      <c r="C151" s="2390" t="s">
        <v>36</v>
      </c>
      <c r="D151" s="2390" t="s">
        <v>36</v>
      </c>
      <c r="E151" s="483" t="s">
        <v>124</v>
      </c>
      <c r="F151" s="483" t="s">
        <v>122</v>
      </c>
      <c r="G151" s="483" t="s">
        <v>123</v>
      </c>
      <c r="H151" s="2390" t="s">
        <v>36</v>
      </c>
      <c r="I151" s="2390" t="s">
        <v>36</v>
      </c>
      <c r="J151" s="2390" t="s">
        <v>36</v>
      </c>
      <c r="K151" s="1535" t="s">
        <v>32</v>
      </c>
      <c r="L151" s="1535">
        <v>4</v>
      </c>
      <c r="M151" s="1535"/>
      <c r="N151" s="1535"/>
      <c r="O151" s="1535" t="s">
        <v>32</v>
      </c>
      <c r="P151" s="1535" t="s">
        <v>32</v>
      </c>
      <c r="Q151" s="2390" t="s">
        <v>36</v>
      </c>
      <c r="R151" s="2390" t="s">
        <v>36</v>
      </c>
      <c r="S151" s="483" t="s">
        <v>124</v>
      </c>
      <c r="T151" s="483" t="s">
        <v>122</v>
      </c>
      <c r="U151" s="483" t="s">
        <v>123</v>
      </c>
      <c r="V151" s="2390" t="s">
        <v>36</v>
      </c>
      <c r="W151" s="2390" t="s">
        <v>36</v>
      </c>
      <c r="X151" s="1535" t="s">
        <v>32</v>
      </c>
      <c r="Y151" s="1535" t="s">
        <v>32</v>
      </c>
      <c r="Z151" s="1535" t="s">
        <v>145</v>
      </c>
      <c r="AA151" s="1535" t="s">
        <v>0</v>
      </c>
      <c r="AB151" s="1535" t="s">
        <v>0</v>
      </c>
      <c r="AC151" s="1535" t="s">
        <v>145</v>
      </c>
      <c r="AD151" s="1535" t="s">
        <v>32</v>
      </c>
      <c r="AE151" s="1535" t="s">
        <v>32</v>
      </c>
      <c r="AF151" s="1535" t="s">
        <v>32</v>
      </c>
      <c r="AG151" s="1606"/>
      <c r="AH151" s="116"/>
      <c r="AI151" s="117"/>
    </row>
    <row r="152" spans="1:35" ht="22.35" customHeight="1" thickBot="1" x14ac:dyDescent="0.25">
      <c r="A152" s="1757">
        <v>4</v>
      </c>
      <c r="B152" s="1758"/>
      <c r="C152" s="1759" t="s">
        <v>118</v>
      </c>
      <c r="D152" s="1759" t="s">
        <v>118</v>
      </c>
      <c r="E152" s="1759" t="s">
        <v>118</v>
      </c>
      <c r="F152" s="1759" t="s">
        <v>117</v>
      </c>
      <c r="G152" s="1566" t="s">
        <v>117</v>
      </c>
      <c r="H152" s="1566" t="s">
        <v>36</v>
      </c>
      <c r="I152" s="1566" t="s">
        <v>36</v>
      </c>
      <c r="J152" s="1566" t="s">
        <v>36</v>
      </c>
      <c r="K152" s="1759" t="s">
        <v>36</v>
      </c>
      <c r="L152" s="1759" t="s">
        <v>36</v>
      </c>
      <c r="M152" s="1566"/>
      <c r="N152" s="1759"/>
      <c r="O152" s="1566" t="s">
        <v>225</v>
      </c>
      <c r="P152" s="1566" t="s">
        <v>225</v>
      </c>
      <c r="Q152" s="1566" t="s">
        <v>225</v>
      </c>
      <c r="R152" s="1566" t="s">
        <v>225</v>
      </c>
      <c r="S152" s="1566" t="s">
        <v>225</v>
      </c>
      <c r="T152" s="1759"/>
      <c r="U152" s="1759"/>
      <c r="V152" s="1759" t="s">
        <v>225</v>
      </c>
      <c r="W152" s="1759" t="s">
        <v>225</v>
      </c>
      <c r="X152" s="1759" t="s">
        <v>225</v>
      </c>
      <c r="Y152" s="1759" t="s">
        <v>225</v>
      </c>
      <c r="Z152" s="1759" t="s">
        <v>225</v>
      </c>
      <c r="AA152" s="1759" t="s">
        <v>0</v>
      </c>
      <c r="AB152" s="1759" t="s">
        <v>0</v>
      </c>
      <c r="AC152" s="1759" t="s">
        <v>118</v>
      </c>
      <c r="AD152" s="1759" t="s">
        <v>118</v>
      </c>
      <c r="AE152" s="1759" t="s">
        <v>118</v>
      </c>
      <c r="AF152" s="1759" t="s">
        <v>118</v>
      </c>
      <c r="AG152" s="1714"/>
      <c r="AH152" s="116"/>
      <c r="AI152" s="117"/>
    </row>
    <row r="153" spans="1:35" ht="22.35" customHeight="1" thickBot="1" x14ac:dyDescent="0.25">
      <c r="A153" s="130"/>
      <c r="B153" s="124"/>
      <c r="C153" s="131"/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131"/>
      <c r="Z153" s="131"/>
      <c r="AA153" s="131"/>
      <c r="AB153" s="131"/>
      <c r="AC153" s="131"/>
      <c r="AD153" s="131"/>
      <c r="AE153" s="131"/>
      <c r="AF153" s="131"/>
      <c r="AG153" s="132"/>
      <c r="AH153" s="133"/>
      <c r="AI153" s="117"/>
    </row>
    <row r="154" spans="1:35" ht="22.35" customHeight="1" x14ac:dyDescent="0.2">
      <c r="A154" s="48"/>
      <c r="B154" s="2311" t="s">
        <v>228</v>
      </c>
      <c r="C154" s="2304"/>
      <c r="D154" s="2312" t="s">
        <v>97</v>
      </c>
      <c r="E154" s="2313"/>
      <c r="F154" s="2304"/>
      <c r="G154" s="2314" t="s">
        <v>98</v>
      </c>
      <c r="H154" s="2297"/>
      <c r="I154" s="2315"/>
      <c r="J154" s="2314" t="s">
        <v>99</v>
      </c>
      <c r="K154" s="2316"/>
      <c r="L154" s="2315"/>
      <c r="M154" s="2317" t="s">
        <v>100</v>
      </c>
      <c r="N154" s="2316"/>
      <c r="O154" s="2315"/>
      <c r="P154" s="2314" t="s">
        <v>101</v>
      </c>
      <c r="Q154" s="2318"/>
      <c r="R154" s="2315"/>
      <c r="S154" s="2314" t="s">
        <v>102</v>
      </c>
      <c r="T154" s="2319"/>
      <c r="U154" s="2315"/>
      <c r="V154" s="2314" t="s">
        <v>103</v>
      </c>
      <c r="W154" s="2318"/>
      <c r="X154" s="2320" t="s">
        <v>209</v>
      </c>
      <c r="Y154" s="2321"/>
      <c r="Z154" s="2321"/>
      <c r="AA154" s="2322"/>
      <c r="AB154" s="2299" t="s">
        <v>104</v>
      </c>
      <c r="AC154" s="2323"/>
      <c r="AD154" s="2323"/>
      <c r="AE154" s="2324"/>
      <c r="AF154" s="2324"/>
      <c r="AG154" s="2325"/>
      <c r="AH154" s="133"/>
      <c r="AI154" s="117"/>
    </row>
    <row r="155" spans="1:35" ht="22.35" customHeight="1" x14ac:dyDescent="0.2">
      <c r="A155" s="48"/>
      <c r="B155" s="1772" t="s">
        <v>229</v>
      </c>
      <c r="C155" s="1773" t="s">
        <v>230</v>
      </c>
      <c r="D155" s="1503"/>
      <c r="E155" s="1504"/>
      <c r="F155" s="1773" t="s">
        <v>230</v>
      </c>
      <c r="G155" s="1503"/>
      <c r="H155" s="1504"/>
      <c r="I155" s="1773" t="s">
        <v>230</v>
      </c>
      <c r="J155" s="1503"/>
      <c r="K155" s="1504"/>
      <c r="L155" s="1773" t="s">
        <v>230</v>
      </c>
      <c r="M155" s="1503"/>
      <c r="N155" s="1504"/>
      <c r="O155" s="1773" t="s">
        <v>231</v>
      </c>
      <c r="P155" s="1503"/>
      <c r="Q155" s="1504"/>
      <c r="R155" s="1773"/>
      <c r="S155" s="1503"/>
      <c r="T155" s="1504"/>
      <c r="U155" s="1773"/>
      <c r="V155" s="1503"/>
      <c r="W155" s="1504"/>
      <c r="X155" s="1773"/>
      <c r="Y155" s="1774"/>
      <c r="Z155" s="1774"/>
      <c r="AA155" s="1774"/>
      <c r="AB155" s="1500"/>
      <c r="AC155" s="1774"/>
      <c r="AD155" s="1774"/>
      <c r="AE155" s="1774"/>
      <c r="AF155" s="1774"/>
      <c r="AG155" s="1775"/>
      <c r="AH155" s="133"/>
      <c r="AI155" s="117"/>
    </row>
    <row r="156" spans="1:35" ht="22.35" customHeight="1" x14ac:dyDescent="0.2">
      <c r="A156" s="48"/>
      <c r="B156" s="4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133"/>
      <c r="AI156" s="117"/>
    </row>
    <row r="157" spans="1:35" ht="22.35" customHeight="1" thickBot="1" x14ac:dyDescent="0.25">
      <c r="A157" s="1776" t="s">
        <v>28</v>
      </c>
      <c r="B157" s="1597" t="s">
        <v>29</v>
      </c>
      <c r="C157" s="1566">
        <v>1</v>
      </c>
      <c r="D157" s="1566">
        <v>2</v>
      </c>
      <c r="E157" s="1566">
        <v>3</v>
      </c>
      <c r="F157" s="1598">
        <v>4</v>
      </c>
      <c r="G157" s="1598">
        <v>5</v>
      </c>
      <c r="H157" s="1566">
        <v>6</v>
      </c>
      <c r="I157" s="1566">
        <v>7</v>
      </c>
      <c r="J157" s="1566">
        <v>8</v>
      </c>
      <c r="K157" s="1566">
        <v>9</v>
      </c>
      <c r="L157" s="1566">
        <v>10</v>
      </c>
      <c r="M157" s="1598">
        <v>11</v>
      </c>
      <c r="N157" s="1598">
        <v>12</v>
      </c>
      <c r="O157" s="1566">
        <v>13</v>
      </c>
      <c r="P157" s="1566">
        <v>14</v>
      </c>
      <c r="Q157" s="1566">
        <v>15</v>
      </c>
      <c r="R157" s="1566">
        <v>16</v>
      </c>
      <c r="S157" s="1566">
        <v>17</v>
      </c>
      <c r="T157" s="1598">
        <v>18</v>
      </c>
      <c r="U157" s="1598">
        <v>19</v>
      </c>
      <c r="V157" s="1566">
        <v>20</v>
      </c>
      <c r="W157" s="1566">
        <v>21</v>
      </c>
      <c r="X157" s="1566">
        <v>22</v>
      </c>
      <c r="Y157" s="1566">
        <v>23</v>
      </c>
      <c r="Z157" s="1566">
        <v>24</v>
      </c>
      <c r="AA157" s="1598">
        <v>25</v>
      </c>
      <c r="AB157" s="1598">
        <v>26</v>
      </c>
      <c r="AC157" s="1566">
        <v>27</v>
      </c>
      <c r="AD157" s="1566">
        <v>28</v>
      </c>
      <c r="AE157" s="1566">
        <v>29</v>
      </c>
      <c r="AF157" s="1566">
        <v>30</v>
      </c>
      <c r="AG157" s="1714"/>
      <c r="AH157" s="133"/>
      <c r="AI157" s="117"/>
    </row>
    <row r="158" spans="1:35" ht="22.35" customHeight="1" x14ac:dyDescent="0.2">
      <c r="A158" s="2326">
        <v>8520</v>
      </c>
      <c r="B158" s="2327" t="s">
        <v>232</v>
      </c>
      <c r="C158" s="2390" t="s">
        <v>233</v>
      </c>
      <c r="D158" s="2328" t="s">
        <v>233</v>
      </c>
      <c r="E158" s="2390" t="s">
        <v>233</v>
      </c>
      <c r="F158" s="2390"/>
      <c r="G158" s="2390"/>
      <c r="H158" s="2390" t="s">
        <v>233</v>
      </c>
      <c r="I158" s="2390" t="s">
        <v>233</v>
      </c>
      <c r="J158" s="2390" t="s">
        <v>233</v>
      </c>
      <c r="K158" s="2390" t="s">
        <v>233</v>
      </c>
      <c r="L158" s="2390" t="s">
        <v>233</v>
      </c>
      <c r="M158" s="2390"/>
      <c r="N158" s="2390"/>
      <c r="O158" s="2390" t="s">
        <v>233</v>
      </c>
      <c r="P158" s="2390" t="s">
        <v>233</v>
      </c>
      <c r="Q158" s="2390" t="s">
        <v>233</v>
      </c>
      <c r="R158" s="2390" t="s">
        <v>233</v>
      </c>
      <c r="S158" s="2390" t="s">
        <v>233</v>
      </c>
      <c r="T158" s="2390"/>
      <c r="U158" s="2390"/>
      <c r="V158" s="2390" t="s">
        <v>233</v>
      </c>
      <c r="W158" s="2390" t="s">
        <v>233</v>
      </c>
      <c r="X158" s="2390" t="s">
        <v>233</v>
      </c>
      <c r="Y158" s="2390" t="s">
        <v>233</v>
      </c>
      <c r="Z158" s="2390" t="s">
        <v>233</v>
      </c>
      <c r="AA158" s="2390"/>
      <c r="AB158" s="2390"/>
      <c r="AC158" s="2390" t="s">
        <v>233</v>
      </c>
      <c r="AD158" s="2390" t="s">
        <v>233</v>
      </c>
      <c r="AE158" s="2390" t="s">
        <v>233</v>
      </c>
      <c r="AF158" s="2328" t="s">
        <v>233</v>
      </c>
      <c r="AG158" s="2395"/>
      <c r="AH158" s="133"/>
      <c r="AI158" s="117"/>
    </row>
    <row r="159" spans="1:35" ht="22.35" customHeight="1" x14ac:dyDescent="0.2">
      <c r="A159" s="137"/>
      <c r="B159" s="136"/>
      <c r="C159" s="129"/>
      <c r="D159" s="129"/>
      <c r="E159" s="129"/>
      <c r="F159" s="129"/>
      <c r="G159" s="129"/>
      <c r="H159" s="129"/>
      <c r="I159" s="129"/>
      <c r="J159" s="129"/>
      <c r="K159" s="129"/>
      <c r="L159" s="129"/>
      <c r="M159" s="129"/>
      <c r="N159" s="129"/>
      <c r="O159" s="129"/>
      <c r="P159" s="129"/>
      <c r="Q159" s="129"/>
      <c r="R159" s="129"/>
      <c r="S159" s="129"/>
      <c r="T159" s="129"/>
      <c r="U159" s="129"/>
      <c r="V159" s="129"/>
      <c r="W159" s="129"/>
      <c r="X159" s="129"/>
      <c r="Y159" s="129"/>
      <c r="Z159" s="129"/>
      <c r="AA159" s="129"/>
      <c r="AB159" s="129"/>
      <c r="AC159" s="129"/>
      <c r="AD159" s="129"/>
      <c r="AE159" s="129"/>
      <c r="AF159" s="129"/>
      <c r="AG159" s="129"/>
      <c r="AH159" s="133"/>
      <c r="AI159" s="117"/>
    </row>
    <row r="160" spans="1:35" ht="22.35" customHeight="1" x14ac:dyDescent="0.2">
      <c r="AH160" s="67"/>
      <c r="AI160" s="67"/>
    </row>
    <row r="161" spans="1:35" ht="22.35" customHeight="1" thickBot="1" x14ac:dyDescent="0.25">
      <c r="A161" s="108" t="s">
        <v>234</v>
      </c>
      <c r="B161" s="109"/>
      <c r="C161" s="109"/>
      <c r="D161" s="110"/>
      <c r="E161" s="110"/>
      <c r="F161" s="110"/>
      <c r="G161" s="65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09"/>
      <c r="AI161" s="109"/>
    </row>
    <row r="162" spans="1:35" ht="22.35" customHeight="1" x14ac:dyDescent="0.2">
      <c r="A162" s="108"/>
      <c r="B162" s="2311" t="s">
        <v>235</v>
      </c>
      <c r="C162" s="2331"/>
      <c r="D162" s="2332" t="s">
        <v>97</v>
      </c>
      <c r="E162" s="2333"/>
      <c r="F162" s="2334"/>
      <c r="G162" s="2331"/>
      <c r="H162" s="2332" t="s">
        <v>98</v>
      </c>
      <c r="I162" s="2333"/>
      <c r="J162" s="2334"/>
      <c r="K162" s="2331"/>
      <c r="L162" s="2332" t="s">
        <v>99</v>
      </c>
      <c r="M162" s="2333"/>
      <c r="N162" s="2334"/>
      <c r="O162" s="2331"/>
      <c r="P162" s="2332" t="s">
        <v>100</v>
      </c>
      <c r="Q162" s="2333"/>
      <c r="R162" s="2334"/>
      <c r="S162" s="2331"/>
      <c r="T162" s="2332" t="s">
        <v>101</v>
      </c>
      <c r="U162" s="2333"/>
      <c r="V162" s="2334"/>
      <c r="W162" s="2331"/>
      <c r="X162" s="2332" t="s">
        <v>102</v>
      </c>
      <c r="Y162" s="2333"/>
      <c r="Z162" s="2334"/>
      <c r="AA162" s="2331"/>
      <c r="AB162" s="2332" t="s">
        <v>103</v>
      </c>
      <c r="AC162" s="2333"/>
      <c r="AD162" s="2333"/>
      <c r="AE162" s="2335" t="s">
        <v>104</v>
      </c>
      <c r="AF162" s="2333"/>
      <c r="AG162" s="2333"/>
      <c r="AH162" s="2333"/>
      <c r="AI162" s="2336"/>
    </row>
    <row r="163" spans="1:35" ht="22.35" customHeight="1" x14ac:dyDescent="0.2">
      <c r="A163" s="108"/>
      <c r="B163" s="1786" t="s">
        <v>210</v>
      </c>
      <c r="C163" s="1787">
        <v>69</v>
      </c>
      <c r="D163" s="1788" t="s">
        <v>236</v>
      </c>
      <c r="E163" s="1788"/>
      <c r="F163" s="1789"/>
      <c r="G163" s="1787">
        <v>69</v>
      </c>
      <c r="H163" s="1788" t="s">
        <v>236</v>
      </c>
      <c r="I163" s="1788"/>
      <c r="J163" s="1789"/>
      <c r="K163" s="1787">
        <v>69</v>
      </c>
      <c r="L163" s="1788" t="s">
        <v>236</v>
      </c>
      <c r="M163" s="1788"/>
      <c r="N163" s="1789"/>
      <c r="O163" s="1787">
        <v>69</v>
      </c>
      <c r="P163" s="1788" t="s">
        <v>236</v>
      </c>
      <c r="Q163" s="1788"/>
      <c r="R163" s="1789"/>
      <c r="S163" s="1787">
        <v>69</v>
      </c>
      <c r="T163" s="1788" t="s">
        <v>236</v>
      </c>
      <c r="U163" s="1788"/>
      <c r="V163" s="1789"/>
      <c r="W163" s="1787"/>
      <c r="X163" s="1790"/>
      <c r="Y163" s="1790"/>
      <c r="Z163" s="1791"/>
      <c r="AA163" s="1787"/>
      <c r="AB163" s="1788"/>
      <c r="AC163" s="1788"/>
      <c r="AD163" s="1644"/>
      <c r="AE163" s="1792">
        <v>35</v>
      </c>
      <c r="AF163" s="1788"/>
      <c r="AG163" s="1788"/>
      <c r="AH163" s="1644"/>
      <c r="AI163" s="1793"/>
    </row>
    <row r="164" spans="1:35" ht="22.35" customHeight="1" x14ac:dyDescent="0.2">
      <c r="A164" s="108"/>
      <c r="B164" s="1786" t="s">
        <v>214</v>
      </c>
      <c r="C164" s="1787">
        <v>79</v>
      </c>
      <c r="D164" s="1788" t="s">
        <v>237</v>
      </c>
      <c r="E164" s="1788"/>
      <c r="F164" s="1789"/>
      <c r="G164" s="1787">
        <v>79</v>
      </c>
      <c r="H164" s="1788" t="s">
        <v>237</v>
      </c>
      <c r="I164" s="1788"/>
      <c r="J164" s="1789"/>
      <c r="K164" s="1787">
        <v>79</v>
      </c>
      <c r="L164" s="1788" t="s">
        <v>237</v>
      </c>
      <c r="M164" s="1788"/>
      <c r="N164" s="1789"/>
      <c r="O164" s="1787">
        <v>79</v>
      </c>
      <c r="P164" s="1788" t="s">
        <v>237</v>
      </c>
      <c r="Q164" s="1788"/>
      <c r="R164" s="1789"/>
      <c r="S164" s="1787">
        <v>79</v>
      </c>
      <c r="T164" s="1788" t="s">
        <v>237</v>
      </c>
      <c r="U164" s="1788"/>
      <c r="V164" s="1789"/>
      <c r="W164" s="1787"/>
      <c r="X164" s="1788"/>
      <c r="Y164" s="1788"/>
      <c r="Z164" s="1789"/>
      <c r="AA164" s="1788"/>
      <c r="AB164" s="1788"/>
      <c r="AC164" s="1788"/>
      <c r="AD164" s="1644"/>
      <c r="AE164" s="1792">
        <v>40</v>
      </c>
      <c r="AF164" s="1788"/>
      <c r="AG164" s="1788"/>
      <c r="AH164" s="1644"/>
      <c r="AI164" s="1793"/>
    </row>
    <row r="165" spans="1:35" ht="22.35" customHeight="1" x14ac:dyDescent="0.2">
      <c r="A165" s="108"/>
      <c r="B165" s="1786" t="s">
        <v>221</v>
      </c>
      <c r="C165" s="1787">
        <v>89</v>
      </c>
      <c r="D165" s="1788" t="s">
        <v>238</v>
      </c>
      <c r="E165" s="1788"/>
      <c r="F165" s="1789"/>
      <c r="G165" s="1787">
        <v>89</v>
      </c>
      <c r="H165" s="1788" t="s">
        <v>238</v>
      </c>
      <c r="I165" s="1788"/>
      <c r="J165" s="1789"/>
      <c r="K165" s="1787">
        <v>89</v>
      </c>
      <c r="L165" s="1788" t="s">
        <v>238</v>
      </c>
      <c r="M165" s="1788"/>
      <c r="N165" s="1789"/>
      <c r="O165" s="1787">
        <v>89</v>
      </c>
      <c r="P165" s="1788" t="s">
        <v>238</v>
      </c>
      <c r="Q165" s="1788"/>
      <c r="R165" s="1789"/>
      <c r="S165" s="1787">
        <v>89</v>
      </c>
      <c r="T165" s="1788" t="s">
        <v>239</v>
      </c>
      <c r="U165" s="1788"/>
      <c r="V165" s="1789"/>
      <c r="W165" s="1794"/>
      <c r="X165" s="1795" t="s">
        <v>240</v>
      </c>
      <c r="Y165" s="1795"/>
      <c r="Z165" s="1796"/>
      <c r="AA165" s="1794"/>
      <c r="AB165" s="1795"/>
      <c r="AC165" s="1795"/>
      <c r="AD165" s="1646"/>
      <c r="AE165" s="1792">
        <v>44</v>
      </c>
      <c r="AF165" s="1788"/>
      <c r="AG165" s="1788"/>
      <c r="AH165" s="1644"/>
      <c r="AI165" s="1793"/>
    </row>
    <row r="166" spans="1:35" ht="22.35" customHeight="1" x14ac:dyDescent="0.2">
      <c r="A166" s="108"/>
      <c r="B166" s="19" t="s">
        <v>223</v>
      </c>
      <c r="C166" s="1794">
        <v>99</v>
      </c>
      <c r="D166" s="1795" t="s">
        <v>241</v>
      </c>
      <c r="E166" s="1795"/>
      <c r="F166" s="1796"/>
      <c r="G166" s="1794">
        <v>99</v>
      </c>
      <c r="H166" s="1795" t="s">
        <v>241</v>
      </c>
      <c r="I166" s="1795"/>
      <c r="J166" s="1796"/>
      <c r="K166" s="1794">
        <v>99</v>
      </c>
      <c r="L166" s="1795" t="s">
        <v>241</v>
      </c>
      <c r="M166" s="1795"/>
      <c r="N166" s="1796"/>
      <c r="O166" s="1794">
        <v>99</v>
      </c>
      <c r="P166" s="1795" t="s">
        <v>241</v>
      </c>
      <c r="Q166" s="1795"/>
      <c r="R166" s="1796"/>
      <c r="S166" s="1794">
        <v>99</v>
      </c>
      <c r="T166" s="1795" t="s">
        <v>222</v>
      </c>
      <c r="U166" s="1795"/>
      <c r="V166" s="1646"/>
      <c r="W166" s="1645"/>
      <c r="X166" s="1646"/>
      <c r="Y166" s="1795"/>
      <c r="Z166" s="1796"/>
      <c r="AA166" s="1645"/>
      <c r="AB166" s="1646"/>
      <c r="AC166" s="1795"/>
      <c r="AD166" s="1796"/>
      <c r="AE166" s="1797">
        <v>28</v>
      </c>
      <c r="AF166" s="1795"/>
      <c r="AG166" s="1795"/>
      <c r="AH166" s="1646"/>
      <c r="AI166" s="1798"/>
    </row>
    <row r="167" spans="1:35" ht="22.35" customHeight="1" thickBot="1" x14ac:dyDescent="0.25">
      <c r="A167" s="108"/>
      <c r="B167" s="1799" t="s">
        <v>242</v>
      </c>
      <c r="C167" s="1800" t="s">
        <v>163</v>
      </c>
      <c r="D167" s="1801" t="s">
        <v>243</v>
      </c>
      <c r="E167" s="1802"/>
      <c r="F167" s="1590"/>
      <c r="G167" s="1800" t="s">
        <v>163</v>
      </c>
      <c r="H167" s="1801" t="s">
        <v>243</v>
      </c>
      <c r="I167" s="1588"/>
      <c r="J167" s="1802"/>
      <c r="K167" s="1800" t="s">
        <v>163</v>
      </c>
      <c r="L167" s="1801" t="s">
        <v>243</v>
      </c>
      <c r="M167" s="1802"/>
      <c r="N167" s="1803"/>
      <c r="O167" s="1800" t="s">
        <v>163</v>
      </c>
      <c r="P167" s="1801" t="s">
        <v>243</v>
      </c>
      <c r="Q167" s="1802"/>
      <c r="R167" s="1801"/>
      <c r="S167" s="1800" t="s">
        <v>163</v>
      </c>
      <c r="T167" s="1592" t="s">
        <v>244</v>
      </c>
      <c r="U167" s="1801"/>
      <c r="V167" s="1803"/>
      <c r="W167" s="1802"/>
      <c r="X167" s="1801"/>
      <c r="Y167" s="1801"/>
      <c r="Z167" s="1801"/>
      <c r="AA167" s="1804"/>
      <c r="AB167" s="1805"/>
      <c r="AC167" s="1801"/>
      <c r="AD167" s="1806"/>
      <c r="AE167" s="1801"/>
      <c r="AF167" s="1801"/>
      <c r="AG167" s="1801"/>
      <c r="AH167" s="1807"/>
      <c r="AI167" s="1808"/>
    </row>
    <row r="168" spans="1:35" ht="22.35" customHeight="1" x14ac:dyDescent="0.2">
      <c r="A168" s="68"/>
      <c r="B168" s="108"/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09"/>
      <c r="AI168" s="109"/>
    </row>
    <row r="169" spans="1:35" ht="22.35" customHeight="1" thickBot="1" x14ac:dyDescent="0.25">
      <c r="A169" s="1776"/>
      <c r="B169" s="1597" t="s">
        <v>29</v>
      </c>
      <c r="C169" s="1566">
        <v>1</v>
      </c>
      <c r="D169" s="1566">
        <v>2</v>
      </c>
      <c r="E169" s="1566">
        <v>3</v>
      </c>
      <c r="F169" s="1598">
        <v>4</v>
      </c>
      <c r="G169" s="1598">
        <v>5</v>
      </c>
      <c r="H169" s="1566">
        <v>6</v>
      </c>
      <c r="I169" s="1566">
        <v>7</v>
      </c>
      <c r="J169" s="1566">
        <v>8</v>
      </c>
      <c r="K169" s="1566">
        <v>9</v>
      </c>
      <c r="L169" s="1566">
        <v>10</v>
      </c>
      <c r="M169" s="1598">
        <v>11</v>
      </c>
      <c r="N169" s="1598">
        <v>12</v>
      </c>
      <c r="O169" s="1566">
        <v>13</v>
      </c>
      <c r="P169" s="1566">
        <v>14</v>
      </c>
      <c r="Q169" s="1566">
        <v>15</v>
      </c>
      <c r="R169" s="1566">
        <v>16</v>
      </c>
      <c r="S169" s="1566">
        <v>17</v>
      </c>
      <c r="T169" s="1598">
        <v>18</v>
      </c>
      <c r="U169" s="1598">
        <v>19</v>
      </c>
      <c r="V169" s="1566">
        <v>20</v>
      </c>
      <c r="W169" s="1566">
        <v>21</v>
      </c>
      <c r="X169" s="1566">
        <v>22</v>
      </c>
      <c r="Y169" s="1566">
        <v>23</v>
      </c>
      <c r="Z169" s="1566">
        <v>24</v>
      </c>
      <c r="AA169" s="1598">
        <v>25</v>
      </c>
      <c r="AB169" s="1598">
        <v>26</v>
      </c>
      <c r="AC169" s="1566">
        <v>27</v>
      </c>
      <c r="AD169" s="1566">
        <v>28</v>
      </c>
      <c r="AE169" s="1566">
        <v>29</v>
      </c>
      <c r="AF169" s="1566">
        <v>30</v>
      </c>
      <c r="AG169" s="1714"/>
      <c r="AH169" s="111"/>
      <c r="AI169" s="112"/>
    </row>
    <row r="170" spans="1:35" ht="22.35" customHeight="1" thickBot="1" x14ac:dyDescent="0.25">
      <c r="A170" s="2305">
        <v>1</v>
      </c>
      <c r="B170" s="2337" t="s">
        <v>245</v>
      </c>
      <c r="C170" s="2415">
        <v>89</v>
      </c>
      <c r="D170" s="2415">
        <v>89</v>
      </c>
      <c r="E170" s="2390">
        <v>89</v>
      </c>
      <c r="F170" s="2390">
        <v>89</v>
      </c>
      <c r="G170" s="2391"/>
      <c r="H170" s="2415">
        <v>99</v>
      </c>
      <c r="I170" s="2391">
        <v>99</v>
      </c>
      <c r="J170" s="2391">
        <v>99</v>
      </c>
      <c r="K170" s="2415">
        <v>99</v>
      </c>
      <c r="L170" s="2391" t="s">
        <v>36</v>
      </c>
      <c r="M170" s="2390"/>
      <c r="N170" s="2397"/>
      <c r="O170" s="2415" t="s">
        <v>163</v>
      </c>
      <c r="P170" s="2415" t="s">
        <v>163</v>
      </c>
      <c r="Q170" s="2415" t="s">
        <v>163</v>
      </c>
      <c r="R170" s="2415" t="s">
        <v>163</v>
      </c>
      <c r="S170" s="2390" t="s">
        <v>163</v>
      </c>
      <c r="T170" s="2390"/>
      <c r="U170" s="2415"/>
      <c r="V170" s="2498">
        <v>69</v>
      </c>
      <c r="W170" s="2472">
        <v>69</v>
      </c>
      <c r="X170" s="2415">
        <v>69</v>
      </c>
      <c r="Y170" s="2415">
        <v>69</v>
      </c>
      <c r="Z170" s="2415">
        <v>69</v>
      </c>
      <c r="AA170" s="2391"/>
      <c r="AB170" s="2415"/>
      <c r="AC170" s="2415">
        <v>79</v>
      </c>
      <c r="AD170" s="2415">
        <v>79</v>
      </c>
      <c r="AE170" s="2415">
        <v>79</v>
      </c>
      <c r="AF170" s="2391">
        <v>79</v>
      </c>
      <c r="AG170" s="2238"/>
      <c r="AH170" s="125"/>
      <c r="AI170" s="67"/>
    </row>
    <row r="171" spans="1:35" ht="22.35" customHeight="1" thickBot="1" x14ac:dyDescent="0.25">
      <c r="A171" s="1751">
        <v>2</v>
      </c>
      <c r="B171" s="1812" t="s">
        <v>247</v>
      </c>
      <c r="C171" s="1526">
        <v>99</v>
      </c>
      <c r="D171" s="1661">
        <v>99</v>
      </c>
      <c r="E171" s="1526" t="s">
        <v>36</v>
      </c>
      <c r="F171" s="1526"/>
      <c r="G171" s="1526"/>
      <c r="H171" s="1567" t="s">
        <v>163</v>
      </c>
      <c r="I171" s="2391" t="s">
        <v>163</v>
      </c>
      <c r="J171" s="1567" t="s">
        <v>163</v>
      </c>
      <c r="K171" s="1567" t="s">
        <v>163</v>
      </c>
      <c r="L171" s="1535" t="s">
        <v>163</v>
      </c>
      <c r="M171" s="1535"/>
      <c r="N171" s="2397"/>
      <c r="O171" s="1567">
        <v>69</v>
      </c>
      <c r="P171" s="1567">
        <v>69</v>
      </c>
      <c r="Q171" s="1567">
        <v>69</v>
      </c>
      <c r="R171" s="1536">
        <v>69</v>
      </c>
      <c r="S171" s="1567">
        <v>69</v>
      </c>
      <c r="T171" s="1535"/>
      <c r="U171" s="1567"/>
      <c r="V171" s="1567">
        <v>79</v>
      </c>
      <c r="W171" s="1604">
        <v>79</v>
      </c>
      <c r="X171" s="1567">
        <v>79</v>
      </c>
      <c r="Y171" s="1929">
        <v>79</v>
      </c>
      <c r="Z171" s="2499">
        <v>79</v>
      </c>
      <c r="AA171" s="1535"/>
      <c r="AB171" s="1536"/>
      <c r="AC171" s="1668">
        <v>89</v>
      </c>
      <c r="AD171" s="1668">
        <v>89</v>
      </c>
      <c r="AE171" s="1668">
        <v>89</v>
      </c>
      <c r="AF171" s="1668">
        <v>89</v>
      </c>
      <c r="AG171" s="1754"/>
      <c r="AH171" s="126"/>
      <c r="AI171" s="107"/>
    </row>
    <row r="172" spans="1:35" ht="22.35" customHeight="1" thickBot="1" x14ac:dyDescent="0.25">
      <c r="A172" s="1751">
        <v>3</v>
      </c>
      <c r="B172" s="1812" t="s">
        <v>248</v>
      </c>
      <c r="C172" s="1672" t="s">
        <v>163</v>
      </c>
      <c r="D172" s="1661" t="s">
        <v>163</v>
      </c>
      <c r="E172" s="1535" t="s">
        <v>163</v>
      </c>
      <c r="F172" s="1672"/>
      <c r="G172" s="1536"/>
      <c r="H172" s="1672">
        <v>69</v>
      </c>
      <c r="I172" s="2391">
        <v>69</v>
      </c>
      <c r="J172" s="1672">
        <v>69</v>
      </c>
      <c r="K172" s="1672">
        <v>69</v>
      </c>
      <c r="L172" s="1672">
        <v>69</v>
      </c>
      <c r="M172" s="1672"/>
      <c r="N172" s="2397"/>
      <c r="O172" s="1550">
        <v>79</v>
      </c>
      <c r="P172" s="2500">
        <v>79</v>
      </c>
      <c r="Q172" s="1550">
        <v>79</v>
      </c>
      <c r="R172" s="1929">
        <v>79</v>
      </c>
      <c r="S172" s="1550">
        <v>79</v>
      </c>
      <c r="T172" s="1550"/>
      <c r="U172" s="1550"/>
      <c r="V172" s="2501">
        <v>89</v>
      </c>
      <c r="W172" s="2502">
        <v>89</v>
      </c>
      <c r="X172" s="2502">
        <v>89</v>
      </c>
      <c r="Y172" s="2503">
        <v>89</v>
      </c>
      <c r="Z172" s="1929">
        <v>89</v>
      </c>
      <c r="AA172" s="1672">
        <v>89</v>
      </c>
      <c r="AB172" s="1672"/>
      <c r="AC172" s="1672">
        <v>99</v>
      </c>
      <c r="AD172" s="1672">
        <v>99</v>
      </c>
      <c r="AE172" s="2110">
        <v>99</v>
      </c>
      <c r="AF172" s="1661">
        <v>99</v>
      </c>
      <c r="AG172" s="1816"/>
      <c r="AH172" s="125"/>
      <c r="AI172" s="67"/>
    </row>
    <row r="173" spans="1:35" ht="22.35" customHeight="1" thickBot="1" x14ac:dyDescent="0.25">
      <c r="A173" s="1751">
        <v>4</v>
      </c>
      <c r="B173" s="1812" t="s">
        <v>512</v>
      </c>
      <c r="C173" s="1535">
        <v>69</v>
      </c>
      <c r="D173" s="1661">
        <v>69</v>
      </c>
      <c r="E173" s="1535">
        <v>69</v>
      </c>
      <c r="F173" s="1535"/>
      <c r="G173" s="1535"/>
      <c r="H173" s="1535">
        <v>79</v>
      </c>
      <c r="I173" s="2391">
        <v>79</v>
      </c>
      <c r="J173" s="1535">
        <v>79</v>
      </c>
      <c r="K173" s="1535">
        <v>79</v>
      </c>
      <c r="L173" s="1535">
        <v>79</v>
      </c>
      <c r="M173" s="1535"/>
      <c r="N173" s="2397"/>
      <c r="O173" s="1535">
        <v>89</v>
      </c>
      <c r="P173" s="1535">
        <v>89</v>
      </c>
      <c r="Q173" s="1711">
        <v>89</v>
      </c>
      <c r="R173" s="1711">
        <v>89</v>
      </c>
      <c r="S173" s="1535">
        <v>89</v>
      </c>
      <c r="T173" s="1535">
        <v>89</v>
      </c>
      <c r="U173" s="1535"/>
      <c r="V173" s="1535">
        <v>99</v>
      </c>
      <c r="W173" s="1604">
        <v>99</v>
      </c>
      <c r="X173" s="1535">
        <v>99</v>
      </c>
      <c r="Y173" s="1711">
        <v>99</v>
      </c>
      <c r="Z173" s="1711" t="s">
        <v>36</v>
      </c>
      <c r="AA173" s="1535"/>
      <c r="AB173" s="1535"/>
      <c r="AC173" s="1535" t="s">
        <v>163</v>
      </c>
      <c r="AD173" s="1535" t="s">
        <v>163</v>
      </c>
      <c r="AE173" s="2110" t="s">
        <v>163</v>
      </c>
      <c r="AF173" s="1711" t="s">
        <v>250</v>
      </c>
      <c r="AG173" s="1754"/>
      <c r="AH173" s="125"/>
      <c r="AI173" s="67"/>
    </row>
    <row r="174" spans="1:35" ht="22.35" customHeight="1" thickBot="1" x14ac:dyDescent="0.25">
      <c r="A174" s="1757">
        <v>5</v>
      </c>
      <c r="B174" s="1614" t="s">
        <v>251</v>
      </c>
      <c r="C174" s="1713">
        <v>79</v>
      </c>
      <c r="D174" s="1713">
        <v>79</v>
      </c>
      <c r="E174" s="1535">
        <v>79</v>
      </c>
      <c r="F174" s="2388"/>
      <c r="G174" s="2388"/>
      <c r="H174" s="1609">
        <v>89</v>
      </c>
      <c r="I174" s="1609">
        <v>89</v>
      </c>
      <c r="J174" s="1609">
        <v>89</v>
      </c>
      <c r="K174" s="1609">
        <v>89</v>
      </c>
      <c r="L174" s="1566">
        <v>89</v>
      </c>
      <c r="M174" s="1566">
        <v>89</v>
      </c>
      <c r="N174" s="2397"/>
      <c r="O174" s="1713">
        <v>99</v>
      </c>
      <c r="P174" s="2500">
        <v>99</v>
      </c>
      <c r="Q174" s="1713">
        <v>99</v>
      </c>
      <c r="R174" s="1713">
        <v>99</v>
      </c>
      <c r="S174" s="1566" t="s">
        <v>36</v>
      </c>
      <c r="T174" s="1820"/>
      <c r="U174" s="1713"/>
      <c r="V174" s="1713" t="s">
        <v>163</v>
      </c>
      <c r="W174" s="1674" t="s">
        <v>163</v>
      </c>
      <c r="X174" s="1713" t="s">
        <v>163</v>
      </c>
      <c r="Y174" s="1713" t="s">
        <v>163</v>
      </c>
      <c r="Z174" s="1713" t="s">
        <v>163</v>
      </c>
      <c r="AA174" s="2265"/>
      <c r="AB174" s="2265"/>
      <c r="AC174" s="1566">
        <v>69</v>
      </c>
      <c r="AD174" s="1566">
        <v>69</v>
      </c>
      <c r="AE174" s="2110">
        <v>69</v>
      </c>
      <c r="AF174" s="1661">
        <v>69</v>
      </c>
      <c r="AG174" s="1852"/>
      <c r="AH174" s="125"/>
      <c r="AI174" s="67"/>
    </row>
    <row r="175" spans="1:35" ht="22.35" customHeight="1" x14ac:dyDescent="0.2">
      <c r="A175" s="130"/>
      <c r="B175" s="142"/>
      <c r="C175" s="143"/>
      <c r="D175" s="143"/>
      <c r="E175" s="143"/>
      <c r="F175" s="129"/>
      <c r="G175" s="141"/>
      <c r="H175" s="141"/>
      <c r="I175" s="141"/>
      <c r="J175" s="141"/>
      <c r="K175" s="141"/>
      <c r="L175" s="129"/>
      <c r="M175" s="129"/>
      <c r="N175" s="143"/>
      <c r="O175" s="143"/>
      <c r="P175" s="143"/>
      <c r="Q175" s="143"/>
      <c r="R175" s="143"/>
      <c r="S175" s="129"/>
      <c r="T175" s="144"/>
      <c r="U175" s="143"/>
      <c r="V175" s="143"/>
      <c r="W175" s="143"/>
      <c r="X175" s="143"/>
      <c r="Y175" s="143"/>
      <c r="Z175" s="145"/>
      <c r="AA175" s="145"/>
      <c r="AB175" s="143"/>
      <c r="AC175" s="143"/>
      <c r="AD175" s="143"/>
      <c r="AE175" s="143"/>
      <c r="AF175" s="143"/>
      <c r="AG175" s="145"/>
      <c r="AH175" s="125"/>
      <c r="AI175" s="2504"/>
    </row>
    <row r="176" spans="1:35" ht="22.35" customHeight="1" x14ac:dyDescent="0.2">
      <c r="A176" s="69"/>
      <c r="B176" s="70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7"/>
      <c r="AI176" s="67"/>
    </row>
    <row r="177" spans="1:35" ht="22.35" customHeight="1" thickBot="1" x14ac:dyDescent="0.25">
      <c r="A177" s="108" t="s">
        <v>252</v>
      </c>
      <c r="B177" s="109"/>
      <c r="C177" s="109"/>
      <c r="D177" s="110"/>
      <c r="E177" s="110"/>
      <c r="F177" s="110"/>
      <c r="G177" s="65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09"/>
      <c r="AI177" s="109"/>
    </row>
    <row r="178" spans="1:35" ht="22.35" customHeight="1" x14ac:dyDescent="0.2">
      <c r="A178" s="108"/>
      <c r="B178" s="2311" t="s">
        <v>235</v>
      </c>
      <c r="C178" s="2331"/>
      <c r="D178" s="2332" t="s">
        <v>97</v>
      </c>
      <c r="E178" s="2333"/>
      <c r="F178" s="2334"/>
      <c r="G178" s="2331"/>
      <c r="H178" s="2332" t="s">
        <v>98</v>
      </c>
      <c r="I178" s="2333"/>
      <c r="J178" s="2334"/>
      <c r="K178" s="2331"/>
      <c r="L178" s="2332" t="s">
        <v>99</v>
      </c>
      <c r="M178" s="2333"/>
      <c r="N178" s="2334"/>
      <c r="O178" s="2331"/>
      <c r="P178" s="2332" t="s">
        <v>100</v>
      </c>
      <c r="Q178" s="2333"/>
      <c r="R178" s="2334"/>
      <c r="S178" s="2331"/>
      <c r="T178" s="2332" t="s">
        <v>101</v>
      </c>
      <c r="U178" s="2333"/>
      <c r="V178" s="2334"/>
      <c r="W178" s="2331"/>
      <c r="X178" s="2332" t="s">
        <v>102</v>
      </c>
      <c r="Y178" s="2333"/>
      <c r="Z178" s="2334"/>
      <c r="AA178" s="2331"/>
      <c r="AB178" s="2332" t="s">
        <v>103</v>
      </c>
      <c r="AC178" s="2333"/>
      <c r="AD178" s="2333"/>
      <c r="AE178" s="2335" t="s">
        <v>104</v>
      </c>
      <c r="AF178" s="2333"/>
      <c r="AG178" s="2333"/>
      <c r="AH178" s="2333"/>
      <c r="AI178" s="2336"/>
    </row>
    <row r="179" spans="1:35" ht="22.35" customHeight="1" x14ac:dyDescent="0.2">
      <c r="A179" s="108"/>
      <c r="B179" s="1786" t="s">
        <v>253</v>
      </c>
      <c r="C179" s="1643" t="s">
        <v>254</v>
      </c>
      <c r="D179" s="1788"/>
      <c r="E179" s="1788"/>
      <c r="F179" s="1789"/>
      <c r="G179" s="1643" t="s">
        <v>254</v>
      </c>
      <c r="H179" s="1788"/>
      <c r="I179" s="1788"/>
      <c r="J179" s="1789"/>
      <c r="K179" s="1643" t="s">
        <v>254</v>
      </c>
      <c r="L179" s="1788"/>
      <c r="M179" s="1788"/>
      <c r="N179" s="1789"/>
      <c r="O179" s="1643" t="s">
        <v>254</v>
      </c>
      <c r="P179" s="1788"/>
      <c r="Q179" s="1788"/>
      <c r="R179" s="1789"/>
      <c r="S179" s="1643" t="s">
        <v>254</v>
      </c>
      <c r="T179" s="1788"/>
      <c r="U179" s="1788"/>
      <c r="V179" s="1789"/>
      <c r="W179" s="1643" t="s">
        <v>255</v>
      </c>
      <c r="X179" s="1790"/>
      <c r="Y179" s="1790"/>
      <c r="Z179" s="1791"/>
      <c r="AA179" s="1643" t="s">
        <v>255</v>
      </c>
      <c r="AB179" s="1788"/>
      <c r="AC179" s="1788"/>
      <c r="AD179" s="1644"/>
      <c r="AE179" s="1792">
        <v>69</v>
      </c>
      <c r="AF179" s="2111"/>
      <c r="AG179" s="2111"/>
      <c r="AH179" s="2111"/>
      <c r="AI179" s="2112"/>
    </row>
    <row r="180" spans="1:35" ht="22.35" customHeight="1" x14ac:dyDescent="0.2">
      <c r="A180" s="108"/>
      <c r="B180" s="1786" t="s">
        <v>214</v>
      </c>
      <c r="C180" s="1643" t="s">
        <v>222</v>
      </c>
      <c r="D180" s="1788"/>
      <c r="E180" s="1788"/>
      <c r="F180" s="1789"/>
      <c r="G180" s="1643" t="s">
        <v>222</v>
      </c>
      <c r="H180" s="1788"/>
      <c r="I180" s="1788"/>
      <c r="J180" s="1789"/>
      <c r="K180" s="1643" t="s">
        <v>222</v>
      </c>
      <c r="L180" s="1788"/>
      <c r="M180" s="1788"/>
      <c r="N180" s="1789"/>
      <c r="O180" s="1643" t="s">
        <v>222</v>
      </c>
      <c r="P180" s="1788"/>
      <c r="Q180" s="1788"/>
      <c r="R180" s="1789"/>
      <c r="S180" s="1643" t="s">
        <v>222</v>
      </c>
      <c r="T180" s="1788"/>
      <c r="U180" s="1788"/>
      <c r="V180" s="1789"/>
      <c r="W180" s="1643" t="s">
        <v>222</v>
      </c>
      <c r="X180" s="1788"/>
      <c r="Y180" s="1788"/>
      <c r="Z180" s="1789"/>
      <c r="AA180" s="1788" t="s">
        <v>222</v>
      </c>
      <c r="AB180" s="1788"/>
      <c r="AC180" s="1788"/>
      <c r="AD180" s="1644"/>
      <c r="AE180" s="1792">
        <v>0</v>
      </c>
      <c r="AF180" s="2111"/>
      <c r="AG180" s="2111"/>
      <c r="AH180" s="2111"/>
      <c r="AI180" s="2112"/>
    </row>
    <row r="181" spans="1:35" ht="22.35" customHeight="1" x14ac:dyDescent="0.2">
      <c r="A181" s="108"/>
      <c r="B181" s="1786" t="s">
        <v>256</v>
      </c>
      <c r="C181" s="1643" t="s">
        <v>254</v>
      </c>
      <c r="D181" s="1788"/>
      <c r="E181" s="1788"/>
      <c r="F181" s="1789"/>
      <c r="G181" s="1643" t="s">
        <v>254</v>
      </c>
      <c r="H181" s="1788"/>
      <c r="I181" s="1788"/>
      <c r="J181" s="1789"/>
      <c r="K181" s="1643" t="s">
        <v>254</v>
      </c>
      <c r="L181" s="1788"/>
      <c r="M181" s="1788"/>
      <c r="N181" s="1789"/>
      <c r="O181" s="1643" t="s">
        <v>254</v>
      </c>
      <c r="P181" s="1788"/>
      <c r="Q181" s="1788"/>
      <c r="R181" s="1789"/>
      <c r="S181" s="1643" t="s">
        <v>254</v>
      </c>
      <c r="T181" s="1788"/>
      <c r="U181" s="1788"/>
      <c r="V181" s="1789"/>
      <c r="W181" s="1643" t="s">
        <v>255</v>
      </c>
      <c r="X181" s="1790"/>
      <c r="Y181" s="1790"/>
      <c r="Z181" s="1791"/>
      <c r="AA181" s="1643" t="s">
        <v>255</v>
      </c>
      <c r="AB181" s="1788"/>
      <c r="AC181" s="1788"/>
      <c r="AD181" s="1644"/>
      <c r="AE181" s="1792">
        <v>69</v>
      </c>
      <c r="AF181" s="1788"/>
      <c r="AG181" s="1788"/>
      <c r="AH181" s="1644"/>
      <c r="AI181" s="1793"/>
    </row>
    <row r="182" spans="1:35" ht="22.35" customHeight="1" x14ac:dyDescent="0.2">
      <c r="A182" s="108"/>
      <c r="B182" s="1786" t="s">
        <v>223</v>
      </c>
      <c r="C182" s="1643" t="s">
        <v>222</v>
      </c>
      <c r="D182" s="1788"/>
      <c r="E182" s="1788"/>
      <c r="F182" s="1789"/>
      <c r="G182" s="1643" t="s">
        <v>222</v>
      </c>
      <c r="H182" s="1788"/>
      <c r="I182" s="1788"/>
      <c r="J182" s="1789"/>
      <c r="K182" s="1643" t="s">
        <v>222</v>
      </c>
      <c r="L182" s="1788"/>
      <c r="M182" s="1788"/>
      <c r="N182" s="1789"/>
      <c r="O182" s="1643" t="s">
        <v>222</v>
      </c>
      <c r="P182" s="1788"/>
      <c r="Q182" s="1788"/>
      <c r="R182" s="1789"/>
      <c r="S182" s="1643" t="s">
        <v>222</v>
      </c>
      <c r="T182" s="1788"/>
      <c r="U182" s="1788"/>
      <c r="V182" s="1789"/>
      <c r="W182" s="1643" t="s">
        <v>222</v>
      </c>
      <c r="X182" s="1788"/>
      <c r="Y182" s="1788"/>
      <c r="Z182" s="1789"/>
      <c r="AA182" s="1788" t="s">
        <v>222</v>
      </c>
      <c r="AB182" s="1788"/>
      <c r="AC182" s="1788"/>
      <c r="AD182" s="1644"/>
      <c r="AE182" s="1792">
        <v>0</v>
      </c>
      <c r="AF182" s="1788"/>
      <c r="AG182" s="1788"/>
      <c r="AH182" s="1644"/>
      <c r="AI182" s="1793"/>
    </row>
    <row r="183" spans="1:35" ht="22.35" customHeight="1" x14ac:dyDescent="0.2">
      <c r="A183" s="108"/>
      <c r="B183" s="1786" t="s">
        <v>257</v>
      </c>
      <c r="C183" s="1643" t="s">
        <v>254</v>
      </c>
      <c r="D183" s="1788"/>
      <c r="E183" s="1788"/>
      <c r="F183" s="1789"/>
      <c r="G183" s="1643" t="s">
        <v>254</v>
      </c>
      <c r="H183" s="1788"/>
      <c r="I183" s="1788"/>
      <c r="J183" s="1789"/>
      <c r="K183" s="1643" t="s">
        <v>254</v>
      </c>
      <c r="L183" s="1788"/>
      <c r="M183" s="1788"/>
      <c r="N183" s="1789"/>
      <c r="O183" s="1643" t="s">
        <v>254</v>
      </c>
      <c r="P183" s="1788"/>
      <c r="Q183" s="1788"/>
      <c r="R183" s="1789"/>
      <c r="S183" s="1643" t="s">
        <v>254</v>
      </c>
      <c r="T183" s="1788"/>
      <c r="U183" s="1788"/>
      <c r="V183" s="1789"/>
      <c r="W183" s="1643" t="s">
        <v>258</v>
      </c>
      <c r="X183" s="1795"/>
      <c r="Y183" s="1795"/>
      <c r="Z183" s="1796"/>
      <c r="AA183" s="1643" t="s">
        <v>258</v>
      </c>
      <c r="AB183" s="1795"/>
      <c r="AC183" s="1795"/>
      <c r="AD183" s="1646"/>
      <c r="AE183" s="1792">
        <v>66</v>
      </c>
      <c r="AF183" s="1788"/>
      <c r="AG183" s="1788"/>
      <c r="AH183" s="1644"/>
      <c r="AI183" s="1793"/>
    </row>
    <row r="184" spans="1:35" ht="22.35" customHeight="1" thickBot="1" x14ac:dyDescent="0.25">
      <c r="A184" s="108"/>
      <c r="B184" s="1786" t="s">
        <v>259</v>
      </c>
      <c r="C184" s="1822" t="s">
        <v>222</v>
      </c>
      <c r="D184" s="1823"/>
      <c r="E184" s="1823"/>
      <c r="F184" s="1824"/>
      <c r="G184" s="1822" t="s">
        <v>222</v>
      </c>
      <c r="H184" s="1823"/>
      <c r="I184" s="1823"/>
      <c r="J184" s="1824"/>
      <c r="K184" s="1822" t="s">
        <v>222</v>
      </c>
      <c r="L184" s="1823"/>
      <c r="M184" s="1823"/>
      <c r="N184" s="1824"/>
      <c r="O184" s="1822" t="s">
        <v>222</v>
      </c>
      <c r="P184" s="1823"/>
      <c r="Q184" s="1823"/>
      <c r="R184" s="1824"/>
      <c r="S184" s="1822" t="s">
        <v>222</v>
      </c>
      <c r="T184" s="1823"/>
      <c r="U184" s="1823"/>
      <c r="V184" s="1807"/>
      <c r="W184" s="1822" t="s">
        <v>222</v>
      </c>
      <c r="X184" s="1807"/>
      <c r="Y184" s="1823"/>
      <c r="Z184" s="1824"/>
      <c r="AA184" s="1822" t="s">
        <v>222</v>
      </c>
      <c r="AB184" s="1807"/>
      <c r="AC184" s="1823"/>
      <c r="AD184" s="1824"/>
      <c r="AE184" s="1825" t="s">
        <v>260</v>
      </c>
      <c r="AF184" s="1823"/>
      <c r="AG184" s="1823"/>
      <c r="AH184" s="1807"/>
      <c r="AI184" s="1808"/>
    </row>
    <row r="185" spans="1:35" ht="22.35" customHeight="1" x14ac:dyDescent="0.2">
      <c r="A185" s="68"/>
      <c r="B185" s="108"/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09"/>
      <c r="AI185" s="109"/>
    </row>
    <row r="186" spans="1:35" ht="22.35" customHeight="1" thickBot="1" x14ac:dyDescent="0.25">
      <c r="A186" s="1776"/>
      <c r="B186" s="1597" t="s">
        <v>29</v>
      </c>
      <c r="C186" s="1685">
        <v>1</v>
      </c>
      <c r="D186" s="1685">
        <v>2</v>
      </c>
      <c r="E186" s="1685">
        <v>3</v>
      </c>
      <c r="F186" s="1716">
        <v>4</v>
      </c>
      <c r="G186" s="1716">
        <v>5</v>
      </c>
      <c r="H186" s="1685">
        <v>6</v>
      </c>
      <c r="I186" s="1685">
        <v>7</v>
      </c>
      <c r="J186" s="1685">
        <v>8</v>
      </c>
      <c r="K186" s="1685">
        <v>9</v>
      </c>
      <c r="L186" s="1685">
        <v>10</v>
      </c>
      <c r="M186" s="1716">
        <v>11</v>
      </c>
      <c r="N186" s="1716">
        <v>12</v>
      </c>
      <c r="O186" s="1685">
        <v>13</v>
      </c>
      <c r="P186" s="1685">
        <v>14</v>
      </c>
      <c r="Q186" s="1685">
        <v>15</v>
      </c>
      <c r="R186" s="1685">
        <v>16</v>
      </c>
      <c r="S186" s="1685">
        <v>17</v>
      </c>
      <c r="T186" s="1716">
        <v>18</v>
      </c>
      <c r="U186" s="1716">
        <v>19</v>
      </c>
      <c r="V186" s="1685">
        <v>20</v>
      </c>
      <c r="W186" s="1685">
        <v>21</v>
      </c>
      <c r="X186" s="1685">
        <v>22</v>
      </c>
      <c r="Y186" s="1685">
        <v>23</v>
      </c>
      <c r="Z186" s="1685">
        <v>24</v>
      </c>
      <c r="AA186" s="1716">
        <v>25</v>
      </c>
      <c r="AB186" s="1716">
        <v>26</v>
      </c>
      <c r="AC186" s="1685">
        <v>27</v>
      </c>
      <c r="AD186" s="1685">
        <v>28</v>
      </c>
      <c r="AE186" s="1685">
        <v>29</v>
      </c>
      <c r="AF186" s="1685">
        <v>30</v>
      </c>
      <c r="AG186" s="1699"/>
      <c r="AH186" s="111"/>
      <c r="AI186" s="112"/>
    </row>
    <row r="187" spans="1:35" ht="22.35" customHeight="1" x14ac:dyDescent="0.2">
      <c r="A187" s="2505">
        <v>1</v>
      </c>
      <c r="B187" s="2506" t="s">
        <v>261</v>
      </c>
      <c r="C187" s="2492" t="s">
        <v>36</v>
      </c>
      <c r="D187" s="2492" t="s">
        <v>36</v>
      </c>
      <c r="E187" s="2492" t="s">
        <v>36</v>
      </c>
      <c r="F187" s="2492"/>
      <c r="G187" s="2507"/>
      <c r="H187" s="2508">
        <v>23</v>
      </c>
      <c r="I187" s="2508">
        <v>23</v>
      </c>
      <c r="J187" s="2508">
        <v>23</v>
      </c>
      <c r="K187" s="2508">
        <v>23</v>
      </c>
      <c r="L187" s="2508">
        <v>23</v>
      </c>
      <c r="M187" s="2508">
        <v>23</v>
      </c>
      <c r="N187" s="2508">
        <v>23</v>
      </c>
      <c r="O187" s="2492" t="s">
        <v>36</v>
      </c>
      <c r="P187" s="2492" t="s">
        <v>36</v>
      </c>
      <c r="Q187" s="2492" t="s">
        <v>36</v>
      </c>
      <c r="R187" s="2492" t="s">
        <v>36</v>
      </c>
      <c r="S187" s="2492" t="s">
        <v>36</v>
      </c>
      <c r="T187" s="2492"/>
      <c r="U187" s="2492"/>
      <c r="V187" s="2508">
        <v>21</v>
      </c>
      <c r="W187" s="2508">
        <v>21</v>
      </c>
      <c r="X187" s="2508">
        <v>21</v>
      </c>
      <c r="Y187" s="2508">
        <v>21</v>
      </c>
      <c r="Z187" s="2508">
        <v>21</v>
      </c>
      <c r="AA187" s="2508">
        <v>21</v>
      </c>
      <c r="AB187" s="2508">
        <v>21</v>
      </c>
      <c r="AC187" s="2492" t="s">
        <v>36</v>
      </c>
      <c r="AD187" s="2492" t="s">
        <v>36</v>
      </c>
      <c r="AE187" s="2492" t="s">
        <v>36</v>
      </c>
      <c r="AF187" s="2492" t="s">
        <v>36</v>
      </c>
      <c r="AG187" s="2509"/>
      <c r="AH187" s="67"/>
      <c r="AI187" s="67"/>
    </row>
    <row r="188" spans="1:35" ht="22.35" customHeight="1" x14ac:dyDescent="0.2">
      <c r="A188" s="1827">
        <v>2</v>
      </c>
      <c r="B188" s="870" t="s">
        <v>262</v>
      </c>
      <c r="C188" s="789" t="s">
        <v>36</v>
      </c>
      <c r="D188" s="789" t="s">
        <v>36</v>
      </c>
      <c r="E188" s="789" t="s">
        <v>36</v>
      </c>
      <c r="F188" s="789"/>
      <c r="G188" s="789"/>
      <c r="H188" s="789">
        <v>21</v>
      </c>
      <c r="I188" s="781">
        <v>21</v>
      </c>
      <c r="J188" s="789">
        <v>21</v>
      </c>
      <c r="K188" s="789">
        <v>21</v>
      </c>
      <c r="L188" s="781">
        <v>21</v>
      </c>
      <c r="M188" s="1828">
        <v>21</v>
      </c>
      <c r="N188" s="1828">
        <v>21</v>
      </c>
      <c r="O188" s="1828" t="s">
        <v>36</v>
      </c>
      <c r="P188" s="1828" t="s">
        <v>36</v>
      </c>
      <c r="Q188" s="1828" t="s">
        <v>36</v>
      </c>
      <c r="R188" s="1828" t="s">
        <v>36</v>
      </c>
      <c r="S188" s="1828" t="s">
        <v>36</v>
      </c>
      <c r="T188" s="1828"/>
      <c r="U188" s="1828"/>
      <c r="V188" s="1828">
        <v>22</v>
      </c>
      <c r="W188" s="781">
        <v>22</v>
      </c>
      <c r="X188" s="789">
        <v>22</v>
      </c>
      <c r="Y188" s="789">
        <v>22</v>
      </c>
      <c r="Z188" s="781">
        <v>22</v>
      </c>
      <c r="AA188" s="1828">
        <v>22</v>
      </c>
      <c r="AB188" s="1828">
        <v>22</v>
      </c>
      <c r="AC188" s="1828" t="s">
        <v>36</v>
      </c>
      <c r="AD188" s="1828" t="s">
        <v>36</v>
      </c>
      <c r="AE188" s="1828" t="s">
        <v>36</v>
      </c>
      <c r="AF188" s="1828" t="s">
        <v>36</v>
      </c>
      <c r="AG188" s="975"/>
      <c r="AH188" s="67"/>
      <c r="AI188" s="67"/>
    </row>
    <row r="189" spans="1:35" ht="22.35" customHeight="1" x14ac:dyDescent="0.2">
      <c r="A189" s="1827">
        <v>3</v>
      </c>
      <c r="B189" s="870" t="s">
        <v>263</v>
      </c>
      <c r="C189" s="789" t="s">
        <v>36</v>
      </c>
      <c r="D189" s="789" t="s">
        <v>36</v>
      </c>
      <c r="E189" s="789" t="s">
        <v>36</v>
      </c>
      <c r="F189" s="789"/>
      <c r="G189" s="1828"/>
      <c r="H189" s="2510">
        <v>22</v>
      </c>
      <c r="I189" s="2258">
        <v>22</v>
      </c>
      <c r="J189" s="2258">
        <v>22</v>
      </c>
      <c r="K189" s="2258">
        <v>22</v>
      </c>
      <c r="L189" s="2258">
        <v>22</v>
      </c>
      <c r="M189" s="2258">
        <v>22</v>
      </c>
      <c r="N189" s="2258" t="s">
        <v>388</v>
      </c>
      <c r="O189" s="798" t="s">
        <v>36</v>
      </c>
      <c r="P189" s="789" t="s">
        <v>36</v>
      </c>
      <c r="Q189" s="789" t="s">
        <v>36</v>
      </c>
      <c r="R189" s="2015" t="s">
        <v>36</v>
      </c>
      <c r="S189" s="2015" t="s">
        <v>36</v>
      </c>
      <c r="T189" s="789"/>
      <c r="U189" s="1828"/>
      <c r="V189" s="1828">
        <v>23</v>
      </c>
      <c r="W189" s="781">
        <v>23</v>
      </c>
      <c r="X189" s="789">
        <v>23</v>
      </c>
      <c r="Y189" s="789">
        <v>23</v>
      </c>
      <c r="Z189" s="781">
        <v>23</v>
      </c>
      <c r="AA189" s="789">
        <v>23</v>
      </c>
      <c r="AB189" s="789">
        <v>23</v>
      </c>
      <c r="AC189" s="789" t="s">
        <v>36</v>
      </c>
      <c r="AD189" s="789" t="s">
        <v>36</v>
      </c>
      <c r="AE189" s="789" t="s">
        <v>36</v>
      </c>
      <c r="AF189" s="789" t="s">
        <v>36</v>
      </c>
      <c r="AG189" s="975"/>
      <c r="AH189" s="67"/>
      <c r="AI189" s="67"/>
    </row>
    <row r="190" spans="1:35" ht="22.35" customHeight="1" x14ac:dyDescent="0.2">
      <c r="A190" s="1827">
        <v>4</v>
      </c>
      <c r="B190" s="2350" t="s">
        <v>424</v>
      </c>
      <c r="C190" s="789">
        <v>22</v>
      </c>
      <c r="D190" s="789">
        <v>22</v>
      </c>
      <c r="E190" s="781">
        <v>22</v>
      </c>
      <c r="F190" s="789">
        <v>22</v>
      </c>
      <c r="G190" s="789">
        <v>22</v>
      </c>
      <c r="H190" s="789" t="s">
        <v>36</v>
      </c>
      <c r="I190" s="789" t="s">
        <v>36</v>
      </c>
      <c r="J190" s="789" t="s">
        <v>36</v>
      </c>
      <c r="K190" s="789" t="s">
        <v>36</v>
      </c>
      <c r="L190" s="789" t="s">
        <v>36</v>
      </c>
      <c r="M190" s="789"/>
      <c r="N190" s="789"/>
      <c r="O190" s="798">
        <v>23</v>
      </c>
      <c r="P190" s="798">
        <v>23</v>
      </c>
      <c r="Q190" s="798">
        <v>23</v>
      </c>
      <c r="R190" s="798">
        <v>23</v>
      </c>
      <c r="S190" s="798">
        <v>23</v>
      </c>
      <c r="T190" s="798">
        <v>23</v>
      </c>
      <c r="U190" s="798">
        <v>23</v>
      </c>
      <c r="V190" s="798" t="s">
        <v>36</v>
      </c>
      <c r="W190" s="789" t="s">
        <v>36</v>
      </c>
      <c r="X190" s="789" t="s">
        <v>36</v>
      </c>
      <c r="Y190" s="789" t="s">
        <v>36</v>
      </c>
      <c r="Z190" s="789" t="s">
        <v>36</v>
      </c>
      <c r="AA190" s="789"/>
      <c r="AB190" s="789"/>
      <c r="AC190" s="930">
        <v>21</v>
      </c>
      <c r="AD190" s="930" t="s">
        <v>489</v>
      </c>
      <c r="AE190" s="2511">
        <v>21</v>
      </c>
      <c r="AF190" s="2511">
        <v>21</v>
      </c>
      <c r="AG190" s="923"/>
      <c r="AH190" s="67"/>
      <c r="AI190" s="67"/>
    </row>
    <row r="191" spans="1:35" ht="22.35" customHeight="1" x14ac:dyDescent="0.2">
      <c r="A191" s="1827">
        <v>5</v>
      </c>
      <c r="B191" s="1691" t="s">
        <v>174</v>
      </c>
      <c r="C191" s="789">
        <v>23</v>
      </c>
      <c r="D191" s="789">
        <v>23</v>
      </c>
      <c r="E191" s="781">
        <v>23</v>
      </c>
      <c r="F191" s="1828">
        <v>23</v>
      </c>
      <c r="G191" s="789">
        <v>23</v>
      </c>
      <c r="H191" s="789" t="s">
        <v>36</v>
      </c>
      <c r="I191" s="789" t="s">
        <v>36</v>
      </c>
      <c r="J191" s="789" t="s">
        <v>36</v>
      </c>
      <c r="K191" s="984">
        <v>22</v>
      </c>
      <c r="L191" s="1921">
        <v>22</v>
      </c>
      <c r="M191" s="1921">
        <v>22</v>
      </c>
      <c r="N191" s="1921">
        <v>22</v>
      </c>
      <c r="O191" s="789">
        <v>21</v>
      </c>
      <c r="P191" s="781">
        <v>21</v>
      </c>
      <c r="Q191" s="789">
        <v>21</v>
      </c>
      <c r="R191" s="789">
        <v>21</v>
      </c>
      <c r="S191" s="781">
        <v>21</v>
      </c>
      <c r="T191" s="789">
        <v>21</v>
      </c>
      <c r="U191" s="789">
        <v>21</v>
      </c>
      <c r="V191" s="789" t="s">
        <v>36</v>
      </c>
      <c r="W191" s="789" t="s">
        <v>36</v>
      </c>
      <c r="X191" s="789" t="s">
        <v>36</v>
      </c>
      <c r="Y191" s="789" t="s">
        <v>36</v>
      </c>
      <c r="Z191" s="789" t="s">
        <v>36</v>
      </c>
      <c r="AA191" s="789"/>
      <c r="AB191" s="789"/>
      <c r="AC191" s="1828">
        <v>22</v>
      </c>
      <c r="AD191" s="1828">
        <v>22</v>
      </c>
      <c r="AE191" s="1828">
        <v>22</v>
      </c>
      <c r="AF191" s="789">
        <v>22</v>
      </c>
      <c r="AG191" s="923"/>
      <c r="AH191" s="67"/>
      <c r="AI191" s="67"/>
    </row>
    <row r="192" spans="1:35" ht="22.35" customHeight="1" thickBot="1" x14ac:dyDescent="0.25">
      <c r="A192" s="1833">
        <v>6</v>
      </c>
      <c r="B192" s="2114" t="s">
        <v>0</v>
      </c>
      <c r="C192" s="2115">
        <v>21</v>
      </c>
      <c r="D192" s="2115">
        <v>21</v>
      </c>
      <c r="E192" s="1834">
        <v>21</v>
      </c>
      <c r="F192" s="2115">
        <v>21</v>
      </c>
      <c r="G192" s="2115">
        <v>21</v>
      </c>
      <c r="H192" s="2116" t="s">
        <v>36</v>
      </c>
      <c r="I192" s="2116" t="s">
        <v>36</v>
      </c>
      <c r="J192" s="2116" t="s">
        <v>36</v>
      </c>
      <c r="K192" s="2116" t="s">
        <v>36</v>
      </c>
      <c r="L192" s="2116" t="s">
        <v>36</v>
      </c>
      <c r="M192" s="2116"/>
      <c r="N192" s="1835"/>
      <c r="O192" s="1835">
        <v>22</v>
      </c>
      <c r="P192" s="1835">
        <v>22</v>
      </c>
      <c r="Q192" s="1835">
        <v>22</v>
      </c>
      <c r="R192" s="1835">
        <v>22</v>
      </c>
      <c r="S192" s="1835">
        <v>22</v>
      </c>
      <c r="T192" s="1835">
        <v>22</v>
      </c>
      <c r="U192" s="2115">
        <v>22</v>
      </c>
      <c r="V192" s="2115" t="s">
        <v>36</v>
      </c>
      <c r="W192" s="2115" t="s">
        <v>36</v>
      </c>
      <c r="X192" s="2115" t="s">
        <v>36</v>
      </c>
      <c r="Y192" s="2115" t="s">
        <v>36</v>
      </c>
      <c r="Z192" s="2115" t="s">
        <v>36</v>
      </c>
      <c r="AA192" s="2115"/>
      <c r="AB192" s="2117"/>
      <c r="AC192" s="2117">
        <v>23</v>
      </c>
      <c r="AD192" s="1834">
        <v>23</v>
      </c>
      <c r="AE192" s="2115">
        <v>23</v>
      </c>
      <c r="AF192" s="2115">
        <v>23</v>
      </c>
      <c r="AG192" s="2019"/>
      <c r="AH192" s="67"/>
      <c r="AI192" s="67"/>
    </row>
    <row r="193" spans="1:35" ht="22.35" customHeight="1" x14ac:dyDescent="0.2">
      <c r="A193" s="130"/>
      <c r="B193" s="128"/>
      <c r="C193" s="129"/>
      <c r="D193" s="129"/>
      <c r="E193" s="141"/>
      <c r="F193" s="129"/>
      <c r="G193" s="129"/>
      <c r="H193" s="146"/>
      <c r="I193" s="146"/>
      <c r="J193" s="146"/>
      <c r="K193" s="146"/>
      <c r="L193" s="146"/>
      <c r="M193" s="146"/>
      <c r="N193" s="126"/>
      <c r="O193" s="126"/>
      <c r="P193" s="141"/>
      <c r="Q193" s="129"/>
      <c r="R193" s="129"/>
      <c r="S193" s="141"/>
      <c r="T193" s="129"/>
      <c r="U193" s="129"/>
      <c r="V193" s="129"/>
      <c r="W193" s="129"/>
      <c r="X193" s="129"/>
      <c r="Y193" s="129"/>
      <c r="Z193" s="129"/>
      <c r="AA193" s="129"/>
      <c r="AB193" s="126"/>
      <c r="AC193" s="126"/>
      <c r="AD193" s="141"/>
      <c r="AE193" s="129"/>
      <c r="AF193" s="129"/>
      <c r="AG193" s="141"/>
      <c r="AH193" s="67"/>
      <c r="AI193" s="67"/>
    </row>
    <row r="194" spans="1:35" ht="22.35" customHeight="1" x14ac:dyDescent="0.2">
      <c r="A194" s="69"/>
      <c r="B194" s="70"/>
      <c r="C194" s="121"/>
      <c r="D194" s="121"/>
      <c r="E194" s="107"/>
      <c r="F194" s="121"/>
      <c r="G194" s="121"/>
      <c r="H194" s="121"/>
      <c r="I194" s="121"/>
      <c r="J194" s="121"/>
      <c r="K194" s="121"/>
      <c r="L194" s="121"/>
      <c r="M194" s="121"/>
      <c r="N194" s="121"/>
      <c r="O194" s="121"/>
      <c r="P194" s="107"/>
      <c r="Q194" s="121"/>
      <c r="R194" s="121"/>
      <c r="S194" s="107"/>
      <c r="T194" s="121"/>
      <c r="U194" s="121"/>
      <c r="V194" s="121"/>
      <c r="W194" s="121"/>
      <c r="X194" s="121"/>
      <c r="Y194" s="121"/>
      <c r="Z194" s="121"/>
      <c r="AA194" s="121"/>
      <c r="AB194" s="121"/>
      <c r="AC194" s="122"/>
      <c r="AD194" s="122"/>
      <c r="AE194" s="122"/>
      <c r="AF194" s="121"/>
      <c r="AG194" s="107"/>
      <c r="AH194" s="67"/>
      <c r="AI194" s="67"/>
    </row>
    <row r="195" spans="1:35" ht="22.35" customHeight="1" thickBot="1" x14ac:dyDescent="0.25">
      <c r="A195" s="104" t="s">
        <v>266</v>
      </c>
      <c r="D195" s="48"/>
      <c r="E195" s="48"/>
      <c r="F195" s="48"/>
      <c r="G195" s="65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</row>
    <row r="196" spans="1:35" ht="22.35" customHeight="1" x14ac:dyDescent="0.2">
      <c r="A196" s="1"/>
      <c r="B196" s="2311" t="s">
        <v>235</v>
      </c>
      <c r="C196" s="2304"/>
      <c r="D196" s="2332" t="s">
        <v>97</v>
      </c>
      <c r="E196" s="2423"/>
      <c r="F196" s="2297"/>
      <c r="G196" s="2304"/>
      <c r="H196" s="2332" t="s">
        <v>98</v>
      </c>
      <c r="I196" s="2423"/>
      <c r="J196" s="2297"/>
      <c r="K196" s="2304"/>
      <c r="L196" s="2332" t="s">
        <v>99</v>
      </c>
      <c r="M196" s="2423"/>
      <c r="N196" s="2297"/>
      <c r="O196" s="2304"/>
      <c r="P196" s="2332" t="s">
        <v>100</v>
      </c>
      <c r="Q196" s="2423"/>
      <c r="R196" s="2297"/>
      <c r="S196" s="2304"/>
      <c r="T196" s="2332" t="s">
        <v>101</v>
      </c>
      <c r="U196" s="2423"/>
      <c r="V196" s="2297"/>
      <c r="W196" s="2304"/>
      <c r="X196" s="2332" t="s">
        <v>102</v>
      </c>
      <c r="Y196" s="2423"/>
      <c r="Z196" s="2297"/>
      <c r="AA196" s="2304"/>
      <c r="AB196" s="2332" t="s">
        <v>103</v>
      </c>
      <c r="AC196" s="2423"/>
      <c r="AD196" s="2423"/>
      <c r="AE196" s="2335" t="s">
        <v>104</v>
      </c>
      <c r="AF196" s="2423"/>
      <c r="AG196" s="2423"/>
      <c r="AH196" s="2423"/>
      <c r="AI196" s="2424"/>
    </row>
    <row r="197" spans="1:35" ht="22.35" customHeight="1" x14ac:dyDescent="0.2">
      <c r="A197" s="1"/>
      <c r="B197" s="1786" t="s">
        <v>210</v>
      </c>
      <c r="C197" s="1643" t="s">
        <v>236</v>
      </c>
      <c r="D197" s="1501"/>
      <c r="E197" s="1501"/>
      <c r="F197" s="1789"/>
      <c r="G197" s="1643" t="s">
        <v>236</v>
      </c>
      <c r="H197" s="1501"/>
      <c r="I197" s="1501"/>
      <c r="J197" s="1789"/>
      <c r="K197" s="1643" t="s">
        <v>236</v>
      </c>
      <c r="L197" s="1501"/>
      <c r="M197" s="1501"/>
      <c r="N197" s="1789"/>
      <c r="O197" s="1643" t="s">
        <v>267</v>
      </c>
      <c r="P197" s="1501"/>
      <c r="Q197" s="1501"/>
      <c r="R197" s="1789"/>
      <c r="S197" s="1643" t="s">
        <v>222</v>
      </c>
      <c r="T197" s="1501"/>
      <c r="U197" s="1501"/>
      <c r="V197" s="1789"/>
      <c r="W197" s="1838"/>
      <c r="X197" s="1839"/>
      <c r="Y197" s="1839"/>
      <c r="Z197" s="1791"/>
      <c r="AA197" s="1787"/>
      <c r="AB197" s="1501"/>
      <c r="AC197" s="1501"/>
      <c r="AD197" s="1644"/>
      <c r="AE197" s="1792">
        <v>27</v>
      </c>
      <c r="AF197" s="1501"/>
      <c r="AG197" s="1501"/>
      <c r="AH197" s="1644"/>
      <c r="AI197" s="1510"/>
    </row>
    <row r="198" spans="1:35" ht="22.35" customHeight="1" x14ac:dyDescent="0.2">
      <c r="A198" s="1"/>
      <c r="B198" s="1786" t="s">
        <v>214</v>
      </c>
      <c r="C198" s="1643" t="s">
        <v>268</v>
      </c>
      <c r="D198" s="1501"/>
      <c r="E198" s="1501"/>
      <c r="F198" s="1789"/>
      <c r="G198" s="1643" t="s">
        <v>268</v>
      </c>
      <c r="H198" s="1501"/>
      <c r="I198" s="1501"/>
      <c r="J198" s="1789"/>
      <c r="K198" s="1643" t="s">
        <v>268</v>
      </c>
      <c r="L198" s="1501"/>
      <c r="M198" s="1501"/>
      <c r="N198" s="1789"/>
      <c r="O198" s="1643" t="s">
        <v>268</v>
      </c>
      <c r="P198" s="1501"/>
      <c r="Q198" s="1501"/>
      <c r="R198" s="1789"/>
      <c r="S198" s="1643" t="s">
        <v>236</v>
      </c>
      <c r="T198" s="1501"/>
      <c r="U198" s="1501"/>
      <c r="V198" s="1789"/>
      <c r="W198" s="1643"/>
      <c r="X198" s="1501"/>
      <c r="Y198" s="1501"/>
      <c r="Z198" s="1789"/>
      <c r="AA198" s="1501"/>
      <c r="AB198" s="1501"/>
      <c r="AC198" s="1501"/>
      <c r="AD198" s="1644"/>
      <c r="AE198" s="1792">
        <v>39</v>
      </c>
      <c r="AF198" s="1501"/>
      <c r="AG198" s="1501"/>
      <c r="AH198" s="1644"/>
      <c r="AI198" s="1510"/>
    </row>
    <row r="199" spans="1:35" ht="22.35" customHeight="1" x14ac:dyDescent="0.2">
      <c r="A199" s="1"/>
      <c r="B199" s="1786" t="s">
        <v>221</v>
      </c>
      <c r="C199" s="1643" t="s">
        <v>268</v>
      </c>
      <c r="D199" s="1501"/>
      <c r="E199" s="1501"/>
      <c r="F199" s="1789"/>
      <c r="G199" s="1643" t="s">
        <v>268</v>
      </c>
      <c r="H199" s="1501"/>
      <c r="I199" s="1501"/>
      <c r="J199" s="1789"/>
      <c r="K199" s="1643" t="s">
        <v>268</v>
      </c>
      <c r="L199" s="1501"/>
      <c r="M199" s="1501"/>
      <c r="N199" s="1789"/>
      <c r="O199" s="1643" t="s">
        <v>268</v>
      </c>
      <c r="P199" s="1501"/>
      <c r="Q199" s="1501"/>
      <c r="R199" s="1789"/>
      <c r="S199" s="1643" t="s">
        <v>268</v>
      </c>
      <c r="T199" s="1501"/>
      <c r="U199" s="1501"/>
      <c r="V199" s="1789"/>
      <c r="W199" s="1645" t="s">
        <v>269</v>
      </c>
      <c r="X199" s="1514"/>
      <c r="Y199" s="1514"/>
      <c r="Z199" s="1796"/>
      <c r="AA199" s="1794"/>
      <c r="AB199" s="1514"/>
      <c r="AC199" s="1514"/>
      <c r="AD199" s="1646"/>
      <c r="AE199" s="1792">
        <v>45</v>
      </c>
      <c r="AF199" s="1501"/>
      <c r="AG199" s="1501"/>
      <c r="AH199" s="1644"/>
      <c r="AI199" s="1510"/>
    </row>
    <row r="200" spans="1:35" ht="22.35" customHeight="1" thickBot="1" x14ac:dyDescent="0.25">
      <c r="A200" s="1"/>
      <c r="B200" s="148" t="s">
        <v>223</v>
      </c>
      <c r="C200" s="1822"/>
      <c r="D200" s="1588"/>
      <c r="E200" s="1588"/>
      <c r="F200" s="1824"/>
      <c r="G200" s="1822"/>
      <c r="H200" s="1588"/>
      <c r="I200" s="1588"/>
      <c r="J200" s="1824"/>
      <c r="K200" s="1822"/>
      <c r="L200" s="1588"/>
      <c r="M200" s="1588"/>
      <c r="N200" s="1824"/>
      <c r="O200" s="1822"/>
      <c r="P200" s="1588"/>
      <c r="Q200" s="1588"/>
      <c r="R200" s="1824"/>
      <c r="S200" s="1822"/>
      <c r="T200" s="1588"/>
      <c r="U200" s="1588"/>
      <c r="V200" s="1807"/>
      <c r="W200" s="1822"/>
      <c r="X200" s="1807"/>
      <c r="Y200" s="1588"/>
      <c r="Z200" s="1824"/>
      <c r="AA200" s="1822"/>
      <c r="AB200" s="1807"/>
      <c r="AC200" s="1588"/>
      <c r="AD200" s="1824"/>
      <c r="AE200" s="1840"/>
      <c r="AF200" s="1588"/>
      <c r="AG200" s="1588"/>
      <c r="AH200" s="1807"/>
      <c r="AI200" s="1595"/>
    </row>
    <row r="201" spans="1:35" ht="22.35" customHeight="1" x14ac:dyDescent="0.2">
      <c r="A201" s="68"/>
      <c r="B201" s="1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</row>
    <row r="202" spans="1:35" ht="22.35" customHeight="1" thickBot="1" x14ac:dyDescent="0.25">
      <c r="A202" s="1776"/>
      <c r="B202" s="1597" t="s">
        <v>29</v>
      </c>
      <c r="C202" s="1566">
        <v>1</v>
      </c>
      <c r="D202" s="1566">
        <v>2</v>
      </c>
      <c r="E202" s="1566">
        <v>3</v>
      </c>
      <c r="F202" s="1598">
        <v>4</v>
      </c>
      <c r="G202" s="1598">
        <v>5</v>
      </c>
      <c r="H202" s="1566">
        <v>6</v>
      </c>
      <c r="I202" s="1566">
        <v>7</v>
      </c>
      <c r="J202" s="1566">
        <v>8</v>
      </c>
      <c r="K202" s="1566">
        <v>9</v>
      </c>
      <c r="L202" s="1566">
        <v>10</v>
      </c>
      <c r="M202" s="1598">
        <v>11</v>
      </c>
      <c r="N202" s="1598">
        <v>12</v>
      </c>
      <c r="O202" s="1566">
        <v>13</v>
      </c>
      <c r="P202" s="1566">
        <v>14</v>
      </c>
      <c r="Q202" s="1566">
        <v>15</v>
      </c>
      <c r="R202" s="1566">
        <v>16</v>
      </c>
      <c r="S202" s="1566">
        <v>17</v>
      </c>
      <c r="T202" s="1598">
        <v>18</v>
      </c>
      <c r="U202" s="1598">
        <v>19</v>
      </c>
      <c r="V202" s="1566">
        <v>20</v>
      </c>
      <c r="W202" s="1566">
        <v>21</v>
      </c>
      <c r="X202" s="1566">
        <v>22</v>
      </c>
      <c r="Y202" s="1566">
        <v>23</v>
      </c>
      <c r="Z202" s="1566">
        <v>24</v>
      </c>
      <c r="AA202" s="1598">
        <v>25</v>
      </c>
      <c r="AB202" s="1598">
        <v>26</v>
      </c>
      <c r="AC202" s="1566">
        <v>27</v>
      </c>
      <c r="AD202" s="1566">
        <v>28</v>
      </c>
      <c r="AE202" s="1566">
        <v>29</v>
      </c>
      <c r="AF202" s="1566">
        <v>30</v>
      </c>
      <c r="AG202" s="1714"/>
      <c r="AH202" s="111"/>
      <c r="AI202" s="112"/>
    </row>
    <row r="203" spans="1:35" ht="22.35" customHeight="1" x14ac:dyDescent="0.2">
      <c r="A203" s="2305">
        <v>1</v>
      </c>
      <c r="B203" s="2512" t="s">
        <v>270</v>
      </c>
      <c r="C203" s="2390" t="s">
        <v>32</v>
      </c>
      <c r="D203" s="2390" t="s">
        <v>32</v>
      </c>
      <c r="E203" s="2387" t="s">
        <v>32</v>
      </c>
      <c r="F203" s="2390"/>
      <c r="G203" s="2390"/>
      <c r="H203" s="2390" t="s">
        <v>32</v>
      </c>
      <c r="I203" s="2390" t="s">
        <v>32</v>
      </c>
      <c r="J203" s="2390" t="s">
        <v>32</v>
      </c>
      <c r="K203" s="2390" t="s">
        <v>32</v>
      </c>
      <c r="L203" s="2390" t="s">
        <v>32</v>
      </c>
      <c r="M203" s="2390"/>
      <c r="N203" s="2390"/>
      <c r="O203" s="2390" t="s">
        <v>32</v>
      </c>
      <c r="P203" s="2391" t="s">
        <v>32</v>
      </c>
      <c r="Q203" s="2390" t="s">
        <v>32</v>
      </c>
      <c r="R203" s="2391" t="s">
        <v>32</v>
      </c>
      <c r="S203" s="2391" t="s">
        <v>32</v>
      </c>
      <c r="T203" s="2391"/>
      <c r="U203" s="2390"/>
      <c r="V203" s="2390" t="s">
        <v>32</v>
      </c>
      <c r="W203" s="2390" t="s">
        <v>32</v>
      </c>
      <c r="X203" s="2390" t="s">
        <v>32</v>
      </c>
      <c r="Y203" s="2390" t="s">
        <v>32</v>
      </c>
      <c r="Z203" s="2387" t="s">
        <v>32</v>
      </c>
      <c r="AA203" s="2390"/>
      <c r="AB203" s="2390"/>
      <c r="AC203" s="2390" t="s">
        <v>32</v>
      </c>
      <c r="AD203" s="2390" t="s">
        <v>32</v>
      </c>
      <c r="AE203" s="2390" t="s">
        <v>32</v>
      </c>
      <c r="AF203" s="2390" t="s">
        <v>32</v>
      </c>
      <c r="AG203" s="2395"/>
      <c r="AH203" s="133"/>
      <c r="AI203" s="117"/>
    </row>
    <row r="204" spans="1:35" ht="22.35" customHeight="1" x14ac:dyDescent="0.2">
      <c r="A204" s="1751">
        <v>2</v>
      </c>
      <c r="B204" s="1842" t="s">
        <v>271</v>
      </c>
      <c r="C204" s="1535" t="s">
        <v>273</v>
      </c>
      <c r="D204" s="1535" t="s">
        <v>273</v>
      </c>
      <c r="E204" s="1535" t="s">
        <v>273</v>
      </c>
      <c r="F204" s="1535"/>
      <c r="G204" s="1535"/>
      <c r="H204" s="1535" t="s">
        <v>54</v>
      </c>
      <c r="I204" s="1535" t="s">
        <v>54</v>
      </c>
      <c r="J204" s="1535" t="s">
        <v>54</v>
      </c>
      <c r="K204" s="1535" t="s">
        <v>54</v>
      </c>
      <c r="L204" s="1535" t="s">
        <v>54</v>
      </c>
      <c r="M204" s="1535" t="s">
        <v>54</v>
      </c>
      <c r="N204" s="1535"/>
      <c r="O204" s="1954" t="s">
        <v>526</v>
      </c>
      <c r="P204" s="1844" t="s">
        <v>272</v>
      </c>
      <c r="Q204" s="1844" t="s">
        <v>272</v>
      </c>
      <c r="R204" s="1844" t="s">
        <v>272</v>
      </c>
      <c r="S204" s="1844" t="s">
        <v>36</v>
      </c>
      <c r="T204" s="1535"/>
      <c r="U204" s="1535"/>
      <c r="V204" s="1535" t="s">
        <v>273</v>
      </c>
      <c r="W204" s="1535" t="s">
        <v>273</v>
      </c>
      <c r="X204" s="1535" t="s">
        <v>273</v>
      </c>
      <c r="Y204" s="1535" t="s">
        <v>273</v>
      </c>
      <c r="Z204" s="1535" t="s">
        <v>273</v>
      </c>
      <c r="AA204" s="1535"/>
      <c r="AB204" s="1535"/>
      <c r="AC204" s="1535" t="s">
        <v>54</v>
      </c>
      <c r="AD204" s="1535" t="s">
        <v>54</v>
      </c>
      <c r="AE204" s="1535" t="s">
        <v>54</v>
      </c>
      <c r="AF204" s="1535" t="s">
        <v>54</v>
      </c>
      <c r="AG204" s="1606"/>
      <c r="AH204" s="133"/>
      <c r="AI204" s="117"/>
    </row>
    <row r="205" spans="1:35" ht="22.35" customHeight="1" x14ac:dyDescent="0.2">
      <c r="A205" s="1751">
        <v>3</v>
      </c>
      <c r="B205" s="1843" t="s">
        <v>274</v>
      </c>
      <c r="C205" s="1535" t="s">
        <v>54</v>
      </c>
      <c r="D205" s="1535" t="s">
        <v>54</v>
      </c>
      <c r="E205" s="1535" t="s">
        <v>54</v>
      </c>
      <c r="F205" s="1535" t="s">
        <v>54</v>
      </c>
      <c r="G205" s="1535"/>
      <c r="H205" s="1535" t="s">
        <v>272</v>
      </c>
      <c r="I205" s="1535" t="s">
        <v>272</v>
      </c>
      <c r="J205" s="1535" t="s">
        <v>272</v>
      </c>
      <c r="K205" s="1535" t="s">
        <v>272</v>
      </c>
      <c r="L205" s="1535" t="s">
        <v>36</v>
      </c>
      <c r="M205" s="1535"/>
      <c r="N205" s="1535"/>
      <c r="O205" s="1535" t="s">
        <v>273</v>
      </c>
      <c r="P205" s="1535" t="s">
        <v>273</v>
      </c>
      <c r="Q205" s="1535" t="s">
        <v>273</v>
      </c>
      <c r="R205" s="1535" t="s">
        <v>273</v>
      </c>
      <c r="S205" s="1535" t="s">
        <v>273</v>
      </c>
      <c r="T205" s="1535"/>
      <c r="U205" s="1535"/>
      <c r="V205" s="1535" t="s">
        <v>54</v>
      </c>
      <c r="W205" s="1535" t="s">
        <v>54</v>
      </c>
      <c r="X205" s="1535" t="s">
        <v>54</v>
      </c>
      <c r="Y205" s="1535" t="s">
        <v>54</v>
      </c>
      <c r="Z205" s="1535" t="s">
        <v>54</v>
      </c>
      <c r="AA205" s="1535" t="s">
        <v>54</v>
      </c>
      <c r="AB205" s="1535"/>
      <c r="AC205" s="1535" t="s">
        <v>272</v>
      </c>
      <c r="AD205" s="1550" t="s">
        <v>272</v>
      </c>
      <c r="AE205" s="1535" t="s">
        <v>272</v>
      </c>
      <c r="AF205" s="1535" t="s">
        <v>272</v>
      </c>
      <c r="AG205" s="1606"/>
      <c r="AH205" s="133"/>
      <c r="AI205" s="117"/>
    </row>
    <row r="206" spans="1:35" ht="22.35" customHeight="1" x14ac:dyDescent="0.2">
      <c r="A206" s="1751">
        <v>4</v>
      </c>
      <c r="B206" s="1843"/>
      <c r="C206" s="1535"/>
      <c r="D206" s="1535"/>
      <c r="E206" s="1535"/>
      <c r="F206" s="1535"/>
      <c r="G206" s="1535"/>
      <c r="H206" s="1535"/>
      <c r="I206" s="1535"/>
      <c r="J206" s="1535"/>
      <c r="K206" s="1535"/>
      <c r="L206" s="1526"/>
      <c r="M206" s="1526"/>
      <c r="N206" s="1535"/>
      <c r="O206" s="1535"/>
      <c r="P206" s="1535"/>
      <c r="Q206" s="1535"/>
      <c r="R206" s="1535"/>
      <c r="S206" s="1535"/>
      <c r="T206" s="1535"/>
      <c r="U206" s="1535"/>
      <c r="V206" s="1535"/>
      <c r="W206" s="1535"/>
      <c r="X206" s="1535"/>
      <c r="Y206" s="1535"/>
      <c r="Z206" s="1535"/>
      <c r="AA206" s="1535"/>
      <c r="AB206" s="1535"/>
      <c r="AC206" s="1535"/>
      <c r="AD206" s="1535"/>
      <c r="AE206" s="1535"/>
      <c r="AF206" s="1535"/>
      <c r="AG206" s="1663"/>
      <c r="AH206" s="133"/>
      <c r="AI206" s="117"/>
    </row>
    <row r="207" spans="1:35" ht="22.35" customHeight="1" thickBot="1" x14ac:dyDescent="0.25">
      <c r="A207" s="1751">
        <v>5</v>
      </c>
      <c r="B207" s="1843"/>
      <c r="C207" s="1535"/>
      <c r="D207" s="1535"/>
      <c r="E207" s="1535"/>
      <c r="F207" s="1535"/>
      <c r="G207" s="1535"/>
      <c r="H207" s="1535"/>
      <c r="I207" s="1535"/>
      <c r="J207" s="1535"/>
      <c r="K207" s="1526"/>
      <c r="L207" s="1535"/>
      <c r="M207" s="1535"/>
      <c r="N207" s="1535"/>
      <c r="O207" s="1535"/>
      <c r="P207" s="1535"/>
      <c r="Q207" s="1535"/>
      <c r="R207" s="1535"/>
      <c r="S207" s="1535"/>
      <c r="T207" s="1535"/>
      <c r="U207" s="1535"/>
      <c r="V207" s="1535"/>
      <c r="W207" s="1535"/>
      <c r="X207" s="1535"/>
      <c r="Y207" s="1535"/>
      <c r="Z207" s="1535"/>
      <c r="AA207" s="1535"/>
      <c r="AB207" s="1535"/>
      <c r="AC207" s="1535"/>
      <c r="AD207" s="1535"/>
      <c r="AE207" s="1535"/>
      <c r="AF207" s="1526"/>
      <c r="AG207" s="1606"/>
      <c r="AH207" s="133"/>
      <c r="AI207" s="117"/>
    </row>
    <row r="208" spans="1:35" ht="22.35" customHeight="1" x14ac:dyDescent="0.2">
      <c r="A208" s="1751">
        <v>6</v>
      </c>
      <c r="B208" s="1532" t="s">
        <v>278</v>
      </c>
      <c r="C208" s="1535" t="s">
        <v>32</v>
      </c>
      <c r="D208" s="1661" t="s">
        <v>32</v>
      </c>
      <c r="E208" s="1535" t="s">
        <v>32</v>
      </c>
      <c r="F208" s="1536"/>
      <c r="G208" s="1535"/>
      <c r="H208" s="1535" t="s">
        <v>32</v>
      </c>
      <c r="I208" s="1535" t="s">
        <v>32</v>
      </c>
      <c r="J208" s="1535" t="s">
        <v>32</v>
      </c>
      <c r="K208" s="1535" t="s">
        <v>32</v>
      </c>
      <c r="L208" s="1535" t="s">
        <v>32</v>
      </c>
      <c r="M208" s="1535"/>
      <c r="N208" s="2397"/>
      <c r="O208" s="1535"/>
      <c r="P208" s="1526" t="s">
        <v>32</v>
      </c>
      <c r="Q208" s="1526" t="s">
        <v>32</v>
      </c>
      <c r="R208" s="1526" t="s">
        <v>32</v>
      </c>
      <c r="S208" s="1526" t="s">
        <v>32</v>
      </c>
      <c r="T208" s="1535"/>
      <c r="U208" s="1535"/>
      <c r="V208" s="1536" t="s">
        <v>32</v>
      </c>
      <c r="W208" s="1535" t="s">
        <v>32</v>
      </c>
      <c r="X208" s="1535" t="s">
        <v>32</v>
      </c>
      <c r="Y208" s="1535"/>
      <c r="Z208" s="1535" t="s">
        <v>32</v>
      </c>
      <c r="AA208" s="1536"/>
      <c r="AB208" s="1535"/>
      <c r="AC208" s="1535" t="s">
        <v>32</v>
      </c>
      <c r="AD208" s="1535" t="s">
        <v>32</v>
      </c>
      <c r="AE208" s="1535" t="s">
        <v>32</v>
      </c>
      <c r="AF208" s="1535" t="s">
        <v>32</v>
      </c>
      <c r="AG208" s="1754"/>
      <c r="AH208" s="125"/>
      <c r="AI208" s="67"/>
    </row>
    <row r="209" spans="1:36" ht="22.35" customHeight="1" thickBot="1" x14ac:dyDescent="0.25">
      <c r="A209" s="1757"/>
      <c r="B209" s="1608"/>
      <c r="C209" s="1566"/>
      <c r="D209" s="1566"/>
      <c r="E209" s="1566"/>
      <c r="F209" s="1566"/>
      <c r="G209" s="1566"/>
      <c r="H209" s="1566"/>
      <c r="I209" s="1566"/>
      <c r="J209" s="1566"/>
      <c r="K209" s="1566"/>
      <c r="L209" s="1566"/>
      <c r="M209" s="1566"/>
      <c r="N209" s="1566"/>
      <c r="O209" s="1566"/>
      <c r="P209" s="1566"/>
      <c r="Q209" s="1566"/>
      <c r="R209" s="1566"/>
      <c r="S209" s="1566"/>
      <c r="T209" s="1566"/>
      <c r="U209" s="1566"/>
      <c r="V209" s="1566"/>
      <c r="W209" s="1566"/>
      <c r="X209" s="1566"/>
      <c r="Y209" s="1566"/>
      <c r="Z209" s="1566"/>
      <c r="AA209" s="1566"/>
      <c r="AB209" s="1566"/>
      <c r="AC209" s="1566"/>
      <c r="AD209" s="1566"/>
      <c r="AE209" s="1566"/>
      <c r="AF209" s="1566"/>
      <c r="AG209" s="1714"/>
      <c r="AH209" s="67"/>
      <c r="AI209" s="67"/>
    </row>
    <row r="210" spans="1:36" ht="22.35" customHeight="1" x14ac:dyDescent="0.2">
      <c r="A210" s="130"/>
      <c r="B210" s="128"/>
      <c r="C210" s="129"/>
      <c r="D210" s="129"/>
      <c r="E210" s="129"/>
      <c r="F210" s="129"/>
      <c r="G210" s="129"/>
      <c r="H210" s="129"/>
      <c r="I210" s="129"/>
      <c r="J210" s="129"/>
      <c r="K210" s="129"/>
      <c r="L210" s="129"/>
      <c r="M210" s="129"/>
      <c r="N210" s="129"/>
      <c r="O210" s="129"/>
      <c r="P210" s="129"/>
      <c r="Q210" s="129"/>
      <c r="R210" s="129"/>
      <c r="S210" s="129"/>
      <c r="T210" s="129"/>
      <c r="U210" s="129"/>
      <c r="V210" s="129"/>
      <c r="W210" s="129"/>
      <c r="X210" s="129"/>
      <c r="Y210" s="129"/>
      <c r="Z210" s="129"/>
      <c r="AA210" s="129"/>
      <c r="AB210" s="129"/>
      <c r="AC210" s="129"/>
      <c r="AD210" s="129"/>
      <c r="AE210" s="129"/>
      <c r="AF210" s="129"/>
      <c r="AG210" s="129"/>
      <c r="AH210" s="67"/>
      <c r="AI210" s="67"/>
    </row>
    <row r="211" spans="1:36" ht="22.35" customHeight="1" x14ac:dyDescent="0.2">
      <c r="A211" s="130"/>
      <c r="B211" s="128"/>
      <c r="C211" s="129"/>
      <c r="D211" s="129"/>
      <c r="E211" s="129"/>
      <c r="F211" s="129"/>
      <c r="G211" s="129"/>
      <c r="H211" s="129"/>
      <c r="I211" s="129"/>
      <c r="J211" s="129"/>
      <c r="K211" s="129"/>
      <c r="L211" s="129"/>
      <c r="M211" s="129"/>
      <c r="N211" s="129"/>
      <c r="O211" s="129"/>
      <c r="P211" s="129"/>
      <c r="Q211" s="129"/>
      <c r="R211" s="129"/>
      <c r="S211" s="129"/>
      <c r="T211" s="129"/>
      <c r="U211" s="129"/>
      <c r="V211" s="129"/>
      <c r="W211" s="129"/>
      <c r="X211" s="129"/>
      <c r="Y211" s="129"/>
      <c r="Z211" s="129"/>
      <c r="AA211" s="129"/>
      <c r="AB211" s="129"/>
      <c r="AC211" s="129"/>
      <c r="AD211" s="129"/>
      <c r="AE211" s="129"/>
      <c r="AF211" s="129"/>
      <c r="AG211" s="129"/>
      <c r="AH211" s="67"/>
      <c r="AI211" s="67"/>
    </row>
    <row r="212" spans="1:36" ht="22.35" customHeight="1" thickBot="1" x14ac:dyDescent="0.25">
      <c r="A212" s="98" t="s">
        <v>279</v>
      </c>
      <c r="B212" s="48"/>
      <c r="C212" s="66"/>
      <c r="D212" s="48"/>
      <c r="E212" s="48"/>
      <c r="F212" s="66"/>
      <c r="G212" s="48"/>
      <c r="H212" s="48"/>
      <c r="I212" s="66"/>
      <c r="J212" s="66"/>
      <c r="K212" s="48"/>
      <c r="L212" s="66"/>
      <c r="M212" s="48"/>
      <c r="N212" s="48"/>
      <c r="O212" s="66"/>
      <c r="P212" s="48"/>
      <c r="Q212" s="66"/>
      <c r="R212" s="66"/>
      <c r="S212" s="48"/>
      <c r="T212" s="48"/>
      <c r="U212" s="66"/>
      <c r="V212" s="48"/>
      <c r="W212" s="66"/>
      <c r="X212" s="66"/>
      <c r="Y212" s="48"/>
      <c r="Z212" s="48"/>
      <c r="AA212" s="48"/>
      <c r="AB212" s="48"/>
      <c r="AC212" s="48"/>
      <c r="AD212" s="48"/>
      <c r="AE212" s="66"/>
      <c r="AF212" s="48"/>
      <c r="AG212" s="48"/>
      <c r="AH212" s="67"/>
      <c r="AI212" s="67"/>
    </row>
    <row r="213" spans="1:36" ht="22.35" customHeight="1" x14ac:dyDescent="0.2">
      <c r="A213" s="69"/>
      <c r="B213" s="2513" t="s">
        <v>280</v>
      </c>
      <c r="C213" s="2514"/>
      <c r="D213" s="226" t="s">
        <v>97</v>
      </c>
      <c r="E213" s="227"/>
      <c r="F213" s="2515"/>
      <c r="G213" s="2516"/>
      <c r="H213" s="226" t="s">
        <v>98</v>
      </c>
      <c r="I213" s="227"/>
      <c r="J213" s="2515"/>
      <c r="K213" s="2516"/>
      <c r="L213" s="226" t="s">
        <v>99</v>
      </c>
      <c r="M213" s="227"/>
      <c r="N213" s="2515"/>
      <c r="O213" s="2516"/>
      <c r="P213" s="226" t="s">
        <v>100</v>
      </c>
      <c r="Q213" s="227"/>
      <c r="R213" s="2515"/>
      <c r="S213" s="2516"/>
      <c r="T213" s="226" t="s">
        <v>101</v>
      </c>
      <c r="U213" s="227"/>
      <c r="V213" s="2515"/>
      <c r="W213" s="2516"/>
      <c r="X213" s="226" t="s">
        <v>102</v>
      </c>
      <c r="Y213" s="227"/>
      <c r="Z213" s="2515"/>
      <c r="AA213" s="2516"/>
      <c r="AB213" s="226" t="s">
        <v>103</v>
      </c>
      <c r="AC213" s="227"/>
      <c r="AD213" s="227"/>
      <c r="AE213" s="2517" t="s">
        <v>104</v>
      </c>
      <c r="AF213" s="227"/>
      <c r="AG213" s="227"/>
      <c r="AH213" s="227"/>
      <c r="AI213" s="2518"/>
    </row>
    <row r="214" spans="1:36" ht="22.35" customHeight="1" x14ac:dyDescent="0.2">
      <c r="A214" s="69"/>
      <c r="B214" s="1045" t="s">
        <v>281</v>
      </c>
      <c r="C214" s="1046" t="s">
        <v>162</v>
      </c>
      <c r="D214" s="1047" t="s">
        <v>282</v>
      </c>
      <c r="E214" s="1048"/>
      <c r="F214" s="1049"/>
      <c r="G214" s="1050"/>
      <c r="H214" s="1417" t="s">
        <v>282</v>
      </c>
      <c r="I214" s="1418"/>
      <c r="J214" s="1049"/>
      <c r="K214" s="1050"/>
      <c r="L214" s="1417" t="s">
        <v>282</v>
      </c>
      <c r="M214" s="1418"/>
      <c r="N214" s="1049"/>
      <c r="O214" s="1050"/>
      <c r="P214" s="1417" t="s">
        <v>283</v>
      </c>
      <c r="Q214" s="1418"/>
      <c r="R214" s="1049"/>
      <c r="S214" s="1050"/>
      <c r="T214" s="1417" t="s">
        <v>284</v>
      </c>
      <c r="U214" s="1418"/>
      <c r="V214" s="1049"/>
      <c r="W214" s="1051"/>
      <c r="X214" s="1419"/>
      <c r="Y214" s="1419"/>
      <c r="Z214" s="1052"/>
      <c r="AA214" s="1051"/>
      <c r="AB214" s="1419"/>
      <c r="AC214" s="1419"/>
      <c r="AD214" s="1419"/>
      <c r="AE214" s="1051"/>
      <c r="AF214" s="1419"/>
      <c r="AG214" s="1419"/>
      <c r="AH214" s="1420"/>
      <c r="AI214" s="1053"/>
    </row>
    <row r="215" spans="1:36" ht="22.35" customHeight="1" x14ac:dyDescent="0.2">
      <c r="A215" s="69"/>
      <c r="B215" s="1045" t="s">
        <v>281</v>
      </c>
      <c r="C215" s="1046" t="s">
        <v>285</v>
      </c>
      <c r="D215" s="1047" t="s">
        <v>282</v>
      </c>
      <c r="E215" s="1048"/>
      <c r="F215" s="1049"/>
      <c r="G215" s="1050"/>
      <c r="H215" s="1417" t="s">
        <v>282</v>
      </c>
      <c r="I215" s="1418"/>
      <c r="J215" s="1049"/>
      <c r="K215" s="1050"/>
      <c r="L215" s="1417" t="s">
        <v>282</v>
      </c>
      <c r="M215" s="1418"/>
      <c r="N215" s="1049"/>
      <c r="O215" s="1050"/>
      <c r="P215" s="1417" t="s">
        <v>283</v>
      </c>
      <c r="Q215" s="1418"/>
      <c r="R215" s="1049"/>
      <c r="S215" s="1050"/>
      <c r="T215" s="1417" t="s">
        <v>284</v>
      </c>
      <c r="U215" s="1418"/>
      <c r="V215" s="1049"/>
      <c r="W215" s="1051"/>
      <c r="X215" s="1419"/>
      <c r="Y215" s="1419"/>
      <c r="Z215" s="1052"/>
      <c r="AA215" s="1051"/>
      <c r="AB215" s="1419"/>
      <c r="AC215" s="1419"/>
      <c r="AD215" s="1419"/>
      <c r="AE215" s="1051"/>
      <c r="AF215" s="1419"/>
      <c r="AG215" s="1419"/>
      <c r="AH215" s="1420"/>
      <c r="AI215" s="1053"/>
    </row>
    <row r="216" spans="1:36" ht="22.35" customHeight="1" x14ac:dyDescent="0.2">
      <c r="A216" s="69"/>
      <c r="B216" s="1045" t="s">
        <v>286</v>
      </c>
      <c r="C216" s="1046" t="s">
        <v>166</v>
      </c>
      <c r="D216" s="1047" t="s">
        <v>282</v>
      </c>
      <c r="E216" s="1048"/>
      <c r="F216" s="1049"/>
      <c r="G216" s="1050"/>
      <c r="H216" s="1417" t="s">
        <v>282</v>
      </c>
      <c r="I216" s="1418"/>
      <c r="J216" s="1049"/>
      <c r="K216" s="1050"/>
      <c r="L216" s="1417" t="s">
        <v>282</v>
      </c>
      <c r="M216" s="1418"/>
      <c r="N216" s="1049"/>
      <c r="O216" s="1050"/>
      <c r="P216" s="1417" t="s">
        <v>287</v>
      </c>
      <c r="Q216" s="1418"/>
      <c r="R216" s="1049"/>
      <c r="S216" s="1050"/>
      <c r="T216" s="1417" t="s">
        <v>284</v>
      </c>
      <c r="U216" s="1418"/>
      <c r="V216" s="1049"/>
      <c r="W216" s="1051"/>
      <c r="X216" s="1419"/>
      <c r="Y216" s="1419"/>
      <c r="Z216" s="1052"/>
      <c r="AA216" s="1051"/>
      <c r="AB216" s="1419"/>
      <c r="AC216" s="1419"/>
      <c r="AD216" s="1419"/>
      <c r="AE216" s="1051"/>
      <c r="AF216" s="1419"/>
      <c r="AG216" s="1419"/>
      <c r="AH216" s="1420"/>
      <c r="AI216" s="1053"/>
    </row>
    <row r="217" spans="1:36" ht="22.35" customHeight="1" x14ac:dyDescent="0.2">
      <c r="A217" s="69"/>
      <c r="B217" s="1045" t="s">
        <v>288</v>
      </c>
      <c r="C217" s="1046" t="s">
        <v>153</v>
      </c>
      <c r="D217" s="1047" t="s">
        <v>282</v>
      </c>
      <c r="E217" s="1048"/>
      <c r="F217" s="1049"/>
      <c r="G217" s="1050"/>
      <c r="H217" s="1417" t="s">
        <v>282</v>
      </c>
      <c r="I217" s="1418"/>
      <c r="J217" s="1049"/>
      <c r="K217" s="1050"/>
      <c r="L217" s="1417" t="s">
        <v>282</v>
      </c>
      <c r="M217" s="1418"/>
      <c r="N217" s="1049"/>
      <c r="O217" s="1050"/>
      <c r="P217" s="1417" t="s">
        <v>283</v>
      </c>
      <c r="Q217" s="1418"/>
      <c r="R217" s="1049"/>
      <c r="S217" s="1050"/>
      <c r="T217" s="1417" t="s">
        <v>284</v>
      </c>
      <c r="U217" s="1418"/>
      <c r="V217" s="1049"/>
      <c r="W217" s="1051"/>
      <c r="X217" s="1419"/>
      <c r="Y217" s="1419"/>
      <c r="Z217" s="1052"/>
      <c r="AA217" s="1051"/>
      <c r="AB217" s="1419"/>
      <c r="AC217" s="1419"/>
      <c r="AD217" s="1419"/>
      <c r="AE217" s="1051"/>
      <c r="AF217" s="1419"/>
      <c r="AG217" s="1419"/>
      <c r="AH217" s="1420"/>
      <c r="AI217" s="1053"/>
    </row>
    <row r="218" spans="1:36" ht="22.35" customHeight="1" x14ac:dyDescent="0.2">
      <c r="A218" s="69"/>
      <c r="B218" s="1045" t="s">
        <v>289</v>
      </c>
      <c r="C218" s="1046" t="s">
        <v>290</v>
      </c>
      <c r="D218" s="1047" t="s">
        <v>291</v>
      </c>
      <c r="E218" s="1048"/>
      <c r="F218" s="1049"/>
      <c r="G218" s="1050"/>
      <c r="H218" s="1417" t="s">
        <v>291</v>
      </c>
      <c r="I218" s="1418"/>
      <c r="J218" s="1049"/>
      <c r="K218" s="1050"/>
      <c r="L218" s="1417" t="s">
        <v>292</v>
      </c>
      <c r="M218" s="1418"/>
      <c r="N218" s="1049"/>
      <c r="O218" s="1050"/>
      <c r="P218" s="1417" t="s">
        <v>293</v>
      </c>
      <c r="Q218" s="1418"/>
      <c r="R218" s="1049"/>
      <c r="S218" s="1050"/>
      <c r="T218" s="1417" t="s">
        <v>294</v>
      </c>
      <c r="U218" s="1418"/>
      <c r="V218" s="1049"/>
      <c r="W218" s="1051"/>
      <c r="X218" s="1419"/>
      <c r="Y218" s="1419"/>
      <c r="Z218" s="1052"/>
      <c r="AA218" s="1051"/>
      <c r="AB218" s="1419"/>
      <c r="AC218" s="1419"/>
      <c r="AD218" s="1419"/>
      <c r="AE218" s="1051"/>
      <c r="AF218" s="1419"/>
      <c r="AG218" s="1419"/>
      <c r="AH218" s="1420"/>
      <c r="AI218" s="1053"/>
    </row>
    <row r="219" spans="1:36" ht="22.35" customHeight="1" x14ac:dyDescent="0.2">
      <c r="A219" s="69"/>
      <c r="B219" s="1045" t="s">
        <v>295</v>
      </c>
      <c r="C219" s="1046" t="s">
        <v>296</v>
      </c>
      <c r="D219" s="1047" t="s">
        <v>282</v>
      </c>
      <c r="E219" s="1048"/>
      <c r="F219" s="1049"/>
      <c r="G219" s="1050"/>
      <c r="H219" s="1417" t="s">
        <v>282</v>
      </c>
      <c r="I219" s="1418"/>
      <c r="J219" s="1049"/>
      <c r="K219" s="1050"/>
      <c r="L219" s="1417" t="s">
        <v>282</v>
      </c>
      <c r="M219" s="1418"/>
      <c r="N219" s="1049"/>
      <c r="O219" s="1050"/>
      <c r="P219" s="1417" t="s">
        <v>282</v>
      </c>
      <c r="Q219" s="1418"/>
      <c r="R219" s="1049"/>
      <c r="S219" s="1050"/>
      <c r="T219" s="1417" t="s">
        <v>291</v>
      </c>
      <c r="U219" s="1418"/>
      <c r="V219" s="1049"/>
      <c r="W219" s="1051"/>
      <c r="X219" s="1419"/>
      <c r="Y219" s="1419"/>
      <c r="Z219" s="1052"/>
      <c r="AA219" s="1051"/>
      <c r="AB219" s="1419"/>
      <c r="AC219" s="1419"/>
      <c r="AD219" s="1419"/>
      <c r="AE219" s="1051"/>
      <c r="AF219" s="1419"/>
      <c r="AG219" s="1419"/>
      <c r="AH219" s="1420"/>
      <c r="AI219" s="1053"/>
    </row>
    <row r="220" spans="1:36" ht="22.35" customHeight="1" x14ac:dyDescent="0.2">
      <c r="A220" s="69"/>
      <c r="B220" s="1045" t="s">
        <v>297</v>
      </c>
      <c r="C220" s="1046" t="s">
        <v>151</v>
      </c>
      <c r="D220" s="1047" t="s">
        <v>282</v>
      </c>
      <c r="E220" s="1048"/>
      <c r="F220" s="1049"/>
      <c r="G220" s="1050"/>
      <c r="H220" s="1417" t="s">
        <v>282</v>
      </c>
      <c r="I220" s="1418"/>
      <c r="J220" s="1049"/>
      <c r="K220" s="1050"/>
      <c r="L220" s="1417" t="s">
        <v>282</v>
      </c>
      <c r="M220" s="1418"/>
      <c r="N220" s="1049"/>
      <c r="O220" s="1050"/>
      <c r="P220" s="1417" t="s">
        <v>283</v>
      </c>
      <c r="Q220" s="1418"/>
      <c r="R220" s="1049"/>
      <c r="S220" s="1050"/>
      <c r="T220" s="1417" t="s">
        <v>284</v>
      </c>
      <c r="U220" s="1418"/>
      <c r="V220" s="1049"/>
      <c r="W220" s="1051"/>
      <c r="X220" s="1419"/>
      <c r="Y220" s="1419"/>
      <c r="Z220" s="1052"/>
      <c r="AA220" s="1051"/>
      <c r="AB220" s="1419"/>
      <c r="AC220" s="1419"/>
      <c r="AD220" s="1419"/>
      <c r="AE220" s="1051"/>
      <c r="AF220" s="1419"/>
      <c r="AG220" s="1419"/>
      <c r="AH220" s="1420"/>
      <c r="AI220" s="1053"/>
    </row>
    <row r="221" spans="1:36" ht="22.35" customHeight="1" x14ac:dyDescent="0.2">
      <c r="A221" s="69"/>
      <c r="B221" s="1045" t="s">
        <v>297</v>
      </c>
      <c r="C221" s="1046" t="s">
        <v>145</v>
      </c>
      <c r="D221" s="1047" t="s">
        <v>282</v>
      </c>
      <c r="E221" s="1048"/>
      <c r="F221" s="1049"/>
      <c r="G221" s="1050"/>
      <c r="H221" s="1417" t="s">
        <v>282</v>
      </c>
      <c r="I221" s="1418"/>
      <c r="J221" s="1049"/>
      <c r="K221" s="1050"/>
      <c r="L221" s="1417" t="s">
        <v>282</v>
      </c>
      <c r="M221" s="1418"/>
      <c r="N221" s="1049"/>
      <c r="O221" s="1050"/>
      <c r="P221" s="1417" t="s">
        <v>283</v>
      </c>
      <c r="Q221" s="1418"/>
      <c r="R221" s="1049"/>
      <c r="S221" s="1050"/>
      <c r="T221" s="1417" t="s">
        <v>284</v>
      </c>
      <c r="U221" s="1418"/>
      <c r="V221" s="1049"/>
      <c r="W221" s="1051"/>
      <c r="X221" s="1419"/>
      <c r="Y221" s="1419"/>
      <c r="Z221" s="1052"/>
      <c r="AA221" s="1051"/>
      <c r="AB221" s="1419"/>
      <c r="AC221" s="1419"/>
      <c r="AD221" s="1419"/>
      <c r="AE221" s="1051"/>
      <c r="AF221" s="1419"/>
      <c r="AG221" s="1419"/>
      <c r="AH221" s="1420"/>
      <c r="AI221" s="1053"/>
    </row>
    <row r="222" spans="1:36" ht="22.35" customHeight="1" x14ac:dyDescent="0.2">
      <c r="A222" s="69"/>
      <c r="B222" s="1045" t="s">
        <v>298</v>
      </c>
      <c r="C222" s="1046" t="s">
        <v>299</v>
      </c>
      <c r="D222" s="1047" t="s">
        <v>282</v>
      </c>
      <c r="E222" s="1048"/>
      <c r="F222" s="1049"/>
      <c r="G222" s="1050"/>
      <c r="H222" s="1417" t="s">
        <v>282</v>
      </c>
      <c r="I222" s="1418"/>
      <c r="J222" s="1049"/>
      <c r="K222" s="1050"/>
      <c r="L222" s="1417" t="s">
        <v>282</v>
      </c>
      <c r="M222" s="1418"/>
      <c r="N222" s="1049"/>
      <c r="O222" s="1050"/>
      <c r="P222" s="1417" t="s">
        <v>300</v>
      </c>
      <c r="Q222" s="1418"/>
      <c r="R222" s="1049"/>
      <c r="S222" s="1050"/>
      <c r="T222" s="1417" t="s">
        <v>294</v>
      </c>
      <c r="U222" s="1418"/>
      <c r="V222" s="1049"/>
      <c r="W222" s="1051"/>
      <c r="X222" s="1419"/>
      <c r="Y222" s="1419"/>
      <c r="Z222" s="1052"/>
      <c r="AA222" s="1051"/>
      <c r="AB222" s="1419"/>
      <c r="AC222" s="1419"/>
      <c r="AD222" s="1419"/>
      <c r="AE222" s="1051"/>
      <c r="AF222" s="1419"/>
      <c r="AG222" s="1419"/>
      <c r="AH222" s="1420"/>
      <c r="AI222" s="1053"/>
    </row>
    <row r="223" spans="1:36" ht="22.35" customHeight="1" x14ac:dyDescent="0.2">
      <c r="A223" s="69"/>
      <c r="B223" s="314" t="s">
        <v>301</v>
      </c>
      <c r="C223" s="1046" t="s">
        <v>146</v>
      </c>
      <c r="D223" s="1047" t="s">
        <v>282</v>
      </c>
      <c r="E223" s="1048"/>
      <c r="F223" s="1054"/>
      <c r="G223" s="1055"/>
      <c r="H223" s="1417" t="s">
        <v>282</v>
      </c>
      <c r="I223" s="1845"/>
      <c r="J223" s="1054"/>
      <c r="K223" s="1055"/>
      <c r="L223" s="1417" t="s">
        <v>282</v>
      </c>
      <c r="M223" s="1845"/>
      <c r="N223" s="1054"/>
      <c r="O223" s="1055"/>
      <c r="P223" s="1417" t="s">
        <v>283</v>
      </c>
      <c r="Q223" s="1845"/>
      <c r="R223" s="1054"/>
      <c r="S223" s="1055"/>
      <c r="T223" s="1417" t="s">
        <v>284</v>
      </c>
      <c r="U223" s="1845"/>
      <c r="V223" s="1052"/>
      <c r="W223" s="315"/>
      <c r="X223" s="319"/>
      <c r="Y223" s="319"/>
      <c r="Z223" s="316"/>
      <c r="AA223" s="315"/>
      <c r="AB223" s="319"/>
      <c r="AC223" s="319"/>
      <c r="AD223" s="319"/>
      <c r="AE223" s="315"/>
      <c r="AF223" s="319"/>
      <c r="AG223" s="319"/>
      <c r="AH223" s="320"/>
      <c r="AI223" s="317"/>
      <c r="AJ223" s="124"/>
    </row>
    <row r="224" spans="1:36" ht="22.35" customHeight="1" x14ac:dyDescent="0.2">
      <c r="A224" s="69"/>
      <c r="B224" s="1045" t="s">
        <v>302</v>
      </c>
      <c r="C224" s="1046" t="s">
        <v>154</v>
      </c>
      <c r="D224" s="1047" t="s">
        <v>282</v>
      </c>
      <c r="E224" s="1048"/>
      <c r="F224" s="1049"/>
      <c r="G224" s="1050"/>
      <c r="H224" s="1417" t="s">
        <v>282</v>
      </c>
      <c r="I224" s="1418"/>
      <c r="J224" s="1049"/>
      <c r="K224" s="1050"/>
      <c r="L224" s="1417" t="s">
        <v>282</v>
      </c>
      <c r="M224" s="1418"/>
      <c r="N224" s="1049"/>
      <c r="O224" s="1050"/>
      <c r="P224" s="1417" t="s">
        <v>283</v>
      </c>
      <c r="Q224" s="1418"/>
      <c r="R224" s="1049"/>
      <c r="S224" s="1050"/>
      <c r="T224" s="1417" t="s">
        <v>284</v>
      </c>
      <c r="U224" s="1418"/>
      <c r="V224" s="1049"/>
      <c r="W224" s="1051"/>
      <c r="X224" s="1419"/>
      <c r="Y224" s="1419"/>
      <c r="Z224" s="1419"/>
      <c r="AA224" s="1051"/>
      <c r="AB224" s="1419"/>
      <c r="AC224" s="1419"/>
      <c r="AD224" s="1419"/>
      <c r="AE224" s="1051"/>
      <c r="AF224" s="1419"/>
      <c r="AG224" s="1419"/>
      <c r="AH224" s="1420"/>
      <c r="AI224" s="1053"/>
      <c r="AJ224" s="124"/>
    </row>
    <row r="225" spans="1:37" ht="22.35" customHeight="1" x14ac:dyDescent="0.2">
      <c r="A225" s="69"/>
      <c r="B225" s="1045" t="s">
        <v>303</v>
      </c>
      <c r="C225" s="1046" t="s">
        <v>132</v>
      </c>
      <c r="D225" s="1047" t="s">
        <v>304</v>
      </c>
      <c r="E225" s="1048"/>
      <c r="F225" s="1049"/>
      <c r="G225" s="1050"/>
      <c r="H225" s="1417" t="s">
        <v>304</v>
      </c>
      <c r="I225" s="1418"/>
      <c r="J225" s="1049"/>
      <c r="K225" s="1050"/>
      <c r="L225" s="1417" t="s">
        <v>304</v>
      </c>
      <c r="M225" s="1418"/>
      <c r="N225" s="1418"/>
      <c r="O225" s="1050"/>
      <c r="P225" s="1417" t="s">
        <v>304</v>
      </c>
      <c r="Q225" s="1418"/>
      <c r="R225" s="1418"/>
      <c r="S225" s="1050"/>
      <c r="T225" s="1417" t="s">
        <v>294</v>
      </c>
      <c r="U225" s="1418"/>
      <c r="V225" s="1049"/>
      <c r="W225" s="1056"/>
      <c r="X225" s="1419"/>
      <c r="Y225" s="1419"/>
      <c r="Z225" s="1419"/>
      <c r="AA225" s="1051"/>
      <c r="AB225" s="1419"/>
      <c r="AC225" s="1419"/>
      <c r="AD225" s="1419"/>
      <c r="AE225" s="1051"/>
      <c r="AF225" s="1419"/>
      <c r="AG225" s="1419"/>
      <c r="AH225" s="1420"/>
      <c r="AI225" s="1053"/>
      <c r="AJ225" s="124"/>
    </row>
    <row r="226" spans="1:37" ht="22.35" customHeight="1" x14ac:dyDescent="0.2">
      <c r="A226" s="69"/>
      <c r="B226" s="1045" t="s">
        <v>305</v>
      </c>
      <c r="C226" s="1046" t="s">
        <v>136</v>
      </c>
      <c r="D226" s="1047" t="s">
        <v>304</v>
      </c>
      <c r="E226" s="1048"/>
      <c r="F226" s="1049"/>
      <c r="G226" s="1050"/>
      <c r="H226" s="1417" t="s">
        <v>304</v>
      </c>
      <c r="I226" s="1418"/>
      <c r="J226" s="1049"/>
      <c r="K226" s="1050"/>
      <c r="L226" s="1417" t="s">
        <v>304</v>
      </c>
      <c r="M226" s="1418"/>
      <c r="N226" s="1418"/>
      <c r="O226" s="1050"/>
      <c r="P226" s="1417" t="s">
        <v>304</v>
      </c>
      <c r="Q226" s="1418"/>
      <c r="R226" s="1418"/>
      <c r="S226" s="1050"/>
      <c r="T226" s="1417" t="s">
        <v>294</v>
      </c>
      <c r="U226" s="1418"/>
      <c r="V226" s="1049"/>
      <c r="W226" s="1056"/>
      <c r="X226" s="1419"/>
      <c r="Y226" s="1419"/>
      <c r="Z226" s="1052"/>
      <c r="AA226" s="1421"/>
      <c r="AB226" s="1419"/>
      <c r="AC226" s="1419"/>
      <c r="AD226" s="1419"/>
      <c r="AE226" s="1051"/>
      <c r="AF226" s="1419"/>
      <c r="AG226" s="1419"/>
      <c r="AH226" s="1420"/>
      <c r="AI226" s="1053"/>
      <c r="AJ226" s="124"/>
    </row>
    <row r="227" spans="1:37" ht="22.35" customHeight="1" thickBot="1" x14ac:dyDescent="0.25">
      <c r="A227" s="69"/>
      <c r="B227" s="321" t="s">
        <v>306</v>
      </c>
      <c r="C227" s="322" t="s">
        <v>138</v>
      </c>
      <c r="D227" s="1057" t="s">
        <v>307</v>
      </c>
      <c r="E227" s="323"/>
      <c r="F227" s="1058"/>
      <c r="G227" s="324"/>
      <c r="H227" s="1059" t="s">
        <v>307</v>
      </c>
      <c r="I227" s="1060"/>
      <c r="J227" s="1058"/>
      <c r="K227" s="324"/>
      <c r="L227" s="1059" t="s">
        <v>307</v>
      </c>
      <c r="M227" s="1060"/>
      <c r="N227" s="1060"/>
      <c r="O227" s="324"/>
      <c r="P227" s="1059" t="s">
        <v>308</v>
      </c>
      <c r="Q227" s="1060"/>
      <c r="R227" s="1060"/>
      <c r="S227" s="324"/>
      <c r="T227" s="1059" t="s">
        <v>309</v>
      </c>
      <c r="U227" s="1060"/>
      <c r="V227" s="1058"/>
      <c r="W227" s="325"/>
      <c r="X227" s="1061"/>
      <c r="Y227" s="1061"/>
      <c r="Z227" s="1062"/>
      <c r="AA227" s="1063"/>
      <c r="AB227" s="1061"/>
      <c r="AC227" s="1061"/>
      <c r="AD227" s="1061"/>
      <c r="AE227" s="326"/>
      <c r="AF227" s="1061"/>
      <c r="AG227" s="1061"/>
      <c r="AH227" s="1064"/>
      <c r="AI227" s="327"/>
      <c r="AJ227" s="124"/>
    </row>
    <row r="228" spans="1:37" ht="22.35" customHeight="1" x14ac:dyDescent="0.2">
      <c r="A228" s="69"/>
      <c r="B228" s="134"/>
      <c r="C228" s="135"/>
      <c r="D228" s="136"/>
      <c r="E228" s="137"/>
      <c r="F228" s="137"/>
      <c r="G228" s="138"/>
      <c r="H228" s="136"/>
      <c r="I228" s="137"/>
      <c r="J228" s="137"/>
      <c r="K228" s="138"/>
      <c r="L228" s="136"/>
      <c r="M228" s="137"/>
      <c r="N228" s="137"/>
      <c r="O228" s="138"/>
      <c r="P228" s="128"/>
      <c r="Q228" s="137"/>
      <c r="R228" s="137"/>
      <c r="S228" s="138"/>
      <c r="T228" s="128"/>
      <c r="U228" s="137"/>
      <c r="V228" s="137"/>
      <c r="W228" s="137"/>
      <c r="X228" s="137"/>
      <c r="Y228" s="137"/>
      <c r="Z228" s="137"/>
      <c r="AA228" s="138"/>
      <c r="AB228" s="137"/>
      <c r="AC228" s="137"/>
      <c r="AD228" s="137"/>
      <c r="AE228" s="138"/>
      <c r="AF228" s="137"/>
      <c r="AG228" s="137"/>
      <c r="AH228" s="125"/>
      <c r="AI228" s="125"/>
      <c r="AJ228" s="124"/>
    </row>
    <row r="229" spans="1:37" ht="22.35" customHeight="1" thickBot="1" x14ac:dyDescent="0.25">
      <c r="A229" s="97"/>
      <c r="B229" s="486" t="s">
        <v>29</v>
      </c>
      <c r="C229" s="1685">
        <v>1</v>
      </c>
      <c r="D229" s="1685">
        <v>2</v>
      </c>
      <c r="E229" s="1685">
        <v>3</v>
      </c>
      <c r="F229" s="1716">
        <v>4</v>
      </c>
      <c r="G229" s="1716">
        <v>5</v>
      </c>
      <c r="H229" s="1685">
        <v>6</v>
      </c>
      <c r="I229" s="1685">
        <v>7</v>
      </c>
      <c r="J229" s="1685">
        <v>8</v>
      </c>
      <c r="K229" s="1685">
        <v>9</v>
      </c>
      <c r="L229" s="1685">
        <v>10</v>
      </c>
      <c r="M229" s="1716">
        <v>11</v>
      </c>
      <c r="N229" s="1716">
        <v>12</v>
      </c>
      <c r="O229" s="1685">
        <v>13</v>
      </c>
      <c r="P229" s="1685">
        <v>14</v>
      </c>
      <c r="Q229" s="1685">
        <v>15</v>
      </c>
      <c r="R229" s="1685">
        <v>16</v>
      </c>
      <c r="S229" s="1685">
        <v>17</v>
      </c>
      <c r="T229" s="1716">
        <v>18</v>
      </c>
      <c r="U229" s="1716">
        <v>19</v>
      </c>
      <c r="V229" s="1685">
        <v>20</v>
      </c>
      <c r="W229" s="1685">
        <v>21</v>
      </c>
      <c r="X229" s="1685">
        <v>22</v>
      </c>
      <c r="Y229" s="1685">
        <v>23</v>
      </c>
      <c r="Z229" s="1685">
        <v>24</v>
      </c>
      <c r="AA229" s="1716">
        <v>25</v>
      </c>
      <c r="AB229" s="1716">
        <v>26</v>
      </c>
      <c r="AC229" s="1685">
        <v>27</v>
      </c>
      <c r="AD229" s="1685">
        <v>28</v>
      </c>
      <c r="AE229" s="1685">
        <v>29</v>
      </c>
      <c r="AF229" s="1685">
        <v>30</v>
      </c>
      <c r="AG229" s="1699"/>
      <c r="AH229" s="118"/>
      <c r="AI229" s="112"/>
    </row>
    <row r="230" spans="1:37" ht="22.35" customHeight="1" x14ac:dyDescent="0.2">
      <c r="A230" s="69"/>
      <c r="B230" s="2519" t="s">
        <v>310</v>
      </c>
      <c r="C230" s="2491" t="s">
        <v>162</v>
      </c>
      <c r="D230" s="2491" t="s">
        <v>162</v>
      </c>
      <c r="E230" s="2491" t="s">
        <v>162</v>
      </c>
      <c r="F230" s="2491"/>
      <c r="G230" s="2491"/>
      <c r="H230" s="2491" t="s">
        <v>162</v>
      </c>
      <c r="I230" s="2491" t="s">
        <v>162</v>
      </c>
      <c r="J230" s="2491" t="s">
        <v>162</v>
      </c>
      <c r="K230" s="2491" t="s">
        <v>162</v>
      </c>
      <c r="L230" s="2491" t="s">
        <v>162</v>
      </c>
      <c r="M230" s="2491"/>
      <c r="N230" s="2491"/>
      <c r="O230" s="2491" t="s">
        <v>162</v>
      </c>
      <c r="P230" s="2491" t="s">
        <v>162</v>
      </c>
      <c r="Q230" s="2491" t="s">
        <v>162</v>
      </c>
      <c r="R230" s="2491" t="s">
        <v>162</v>
      </c>
      <c r="S230" s="2491" t="s">
        <v>162</v>
      </c>
      <c r="T230" s="2491"/>
      <c r="U230" s="2491"/>
      <c r="V230" s="2491" t="s">
        <v>162</v>
      </c>
      <c r="W230" s="2491" t="s">
        <v>162</v>
      </c>
      <c r="X230" s="2491" t="s">
        <v>162</v>
      </c>
      <c r="Y230" s="2491" t="s">
        <v>162</v>
      </c>
      <c r="Z230" s="2491" t="s">
        <v>162</v>
      </c>
      <c r="AA230" s="2491"/>
      <c r="AB230" s="2491"/>
      <c r="AC230" s="2491" t="s">
        <v>162</v>
      </c>
      <c r="AD230" s="2491" t="s">
        <v>162</v>
      </c>
      <c r="AE230" s="2520" t="s">
        <v>162</v>
      </c>
      <c r="AF230" s="2491" t="s">
        <v>162</v>
      </c>
      <c r="AG230" s="2360"/>
      <c r="AH230" s="117"/>
      <c r="AI230" s="117"/>
    </row>
    <row r="231" spans="1:37" ht="22.35" customHeight="1" x14ac:dyDescent="0.2">
      <c r="A231" s="69"/>
      <c r="B231" s="1068" t="s">
        <v>311</v>
      </c>
      <c r="C231" s="781" t="s">
        <v>162</v>
      </c>
      <c r="D231" s="781" t="s">
        <v>162</v>
      </c>
      <c r="E231" s="781" t="s">
        <v>162</v>
      </c>
      <c r="F231" s="781"/>
      <c r="G231" s="781"/>
      <c r="H231" s="781" t="s">
        <v>162</v>
      </c>
      <c r="I231" s="781" t="s">
        <v>162</v>
      </c>
      <c r="J231" s="781" t="s">
        <v>162</v>
      </c>
      <c r="K231" s="781" t="s">
        <v>162</v>
      </c>
      <c r="L231" s="781" t="s">
        <v>162</v>
      </c>
      <c r="M231" s="781"/>
      <c r="N231" s="781"/>
      <c r="O231" s="781" t="s">
        <v>162</v>
      </c>
      <c r="P231" s="781" t="s">
        <v>162</v>
      </c>
      <c r="Q231" s="781" t="s">
        <v>162</v>
      </c>
      <c r="R231" s="781" t="s">
        <v>162</v>
      </c>
      <c r="S231" s="781" t="s">
        <v>162</v>
      </c>
      <c r="T231" s="781"/>
      <c r="U231" s="781"/>
      <c r="V231" s="781" t="s">
        <v>162</v>
      </c>
      <c r="W231" s="781" t="s">
        <v>162</v>
      </c>
      <c r="X231" s="781" t="s">
        <v>162</v>
      </c>
      <c r="Y231" s="781" t="s">
        <v>162</v>
      </c>
      <c r="Z231" s="781" t="s">
        <v>162</v>
      </c>
      <c r="AA231" s="781"/>
      <c r="AB231" s="781"/>
      <c r="AC231" s="793" t="s">
        <v>162</v>
      </c>
      <c r="AD231" s="793" t="s">
        <v>162</v>
      </c>
      <c r="AE231" s="793" t="s">
        <v>162</v>
      </c>
      <c r="AF231" s="793" t="s">
        <v>162</v>
      </c>
      <c r="AG231" s="923"/>
      <c r="AH231" s="117"/>
      <c r="AI231" s="117"/>
    </row>
    <row r="232" spans="1:37" ht="22.35" customHeight="1" x14ac:dyDescent="0.2">
      <c r="A232" s="69"/>
      <c r="B232" s="1068" t="s">
        <v>312</v>
      </c>
      <c r="C232" s="781" t="s">
        <v>162</v>
      </c>
      <c r="D232" s="781" t="s">
        <v>285</v>
      </c>
      <c r="E232" s="781" t="s">
        <v>285</v>
      </c>
      <c r="F232" s="781"/>
      <c r="G232" s="781"/>
      <c r="H232" s="781" t="s">
        <v>285</v>
      </c>
      <c r="I232" s="781" t="s">
        <v>285</v>
      </c>
      <c r="J232" s="781" t="s">
        <v>162</v>
      </c>
      <c r="K232" s="781" t="s">
        <v>285</v>
      </c>
      <c r="L232" s="781" t="s">
        <v>285</v>
      </c>
      <c r="M232" s="781"/>
      <c r="N232" s="781"/>
      <c r="O232" s="2058" t="s">
        <v>285</v>
      </c>
      <c r="P232" s="2058" t="s">
        <v>285</v>
      </c>
      <c r="Q232" s="2058" t="s">
        <v>162</v>
      </c>
      <c r="R232" s="2058" t="s">
        <v>285</v>
      </c>
      <c r="S232" s="2058" t="s">
        <v>527</v>
      </c>
      <c r="T232" s="781"/>
      <c r="U232" s="781"/>
      <c r="V232" s="781" t="s">
        <v>285</v>
      </c>
      <c r="W232" s="781" t="s">
        <v>285</v>
      </c>
      <c r="X232" s="781" t="s">
        <v>162</v>
      </c>
      <c r="Y232" s="781" t="s">
        <v>285</v>
      </c>
      <c r="Z232" s="781" t="s">
        <v>285</v>
      </c>
      <c r="AA232" s="781"/>
      <c r="AB232" s="781"/>
      <c r="AC232" s="800" t="s">
        <v>285</v>
      </c>
      <c r="AD232" s="781" t="s">
        <v>285</v>
      </c>
      <c r="AE232" s="781" t="s">
        <v>162</v>
      </c>
      <c r="AF232" s="781" t="s">
        <v>285</v>
      </c>
      <c r="AG232" s="923"/>
      <c r="AH232" s="117"/>
      <c r="AI232" s="117"/>
    </row>
    <row r="233" spans="1:37" ht="22.35" customHeight="1" x14ac:dyDescent="0.2">
      <c r="A233" s="69"/>
      <c r="B233" s="1068" t="s">
        <v>314</v>
      </c>
      <c r="C233" s="781" t="s">
        <v>166</v>
      </c>
      <c r="D233" s="781" t="s">
        <v>166</v>
      </c>
      <c r="E233" s="781" t="s">
        <v>166</v>
      </c>
      <c r="F233" s="781"/>
      <c r="G233" s="781"/>
      <c r="H233" s="781" t="s">
        <v>166</v>
      </c>
      <c r="I233" s="781" t="s">
        <v>166</v>
      </c>
      <c r="J233" s="781" t="s">
        <v>166</v>
      </c>
      <c r="K233" s="781" t="s">
        <v>166</v>
      </c>
      <c r="L233" s="781" t="s">
        <v>166</v>
      </c>
      <c r="M233" s="781"/>
      <c r="N233" s="781"/>
      <c r="O233" s="781" t="s">
        <v>166</v>
      </c>
      <c r="P233" s="781" t="s">
        <v>166</v>
      </c>
      <c r="Q233" s="781" t="s">
        <v>166</v>
      </c>
      <c r="R233" s="781" t="s">
        <v>166</v>
      </c>
      <c r="S233" s="781" t="s">
        <v>166</v>
      </c>
      <c r="T233" s="781"/>
      <c r="U233" s="781"/>
      <c r="V233" s="781" t="s">
        <v>166</v>
      </c>
      <c r="W233" s="781" t="s">
        <v>166</v>
      </c>
      <c r="X233" s="781" t="s">
        <v>166</v>
      </c>
      <c r="Y233" s="781" t="s">
        <v>166</v>
      </c>
      <c r="Z233" s="781" t="s">
        <v>166</v>
      </c>
      <c r="AA233" s="781"/>
      <c r="AB233" s="781"/>
      <c r="AC233" s="2521" t="s">
        <v>166</v>
      </c>
      <c r="AD233" s="930" t="s">
        <v>166</v>
      </c>
      <c r="AE233" s="930" t="s">
        <v>166</v>
      </c>
      <c r="AF233" s="930" t="s">
        <v>166</v>
      </c>
      <c r="AG233" s="923"/>
      <c r="AH233" s="117"/>
      <c r="AI233" s="117"/>
    </row>
    <row r="234" spans="1:37" ht="22.35" customHeight="1" x14ac:dyDescent="0.2">
      <c r="A234" s="69"/>
      <c r="B234" s="927" t="s">
        <v>315</v>
      </c>
      <c r="C234" s="781" t="s">
        <v>153</v>
      </c>
      <c r="D234" s="781" t="s">
        <v>153</v>
      </c>
      <c r="E234" s="781" t="s">
        <v>153</v>
      </c>
      <c r="F234" s="781"/>
      <c r="G234" s="781"/>
      <c r="H234" s="781" t="s">
        <v>153</v>
      </c>
      <c r="I234" s="798" t="s">
        <v>153</v>
      </c>
      <c r="J234" s="781" t="s">
        <v>153</v>
      </c>
      <c r="K234" s="781" t="s">
        <v>153</v>
      </c>
      <c r="L234" s="781" t="s">
        <v>153</v>
      </c>
      <c r="M234" s="781"/>
      <c r="N234" s="781"/>
      <c r="O234" s="781" t="s">
        <v>153</v>
      </c>
      <c r="P234" s="798" t="s">
        <v>153</v>
      </c>
      <c r="Q234" s="781" t="s">
        <v>153</v>
      </c>
      <c r="R234" s="781" t="s">
        <v>153</v>
      </c>
      <c r="S234" s="781" t="s">
        <v>153</v>
      </c>
      <c r="T234" s="781"/>
      <c r="U234" s="781"/>
      <c r="V234" s="781" t="s">
        <v>153</v>
      </c>
      <c r="W234" s="798" t="s">
        <v>153</v>
      </c>
      <c r="X234" s="781" t="s">
        <v>153</v>
      </c>
      <c r="Y234" s="781" t="s">
        <v>153</v>
      </c>
      <c r="Z234" s="781" t="s">
        <v>153</v>
      </c>
      <c r="AA234" s="781"/>
      <c r="AB234" s="781"/>
      <c r="AC234" s="781" t="s">
        <v>153</v>
      </c>
      <c r="AD234" s="798" t="s">
        <v>153</v>
      </c>
      <c r="AE234" s="781" t="s">
        <v>153</v>
      </c>
      <c r="AF234" s="781" t="s">
        <v>153</v>
      </c>
      <c r="AG234" s="923"/>
      <c r="AH234" s="117"/>
      <c r="AI234" s="117"/>
      <c r="AK234" t="s">
        <v>0</v>
      </c>
    </row>
    <row r="235" spans="1:37" ht="22.35" customHeight="1" x14ac:dyDescent="0.2">
      <c r="A235" s="69"/>
      <c r="B235" s="1068" t="s">
        <v>316</v>
      </c>
      <c r="C235" s="789" t="s">
        <v>296</v>
      </c>
      <c r="D235" s="789" t="s">
        <v>296</v>
      </c>
      <c r="E235" s="789" t="s">
        <v>296</v>
      </c>
      <c r="F235" s="789"/>
      <c r="G235" s="789"/>
      <c r="H235" s="789" t="s">
        <v>296</v>
      </c>
      <c r="I235" s="789" t="s">
        <v>296</v>
      </c>
      <c r="J235" s="789" t="s">
        <v>296</v>
      </c>
      <c r="K235" s="789" t="s">
        <v>296</v>
      </c>
      <c r="L235" s="789" t="s">
        <v>296</v>
      </c>
      <c r="M235" s="789"/>
      <c r="N235" s="789"/>
      <c r="O235" s="789" t="s">
        <v>296</v>
      </c>
      <c r="P235" s="789" t="s">
        <v>296</v>
      </c>
      <c r="Q235" s="789" t="s">
        <v>296</v>
      </c>
      <c r="R235" s="789" t="s">
        <v>296</v>
      </c>
      <c r="S235" s="789" t="s">
        <v>296</v>
      </c>
      <c r="T235" s="789"/>
      <c r="U235" s="789"/>
      <c r="V235" s="801" t="s">
        <v>296</v>
      </c>
      <c r="W235" s="801" t="s">
        <v>296</v>
      </c>
      <c r="X235" s="801" t="s">
        <v>296</v>
      </c>
      <c r="Y235" s="801" t="s">
        <v>296</v>
      </c>
      <c r="Z235" s="801" t="s">
        <v>296</v>
      </c>
      <c r="AA235" s="930"/>
      <c r="AB235" s="930"/>
      <c r="AC235" s="930" t="s">
        <v>296</v>
      </c>
      <c r="AD235" s="930" t="s">
        <v>296</v>
      </c>
      <c r="AE235" s="930" t="s">
        <v>403</v>
      </c>
      <c r="AF235" s="789" t="s">
        <v>296</v>
      </c>
      <c r="AG235" s="975"/>
      <c r="AH235" s="117"/>
      <c r="AI235" s="117"/>
    </row>
    <row r="236" spans="1:37" ht="22.35" customHeight="1" x14ac:dyDescent="0.2">
      <c r="A236" s="69"/>
      <c r="B236" s="924" t="s">
        <v>0</v>
      </c>
      <c r="C236" s="781" t="s">
        <v>151</v>
      </c>
      <c r="D236" s="781" t="s">
        <v>151</v>
      </c>
      <c r="E236" s="781" t="s">
        <v>151</v>
      </c>
      <c r="F236" s="781"/>
      <c r="G236" s="781"/>
      <c r="H236" s="781" t="s">
        <v>151</v>
      </c>
      <c r="I236" s="781" t="s">
        <v>151</v>
      </c>
      <c r="J236" s="781" t="s">
        <v>151</v>
      </c>
      <c r="K236" s="781" t="s">
        <v>151</v>
      </c>
      <c r="L236" s="781" t="s">
        <v>151</v>
      </c>
      <c r="M236" s="781"/>
      <c r="N236" s="781"/>
      <c r="O236" s="781" t="s">
        <v>151</v>
      </c>
      <c r="P236" s="781" t="s">
        <v>151</v>
      </c>
      <c r="Q236" s="781" t="s">
        <v>151</v>
      </c>
      <c r="R236" s="781" t="s">
        <v>151</v>
      </c>
      <c r="S236" s="781" t="s">
        <v>151</v>
      </c>
      <c r="T236" s="781"/>
      <c r="U236" s="781"/>
      <c r="V236" s="781" t="s">
        <v>151</v>
      </c>
      <c r="W236" s="781" t="s">
        <v>151</v>
      </c>
      <c r="X236" s="781" t="s">
        <v>151</v>
      </c>
      <c r="Y236" s="781" t="s">
        <v>151</v>
      </c>
      <c r="Z236" s="781" t="s">
        <v>151</v>
      </c>
      <c r="AA236" s="781"/>
      <c r="AB236" s="781"/>
      <c r="AC236" s="781" t="s">
        <v>151</v>
      </c>
      <c r="AD236" s="781" t="s">
        <v>151</v>
      </c>
      <c r="AE236" s="781" t="s">
        <v>151</v>
      </c>
      <c r="AF236" s="781" t="s">
        <v>151</v>
      </c>
      <c r="AG236" s="923"/>
      <c r="AH236" s="117"/>
      <c r="AI236" s="117"/>
    </row>
    <row r="237" spans="1:37" ht="22.35" customHeight="1" x14ac:dyDescent="0.2">
      <c r="A237" s="69"/>
      <c r="B237" s="1068" t="s">
        <v>317</v>
      </c>
      <c r="C237" s="781" t="s">
        <v>145</v>
      </c>
      <c r="D237" s="781" t="s">
        <v>145</v>
      </c>
      <c r="E237" s="781" t="s">
        <v>145</v>
      </c>
      <c r="F237" s="781"/>
      <c r="G237" s="781"/>
      <c r="H237" s="781" t="s">
        <v>145</v>
      </c>
      <c r="I237" s="781" t="s">
        <v>145</v>
      </c>
      <c r="J237" s="781" t="s">
        <v>145</v>
      </c>
      <c r="K237" s="781" t="s">
        <v>145</v>
      </c>
      <c r="L237" s="781" t="s">
        <v>145</v>
      </c>
      <c r="M237" s="781"/>
      <c r="N237" s="781"/>
      <c r="O237" s="781" t="s">
        <v>145</v>
      </c>
      <c r="P237" s="781" t="s">
        <v>145</v>
      </c>
      <c r="Q237" s="781" t="s">
        <v>145</v>
      </c>
      <c r="R237" s="781" t="s">
        <v>145</v>
      </c>
      <c r="S237" s="781" t="s">
        <v>145</v>
      </c>
      <c r="T237" s="781"/>
      <c r="U237" s="781"/>
      <c r="V237" s="781" t="s">
        <v>145</v>
      </c>
      <c r="W237" s="781" t="s">
        <v>145</v>
      </c>
      <c r="X237" s="781" t="s">
        <v>145</v>
      </c>
      <c r="Y237" s="781" t="s">
        <v>145</v>
      </c>
      <c r="Z237" s="942" t="s">
        <v>145</v>
      </c>
      <c r="AA237" s="781"/>
      <c r="AB237" s="781"/>
      <c r="AC237" s="793" t="s">
        <v>145</v>
      </c>
      <c r="AD237" s="930" t="s">
        <v>145</v>
      </c>
      <c r="AE237" s="930" t="s">
        <v>145</v>
      </c>
      <c r="AF237" s="930" t="s">
        <v>391</v>
      </c>
      <c r="AG237" s="923"/>
      <c r="AH237" s="117"/>
      <c r="AI237" s="117"/>
    </row>
    <row r="238" spans="1:37" ht="22.35" customHeight="1" x14ac:dyDescent="0.2">
      <c r="A238" s="69"/>
      <c r="B238" s="1068" t="s">
        <v>0</v>
      </c>
      <c r="C238" s="781" t="s">
        <v>299</v>
      </c>
      <c r="D238" s="781" t="s">
        <v>299</v>
      </c>
      <c r="E238" s="781" t="s">
        <v>299</v>
      </c>
      <c r="F238" s="781"/>
      <c r="G238" s="781"/>
      <c r="H238" s="781" t="s">
        <v>299</v>
      </c>
      <c r="I238" s="781" t="s">
        <v>299</v>
      </c>
      <c r="J238" s="781" t="s">
        <v>299</v>
      </c>
      <c r="K238" s="781" t="s">
        <v>299</v>
      </c>
      <c r="L238" s="781" t="s">
        <v>299</v>
      </c>
      <c r="M238" s="781"/>
      <c r="N238" s="781"/>
      <c r="O238" s="781" t="s">
        <v>299</v>
      </c>
      <c r="P238" s="781" t="s">
        <v>299</v>
      </c>
      <c r="Q238" s="781" t="s">
        <v>299</v>
      </c>
      <c r="R238" s="781" t="s">
        <v>299</v>
      </c>
      <c r="S238" s="781" t="s">
        <v>299</v>
      </c>
      <c r="T238" s="781"/>
      <c r="U238" s="781"/>
      <c r="V238" s="781" t="s">
        <v>299</v>
      </c>
      <c r="W238" s="781" t="s">
        <v>299</v>
      </c>
      <c r="X238" s="781" t="s">
        <v>299</v>
      </c>
      <c r="Y238" s="781" t="s">
        <v>299</v>
      </c>
      <c r="Z238" s="781" t="s">
        <v>299</v>
      </c>
      <c r="AA238" s="781"/>
      <c r="AB238" s="781"/>
      <c r="AC238" s="781" t="s">
        <v>299</v>
      </c>
      <c r="AD238" s="781" t="s">
        <v>299</v>
      </c>
      <c r="AE238" s="781" t="s">
        <v>299</v>
      </c>
      <c r="AF238" s="781" t="s">
        <v>299</v>
      </c>
      <c r="AG238" s="923"/>
      <c r="AH238" s="117"/>
      <c r="AI238" s="117"/>
    </row>
    <row r="239" spans="1:37" ht="22.35" customHeight="1" x14ac:dyDescent="0.2">
      <c r="A239" s="69"/>
      <c r="B239" s="924" t="s">
        <v>319</v>
      </c>
      <c r="C239" s="781" t="s">
        <v>146</v>
      </c>
      <c r="D239" s="781" t="s">
        <v>146</v>
      </c>
      <c r="E239" s="781" t="s">
        <v>146</v>
      </c>
      <c r="F239" s="781"/>
      <c r="G239" s="781"/>
      <c r="H239" s="781" t="s">
        <v>146</v>
      </c>
      <c r="I239" s="781" t="s">
        <v>146</v>
      </c>
      <c r="J239" s="781" t="s">
        <v>146</v>
      </c>
      <c r="K239" s="781" t="s">
        <v>146</v>
      </c>
      <c r="L239" s="781" t="s">
        <v>146</v>
      </c>
      <c r="M239" s="781"/>
      <c r="N239" s="781"/>
      <c r="O239" s="781" t="s">
        <v>146</v>
      </c>
      <c r="P239" s="930" t="s">
        <v>146</v>
      </c>
      <c r="Q239" s="930" t="s">
        <v>404</v>
      </c>
      <c r="R239" s="780" t="s">
        <v>146</v>
      </c>
      <c r="S239" s="780" t="s">
        <v>146</v>
      </c>
      <c r="T239" s="781"/>
      <c r="U239" s="781"/>
      <c r="V239" s="793" t="s">
        <v>146</v>
      </c>
      <c r="W239" s="781" t="s">
        <v>146</v>
      </c>
      <c r="X239" s="781" t="s">
        <v>146</v>
      </c>
      <c r="Y239" s="781" t="s">
        <v>146</v>
      </c>
      <c r="Z239" s="781" t="s">
        <v>146</v>
      </c>
      <c r="AA239" s="781"/>
      <c r="AB239" s="781"/>
      <c r="AC239" s="781" t="s">
        <v>146</v>
      </c>
      <c r="AD239" s="781" t="s">
        <v>146</v>
      </c>
      <c r="AE239" s="781" t="s">
        <v>146</v>
      </c>
      <c r="AF239" s="781" t="s">
        <v>146</v>
      </c>
      <c r="AG239" s="1427"/>
      <c r="AH239" s="117"/>
      <c r="AI239" s="117"/>
    </row>
    <row r="240" spans="1:37" ht="22.35" customHeight="1" x14ac:dyDescent="0.2">
      <c r="A240" s="69"/>
      <c r="B240" s="1068" t="s">
        <v>320</v>
      </c>
      <c r="C240" s="781" t="s">
        <v>154</v>
      </c>
      <c r="D240" s="781" t="s">
        <v>154</v>
      </c>
      <c r="E240" s="781" t="s">
        <v>154</v>
      </c>
      <c r="F240" s="781"/>
      <c r="G240" s="781"/>
      <c r="H240" s="781" t="s">
        <v>154</v>
      </c>
      <c r="I240" s="781" t="s">
        <v>154</v>
      </c>
      <c r="J240" s="781" t="s">
        <v>154</v>
      </c>
      <c r="K240" s="781" t="s">
        <v>154</v>
      </c>
      <c r="L240" s="781" t="s">
        <v>154</v>
      </c>
      <c r="M240" s="781"/>
      <c r="N240" s="781"/>
      <c r="O240" s="781" t="s">
        <v>154</v>
      </c>
      <c r="P240" s="781" t="s">
        <v>154</v>
      </c>
      <c r="Q240" s="781" t="s">
        <v>154</v>
      </c>
      <c r="R240" s="781" t="s">
        <v>154</v>
      </c>
      <c r="S240" s="781" t="s">
        <v>154</v>
      </c>
      <c r="T240" s="781"/>
      <c r="U240" s="781"/>
      <c r="V240" s="1445" t="s">
        <v>154</v>
      </c>
      <c r="W240" s="1445" t="s">
        <v>154</v>
      </c>
      <c r="X240" s="1445" t="s">
        <v>154</v>
      </c>
      <c r="Y240" s="1445" t="s">
        <v>154</v>
      </c>
      <c r="Z240" s="1445" t="s">
        <v>154</v>
      </c>
      <c r="AA240" s="1445"/>
      <c r="AB240" s="1445"/>
      <c r="AC240" s="781" t="s">
        <v>154</v>
      </c>
      <c r="AD240" s="781" t="s">
        <v>154</v>
      </c>
      <c r="AE240" s="781" t="s">
        <v>154</v>
      </c>
      <c r="AF240" s="781" t="s">
        <v>154</v>
      </c>
      <c r="AG240" s="923"/>
      <c r="AH240" s="117"/>
      <c r="AI240" s="117"/>
    </row>
    <row r="241" spans="1:35" ht="22.35" customHeight="1" x14ac:dyDescent="0.2">
      <c r="A241" s="69"/>
      <c r="B241" s="870" t="s">
        <v>131</v>
      </c>
      <c r="C241" s="781" t="s">
        <v>132</v>
      </c>
      <c r="D241" s="781" t="s">
        <v>132</v>
      </c>
      <c r="E241" s="781" t="s">
        <v>132</v>
      </c>
      <c r="F241" s="781"/>
      <c r="G241" s="781"/>
      <c r="H241" s="781" t="s">
        <v>132</v>
      </c>
      <c r="I241" s="781" t="s">
        <v>132</v>
      </c>
      <c r="J241" s="781" t="s">
        <v>132</v>
      </c>
      <c r="K241" s="781" t="s">
        <v>132</v>
      </c>
      <c r="L241" s="781" t="s">
        <v>132</v>
      </c>
      <c r="M241" s="781"/>
      <c r="N241" s="781"/>
      <c r="O241" s="781" t="s">
        <v>132</v>
      </c>
      <c r="P241" s="781" t="s">
        <v>132</v>
      </c>
      <c r="Q241" s="781" t="s">
        <v>132</v>
      </c>
      <c r="R241" s="781" t="s">
        <v>132</v>
      </c>
      <c r="S241" s="781" t="s">
        <v>132</v>
      </c>
      <c r="T241" s="781"/>
      <c r="U241" s="781"/>
      <c r="V241" s="781" t="s">
        <v>132</v>
      </c>
      <c r="W241" s="781" t="s">
        <v>132</v>
      </c>
      <c r="X241" s="781" t="s">
        <v>132</v>
      </c>
      <c r="Y241" s="781" t="s">
        <v>132</v>
      </c>
      <c r="Z241" s="781" t="s">
        <v>132</v>
      </c>
      <c r="AA241" s="781"/>
      <c r="AB241" s="781"/>
      <c r="AC241" s="781" t="s">
        <v>132</v>
      </c>
      <c r="AD241" s="781" t="s">
        <v>132</v>
      </c>
      <c r="AE241" s="781" t="s">
        <v>132</v>
      </c>
      <c r="AF241" s="781" t="s">
        <v>132</v>
      </c>
      <c r="AG241" s="923"/>
      <c r="AH241" s="117"/>
      <c r="AI241" s="117"/>
    </row>
    <row r="242" spans="1:35" ht="22.35" customHeight="1" x14ac:dyDescent="0.2">
      <c r="A242" s="69"/>
      <c r="B242" s="924" t="s">
        <v>322</v>
      </c>
      <c r="C242" s="942" t="s">
        <v>136</v>
      </c>
      <c r="D242" s="942" t="s">
        <v>136</v>
      </c>
      <c r="E242" s="942" t="s">
        <v>136</v>
      </c>
      <c r="F242" s="942"/>
      <c r="G242" s="942"/>
      <c r="H242" s="781" t="s">
        <v>136</v>
      </c>
      <c r="I242" s="781" t="s">
        <v>136</v>
      </c>
      <c r="J242" s="781" t="s">
        <v>136</v>
      </c>
      <c r="K242" s="781" t="s">
        <v>136</v>
      </c>
      <c r="L242" s="781" t="s">
        <v>136</v>
      </c>
      <c r="M242" s="781"/>
      <c r="N242" s="781"/>
      <c r="O242" s="781" t="s">
        <v>136</v>
      </c>
      <c r="P242" s="781" t="s">
        <v>136</v>
      </c>
      <c r="Q242" s="781" t="s">
        <v>136</v>
      </c>
      <c r="R242" s="781" t="s">
        <v>136</v>
      </c>
      <c r="S242" s="781" t="s">
        <v>136</v>
      </c>
      <c r="T242" s="781"/>
      <c r="U242" s="781"/>
      <c r="V242" s="781" t="s">
        <v>136</v>
      </c>
      <c r="W242" s="781" t="s">
        <v>136</v>
      </c>
      <c r="X242" s="781" t="s">
        <v>136</v>
      </c>
      <c r="Y242" s="781" t="s">
        <v>136</v>
      </c>
      <c r="Z242" s="781" t="s">
        <v>136</v>
      </c>
      <c r="AA242" s="781"/>
      <c r="AB242" s="781"/>
      <c r="AC242" s="781" t="s">
        <v>136</v>
      </c>
      <c r="AD242" s="781" t="s">
        <v>136</v>
      </c>
      <c r="AE242" s="781" t="s">
        <v>136</v>
      </c>
      <c r="AF242" s="781" t="s">
        <v>136</v>
      </c>
      <c r="AG242" s="923"/>
      <c r="AH242" s="67"/>
      <c r="AI242" s="67"/>
    </row>
    <row r="243" spans="1:35" ht="21" customHeight="1" thickBot="1" x14ac:dyDescent="0.25">
      <c r="A243" s="97"/>
      <c r="B243" s="328" t="s">
        <v>141</v>
      </c>
      <c r="C243" s="1834" t="s">
        <v>138</v>
      </c>
      <c r="D243" s="1834" t="s">
        <v>138</v>
      </c>
      <c r="E243" s="1834" t="s">
        <v>138</v>
      </c>
      <c r="F243" s="1834"/>
      <c r="G243" s="1834"/>
      <c r="H243" s="1834" t="s">
        <v>138</v>
      </c>
      <c r="I243" s="1834" t="s">
        <v>138</v>
      </c>
      <c r="J243" s="1834" t="s">
        <v>138</v>
      </c>
      <c r="K243" s="1834" t="s">
        <v>138</v>
      </c>
      <c r="L243" s="1834" t="s">
        <v>138</v>
      </c>
      <c r="M243" s="1834"/>
      <c r="N243" s="1834"/>
      <c r="O243" s="347" t="s">
        <v>138</v>
      </c>
      <c r="P243" s="347" t="s">
        <v>138</v>
      </c>
      <c r="Q243" s="347" t="s">
        <v>138</v>
      </c>
      <c r="R243" s="347" t="s">
        <v>138</v>
      </c>
      <c r="S243" s="347" t="s">
        <v>138</v>
      </c>
      <c r="T243" s="1834"/>
      <c r="U243" s="1834"/>
      <c r="V243" s="1834" t="s">
        <v>138</v>
      </c>
      <c r="W243" s="1834" t="s">
        <v>138</v>
      </c>
      <c r="X243" s="1834" t="s">
        <v>138</v>
      </c>
      <c r="Y243" s="1834" t="s">
        <v>138</v>
      </c>
      <c r="Z243" s="1834" t="s">
        <v>138</v>
      </c>
      <c r="AA243" s="1834"/>
      <c r="AB243" s="1834"/>
      <c r="AC243" s="375" t="s">
        <v>138</v>
      </c>
      <c r="AD243" s="1834" t="s">
        <v>138</v>
      </c>
      <c r="AE243" s="1834" t="s">
        <v>138</v>
      </c>
      <c r="AF243" s="1834" t="s">
        <v>138</v>
      </c>
      <c r="AG243" s="2019"/>
      <c r="AH243" s="73"/>
    </row>
    <row r="244" spans="1:35" ht="21" customHeight="1" x14ac:dyDescent="0.2">
      <c r="A244" s="97"/>
      <c r="B244" s="142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  <c r="AH244" s="73"/>
    </row>
    <row r="245" spans="1:35" ht="22.35" customHeight="1" x14ac:dyDescent="0.2"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</row>
    <row r="246" spans="1:35" ht="22.35" customHeight="1" thickBot="1" x14ac:dyDescent="0.25">
      <c r="A246" s="1" t="s">
        <v>323</v>
      </c>
      <c r="B246" s="37"/>
    </row>
    <row r="247" spans="1:35" ht="22.35" customHeight="1" x14ac:dyDescent="0.2">
      <c r="A247" s="1"/>
      <c r="B247" s="1072" t="s">
        <v>324</v>
      </c>
      <c r="C247" s="2362" t="s">
        <v>97</v>
      </c>
      <c r="D247" s="2298"/>
      <c r="E247" s="2298"/>
      <c r="F247" s="2298"/>
      <c r="G247" s="2362" t="s">
        <v>98</v>
      </c>
      <c r="H247" s="2298"/>
      <c r="I247" s="2298"/>
      <c r="J247" s="2298"/>
      <c r="K247" s="2362" t="s">
        <v>99</v>
      </c>
      <c r="L247" s="2298"/>
      <c r="M247" s="2298"/>
      <c r="N247" s="2298"/>
      <c r="O247" s="2362" t="s">
        <v>100</v>
      </c>
      <c r="P247" s="2298"/>
      <c r="Q247" s="2298"/>
      <c r="R247" s="2298"/>
      <c r="S247" s="2362" t="s">
        <v>101</v>
      </c>
      <c r="T247" s="2298"/>
      <c r="U247" s="2298"/>
      <c r="V247" s="2298"/>
      <c r="W247" s="2362" t="s">
        <v>102</v>
      </c>
      <c r="X247" s="2423"/>
      <c r="Y247" s="2298"/>
      <c r="Z247" s="2522"/>
      <c r="AA247" s="2362" t="s">
        <v>103</v>
      </c>
      <c r="AB247" s="2423"/>
      <c r="AC247" s="2298"/>
      <c r="AD247" s="2522"/>
      <c r="AE247" s="2523" t="s">
        <v>104</v>
      </c>
      <c r="AF247" s="2298"/>
      <c r="AG247" s="2298"/>
      <c r="AH247" s="2298"/>
      <c r="AI247" s="2424"/>
    </row>
    <row r="248" spans="1:35" ht="22.35" customHeight="1" x14ac:dyDescent="0.2">
      <c r="A248" s="1"/>
      <c r="B248" s="487">
        <v>3701</v>
      </c>
      <c r="C248" s="70" t="s">
        <v>325</v>
      </c>
      <c r="D248" s="70"/>
      <c r="E248" s="70"/>
      <c r="F248" s="70"/>
      <c r="G248" s="1074" t="s">
        <v>326</v>
      </c>
      <c r="H248" s="70"/>
      <c r="I248" s="70"/>
      <c r="J248" s="70"/>
      <c r="K248" s="1074" t="s">
        <v>326</v>
      </c>
      <c r="L248" s="70"/>
      <c r="M248" s="70"/>
      <c r="N248" s="70"/>
      <c r="O248" s="1074" t="s">
        <v>326</v>
      </c>
      <c r="P248" s="70"/>
      <c r="Q248" s="70"/>
      <c r="R248" s="70"/>
      <c r="S248" s="1074" t="s">
        <v>327</v>
      </c>
      <c r="T248" s="70"/>
      <c r="U248" s="70"/>
      <c r="V248" s="70"/>
      <c r="W248" s="1632"/>
      <c r="X248" s="1432"/>
      <c r="Y248" s="1585"/>
      <c r="Z248" s="1433"/>
      <c r="AA248" s="1632"/>
      <c r="AB248" s="1432"/>
      <c r="AC248" s="1585"/>
      <c r="AD248" s="1433"/>
      <c r="AE248" s="1787"/>
      <c r="AF248" s="1585"/>
      <c r="AG248" s="1585"/>
      <c r="AH248" s="1585"/>
      <c r="AI248" s="1510"/>
    </row>
    <row r="249" spans="1:35" ht="22.35" customHeight="1" x14ac:dyDescent="0.2">
      <c r="B249" s="1072">
        <v>3700</v>
      </c>
      <c r="C249" s="1585" t="s">
        <v>230</v>
      </c>
      <c r="D249" s="1585"/>
      <c r="E249" s="1585"/>
      <c r="F249" s="1585"/>
      <c r="G249" s="1742" t="s">
        <v>230</v>
      </c>
      <c r="H249" s="1585"/>
      <c r="I249" s="1585"/>
      <c r="J249" s="1585"/>
      <c r="K249" s="1742" t="s">
        <v>230</v>
      </c>
      <c r="L249" s="1585"/>
      <c r="M249" s="1585"/>
      <c r="N249" s="1585"/>
      <c r="O249" s="1742" t="s">
        <v>230</v>
      </c>
      <c r="P249" s="1585"/>
      <c r="Q249" s="1585"/>
      <c r="R249" s="1585"/>
      <c r="S249" s="1742" t="s">
        <v>231</v>
      </c>
      <c r="T249" s="1585"/>
      <c r="U249" s="1585"/>
      <c r="V249" s="1585"/>
      <c r="W249" s="1632"/>
      <c r="X249" s="1585"/>
      <c r="Y249" s="1585"/>
      <c r="Z249" s="1789"/>
      <c r="AA249" s="1787"/>
      <c r="AB249" s="1585"/>
      <c r="AC249" s="1585"/>
      <c r="AD249" s="1644"/>
      <c r="AE249" s="1434"/>
      <c r="AF249" s="1585"/>
      <c r="AG249" s="1585"/>
      <c r="AH249" s="1644"/>
      <c r="AI249" s="1510"/>
    </row>
    <row r="250" spans="1:35" ht="22.35" customHeight="1" x14ac:dyDescent="0.2">
      <c r="A250" s="1"/>
      <c r="B250" s="1072">
        <v>8514</v>
      </c>
      <c r="C250" s="1585" t="s">
        <v>326</v>
      </c>
      <c r="D250" s="1585"/>
      <c r="E250" s="1585"/>
      <c r="F250" s="1585"/>
      <c r="G250" s="1742" t="s">
        <v>326</v>
      </c>
      <c r="H250" s="1585"/>
      <c r="I250" s="1585"/>
      <c r="J250" s="1585"/>
      <c r="K250" s="1742" t="s">
        <v>326</v>
      </c>
      <c r="L250" s="1585"/>
      <c r="M250" s="1585"/>
      <c r="N250" s="1585"/>
      <c r="O250" s="1742" t="s">
        <v>326</v>
      </c>
      <c r="P250" s="1585"/>
      <c r="Q250" s="1585"/>
      <c r="R250" s="1585"/>
      <c r="S250" s="1742" t="s">
        <v>328</v>
      </c>
      <c r="T250" s="1585"/>
      <c r="U250" s="1585"/>
      <c r="V250" s="1585"/>
      <c r="W250" s="1632"/>
      <c r="X250" s="1585"/>
      <c r="Y250" s="1585"/>
      <c r="Z250" s="1789"/>
      <c r="AA250" s="1643"/>
      <c r="AB250" s="1585"/>
      <c r="AC250" s="1585"/>
      <c r="AD250" s="1644"/>
      <c r="AE250" s="1643"/>
      <c r="AF250" s="1585"/>
      <c r="AG250" s="1585"/>
      <c r="AH250" s="1644"/>
      <c r="AI250" s="1510"/>
    </row>
    <row r="251" spans="1:35" ht="22.35" customHeight="1" x14ac:dyDescent="0.2">
      <c r="A251" s="1"/>
      <c r="B251" s="1072">
        <v>8500</v>
      </c>
      <c r="C251" s="2082" t="s">
        <v>329</v>
      </c>
      <c r="D251" s="2082"/>
      <c r="E251" s="2082"/>
      <c r="F251" s="2082"/>
      <c r="G251" s="2365" t="s">
        <v>329</v>
      </c>
      <c r="H251" s="2082"/>
      <c r="I251" s="2082"/>
      <c r="J251" s="2082"/>
      <c r="K251" s="2365" t="s">
        <v>329</v>
      </c>
      <c r="L251" s="2082"/>
      <c r="M251" s="2082"/>
      <c r="N251" s="2082"/>
      <c r="O251" s="2365" t="s">
        <v>329</v>
      </c>
      <c r="P251" s="2082"/>
      <c r="Q251" s="2082"/>
      <c r="R251" s="2082"/>
      <c r="S251" s="2365" t="s">
        <v>330</v>
      </c>
      <c r="T251" s="2082"/>
      <c r="U251" s="2082"/>
      <c r="V251" s="2082"/>
      <c r="W251" s="1632"/>
      <c r="X251" s="2082"/>
      <c r="Y251" s="2082"/>
      <c r="Z251" s="2130"/>
      <c r="AA251" s="2131"/>
      <c r="AB251" s="2082"/>
      <c r="AC251" s="2082"/>
      <c r="AD251" s="2130"/>
      <c r="AE251" s="2131"/>
      <c r="AF251" s="2082"/>
      <c r="AG251" s="2082"/>
      <c r="AH251" s="2132"/>
      <c r="AI251" s="2133"/>
    </row>
    <row r="252" spans="1:35" ht="22.35" customHeight="1" x14ac:dyDescent="0.2">
      <c r="A252" s="1"/>
      <c r="B252" s="1072">
        <v>8514</v>
      </c>
      <c r="C252" s="2134" t="s">
        <v>326</v>
      </c>
      <c r="D252" s="2134"/>
      <c r="E252" s="2134"/>
      <c r="F252" s="2134"/>
      <c r="G252" s="2366" t="s">
        <v>326</v>
      </c>
      <c r="H252" s="2134"/>
      <c r="I252" s="2134"/>
      <c r="J252" s="2134"/>
      <c r="K252" s="2366" t="s">
        <v>326</v>
      </c>
      <c r="L252" s="2134"/>
      <c r="M252" s="2134"/>
      <c r="N252" s="2134"/>
      <c r="O252" s="2366" t="s">
        <v>326</v>
      </c>
      <c r="P252" s="2134"/>
      <c r="Q252" s="2134"/>
      <c r="R252" s="2134"/>
      <c r="S252" s="2366" t="s">
        <v>328</v>
      </c>
      <c r="T252" s="2134"/>
      <c r="U252" s="2134"/>
      <c r="V252" s="2134"/>
      <c r="W252" s="1435"/>
      <c r="X252" s="2136"/>
      <c r="Y252" s="2082"/>
      <c r="Z252" s="2137"/>
      <c r="AA252" s="2138"/>
      <c r="AB252" s="2136"/>
      <c r="AC252" s="2082"/>
      <c r="AD252" s="2082"/>
      <c r="AE252" s="2139"/>
      <c r="AF252" s="2082"/>
      <c r="AG252" s="2082"/>
      <c r="AH252" s="2082"/>
      <c r="AI252" s="2133"/>
    </row>
    <row r="253" spans="1:35" ht="22.35" customHeight="1" thickBot="1" x14ac:dyDescent="0.25">
      <c r="A253" s="1"/>
      <c r="B253" s="1076" t="s">
        <v>331</v>
      </c>
      <c r="C253" s="1592" t="s">
        <v>332</v>
      </c>
      <c r="D253" s="1592"/>
      <c r="E253" s="1592"/>
      <c r="F253" s="1592"/>
      <c r="G253" s="1436" t="s">
        <v>332</v>
      </c>
      <c r="H253" s="1592"/>
      <c r="I253" s="1592"/>
      <c r="J253" s="1592"/>
      <c r="K253" s="1744" t="s">
        <v>332</v>
      </c>
      <c r="L253" s="1592"/>
      <c r="M253" s="1592"/>
      <c r="N253" s="1592"/>
      <c r="O253" s="1436" t="s">
        <v>332</v>
      </c>
      <c r="P253" s="1592"/>
      <c r="Q253" s="1592"/>
      <c r="R253" s="1592"/>
      <c r="S253" s="1436" t="s">
        <v>333</v>
      </c>
      <c r="T253" s="1592"/>
      <c r="U253" s="1592"/>
      <c r="V253" s="1592"/>
      <c r="W253" s="1744"/>
      <c r="X253" s="1592"/>
      <c r="Y253" s="1592"/>
      <c r="Z253" s="1824"/>
      <c r="AA253" s="1800"/>
      <c r="AB253" s="1592"/>
      <c r="AC253" s="1592"/>
      <c r="AD253" s="1807"/>
      <c r="AE253" s="1437"/>
      <c r="AF253" s="1592"/>
      <c r="AG253" s="1592"/>
      <c r="AH253" s="1807"/>
      <c r="AI253" s="1595"/>
    </row>
    <row r="254" spans="1:35" ht="22.35" customHeight="1" x14ac:dyDescent="0.2">
      <c r="A254" s="1"/>
      <c r="B254" s="5"/>
      <c r="C254" s="42"/>
      <c r="D254" s="70"/>
      <c r="E254" s="70"/>
      <c r="F254" s="46"/>
      <c r="G254" s="42"/>
      <c r="H254" s="70"/>
      <c r="I254" s="70"/>
      <c r="J254" s="46"/>
      <c r="K254" s="42"/>
      <c r="L254" s="70"/>
      <c r="M254" s="70"/>
      <c r="N254" s="46"/>
      <c r="O254" s="42"/>
      <c r="P254" s="70"/>
      <c r="Q254" s="70"/>
      <c r="R254" s="46"/>
      <c r="S254" s="42"/>
      <c r="T254" s="70"/>
      <c r="U254" s="70"/>
      <c r="V254" s="46"/>
      <c r="W254" s="46"/>
      <c r="Z254" s="46"/>
      <c r="AA254" s="46"/>
      <c r="AD254" s="46"/>
      <c r="AE254" s="46"/>
      <c r="AH254" s="46"/>
    </row>
    <row r="255" spans="1:35" ht="22.35" customHeight="1" x14ac:dyDescent="0.2">
      <c r="A255" s="1" t="s">
        <v>334</v>
      </c>
      <c r="B255" s="5"/>
      <c r="C255" s="42"/>
      <c r="D255" s="70"/>
      <c r="E255" s="70"/>
      <c r="F255" s="46"/>
      <c r="G255" s="42"/>
      <c r="H255" s="70"/>
      <c r="I255" s="70"/>
      <c r="J255" s="46"/>
      <c r="K255" s="42"/>
      <c r="L255" s="70"/>
      <c r="M255" s="70"/>
      <c r="N255" s="46"/>
      <c r="O255" s="42"/>
      <c r="P255" s="70"/>
      <c r="Q255" s="70"/>
      <c r="R255" s="46"/>
      <c r="S255" s="42"/>
      <c r="T255" s="70"/>
      <c r="U255" s="70"/>
      <c r="V255" s="46"/>
      <c r="W255" s="46"/>
      <c r="Z255" s="46"/>
      <c r="AA255" s="46"/>
      <c r="AD255" s="46"/>
      <c r="AE255" s="46"/>
      <c r="AH255" s="46"/>
    </row>
    <row r="256" spans="1:35" ht="22.35" customHeight="1" thickBot="1" x14ac:dyDescent="0.25">
      <c r="A256" s="1776"/>
      <c r="B256" s="1597" t="s">
        <v>29</v>
      </c>
      <c r="C256" s="1566">
        <v>1</v>
      </c>
      <c r="D256" s="1566">
        <v>2</v>
      </c>
      <c r="E256" s="1566">
        <v>3</v>
      </c>
      <c r="F256" s="1598">
        <v>4</v>
      </c>
      <c r="G256" s="1598">
        <v>5</v>
      </c>
      <c r="H256" s="1566">
        <v>6</v>
      </c>
      <c r="I256" s="1566">
        <v>7</v>
      </c>
      <c r="J256" s="1566">
        <v>8</v>
      </c>
      <c r="K256" s="1566">
        <v>9</v>
      </c>
      <c r="L256" s="1566">
        <v>10</v>
      </c>
      <c r="M256" s="1598">
        <v>11</v>
      </c>
      <c r="N256" s="1598">
        <v>12</v>
      </c>
      <c r="O256" s="1566">
        <v>13</v>
      </c>
      <c r="P256" s="1566">
        <v>14</v>
      </c>
      <c r="Q256" s="1566">
        <v>15</v>
      </c>
      <c r="R256" s="1566">
        <v>16</v>
      </c>
      <c r="S256" s="1566">
        <v>17</v>
      </c>
      <c r="T256" s="1598">
        <v>18</v>
      </c>
      <c r="U256" s="1598">
        <v>19</v>
      </c>
      <c r="V256" s="1566">
        <v>20</v>
      </c>
      <c r="W256" s="1566">
        <v>21</v>
      </c>
      <c r="X256" s="1566">
        <v>22</v>
      </c>
      <c r="Y256" s="1566">
        <v>23</v>
      </c>
      <c r="Z256" s="1566">
        <v>24</v>
      </c>
      <c r="AA256" s="1598">
        <v>25</v>
      </c>
      <c r="AB256" s="1598">
        <v>26</v>
      </c>
      <c r="AC256" s="1566">
        <v>27</v>
      </c>
      <c r="AD256" s="1566">
        <v>28</v>
      </c>
      <c r="AE256" s="1566">
        <v>29</v>
      </c>
      <c r="AF256" s="1566">
        <v>30</v>
      </c>
      <c r="AG256" s="1714"/>
      <c r="AH256" s="111"/>
      <c r="AI256" s="112"/>
    </row>
    <row r="257" spans="1:35" ht="22.35" customHeight="1" x14ac:dyDescent="0.2">
      <c r="A257" s="2524"/>
      <c r="B257" s="2525" t="s">
        <v>335</v>
      </c>
      <c r="C257" s="779" t="s">
        <v>32</v>
      </c>
      <c r="D257" s="779" t="s">
        <v>32</v>
      </c>
      <c r="E257" s="779" t="s">
        <v>32</v>
      </c>
      <c r="F257" s="779"/>
      <c r="G257" s="789"/>
      <c r="H257" s="789" t="s">
        <v>32</v>
      </c>
      <c r="I257" s="789" t="s">
        <v>32</v>
      </c>
      <c r="J257" s="779" t="s">
        <v>32</v>
      </c>
      <c r="K257" s="779" t="s">
        <v>32</v>
      </c>
      <c r="L257" s="779" t="s">
        <v>32</v>
      </c>
      <c r="M257" s="779"/>
      <c r="N257" s="789"/>
      <c r="O257" s="789" t="s">
        <v>32</v>
      </c>
      <c r="P257" s="789" t="s">
        <v>32</v>
      </c>
      <c r="Q257" s="779" t="s">
        <v>32</v>
      </c>
      <c r="R257" s="779" t="s">
        <v>32</v>
      </c>
      <c r="S257" s="779" t="s">
        <v>32</v>
      </c>
      <c r="T257" s="779"/>
      <c r="U257" s="789"/>
      <c r="V257" s="789" t="s">
        <v>32</v>
      </c>
      <c r="W257" s="789" t="s">
        <v>32</v>
      </c>
      <c r="X257" s="779" t="s">
        <v>32</v>
      </c>
      <c r="Y257" s="779" t="s">
        <v>32</v>
      </c>
      <c r="Z257" s="779" t="s">
        <v>32</v>
      </c>
      <c r="AA257" s="779"/>
      <c r="AB257" s="789"/>
      <c r="AC257" s="789" t="s">
        <v>32</v>
      </c>
      <c r="AD257" s="789" t="s">
        <v>32</v>
      </c>
      <c r="AE257" s="779" t="s">
        <v>32</v>
      </c>
      <c r="AF257" s="779" t="s">
        <v>32</v>
      </c>
      <c r="AG257" s="975"/>
      <c r="AH257" s="111"/>
      <c r="AI257" s="112"/>
    </row>
    <row r="258" spans="1:35" ht="22.35" customHeight="1" x14ac:dyDescent="0.2">
      <c r="A258" s="1440"/>
      <c r="B258" s="1441" t="s">
        <v>336</v>
      </c>
      <c r="C258" s="779"/>
      <c r="D258" s="779"/>
      <c r="E258" s="779"/>
      <c r="F258" s="779"/>
      <c r="G258" s="789"/>
      <c r="H258" s="789"/>
      <c r="I258" s="789"/>
      <c r="J258" s="779"/>
      <c r="K258" s="779"/>
      <c r="L258" s="779"/>
      <c r="M258" s="779"/>
      <c r="N258" s="789"/>
      <c r="O258" s="789"/>
      <c r="P258" s="789"/>
      <c r="Q258" s="779"/>
      <c r="R258" s="779"/>
      <c r="S258" s="779"/>
      <c r="T258" s="779"/>
      <c r="U258" s="789"/>
      <c r="V258" s="789"/>
      <c r="W258" s="789"/>
      <c r="X258" s="779"/>
      <c r="Y258" s="779"/>
      <c r="Z258" s="779"/>
      <c r="AA258" s="779"/>
      <c r="AB258" s="789"/>
      <c r="AC258" s="789"/>
      <c r="AD258" s="789"/>
      <c r="AE258" s="779"/>
      <c r="AF258" s="779"/>
      <c r="AG258" s="975"/>
      <c r="AH258" s="111"/>
      <c r="AI258" s="112"/>
    </row>
    <row r="259" spans="1:35" ht="22.35" customHeight="1" x14ac:dyDescent="0.2">
      <c r="A259" s="1442">
        <v>8514</v>
      </c>
      <c r="B259" s="1443" t="s">
        <v>337</v>
      </c>
      <c r="C259" s="779" t="s">
        <v>32</v>
      </c>
      <c r="D259" s="779" t="s">
        <v>32</v>
      </c>
      <c r="E259" s="779" t="s">
        <v>32</v>
      </c>
      <c r="F259" s="779"/>
      <c r="G259" s="789"/>
      <c r="H259" s="789" t="s">
        <v>32</v>
      </c>
      <c r="I259" s="789" t="s">
        <v>32</v>
      </c>
      <c r="J259" s="779" t="s">
        <v>32</v>
      </c>
      <c r="K259" s="779" t="s">
        <v>32</v>
      </c>
      <c r="L259" s="779" t="s">
        <v>32</v>
      </c>
      <c r="M259" s="779"/>
      <c r="N259" s="789"/>
      <c r="O259" s="789" t="s">
        <v>32</v>
      </c>
      <c r="P259" s="789" t="s">
        <v>32</v>
      </c>
      <c r="Q259" s="779" t="s">
        <v>32</v>
      </c>
      <c r="R259" s="779" t="s">
        <v>32</v>
      </c>
      <c r="S259" s="779" t="s">
        <v>32</v>
      </c>
      <c r="T259" s="779"/>
      <c r="U259" s="789"/>
      <c r="V259" s="789" t="s">
        <v>32</v>
      </c>
      <c r="W259" s="789" t="s">
        <v>32</v>
      </c>
      <c r="X259" s="779" t="s">
        <v>32</v>
      </c>
      <c r="Y259" s="779" t="s">
        <v>32</v>
      </c>
      <c r="Z259" s="779" t="s">
        <v>32</v>
      </c>
      <c r="AA259" s="779"/>
      <c r="AB259" s="789"/>
      <c r="AC259" s="789" t="s">
        <v>32</v>
      </c>
      <c r="AD259" s="789" t="s">
        <v>32</v>
      </c>
      <c r="AE259" s="779" t="s">
        <v>32</v>
      </c>
      <c r="AF259" s="779" t="s">
        <v>32</v>
      </c>
      <c r="AG259" s="975"/>
      <c r="AH259" s="116"/>
      <c r="AI259" s="117"/>
    </row>
    <row r="260" spans="1:35" ht="21" customHeight="1" thickBot="1" x14ac:dyDescent="0.25">
      <c r="A260" s="1442">
        <v>3701</v>
      </c>
      <c r="B260" s="1444" t="s">
        <v>338</v>
      </c>
      <c r="C260" s="779"/>
      <c r="D260" s="779"/>
      <c r="E260" s="779"/>
      <c r="F260" s="779"/>
      <c r="G260" s="789"/>
      <c r="H260" s="789"/>
      <c r="I260" s="789"/>
      <c r="J260" s="779"/>
      <c r="K260" s="779"/>
      <c r="L260" s="779"/>
      <c r="M260" s="779"/>
      <c r="N260" s="789"/>
      <c r="O260" s="789"/>
      <c r="P260" s="789"/>
      <c r="Q260" s="779"/>
      <c r="R260" s="779"/>
      <c r="S260" s="779"/>
      <c r="T260" s="779"/>
      <c r="U260" s="789"/>
      <c r="V260" s="789"/>
      <c r="W260" s="789"/>
      <c r="X260" s="779"/>
      <c r="Y260" s="779"/>
      <c r="Z260" s="779"/>
      <c r="AA260" s="779"/>
      <c r="AB260" s="789"/>
      <c r="AC260" s="789"/>
      <c r="AD260" s="789"/>
      <c r="AE260" s="779"/>
      <c r="AF260" s="779"/>
      <c r="AG260" s="975"/>
      <c r="AH260" s="116"/>
      <c r="AI260" s="117"/>
    </row>
    <row r="261" spans="1:35" ht="21" customHeight="1" x14ac:dyDescent="0.2">
      <c r="A261" s="1442">
        <v>3701</v>
      </c>
      <c r="B261" s="927" t="s">
        <v>339</v>
      </c>
      <c r="C261" s="779" t="s">
        <v>32</v>
      </c>
      <c r="D261" s="779" t="s">
        <v>32</v>
      </c>
      <c r="E261" s="779" t="s">
        <v>32</v>
      </c>
      <c r="F261" s="779"/>
      <c r="G261" s="789"/>
      <c r="H261" s="789" t="s">
        <v>32</v>
      </c>
      <c r="I261" s="789" t="s">
        <v>32</v>
      </c>
      <c r="J261" s="779" t="s">
        <v>32</v>
      </c>
      <c r="K261" s="779" t="s">
        <v>32</v>
      </c>
      <c r="L261" s="779" t="s">
        <v>32</v>
      </c>
      <c r="M261" s="779"/>
      <c r="N261" s="2397"/>
      <c r="O261" s="789" t="s">
        <v>32</v>
      </c>
      <c r="P261" s="789" t="s">
        <v>32</v>
      </c>
      <c r="Q261" s="779" t="s">
        <v>32</v>
      </c>
      <c r="R261" s="779" t="s">
        <v>32</v>
      </c>
      <c r="S261" s="779" t="s">
        <v>32</v>
      </c>
      <c r="T261" s="779"/>
      <c r="U261" s="789"/>
      <c r="V261" s="789" t="s">
        <v>32</v>
      </c>
      <c r="W261" s="789" t="s">
        <v>32</v>
      </c>
      <c r="X261" s="779" t="s">
        <v>32</v>
      </c>
      <c r="Y261" s="779" t="s">
        <v>32</v>
      </c>
      <c r="Z261" s="779" t="s">
        <v>32</v>
      </c>
      <c r="AA261" s="779"/>
      <c r="AB261" s="789"/>
      <c r="AC261" s="789" t="s">
        <v>32</v>
      </c>
      <c r="AD261" s="789" t="s">
        <v>32</v>
      </c>
      <c r="AE261" s="779" t="s">
        <v>32</v>
      </c>
      <c r="AF261" s="779" t="s">
        <v>32</v>
      </c>
      <c r="AG261" s="975"/>
      <c r="AH261" s="116"/>
      <c r="AI261" s="117"/>
    </row>
    <row r="262" spans="1:35" ht="21" customHeight="1" x14ac:dyDescent="0.2">
      <c r="A262" s="1442">
        <v>3701</v>
      </c>
      <c r="B262" s="927" t="s">
        <v>439</v>
      </c>
      <c r="C262" s="779" t="s">
        <v>32</v>
      </c>
      <c r="D262" s="779" t="s">
        <v>32</v>
      </c>
      <c r="E262" s="779" t="s">
        <v>32</v>
      </c>
      <c r="F262" s="779"/>
      <c r="G262" s="789"/>
      <c r="H262" s="789" t="s">
        <v>32</v>
      </c>
      <c r="I262" s="789" t="s">
        <v>32</v>
      </c>
      <c r="J262" s="779" t="s">
        <v>32</v>
      </c>
      <c r="K262" s="779" t="s">
        <v>32</v>
      </c>
      <c r="L262" s="779" t="s">
        <v>32</v>
      </c>
      <c r="M262" s="779"/>
      <c r="N262" s="789"/>
      <c r="O262" s="789" t="s">
        <v>32</v>
      </c>
      <c r="P262" s="789" t="s">
        <v>32</v>
      </c>
      <c r="Q262" s="779" t="s">
        <v>32</v>
      </c>
      <c r="R262" s="779" t="s">
        <v>32</v>
      </c>
      <c r="S262" s="779" t="s">
        <v>32</v>
      </c>
      <c r="T262" s="779"/>
      <c r="U262" s="789"/>
      <c r="V262" s="789" t="s">
        <v>32</v>
      </c>
      <c r="W262" s="789" t="s">
        <v>32</v>
      </c>
      <c r="X262" s="779" t="s">
        <v>32</v>
      </c>
      <c r="Y262" s="779" t="s">
        <v>32</v>
      </c>
      <c r="Z262" s="779" t="s">
        <v>32</v>
      </c>
      <c r="AA262" s="779"/>
      <c r="AB262" s="789"/>
      <c r="AC262" s="789" t="s">
        <v>32</v>
      </c>
      <c r="AD262" s="789" t="s">
        <v>32</v>
      </c>
      <c r="AE262" s="779" t="s">
        <v>32</v>
      </c>
      <c r="AF262" s="779" t="s">
        <v>32</v>
      </c>
      <c r="AG262" s="975"/>
      <c r="AH262" s="116"/>
      <c r="AI262" s="117"/>
    </row>
    <row r="263" spans="1:35" ht="21" customHeight="1" x14ac:dyDescent="0.2">
      <c r="A263" s="1442">
        <v>3701</v>
      </c>
      <c r="B263" s="927" t="s">
        <v>340</v>
      </c>
      <c r="C263" s="779" t="s">
        <v>32</v>
      </c>
      <c r="D263" s="779" t="s">
        <v>32</v>
      </c>
      <c r="E263" s="779" t="s">
        <v>32</v>
      </c>
      <c r="F263" s="779"/>
      <c r="G263" s="789"/>
      <c r="H263" s="942" t="s">
        <v>32</v>
      </c>
      <c r="I263" s="789" t="s">
        <v>32</v>
      </c>
      <c r="J263" s="779" t="s">
        <v>32</v>
      </c>
      <c r="K263" s="779" t="s">
        <v>32</v>
      </c>
      <c r="L263" s="779" t="s">
        <v>32</v>
      </c>
      <c r="M263" s="779"/>
      <c r="N263" s="789"/>
      <c r="O263" s="789" t="s">
        <v>32</v>
      </c>
      <c r="P263" s="789" t="s">
        <v>32</v>
      </c>
      <c r="Q263" s="779" t="s">
        <v>32</v>
      </c>
      <c r="R263" s="779" t="s">
        <v>32</v>
      </c>
      <c r="S263" s="779" t="s">
        <v>32</v>
      </c>
      <c r="T263" s="779"/>
      <c r="U263" s="789"/>
      <c r="V263" s="789" t="s">
        <v>32</v>
      </c>
      <c r="W263" s="789" t="s">
        <v>32</v>
      </c>
      <c r="X263" s="779" t="s">
        <v>32</v>
      </c>
      <c r="Y263" s="779" t="s">
        <v>32</v>
      </c>
      <c r="Z263" s="779" t="s">
        <v>32</v>
      </c>
      <c r="AA263" s="779"/>
      <c r="AB263" s="789"/>
      <c r="AC263" s="789" t="s">
        <v>32</v>
      </c>
      <c r="AD263" s="789" t="s">
        <v>32</v>
      </c>
      <c r="AE263" s="779" t="s">
        <v>32</v>
      </c>
      <c r="AF263" s="779" t="s">
        <v>32</v>
      </c>
      <c r="AG263" s="975"/>
      <c r="AH263" s="116"/>
      <c r="AI263" s="117"/>
    </row>
    <row r="264" spans="1:35" ht="21" customHeight="1" x14ac:dyDescent="0.2">
      <c r="A264" s="867">
        <v>8500</v>
      </c>
      <c r="B264" s="868" t="s">
        <v>51</v>
      </c>
      <c r="C264" s="779" t="s">
        <v>32</v>
      </c>
      <c r="D264" s="779" t="s">
        <v>32</v>
      </c>
      <c r="E264" s="779" t="s">
        <v>32</v>
      </c>
      <c r="F264" s="779"/>
      <c r="G264" s="789"/>
      <c r="H264" s="798" t="s">
        <v>32</v>
      </c>
      <c r="I264" s="789" t="s">
        <v>32</v>
      </c>
      <c r="J264" s="779" t="s">
        <v>32</v>
      </c>
      <c r="K264" s="779" t="s">
        <v>32</v>
      </c>
      <c r="L264" s="779" t="s">
        <v>32</v>
      </c>
      <c r="M264" s="779"/>
      <c r="N264" s="789"/>
      <c r="O264" s="789" t="s">
        <v>32</v>
      </c>
      <c r="P264" s="789" t="s">
        <v>32</v>
      </c>
      <c r="Q264" s="779" t="s">
        <v>32</v>
      </c>
      <c r="R264" s="779" t="s">
        <v>32</v>
      </c>
      <c r="S264" s="779" t="s">
        <v>32</v>
      </c>
      <c r="T264" s="779"/>
      <c r="U264" s="789"/>
      <c r="V264" s="789" t="s">
        <v>32</v>
      </c>
      <c r="W264" s="789" t="s">
        <v>32</v>
      </c>
      <c r="X264" s="779" t="s">
        <v>32</v>
      </c>
      <c r="Y264" s="779" t="s">
        <v>32</v>
      </c>
      <c r="Z264" s="779" t="s">
        <v>32</v>
      </c>
      <c r="AA264" s="779"/>
      <c r="AB264" s="789"/>
      <c r="AC264" s="789" t="s">
        <v>32</v>
      </c>
      <c r="AD264" s="789" t="s">
        <v>32</v>
      </c>
      <c r="AE264" s="779" t="s">
        <v>32</v>
      </c>
      <c r="AF264" s="779" t="s">
        <v>32</v>
      </c>
      <c r="AG264" s="975"/>
      <c r="AH264" s="116"/>
      <c r="AI264" s="117"/>
    </row>
    <row r="265" spans="1:35" ht="22.35" customHeight="1" thickBot="1" x14ac:dyDescent="0.25">
      <c r="A265" s="1442">
        <v>3701</v>
      </c>
      <c r="B265" s="1444" t="s">
        <v>341</v>
      </c>
      <c r="C265" s="779"/>
      <c r="D265" s="779"/>
      <c r="E265" s="779"/>
      <c r="F265" s="779"/>
      <c r="G265" s="789"/>
      <c r="H265" s="789"/>
      <c r="I265" s="789"/>
      <c r="J265" s="779"/>
      <c r="K265" s="779"/>
      <c r="L265" s="779"/>
      <c r="M265" s="779"/>
      <c r="N265" s="789"/>
      <c r="O265" s="789"/>
      <c r="P265" s="789"/>
      <c r="Q265" s="779"/>
      <c r="R265" s="779"/>
      <c r="S265" s="779"/>
      <c r="T265" s="779"/>
      <c r="U265" s="789"/>
      <c r="V265" s="789"/>
      <c r="W265" s="789"/>
      <c r="X265" s="779"/>
      <c r="Y265" s="779"/>
      <c r="Z265" s="779"/>
      <c r="AA265" s="779"/>
      <c r="AB265" s="789"/>
      <c r="AC265" s="789"/>
      <c r="AD265" s="789"/>
      <c r="AE265" s="779"/>
      <c r="AF265" s="779"/>
      <c r="AG265" s="975"/>
      <c r="AH265" s="116"/>
      <c r="AI265" s="117"/>
    </row>
    <row r="266" spans="1:35" ht="22.35" customHeight="1" thickBot="1" x14ac:dyDescent="0.25">
      <c r="A266" s="1442">
        <v>3701</v>
      </c>
      <c r="B266" s="927" t="s">
        <v>342</v>
      </c>
      <c r="C266" s="779" t="s">
        <v>32</v>
      </c>
      <c r="D266" s="779" t="s">
        <v>32</v>
      </c>
      <c r="E266" s="779" t="s">
        <v>32</v>
      </c>
      <c r="F266" s="779"/>
      <c r="G266" s="789"/>
      <c r="H266" s="789" t="s">
        <v>32</v>
      </c>
      <c r="I266" s="789" t="s">
        <v>32</v>
      </c>
      <c r="J266" s="779" t="s">
        <v>32</v>
      </c>
      <c r="K266" s="779" t="s">
        <v>32</v>
      </c>
      <c r="L266" s="779" t="s">
        <v>32</v>
      </c>
      <c r="M266" s="779"/>
      <c r="N266" s="2397"/>
      <c r="O266" s="789" t="s">
        <v>32</v>
      </c>
      <c r="P266" s="789" t="s">
        <v>32</v>
      </c>
      <c r="Q266" s="779" t="s">
        <v>32</v>
      </c>
      <c r="R266" s="930" t="s">
        <v>32</v>
      </c>
      <c r="S266" s="930" t="s">
        <v>32</v>
      </c>
      <c r="T266" s="780"/>
      <c r="U266" s="780"/>
      <c r="V266" s="780" t="s">
        <v>32</v>
      </c>
      <c r="W266" s="780" t="s">
        <v>32</v>
      </c>
      <c r="X266" s="780" t="s">
        <v>32</v>
      </c>
      <c r="Y266" s="779" t="s">
        <v>32</v>
      </c>
      <c r="Z266" s="779" t="s">
        <v>32</v>
      </c>
      <c r="AA266" s="779"/>
      <c r="AB266" s="789"/>
      <c r="AC266" s="789" t="s">
        <v>32</v>
      </c>
      <c r="AD266" s="789" t="s">
        <v>32</v>
      </c>
      <c r="AE266" s="779" t="s">
        <v>32</v>
      </c>
      <c r="AF266" s="779" t="s">
        <v>32</v>
      </c>
      <c r="AG266" s="975"/>
      <c r="AH266" s="116"/>
      <c r="AI266" s="117"/>
    </row>
    <row r="267" spans="1:35" ht="22.35" customHeight="1" x14ac:dyDescent="0.2">
      <c r="A267" s="1442">
        <v>3701</v>
      </c>
      <c r="B267" s="927" t="s">
        <v>343</v>
      </c>
      <c r="C267" s="779" t="s">
        <v>32</v>
      </c>
      <c r="D267" s="779" t="s">
        <v>32</v>
      </c>
      <c r="E267" s="779" t="s">
        <v>32</v>
      </c>
      <c r="F267" s="779"/>
      <c r="G267" s="789"/>
      <c r="H267" s="2368" t="s">
        <v>32</v>
      </c>
      <c r="I267" s="2368" t="s">
        <v>32</v>
      </c>
      <c r="J267" s="2374" t="s">
        <v>32</v>
      </c>
      <c r="K267" s="2374" t="s">
        <v>32</v>
      </c>
      <c r="L267" s="2374" t="s">
        <v>32</v>
      </c>
      <c r="M267" s="779"/>
      <c r="N267" s="2397"/>
      <c r="O267" s="789" t="s">
        <v>32</v>
      </c>
      <c r="P267" s="789" t="s">
        <v>32</v>
      </c>
      <c r="Q267" s="779" t="s">
        <v>32</v>
      </c>
      <c r="R267" s="779" t="s">
        <v>32</v>
      </c>
      <c r="S267" s="779" t="s">
        <v>32</v>
      </c>
      <c r="T267" s="779"/>
      <c r="U267" s="789"/>
      <c r="V267" s="789" t="s">
        <v>32</v>
      </c>
      <c r="W267" s="789" t="s">
        <v>32</v>
      </c>
      <c r="X267" s="779" t="s">
        <v>32</v>
      </c>
      <c r="Y267" s="779" t="s">
        <v>32</v>
      </c>
      <c r="Z267" s="779" t="s">
        <v>32</v>
      </c>
      <c r="AA267" s="779"/>
      <c r="AB267" s="984"/>
      <c r="AC267" s="789" t="s">
        <v>32</v>
      </c>
      <c r="AD267" s="789" t="s">
        <v>32</v>
      </c>
      <c r="AE267" s="779" t="s">
        <v>32</v>
      </c>
      <c r="AF267" s="779" t="s">
        <v>32</v>
      </c>
      <c r="AG267" s="975"/>
      <c r="AH267" s="116"/>
      <c r="AI267" s="117"/>
    </row>
    <row r="268" spans="1:35" ht="22.35" customHeight="1" thickBot="1" x14ac:dyDescent="0.25">
      <c r="A268" s="1446">
        <v>3701</v>
      </c>
      <c r="B268" s="927" t="s">
        <v>344</v>
      </c>
      <c r="C268" s="779" t="s">
        <v>32</v>
      </c>
      <c r="D268" s="779" t="s">
        <v>32</v>
      </c>
      <c r="E268" s="779" t="s">
        <v>32</v>
      </c>
      <c r="F268" s="779"/>
      <c r="G268" s="789"/>
      <c r="H268" s="789" t="s">
        <v>32</v>
      </c>
      <c r="I268" s="789" t="s">
        <v>32</v>
      </c>
      <c r="J268" s="779" t="s">
        <v>32</v>
      </c>
      <c r="K268" s="779" t="s">
        <v>32</v>
      </c>
      <c r="L268" s="779" t="s">
        <v>32</v>
      </c>
      <c r="M268" s="779"/>
      <c r="N268" s="789"/>
      <c r="O268" s="942" t="s">
        <v>32</v>
      </c>
      <c r="P268" s="942" t="s">
        <v>32</v>
      </c>
      <c r="Q268" s="942" t="s">
        <v>32</v>
      </c>
      <c r="R268" s="942" t="s">
        <v>32</v>
      </c>
      <c r="S268" s="942" t="s">
        <v>32</v>
      </c>
      <c r="T268" s="942"/>
      <c r="U268" s="942"/>
      <c r="V268" s="789" t="s">
        <v>32</v>
      </c>
      <c r="W268" s="789" t="s">
        <v>32</v>
      </c>
      <c r="X268" s="779" t="s">
        <v>32</v>
      </c>
      <c r="Y268" s="779" t="s">
        <v>32</v>
      </c>
      <c r="Z268" s="779" t="s">
        <v>32</v>
      </c>
      <c r="AA268" s="779"/>
      <c r="AB268" s="789"/>
      <c r="AC268" s="789" t="s">
        <v>32</v>
      </c>
      <c r="AD268" s="789" t="s">
        <v>32</v>
      </c>
      <c r="AE268" s="779" t="s">
        <v>32</v>
      </c>
      <c r="AF268" s="779" t="s">
        <v>32</v>
      </c>
      <c r="AG268" s="975"/>
      <c r="AH268" s="116"/>
      <c r="AI268" s="117"/>
    </row>
    <row r="269" spans="1:35" ht="22.35" customHeight="1" x14ac:dyDescent="0.2">
      <c r="A269" s="1442">
        <v>3701</v>
      </c>
      <c r="B269" s="927" t="s">
        <v>345</v>
      </c>
      <c r="C269" s="779" t="s">
        <v>32</v>
      </c>
      <c r="D269" s="779" t="s">
        <v>32</v>
      </c>
      <c r="E269" s="779" t="s">
        <v>32</v>
      </c>
      <c r="F269" s="779"/>
      <c r="G269" s="789"/>
      <c r="H269" s="789" t="s">
        <v>32</v>
      </c>
      <c r="I269" s="940" t="s">
        <v>32</v>
      </c>
      <c r="J269" s="940" t="s">
        <v>32</v>
      </c>
      <c r="K269" s="779" t="s">
        <v>32</v>
      </c>
      <c r="L269" s="779" t="s">
        <v>32</v>
      </c>
      <c r="M269" s="779"/>
      <c r="N269" s="2397"/>
      <c r="O269" s="930" t="s">
        <v>32</v>
      </c>
      <c r="P269" s="930" t="s">
        <v>352</v>
      </c>
      <c r="Q269" s="780" t="s">
        <v>32</v>
      </c>
      <c r="R269" s="780" t="s">
        <v>32</v>
      </c>
      <c r="S269" s="780" t="s">
        <v>32</v>
      </c>
      <c r="T269" s="779"/>
      <c r="U269" s="789"/>
      <c r="V269" s="789" t="s">
        <v>32</v>
      </c>
      <c r="W269" s="789" t="s">
        <v>32</v>
      </c>
      <c r="X269" s="779" t="s">
        <v>32</v>
      </c>
      <c r="Y269" s="779" t="s">
        <v>32</v>
      </c>
      <c r="Z269" s="779" t="s">
        <v>32</v>
      </c>
      <c r="AA269" s="779"/>
      <c r="AB269" s="789"/>
      <c r="AC269" s="789" t="s">
        <v>32</v>
      </c>
      <c r="AD269" s="789" t="s">
        <v>32</v>
      </c>
      <c r="AE269" s="779" t="s">
        <v>32</v>
      </c>
      <c r="AF269" s="779" t="s">
        <v>32</v>
      </c>
      <c r="AG269" s="975"/>
      <c r="AH269" s="116"/>
      <c r="AI269" s="117"/>
    </row>
    <row r="270" spans="1:35" ht="22.35" customHeight="1" x14ac:dyDescent="0.2">
      <c r="A270" s="1442">
        <v>3701</v>
      </c>
      <c r="B270" s="927" t="s">
        <v>346</v>
      </c>
      <c r="C270" s="779" t="s">
        <v>32</v>
      </c>
      <c r="D270" s="779" t="s">
        <v>32</v>
      </c>
      <c r="E270" s="779" t="s">
        <v>32</v>
      </c>
      <c r="F270" s="779"/>
      <c r="G270" s="789"/>
      <c r="H270" s="789" t="s">
        <v>32</v>
      </c>
      <c r="I270" s="789" t="s">
        <v>32</v>
      </c>
      <c r="J270" s="779" t="s">
        <v>32</v>
      </c>
      <c r="K270" s="779" t="s">
        <v>32</v>
      </c>
      <c r="L270" s="779" t="s">
        <v>32</v>
      </c>
      <c r="M270" s="779"/>
      <c r="N270" s="789"/>
      <c r="O270" s="801" t="s">
        <v>32</v>
      </c>
      <c r="P270" s="801" t="s">
        <v>32</v>
      </c>
      <c r="Q270" s="802" t="s">
        <v>352</v>
      </c>
      <c r="R270" s="961" t="s">
        <v>32</v>
      </c>
      <c r="S270" s="961" t="s">
        <v>32</v>
      </c>
      <c r="T270" s="779"/>
      <c r="U270" s="789"/>
      <c r="V270" s="780" t="s">
        <v>32</v>
      </c>
      <c r="W270" s="780" t="s">
        <v>32</v>
      </c>
      <c r="X270" s="780" t="s">
        <v>32</v>
      </c>
      <c r="Y270" s="780" t="s">
        <v>32</v>
      </c>
      <c r="Z270" s="780" t="s">
        <v>32</v>
      </c>
      <c r="AA270" s="779"/>
      <c r="AB270" s="789"/>
      <c r="AC270" s="930" t="s">
        <v>32</v>
      </c>
      <c r="AD270" s="930" t="s">
        <v>32</v>
      </c>
      <c r="AE270" s="930" t="s">
        <v>32</v>
      </c>
      <c r="AF270" s="930" t="s">
        <v>32</v>
      </c>
      <c r="AG270" s="975"/>
      <c r="AH270" s="116"/>
      <c r="AI270" s="117"/>
    </row>
    <row r="271" spans="1:35" ht="22.35" customHeight="1" x14ac:dyDescent="0.2">
      <c r="A271" s="1442"/>
      <c r="B271" s="927" t="s">
        <v>347</v>
      </c>
      <c r="C271" s="779" t="s">
        <v>32</v>
      </c>
      <c r="D271" s="779" t="s">
        <v>32</v>
      </c>
      <c r="E271" s="779" t="s">
        <v>32</v>
      </c>
      <c r="F271" s="779"/>
      <c r="G271" s="789"/>
      <c r="H271" s="789" t="s">
        <v>32</v>
      </c>
      <c r="I271" s="789" t="s">
        <v>32</v>
      </c>
      <c r="J271" s="779" t="s">
        <v>32</v>
      </c>
      <c r="K271" s="779" t="s">
        <v>32</v>
      </c>
      <c r="L271" s="779" t="s">
        <v>32</v>
      </c>
      <c r="M271" s="779"/>
      <c r="N271" s="789"/>
      <c r="O271" s="789" t="s">
        <v>32</v>
      </c>
      <c r="P271" s="789" t="s">
        <v>32</v>
      </c>
      <c r="Q271" s="779" t="s">
        <v>32</v>
      </c>
      <c r="R271" s="779" t="s">
        <v>32</v>
      </c>
      <c r="S271" s="779" t="s">
        <v>32</v>
      </c>
      <c r="T271" s="779"/>
      <c r="U271" s="789"/>
      <c r="V271" s="789" t="s">
        <v>32</v>
      </c>
      <c r="W271" s="789" t="s">
        <v>32</v>
      </c>
      <c r="X271" s="779" t="s">
        <v>32</v>
      </c>
      <c r="Y271" s="779" t="s">
        <v>32</v>
      </c>
      <c r="Z271" s="779" t="s">
        <v>32</v>
      </c>
      <c r="AA271" s="779"/>
      <c r="AB271" s="789"/>
      <c r="AC271" s="789" t="s">
        <v>32</v>
      </c>
      <c r="AD271" s="789" t="s">
        <v>32</v>
      </c>
      <c r="AE271" s="779" t="s">
        <v>32</v>
      </c>
      <c r="AF271" s="779" t="s">
        <v>32</v>
      </c>
      <c r="AG271" s="975"/>
      <c r="AH271" s="116"/>
      <c r="AI271" s="117"/>
    </row>
    <row r="272" spans="1:35" ht="22.35" customHeight="1" x14ac:dyDescent="0.2">
      <c r="A272" s="1442"/>
      <c r="B272" s="927" t="s">
        <v>348</v>
      </c>
      <c r="C272" s="779" t="s">
        <v>32</v>
      </c>
      <c r="D272" s="779" t="s">
        <v>32</v>
      </c>
      <c r="E272" s="779" t="s">
        <v>32</v>
      </c>
      <c r="F272" s="779"/>
      <c r="G272" s="789"/>
      <c r="H272" s="789" t="s">
        <v>32</v>
      </c>
      <c r="I272" s="789" t="s">
        <v>32</v>
      </c>
      <c r="J272" s="779" t="s">
        <v>32</v>
      </c>
      <c r="K272" s="779" t="s">
        <v>32</v>
      </c>
      <c r="L272" s="779" t="s">
        <v>32</v>
      </c>
      <c r="M272" s="779"/>
      <c r="N272" s="789"/>
      <c r="O272" s="789" t="s">
        <v>32</v>
      </c>
      <c r="P272" s="789" t="s">
        <v>32</v>
      </c>
      <c r="Q272" s="779" t="s">
        <v>32</v>
      </c>
      <c r="R272" s="779" t="s">
        <v>32</v>
      </c>
      <c r="S272" s="779" t="s">
        <v>32</v>
      </c>
      <c r="T272" s="779"/>
      <c r="U272" s="789"/>
      <c r="V272" s="789" t="s">
        <v>32</v>
      </c>
      <c r="W272" s="789" t="s">
        <v>32</v>
      </c>
      <c r="X272" s="780" t="s">
        <v>32</v>
      </c>
      <c r="Y272" s="780" t="s">
        <v>32</v>
      </c>
      <c r="Z272" s="780" t="s">
        <v>32</v>
      </c>
      <c r="AA272" s="779"/>
      <c r="AB272" s="789"/>
      <c r="AC272" s="789" t="s">
        <v>32</v>
      </c>
      <c r="AD272" s="789" t="s">
        <v>32</v>
      </c>
      <c r="AE272" s="930" t="s">
        <v>32</v>
      </c>
      <c r="AF272" s="930" t="s">
        <v>32</v>
      </c>
      <c r="AG272" s="975"/>
      <c r="AH272" s="116"/>
      <c r="AI272" s="117"/>
    </row>
    <row r="273" spans="1:35" ht="22.35" customHeight="1" x14ac:dyDescent="0.2">
      <c r="A273" s="1442"/>
      <c r="B273" s="1444" t="s">
        <v>349</v>
      </c>
      <c r="C273" s="779"/>
      <c r="D273" s="779"/>
      <c r="E273" s="779"/>
      <c r="F273" s="779"/>
      <c r="G273" s="789"/>
      <c r="H273" s="789"/>
      <c r="I273" s="789"/>
      <c r="J273" s="779"/>
      <c r="K273" s="779"/>
      <c r="L273" s="779"/>
      <c r="M273" s="779"/>
      <c r="N273" s="789"/>
      <c r="O273" s="789"/>
      <c r="P273" s="789"/>
      <c r="Q273" s="779"/>
      <c r="R273" s="779"/>
      <c r="S273" s="779"/>
      <c r="T273" s="779"/>
      <c r="U273" s="789"/>
      <c r="V273" s="789"/>
      <c r="W273" s="789"/>
      <c r="X273" s="779"/>
      <c r="Y273" s="779"/>
      <c r="Z273" s="779"/>
      <c r="AA273" s="779"/>
      <c r="AB273" s="789"/>
      <c r="AC273" s="789"/>
      <c r="AD273" s="789"/>
      <c r="AE273" s="779"/>
      <c r="AF273" s="779"/>
      <c r="AG273" s="975"/>
      <c r="AH273" s="116"/>
      <c r="AI273" s="117"/>
    </row>
    <row r="274" spans="1:35" ht="22.35" customHeight="1" x14ac:dyDescent="0.2">
      <c r="A274" s="1442"/>
      <c r="B274" s="927" t="s">
        <v>350</v>
      </c>
      <c r="C274" s="779" t="s">
        <v>32</v>
      </c>
      <c r="D274" s="779" t="s">
        <v>32</v>
      </c>
      <c r="E274" s="779" t="s">
        <v>32</v>
      </c>
      <c r="F274" s="779"/>
      <c r="G274" s="789"/>
      <c r="H274" s="789" t="s">
        <v>32</v>
      </c>
      <c r="I274" s="789" t="s">
        <v>32</v>
      </c>
      <c r="J274" s="779" t="s">
        <v>32</v>
      </c>
      <c r="K274" s="779" t="s">
        <v>32</v>
      </c>
      <c r="L274" s="779" t="s">
        <v>32</v>
      </c>
      <c r="M274" s="779"/>
      <c r="N274" s="789"/>
      <c r="O274" s="789" t="s">
        <v>32</v>
      </c>
      <c r="P274" s="789" t="s">
        <v>32</v>
      </c>
      <c r="Q274" s="779" t="s">
        <v>32</v>
      </c>
      <c r="R274" s="779" t="s">
        <v>32</v>
      </c>
      <c r="S274" s="779" t="s">
        <v>32</v>
      </c>
      <c r="T274" s="779"/>
      <c r="U274" s="789"/>
      <c r="V274" s="789" t="s">
        <v>32</v>
      </c>
      <c r="W274" s="789" t="s">
        <v>32</v>
      </c>
      <c r="X274" s="779" t="s">
        <v>32</v>
      </c>
      <c r="Y274" s="779" t="s">
        <v>32</v>
      </c>
      <c r="Z274" s="779" t="s">
        <v>32</v>
      </c>
      <c r="AA274" s="779"/>
      <c r="AB274" s="789"/>
      <c r="AC274" s="789" t="s">
        <v>32</v>
      </c>
      <c r="AD274" s="789" t="s">
        <v>32</v>
      </c>
      <c r="AE274" s="779" t="s">
        <v>32</v>
      </c>
      <c r="AF274" s="779" t="s">
        <v>32</v>
      </c>
      <c r="AG274" s="975"/>
      <c r="AH274" s="116"/>
      <c r="AI274" s="117"/>
    </row>
    <row r="275" spans="1:35" ht="22.35" customHeight="1" x14ac:dyDescent="0.2">
      <c r="A275" s="1442"/>
      <c r="B275" s="927" t="s">
        <v>351</v>
      </c>
      <c r="C275" s="779" t="s">
        <v>32</v>
      </c>
      <c r="D275" s="779" t="s">
        <v>32</v>
      </c>
      <c r="E275" s="779" t="s">
        <v>32</v>
      </c>
      <c r="F275" s="779"/>
      <c r="G275" s="789"/>
      <c r="H275" s="789" t="s">
        <v>32</v>
      </c>
      <c r="I275" s="789" t="s">
        <v>32</v>
      </c>
      <c r="J275" s="779" t="s">
        <v>32</v>
      </c>
      <c r="K275" s="779" t="s">
        <v>32</v>
      </c>
      <c r="L275" s="779" t="s">
        <v>32</v>
      </c>
      <c r="M275" s="779"/>
      <c r="N275" s="789"/>
      <c r="O275" s="789" t="s">
        <v>32</v>
      </c>
      <c r="P275" s="789" t="s">
        <v>32</v>
      </c>
      <c r="Q275" s="779" t="s">
        <v>32</v>
      </c>
      <c r="R275" s="779" t="s">
        <v>32</v>
      </c>
      <c r="S275" s="779" t="s">
        <v>32</v>
      </c>
      <c r="T275" s="779"/>
      <c r="U275" s="789"/>
      <c r="V275" s="789" t="s">
        <v>32</v>
      </c>
      <c r="W275" s="789" t="s">
        <v>32</v>
      </c>
      <c r="X275" s="779" t="s">
        <v>32</v>
      </c>
      <c r="Y275" s="779" t="s">
        <v>32</v>
      </c>
      <c r="Z275" s="779" t="s">
        <v>32</v>
      </c>
      <c r="AA275" s="779"/>
      <c r="AB275" s="789"/>
      <c r="AC275" s="789" t="s">
        <v>32</v>
      </c>
      <c r="AD275" s="789" t="s">
        <v>32</v>
      </c>
      <c r="AE275" s="779" t="s">
        <v>32</v>
      </c>
      <c r="AF275" s="779" t="s">
        <v>32</v>
      </c>
      <c r="AG275" s="975"/>
      <c r="AH275" s="116"/>
      <c r="AI275" s="117"/>
    </row>
    <row r="276" spans="1:35" ht="22.35" customHeight="1" x14ac:dyDescent="0.2">
      <c r="A276" s="1442"/>
      <c r="B276" s="927"/>
      <c r="C276" s="779" t="s">
        <v>32</v>
      </c>
      <c r="D276" s="779" t="s">
        <v>32</v>
      </c>
      <c r="E276" s="779" t="s">
        <v>32</v>
      </c>
      <c r="F276" s="779"/>
      <c r="G276" s="789"/>
      <c r="H276" s="789" t="s">
        <v>32</v>
      </c>
      <c r="I276" s="789" t="s">
        <v>32</v>
      </c>
      <c r="J276" s="779" t="s">
        <v>32</v>
      </c>
      <c r="K276" s="779" t="s">
        <v>32</v>
      </c>
      <c r="L276" s="779" t="s">
        <v>32</v>
      </c>
      <c r="M276" s="779"/>
      <c r="N276" s="789"/>
      <c r="O276" s="789" t="s">
        <v>32</v>
      </c>
      <c r="P276" s="789" t="s">
        <v>32</v>
      </c>
      <c r="Q276" s="779" t="s">
        <v>32</v>
      </c>
      <c r="R276" s="779" t="s">
        <v>32</v>
      </c>
      <c r="S276" s="779" t="s">
        <v>32</v>
      </c>
      <c r="T276" s="779"/>
      <c r="U276" s="789"/>
      <c r="V276" s="789" t="s">
        <v>32</v>
      </c>
      <c r="W276" s="789" t="s">
        <v>32</v>
      </c>
      <c r="X276" s="779" t="s">
        <v>32</v>
      </c>
      <c r="Y276" s="779" t="s">
        <v>32</v>
      </c>
      <c r="Z276" s="779" t="s">
        <v>32</v>
      </c>
      <c r="AA276" s="779"/>
      <c r="AB276" s="789"/>
      <c r="AC276" s="789" t="s">
        <v>32</v>
      </c>
      <c r="AD276" s="789" t="s">
        <v>32</v>
      </c>
      <c r="AE276" s="779" t="s">
        <v>32</v>
      </c>
      <c r="AF276" s="779" t="s">
        <v>32</v>
      </c>
      <c r="AG276" s="975"/>
      <c r="AH276" s="113"/>
      <c r="AI276" s="67"/>
    </row>
    <row r="277" spans="1:35" ht="22.35" customHeight="1" x14ac:dyDescent="0.2">
      <c r="A277" s="1442"/>
      <c r="B277" s="927" t="s">
        <v>353</v>
      </c>
      <c r="C277" s="779" t="s">
        <v>32</v>
      </c>
      <c r="D277" s="779" t="s">
        <v>32</v>
      </c>
      <c r="E277" s="779" t="s">
        <v>32</v>
      </c>
      <c r="F277" s="779"/>
      <c r="G277" s="789"/>
      <c r="H277" s="789" t="s">
        <v>32</v>
      </c>
      <c r="I277" s="789" t="s">
        <v>32</v>
      </c>
      <c r="J277" s="779" t="s">
        <v>32</v>
      </c>
      <c r="K277" s="779" t="s">
        <v>32</v>
      </c>
      <c r="L277" s="779" t="s">
        <v>32</v>
      </c>
      <c r="M277" s="779"/>
      <c r="N277" s="789"/>
      <c r="O277" s="789" t="s">
        <v>32</v>
      </c>
      <c r="P277" s="789" t="s">
        <v>32</v>
      </c>
      <c r="Q277" s="779" t="s">
        <v>32</v>
      </c>
      <c r="R277" s="779" t="s">
        <v>32</v>
      </c>
      <c r="S277" s="779" t="s">
        <v>32</v>
      </c>
      <c r="T277" s="779"/>
      <c r="U277" s="789"/>
      <c r="V277" s="789" t="s">
        <v>32</v>
      </c>
      <c r="W277" s="789" t="s">
        <v>32</v>
      </c>
      <c r="X277" s="779" t="s">
        <v>32</v>
      </c>
      <c r="Y277" s="779" t="s">
        <v>32</v>
      </c>
      <c r="Z277" s="779" t="s">
        <v>32</v>
      </c>
      <c r="AA277" s="779"/>
      <c r="AB277" s="789"/>
      <c r="AC277" s="789" t="s">
        <v>32</v>
      </c>
      <c r="AD277" s="789" t="s">
        <v>32</v>
      </c>
      <c r="AE277" s="779" t="s">
        <v>32</v>
      </c>
      <c r="AF277" s="779" t="s">
        <v>32</v>
      </c>
      <c r="AG277" s="975"/>
      <c r="AH277" s="113"/>
      <c r="AI277" s="67"/>
    </row>
    <row r="278" spans="1:35" ht="22.35" customHeight="1" x14ac:dyDescent="0.2">
      <c r="A278" s="780"/>
      <c r="B278" s="1448"/>
      <c r="C278" s="789"/>
      <c r="D278" s="789"/>
      <c r="E278" s="789"/>
      <c r="F278" s="789"/>
      <c r="G278" s="789"/>
      <c r="H278" s="789"/>
      <c r="I278" s="789"/>
      <c r="J278" s="789"/>
      <c r="K278" s="789"/>
      <c r="L278" s="789"/>
      <c r="M278" s="789"/>
      <c r="N278" s="789"/>
      <c r="O278" s="789"/>
      <c r="P278" s="789"/>
      <c r="Q278" s="789"/>
      <c r="R278" s="789"/>
      <c r="S278" s="789"/>
      <c r="T278" s="789"/>
      <c r="U278" s="789"/>
      <c r="V278" s="789"/>
      <c r="W278" s="789"/>
      <c r="X278" s="789"/>
      <c r="Y278" s="789"/>
      <c r="Z278" s="789"/>
      <c r="AA278" s="789"/>
      <c r="AB278" s="789"/>
      <c r="AC278" s="789"/>
      <c r="AD278" s="789"/>
      <c r="AE278" s="789"/>
      <c r="AF278" s="789"/>
      <c r="AG278" s="471"/>
      <c r="AH278" s="113"/>
      <c r="AI278" s="67"/>
    </row>
    <row r="279" spans="1:35" ht="22.35" customHeight="1" x14ac:dyDescent="0.2">
      <c r="A279" s="780"/>
      <c r="B279" s="927"/>
      <c r="C279" s="789"/>
      <c r="D279" s="789"/>
      <c r="E279" s="789"/>
      <c r="F279" s="789"/>
      <c r="G279" s="789"/>
      <c r="H279" s="789"/>
      <c r="I279" s="789"/>
      <c r="J279" s="789"/>
      <c r="K279" s="789"/>
      <c r="L279" s="789"/>
      <c r="M279" s="789"/>
      <c r="N279" s="798"/>
      <c r="O279" s="798"/>
      <c r="P279" s="798"/>
      <c r="Q279" s="792"/>
      <c r="R279" s="798"/>
      <c r="S279" s="789"/>
      <c r="T279" s="789"/>
      <c r="U279" s="798"/>
      <c r="V279" s="798"/>
      <c r="W279" s="798"/>
      <c r="X279" s="789"/>
      <c r="Y279" s="798"/>
      <c r="Z279" s="789"/>
      <c r="AA279" s="789"/>
      <c r="AB279" s="789"/>
      <c r="AC279" s="789"/>
      <c r="AD279" s="789"/>
      <c r="AE279" s="789"/>
      <c r="AF279" s="798"/>
      <c r="AG279" s="472"/>
      <c r="AH279" s="113"/>
      <c r="AI279" s="67"/>
    </row>
    <row r="280" spans="1:35" ht="22.35" customHeight="1" x14ac:dyDescent="0.2">
      <c r="A280" s="780"/>
      <c r="B280" s="780"/>
      <c r="C280" s="789"/>
      <c r="D280" s="789"/>
      <c r="E280" s="789"/>
      <c r="F280" s="789"/>
      <c r="G280" s="789"/>
      <c r="H280" s="789"/>
      <c r="I280" s="789"/>
      <c r="J280" s="789"/>
      <c r="K280" s="789"/>
      <c r="L280" s="789"/>
      <c r="M280" s="789"/>
      <c r="N280" s="789"/>
      <c r="O280" s="789"/>
      <c r="P280" s="789"/>
      <c r="Q280" s="789"/>
      <c r="R280" s="789"/>
      <c r="S280" s="789"/>
      <c r="T280" s="789"/>
      <c r="U280" s="789"/>
      <c r="V280" s="789"/>
      <c r="W280" s="789"/>
      <c r="X280" s="789"/>
      <c r="Y280" s="789"/>
      <c r="Z280" s="789"/>
      <c r="AA280" s="789"/>
      <c r="AB280" s="789"/>
      <c r="AC280" s="789"/>
      <c r="AD280" s="789"/>
      <c r="AE280" s="789"/>
      <c r="AF280" s="789"/>
      <c r="AG280" s="471"/>
      <c r="AH280" s="113"/>
      <c r="AI280" s="67"/>
    </row>
    <row r="281" spans="1:35" ht="22.35" customHeight="1" x14ac:dyDescent="0.2">
      <c r="A281" s="780"/>
      <c r="B281" s="780"/>
      <c r="C281" s="789"/>
      <c r="D281" s="789"/>
      <c r="E281" s="789"/>
      <c r="F281" s="789"/>
      <c r="G281" s="789"/>
      <c r="H281" s="1091"/>
      <c r="I281" s="789"/>
      <c r="J281" s="789"/>
      <c r="K281" s="789"/>
      <c r="L281" s="789"/>
      <c r="M281" s="789"/>
      <c r="N281" s="789"/>
      <c r="O281" s="789"/>
      <c r="P281" s="789"/>
      <c r="Q281" s="789"/>
      <c r="R281" s="789"/>
      <c r="S281" s="789"/>
      <c r="T281" s="789"/>
      <c r="U281" s="789"/>
      <c r="V281" s="789"/>
      <c r="W281" s="789"/>
      <c r="X281" s="789"/>
      <c r="Y281" s="789"/>
      <c r="Z281" s="789"/>
      <c r="AA281" s="789"/>
      <c r="AB281" s="789"/>
      <c r="AC281" s="789"/>
      <c r="AD281" s="789"/>
      <c r="AE281" s="789"/>
      <c r="AF281" s="789"/>
      <c r="AG281" s="473"/>
      <c r="AH281" s="113"/>
      <c r="AI281" s="67"/>
    </row>
    <row r="282" spans="1:35" ht="22.35" customHeight="1" x14ac:dyDescent="0.2">
      <c r="A282" s="1442"/>
      <c r="B282" s="1092"/>
      <c r="C282" s="789"/>
      <c r="D282" s="789"/>
      <c r="E282" s="789"/>
      <c r="F282" s="789"/>
      <c r="G282" s="789"/>
      <c r="H282" s="789"/>
      <c r="I282" s="789"/>
      <c r="J282" s="789"/>
      <c r="K282" s="789"/>
      <c r="L282" s="789"/>
      <c r="M282" s="789"/>
      <c r="N282" s="789"/>
      <c r="O282" s="789"/>
      <c r="P282" s="789"/>
      <c r="Q282" s="789"/>
      <c r="R282" s="789"/>
      <c r="S282" s="789"/>
      <c r="T282" s="789"/>
      <c r="U282" s="789"/>
      <c r="V282" s="789"/>
      <c r="W282" s="789"/>
      <c r="X282" s="789"/>
      <c r="Y282" s="789"/>
      <c r="Z282" s="789"/>
      <c r="AA282" s="789"/>
      <c r="AB282" s="789"/>
      <c r="AC282" s="789"/>
      <c r="AD282" s="789"/>
      <c r="AE282" s="789"/>
      <c r="AF282" s="789"/>
      <c r="AG282" s="473"/>
      <c r="AH282" s="113"/>
      <c r="AI282" s="67"/>
    </row>
    <row r="283" spans="1:35" ht="22.35" customHeight="1" x14ac:dyDescent="0.2">
      <c r="A283" s="1442"/>
      <c r="B283" s="1093"/>
      <c r="C283" s="789"/>
      <c r="D283" s="789"/>
      <c r="E283" s="789"/>
      <c r="F283" s="789"/>
      <c r="G283" s="789"/>
      <c r="H283" s="789"/>
      <c r="I283" s="789"/>
      <c r="J283" s="789"/>
      <c r="K283" s="789"/>
      <c r="L283" s="789"/>
      <c r="M283" s="789"/>
      <c r="N283" s="789"/>
      <c r="O283" s="789"/>
      <c r="P283" s="789"/>
      <c r="Q283" s="789"/>
      <c r="R283" s="789"/>
      <c r="S283" s="789"/>
      <c r="T283" s="789"/>
      <c r="U283" s="789"/>
      <c r="V283" s="789"/>
      <c r="W283" s="789"/>
      <c r="X283" s="789"/>
      <c r="Y283" s="789"/>
      <c r="Z283" s="789"/>
      <c r="AA283" s="789"/>
      <c r="AB283" s="789"/>
      <c r="AC283" s="789"/>
      <c r="AD283" s="789"/>
      <c r="AE283" s="789"/>
      <c r="AF283" s="789"/>
      <c r="AG283" s="473"/>
      <c r="AH283" s="113"/>
      <c r="AI283" s="67"/>
    </row>
    <row r="284" spans="1:35" ht="22.35" customHeight="1" x14ac:dyDescent="0.2">
      <c r="A284" s="68"/>
      <c r="B284" s="74"/>
      <c r="C284" s="66"/>
      <c r="D284" s="66"/>
      <c r="E284" s="66"/>
      <c r="F284" s="66"/>
      <c r="G284" s="66"/>
      <c r="H284" s="66"/>
      <c r="I284" s="66"/>
      <c r="J284" s="66"/>
      <c r="L284" s="66"/>
      <c r="M284" s="66"/>
      <c r="N284" s="66"/>
      <c r="O284" s="66"/>
      <c r="P284" s="48"/>
      <c r="Q284" s="48"/>
      <c r="R284" s="48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7"/>
      <c r="AI284" s="67"/>
    </row>
    <row r="288" spans="1:35" ht="21" customHeight="1" thickBot="1" x14ac:dyDescent="0.25">
      <c r="A288" s="104" t="s">
        <v>354</v>
      </c>
    </row>
    <row r="289" spans="1:35" ht="21" customHeight="1" x14ac:dyDescent="0.2">
      <c r="B289" s="2526" t="s">
        <v>324</v>
      </c>
      <c r="C289" s="2304"/>
      <c r="D289" s="2332" t="s">
        <v>97</v>
      </c>
      <c r="E289" s="2423"/>
      <c r="F289" s="2297"/>
      <c r="G289" s="2304"/>
      <c r="H289" s="2332" t="s">
        <v>98</v>
      </c>
      <c r="I289" s="2423"/>
      <c r="J289" s="2297"/>
      <c r="K289" s="2304"/>
      <c r="L289" s="2332" t="s">
        <v>99</v>
      </c>
      <c r="M289" s="2423"/>
      <c r="N289" s="2297"/>
      <c r="O289" s="2304"/>
      <c r="P289" s="2332" t="s">
        <v>100</v>
      </c>
      <c r="Q289" s="2423"/>
      <c r="R289" s="2297"/>
      <c r="S289" s="2304"/>
      <c r="T289" s="2332" t="s">
        <v>101</v>
      </c>
      <c r="U289" s="2423"/>
      <c r="V289" s="2297"/>
      <c r="W289" s="2304"/>
      <c r="X289" s="2332" t="s">
        <v>102</v>
      </c>
      <c r="Y289" s="2423"/>
      <c r="Z289" s="2297"/>
      <c r="AA289" s="2304"/>
      <c r="AB289" s="2332" t="s">
        <v>103</v>
      </c>
      <c r="AC289" s="2423"/>
      <c r="AD289" s="2423"/>
      <c r="AE289" s="2335" t="s">
        <v>104</v>
      </c>
      <c r="AF289" s="2423"/>
      <c r="AG289" s="2423"/>
      <c r="AH289" s="2423"/>
      <c r="AI289" s="2424"/>
    </row>
    <row r="290" spans="1:35" ht="21" customHeight="1" x14ac:dyDescent="0.2">
      <c r="B290" s="2376"/>
      <c r="C290" s="2144" t="s">
        <v>355</v>
      </c>
      <c r="D290" s="2136"/>
      <c r="E290" s="2145"/>
      <c r="F290" s="2146"/>
      <c r="G290" s="2144" t="s">
        <v>355</v>
      </c>
      <c r="H290" s="2136"/>
      <c r="I290" s="2145"/>
      <c r="J290" s="2146"/>
      <c r="K290" s="2144" t="s">
        <v>355</v>
      </c>
      <c r="L290" s="2136"/>
      <c r="M290" s="2145"/>
      <c r="N290" s="2146"/>
      <c r="O290" s="2144" t="s">
        <v>355</v>
      </c>
      <c r="P290" s="2147"/>
      <c r="Q290" s="2145"/>
      <c r="R290" s="2154"/>
      <c r="S290" s="2148" t="s">
        <v>356</v>
      </c>
      <c r="T290" s="2136"/>
      <c r="U290" s="2145"/>
      <c r="V290" s="2146"/>
      <c r="W290" s="2138"/>
      <c r="X290" s="2136"/>
      <c r="Y290" s="2082"/>
      <c r="Z290" s="2137"/>
      <c r="AA290" s="2138"/>
      <c r="AB290" s="2136"/>
      <c r="AC290" s="2082"/>
      <c r="AD290" s="2082"/>
      <c r="AE290" s="2139"/>
      <c r="AF290" s="2082"/>
      <c r="AG290" s="2165"/>
      <c r="AH290" s="2165"/>
      <c r="AI290" s="2133"/>
    </row>
    <row r="291" spans="1:35" ht="21" customHeight="1" x14ac:dyDescent="0.2">
      <c r="A291" s="70"/>
      <c r="B291" s="1450"/>
      <c r="C291" s="1838" t="s">
        <v>238</v>
      </c>
      <c r="D291" s="1451"/>
      <c r="E291" s="2145"/>
      <c r="F291" s="2146"/>
      <c r="G291" s="1838" t="s">
        <v>238</v>
      </c>
      <c r="H291" s="2136"/>
      <c r="I291" s="2145"/>
      <c r="J291" s="2146"/>
      <c r="K291" s="1838" t="s">
        <v>238</v>
      </c>
      <c r="L291" s="2136"/>
      <c r="M291" s="2145"/>
      <c r="N291" s="2146"/>
      <c r="O291" s="1838" t="s">
        <v>238</v>
      </c>
      <c r="P291" s="2136"/>
      <c r="Q291" s="2145"/>
      <c r="R291" s="2146"/>
      <c r="S291" s="2144" t="s">
        <v>357</v>
      </c>
      <c r="T291" s="2136"/>
      <c r="U291" s="2145"/>
      <c r="V291" s="2146"/>
      <c r="W291" s="2138"/>
      <c r="X291" s="2136"/>
      <c r="Y291" s="2082"/>
      <c r="Z291" s="2137"/>
      <c r="AA291" s="2138"/>
      <c r="AB291" s="2136"/>
      <c r="AC291" s="2082"/>
      <c r="AD291" s="2082"/>
      <c r="AE291" s="2139"/>
      <c r="AF291" s="2082"/>
      <c r="AG291" s="2165"/>
      <c r="AH291" s="2165"/>
      <c r="AI291" s="2133"/>
    </row>
    <row r="292" spans="1:35" ht="21" customHeight="1" x14ac:dyDescent="0.2">
      <c r="B292" s="1450"/>
      <c r="C292" s="1838" t="s">
        <v>241</v>
      </c>
      <c r="D292" s="1451"/>
      <c r="E292" s="2145"/>
      <c r="F292" s="2146"/>
      <c r="G292" s="1838" t="s">
        <v>241</v>
      </c>
      <c r="H292" s="2136"/>
      <c r="I292" s="2145"/>
      <c r="J292" s="2146"/>
      <c r="K292" s="1838" t="s">
        <v>241</v>
      </c>
      <c r="L292" s="2136"/>
      <c r="M292" s="2145"/>
      <c r="N292" s="2146"/>
      <c r="O292" s="1838" t="s">
        <v>241</v>
      </c>
      <c r="P292" s="2136"/>
      <c r="Q292" s="2145"/>
      <c r="R292" s="2146"/>
      <c r="S292" s="1838" t="s">
        <v>236</v>
      </c>
      <c r="T292" s="2136"/>
      <c r="U292" s="2145"/>
      <c r="V292" s="2146"/>
      <c r="W292" s="2138"/>
      <c r="X292" s="2136"/>
      <c r="Y292" s="2082"/>
      <c r="Z292" s="2137"/>
      <c r="AA292" s="2138"/>
      <c r="AB292" s="2136"/>
      <c r="AC292" s="2082"/>
      <c r="AD292" s="2082"/>
      <c r="AE292" s="2139"/>
      <c r="AF292" s="2082"/>
      <c r="AG292" s="2165"/>
      <c r="AH292" s="2165"/>
      <c r="AI292" s="2133"/>
    </row>
    <row r="293" spans="1:35" ht="21" customHeight="1" x14ac:dyDescent="0.2">
      <c r="B293" s="1450"/>
      <c r="C293" s="1643"/>
      <c r="D293" s="1644"/>
      <c r="E293" s="2082"/>
      <c r="F293" s="2137"/>
      <c r="G293" s="1643"/>
      <c r="H293" s="1644"/>
      <c r="I293" s="2082"/>
      <c r="J293" s="2137"/>
      <c r="K293" s="1643"/>
      <c r="L293" s="1644"/>
      <c r="M293" s="2082"/>
      <c r="N293" s="2137"/>
      <c r="O293" s="1643"/>
      <c r="P293" s="1644"/>
      <c r="Q293" s="2082"/>
      <c r="R293" s="2137"/>
      <c r="S293" s="1643"/>
      <c r="T293" s="1644"/>
      <c r="U293" s="2082"/>
      <c r="V293" s="2137"/>
      <c r="W293" s="2138"/>
      <c r="X293" s="2136"/>
      <c r="Y293" s="2082"/>
      <c r="Z293" s="2137"/>
      <c r="AA293" s="2138"/>
      <c r="AB293" s="2136"/>
      <c r="AC293" s="2082"/>
      <c r="AD293" s="2082"/>
      <c r="AE293" s="2139"/>
      <c r="AF293" s="2082"/>
      <c r="AG293" s="2165"/>
      <c r="AH293" s="2165"/>
      <c r="AI293" s="2133"/>
    </row>
    <row r="294" spans="1:35" ht="21" customHeight="1" x14ac:dyDescent="0.2">
      <c r="B294" s="1450"/>
      <c r="C294" s="1787"/>
      <c r="D294" s="1644"/>
      <c r="E294" s="2082"/>
      <c r="F294" s="2137"/>
      <c r="G294" s="2136"/>
      <c r="H294" s="2136"/>
      <c r="I294" s="2082"/>
      <c r="J294" s="2137"/>
      <c r="K294" s="2136"/>
      <c r="L294" s="2136"/>
      <c r="M294" s="2082"/>
      <c r="N294" s="2137"/>
      <c r="O294" s="2136"/>
      <c r="P294" s="2136"/>
      <c r="Q294" s="2082"/>
      <c r="R294" s="2137"/>
      <c r="S294" s="2136"/>
      <c r="T294" s="2136"/>
      <c r="U294" s="2082"/>
      <c r="V294" s="2137"/>
      <c r="W294" s="2138"/>
      <c r="X294" s="2136"/>
      <c r="Y294" s="2082"/>
      <c r="Z294" s="2137"/>
      <c r="AA294" s="2138"/>
      <c r="AB294" s="2136"/>
      <c r="AC294" s="2082"/>
      <c r="AD294" s="2082"/>
      <c r="AE294" s="2139"/>
      <c r="AF294" s="2082"/>
      <c r="AG294" s="2165"/>
      <c r="AH294" s="2165"/>
      <c r="AI294" s="2133"/>
    </row>
    <row r="295" spans="1:35" ht="21" customHeight="1" x14ac:dyDescent="0.2">
      <c r="B295" s="1450" t="s">
        <v>210</v>
      </c>
      <c r="C295" s="1787" t="s">
        <v>358</v>
      </c>
      <c r="D295" s="1451"/>
      <c r="E295" s="2145"/>
      <c r="F295" s="2146"/>
      <c r="G295" s="1787" t="s">
        <v>358</v>
      </c>
      <c r="H295" s="1451"/>
      <c r="I295" s="2145"/>
      <c r="J295" s="2146"/>
      <c r="K295" s="1787" t="s">
        <v>358</v>
      </c>
      <c r="L295" s="1451"/>
      <c r="M295" s="2145"/>
      <c r="N295" s="2146"/>
      <c r="O295" s="1787" t="s">
        <v>358</v>
      </c>
      <c r="P295" s="1451"/>
      <c r="Q295" s="2145"/>
      <c r="R295" s="2146"/>
      <c r="S295" s="2136" t="s">
        <v>359</v>
      </c>
      <c r="T295" s="2136"/>
      <c r="U295" s="2145"/>
      <c r="V295" s="2146"/>
      <c r="W295" s="2138"/>
      <c r="X295" s="2136"/>
      <c r="Y295" s="2082"/>
      <c r="Z295" s="2137"/>
      <c r="AA295" s="2138"/>
      <c r="AB295" s="2136"/>
      <c r="AC295" s="2082"/>
      <c r="AD295" s="2082"/>
      <c r="AE295" s="2139"/>
      <c r="AF295" s="2082"/>
      <c r="AG295" s="2165"/>
      <c r="AH295" s="2165"/>
      <c r="AI295" s="2133"/>
    </row>
    <row r="296" spans="1:35" ht="21" customHeight="1" x14ac:dyDescent="0.2">
      <c r="B296" s="1450" t="s">
        <v>214</v>
      </c>
      <c r="C296" s="1787" t="s">
        <v>360</v>
      </c>
      <c r="D296" s="1451"/>
      <c r="E296" s="2145"/>
      <c r="F296" s="2146"/>
      <c r="G296" s="1787" t="s">
        <v>360</v>
      </c>
      <c r="H296" s="1451"/>
      <c r="I296" s="2145"/>
      <c r="J296" s="2146"/>
      <c r="K296" s="1787" t="s">
        <v>360</v>
      </c>
      <c r="L296" s="1451"/>
      <c r="M296" s="2145"/>
      <c r="N296" s="2146"/>
      <c r="O296" s="1787" t="s">
        <v>360</v>
      </c>
      <c r="P296" s="1451"/>
      <c r="Q296" s="2145"/>
      <c r="R296" s="2146"/>
      <c r="S296" s="2136" t="s">
        <v>361</v>
      </c>
      <c r="T296" s="2136"/>
      <c r="U296" s="2145"/>
      <c r="V296" s="2146"/>
      <c r="W296" s="2138"/>
      <c r="X296" s="2136"/>
      <c r="Y296" s="2082"/>
      <c r="Z296" s="2137"/>
      <c r="AA296" s="2138"/>
      <c r="AB296" s="2136"/>
      <c r="AC296" s="2082"/>
      <c r="AD296" s="2082"/>
      <c r="AE296" s="2139"/>
      <c r="AF296" s="2082"/>
      <c r="AG296" s="2165"/>
      <c r="AH296" s="2165"/>
      <c r="AI296" s="2133"/>
    </row>
    <row r="297" spans="1:35" ht="21" customHeight="1" thickBot="1" x14ac:dyDescent="0.25">
      <c r="B297" s="1452" t="s">
        <v>221</v>
      </c>
      <c r="C297" s="1800" t="s">
        <v>362</v>
      </c>
      <c r="D297" s="1453"/>
      <c r="E297" s="206"/>
      <c r="F297" s="207"/>
      <c r="G297" s="1800" t="s">
        <v>362</v>
      </c>
      <c r="H297" s="1453"/>
      <c r="I297" s="206"/>
      <c r="J297" s="207"/>
      <c r="K297" s="1800" t="s">
        <v>362</v>
      </c>
      <c r="L297" s="1453"/>
      <c r="M297" s="206"/>
      <c r="N297" s="207"/>
      <c r="O297" s="1800" t="s">
        <v>362</v>
      </c>
      <c r="P297" s="1453"/>
      <c r="Q297" s="206"/>
      <c r="R297" s="207"/>
      <c r="S297" s="150" t="s">
        <v>363</v>
      </c>
      <c r="T297" s="150"/>
      <c r="U297" s="206"/>
      <c r="V297" s="207"/>
      <c r="W297" s="201"/>
      <c r="X297" s="150"/>
      <c r="Y297" s="202"/>
      <c r="Z297" s="203"/>
      <c r="AA297" s="204"/>
      <c r="AB297" s="150"/>
      <c r="AC297" s="202"/>
      <c r="AD297" s="202"/>
      <c r="AE297" s="205"/>
      <c r="AF297" s="202"/>
      <c r="AG297" s="200"/>
      <c r="AH297" s="200"/>
      <c r="AI297" s="147"/>
    </row>
    <row r="298" spans="1:35" ht="21" customHeight="1" x14ac:dyDescent="0.2">
      <c r="B298" s="37"/>
      <c r="C298" s="42"/>
      <c r="D298" s="5"/>
      <c r="G298" s="42"/>
      <c r="H298" s="5"/>
      <c r="K298" s="42"/>
      <c r="L298" s="5"/>
      <c r="O298" s="42"/>
      <c r="P298" s="5"/>
      <c r="S298" s="42"/>
      <c r="T298" s="42"/>
      <c r="X298" s="42"/>
      <c r="AB298" s="42"/>
      <c r="AE298" s="42"/>
    </row>
    <row r="299" spans="1:35" ht="21" customHeight="1" x14ac:dyDescent="0.2">
      <c r="A299" s="2377" t="s">
        <v>364</v>
      </c>
    </row>
    <row r="300" spans="1:35" ht="21" customHeight="1" thickBot="1" x14ac:dyDescent="0.25">
      <c r="A300" s="1776"/>
      <c r="B300" s="1597" t="s">
        <v>29</v>
      </c>
      <c r="C300" s="1685">
        <v>1</v>
      </c>
      <c r="D300" s="1685">
        <v>2</v>
      </c>
      <c r="E300" s="1685">
        <v>3</v>
      </c>
      <c r="F300" s="1716">
        <v>4</v>
      </c>
      <c r="G300" s="1716">
        <v>5</v>
      </c>
      <c r="H300" s="1685">
        <v>6</v>
      </c>
      <c r="I300" s="1685">
        <v>7</v>
      </c>
      <c r="J300" s="1685">
        <v>8</v>
      </c>
      <c r="K300" s="1685">
        <v>9</v>
      </c>
      <c r="L300" s="1685">
        <v>10</v>
      </c>
      <c r="M300" s="1716">
        <v>11</v>
      </c>
      <c r="N300" s="1716">
        <v>12</v>
      </c>
      <c r="O300" s="1685">
        <v>13</v>
      </c>
      <c r="P300" s="1685">
        <v>14</v>
      </c>
      <c r="Q300" s="1685">
        <v>15</v>
      </c>
      <c r="R300" s="1685">
        <v>16</v>
      </c>
      <c r="S300" s="1685">
        <v>17</v>
      </c>
      <c r="T300" s="1716">
        <v>18</v>
      </c>
      <c r="U300" s="1716">
        <v>19</v>
      </c>
      <c r="V300" s="1685">
        <v>20</v>
      </c>
      <c r="W300" s="1685">
        <v>21</v>
      </c>
      <c r="X300" s="1685">
        <v>22</v>
      </c>
      <c r="Y300" s="1685">
        <v>23</v>
      </c>
      <c r="Z300" s="1685">
        <v>24</v>
      </c>
      <c r="AA300" s="1716">
        <v>25</v>
      </c>
      <c r="AB300" s="1716">
        <v>26</v>
      </c>
      <c r="AC300" s="1685">
        <v>27</v>
      </c>
      <c r="AD300" s="1685">
        <v>28</v>
      </c>
      <c r="AE300" s="1685">
        <v>29</v>
      </c>
      <c r="AF300" s="1685">
        <v>30</v>
      </c>
      <c r="AG300" s="1699"/>
      <c r="AH300" s="111"/>
      <c r="AI300" s="112"/>
    </row>
    <row r="301" spans="1:35" ht="21" customHeight="1" x14ac:dyDescent="0.2">
      <c r="A301" s="2527">
        <v>3702</v>
      </c>
      <c r="B301" s="2306" t="s">
        <v>365</v>
      </c>
      <c r="C301" s="2390" t="s">
        <v>32</v>
      </c>
      <c r="D301" s="2390" t="s">
        <v>32</v>
      </c>
      <c r="E301" s="2390" t="s">
        <v>32</v>
      </c>
      <c r="F301" s="2390"/>
      <c r="G301" s="2390"/>
      <c r="H301" s="2390" t="s">
        <v>32</v>
      </c>
      <c r="I301" s="2390" t="s">
        <v>32</v>
      </c>
      <c r="J301" s="2390" t="s">
        <v>32</v>
      </c>
      <c r="K301" s="2390" t="s">
        <v>32</v>
      </c>
      <c r="L301" s="2390" t="s">
        <v>32</v>
      </c>
      <c r="M301" s="2390"/>
      <c r="N301" s="2390"/>
      <c r="O301" s="2394" t="s">
        <v>32</v>
      </c>
      <c r="P301" s="2394" t="s">
        <v>32</v>
      </c>
      <c r="Q301" s="2394" t="s">
        <v>32</v>
      </c>
      <c r="R301" s="2394" t="s">
        <v>32</v>
      </c>
      <c r="S301" s="2394" t="s">
        <v>32</v>
      </c>
      <c r="T301" s="2390"/>
      <c r="U301" s="2390"/>
      <c r="V301" s="2390" t="s">
        <v>32</v>
      </c>
      <c r="W301" s="2390" t="s">
        <v>32</v>
      </c>
      <c r="X301" s="2390" t="s">
        <v>32</v>
      </c>
      <c r="Y301" s="2390" t="s">
        <v>32</v>
      </c>
      <c r="Z301" s="2390" t="s">
        <v>32</v>
      </c>
      <c r="AA301" s="2390"/>
      <c r="AB301" s="2390"/>
      <c r="AC301" s="2390" t="s">
        <v>32</v>
      </c>
      <c r="AD301" s="2390" t="s">
        <v>32</v>
      </c>
      <c r="AE301" s="2390" t="s">
        <v>32</v>
      </c>
      <c r="AF301" s="2390" t="s">
        <v>32</v>
      </c>
      <c r="AG301" s="2395"/>
      <c r="AH301" s="116"/>
      <c r="AI301" s="117"/>
    </row>
    <row r="302" spans="1:35" ht="21" customHeight="1" x14ac:dyDescent="0.2">
      <c r="A302" s="1531"/>
      <c r="B302" s="1605"/>
      <c r="C302" s="1535" t="s">
        <v>32</v>
      </c>
      <c r="D302" s="1535" t="s">
        <v>32</v>
      </c>
      <c r="E302" s="1535" t="s">
        <v>32</v>
      </c>
      <c r="F302" s="1535"/>
      <c r="G302" s="1535"/>
      <c r="H302" s="1535" t="s">
        <v>32</v>
      </c>
      <c r="I302" s="1535" t="s">
        <v>32</v>
      </c>
      <c r="J302" s="1535" t="s">
        <v>32</v>
      </c>
      <c r="K302" s="1535" t="s">
        <v>32</v>
      </c>
      <c r="L302" s="1535" t="s">
        <v>32</v>
      </c>
      <c r="M302" s="1535"/>
      <c r="N302" s="1535"/>
      <c r="O302" s="1535" t="s">
        <v>32</v>
      </c>
      <c r="P302" s="1535" t="s">
        <v>32</v>
      </c>
      <c r="Q302" s="1535" t="s">
        <v>32</v>
      </c>
      <c r="R302" s="1535" t="s">
        <v>32</v>
      </c>
      <c r="S302" s="1535" t="s">
        <v>32</v>
      </c>
      <c r="T302" s="1535"/>
      <c r="U302" s="1535"/>
      <c r="V302" s="1535" t="s">
        <v>32</v>
      </c>
      <c r="W302" s="1535" t="s">
        <v>32</v>
      </c>
      <c r="X302" s="1535" t="s">
        <v>32</v>
      </c>
      <c r="Y302" s="1535" t="s">
        <v>32</v>
      </c>
      <c r="Z302" s="1535" t="s">
        <v>32</v>
      </c>
      <c r="AA302" s="1535"/>
      <c r="AB302" s="1535"/>
      <c r="AC302" s="1535" t="s">
        <v>32</v>
      </c>
      <c r="AD302" s="1535" t="s">
        <v>32</v>
      </c>
      <c r="AE302" s="1535" t="s">
        <v>32</v>
      </c>
      <c r="AF302" s="1535" t="s">
        <v>32</v>
      </c>
      <c r="AG302" s="1606"/>
      <c r="AH302" s="116"/>
      <c r="AI302" s="117"/>
    </row>
    <row r="303" spans="1:35" ht="21" customHeight="1" x14ac:dyDescent="0.2">
      <c r="A303" s="1455"/>
      <c r="B303" s="1752"/>
      <c r="C303" s="1535" t="s">
        <v>32</v>
      </c>
      <c r="D303" s="1535" t="s">
        <v>32</v>
      </c>
      <c r="E303" s="1535" t="s">
        <v>32</v>
      </c>
      <c r="F303" s="1535"/>
      <c r="G303" s="1535"/>
      <c r="H303" s="1535" t="s">
        <v>32</v>
      </c>
      <c r="I303" s="1535" t="s">
        <v>32</v>
      </c>
      <c r="J303" s="1535" t="s">
        <v>32</v>
      </c>
      <c r="K303" s="1535" t="s">
        <v>32</v>
      </c>
      <c r="L303" s="1535" t="s">
        <v>32</v>
      </c>
      <c r="M303" s="1535"/>
      <c r="N303" s="1535"/>
      <c r="O303" s="1535" t="s">
        <v>32</v>
      </c>
      <c r="P303" s="1535" t="s">
        <v>32</v>
      </c>
      <c r="Q303" s="1535" t="s">
        <v>32</v>
      </c>
      <c r="R303" s="1535" t="s">
        <v>32</v>
      </c>
      <c r="S303" s="1535" t="s">
        <v>32</v>
      </c>
      <c r="T303" s="1535"/>
      <c r="U303" s="1535"/>
      <c r="V303" s="1535" t="s">
        <v>32</v>
      </c>
      <c r="W303" s="1535" t="s">
        <v>32</v>
      </c>
      <c r="X303" s="1535" t="s">
        <v>32</v>
      </c>
      <c r="Y303" s="1535" t="s">
        <v>32</v>
      </c>
      <c r="Z303" s="1535" t="s">
        <v>32</v>
      </c>
      <c r="AA303" s="1535"/>
      <c r="AB303" s="1535"/>
      <c r="AC303" s="1535" t="s">
        <v>32</v>
      </c>
      <c r="AD303" s="1535" t="s">
        <v>32</v>
      </c>
      <c r="AE303" s="1535" t="s">
        <v>32</v>
      </c>
      <c r="AF303" s="1535" t="s">
        <v>32</v>
      </c>
      <c r="AG303" s="1606"/>
      <c r="AH303" s="116"/>
      <c r="AI303" s="117"/>
    </row>
    <row r="304" spans="1:35" ht="21" customHeight="1" x14ac:dyDescent="0.2">
      <c r="A304" s="1456"/>
      <c r="B304" s="1457"/>
      <c r="C304" s="1535"/>
      <c r="D304" s="1535"/>
      <c r="E304" s="1535"/>
      <c r="F304" s="1535"/>
      <c r="G304" s="1535"/>
      <c r="H304" s="1535"/>
      <c r="I304" s="1535"/>
      <c r="J304" s="1535"/>
      <c r="K304" s="1535"/>
      <c r="L304" s="1535"/>
      <c r="M304" s="1535"/>
      <c r="N304" s="1535"/>
      <c r="O304" s="1535"/>
      <c r="P304" s="1535"/>
      <c r="Q304" s="1535"/>
      <c r="R304" s="1535"/>
      <c r="S304" s="1535"/>
      <c r="T304" s="1535"/>
      <c r="U304" s="1535"/>
      <c r="V304" s="1535"/>
      <c r="W304" s="1535"/>
      <c r="X304" s="1535"/>
      <c r="Y304" s="1535"/>
      <c r="Z304" s="1535"/>
      <c r="AA304" s="1535"/>
      <c r="AB304" s="1535"/>
      <c r="AC304" s="1535"/>
      <c r="AD304" s="1535"/>
      <c r="AE304" s="1535"/>
      <c r="AF304" s="1535"/>
      <c r="AG304" s="1606"/>
      <c r="AH304" s="116"/>
      <c r="AI304" s="117"/>
    </row>
    <row r="305" spans="1:36" ht="21" customHeight="1" x14ac:dyDescent="0.2">
      <c r="A305" s="1458"/>
      <c r="B305" s="1459" t="s">
        <v>366</v>
      </c>
      <c r="C305" s="1529"/>
      <c r="D305" s="1529"/>
      <c r="E305" s="1529"/>
      <c r="F305" s="1529"/>
      <c r="G305" s="1529"/>
      <c r="H305" s="1529"/>
      <c r="I305" s="1529"/>
      <c r="J305" s="1529"/>
      <c r="K305" s="1529"/>
      <c r="L305" s="1529"/>
      <c r="M305" s="1529"/>
      <c r="N305" s="1529"/>
      <c r="O305" s="1529"/>
      <c r="P305" s="1529"/>
      <c r="Q305" s="1529"/>
      <c r="R305" s="1529"/>
      <c r="S305" s="1529"/>
      <c r="T305" s="1529"/>
      <c r="U305" s="1529"/>
      <c r="V305" s="1529"/>
      <c r="W305" s="1529"/>
      <c r="X305" s="1529"/>
      <c r="Y305" s="1529"/>
      <c r="Z305" s="1529"/>
      <c r="AA305" s="1529"/>
      <c r="AB305" s="1529"/>
      <c r="AC305" s="1529"/>
      <c r="AD305" s="1529"/>
      <c r="AE305" s="1529"/>
      <c r="AF305" s="1529"/>
      <c r="AG305" s="1530"/>
      <c r="AH305" s="114"/>
      <c r="AI305" s="115"/>
    </row>
    <row r="306" spans="1:36" ht="21" customHeight="1" x14ac:dyDescent="0.2">
      <c r="A306" s="1455">
        <v>3702</v>
      </c>
      <c r="B306" s="1532" t="s">
        <v>367</v>
      </c>
      <c r="C306" s="1567" t="s">
        <v>368</v>
      </c>
      <c r="D306" s="1567" t="s">
        <v>368</v>
      </c>
      <c r="E306" s="1567" t="s">
        <v>368</v>
      </c>
      <c r="F306" s="1567"/>
      <c r="G306" s="1550"/>
      <c r="H306" s="1550" t="s">
        <v>368</v>
      </c>
      <c r="I306" s="1567" t="s">
        <v>368</v>
      </c>
      <c r="J306" s="1567" t="s">
        <v>368</v>
      </c>
      <c r="K306" s="1567" t="s">
        <v>368</v>
      </c>
      <c r="L306" s="1539" t="s">
        <v>368</v>
      </c>
      <c r="M306" s="1567"/>
      <c r="N306" s="1550"/>
      <c r="O306" s="1550" t="s">
        <v>368</v>
      </c>
      <c r="P306" s="1567" t="s">
        <v>368</v>
      </c>
      <c r="Q306" s="1567" t="s">
        <v>368</v>
      </c>
      <c r="R306" s="1668" t="s">
        <v>368</v>
      </c>
      <c r="S306" s="1605" t="s">
        <v>368</v>
      </c>
      <c r="T306" s="1567"/>
      <c r="U306" s="1550"/>
      <c r="V306" s="1550" t="s">
        <v>368</v>
      </c>
      <c r="W306" s="1567" t="s">
        <v>368</v>
      </c>
      <c r="X306" s="1567" t="s">
        <v>368</v>
      </c>
      <c r="Y306" s="1567" t="s">
        <v>368</v>
      </c>
      <c r="Z306" s="1567" t="s">
        <v>368</v>
      </c>
      <c r="AA306" s="1567"/>
      <c r="AB306" s="1550"/>
      <c r="AC306" s="1550" t="s">
        <v>368</v>
      </c>
      <c r="AD306" s="1567" t="s">
        <v>368</v>
      </c>
      <c r="AE306" s="1567" t="s">
        <v>368</v>
      </c>
      <c r="AF306" s="1567" t="s">
        <v>368</v>
      </c>
      <c r="AG306" s="1754"/>
      <c r="AH306" s="116"/>
      <c r="AI306" s="117"/>
    </row>
    <row r="307" spans="1:36" ht="21" customHeight="1" x14ac:dyDescent="0.2">
      <c r="A307" s="1455"/>
      <c r="B307" s="1532" t="s">
        <v>369</v>
      </c>
      <c r="C307" s="1567" t="s">
        <v>370</v>
      </c>
      <c r="D307" s="1567" t="s">
        <v>370</v>
      </c>
      <c r="E307" s="1567" t="s">
        <v>370</v>
      </c>
      <c r="F307" s="1567"/>
      <c r="G307" s="1567"/>
      <c r="H307" s="1567" t="s">
        <v>370</v>
      </c>
      <c r="I307" s="1567" t="s">
        <v>370</v>
      </c>
      <c r="J307" s="1567" t="s">
        <v>370</v>
      </c>
      <c r="K307" s="1567" t="s">
        <v>370</v>
      </c>
      <c r="L307" s="1567" t="s">
        <v>370</v>
      </c>
      <c r="M307" s="1567"/>
      <c r="N307" s="1567"/>
      <c r="O307" s="1567" t="s">
        <v>370</v>
      </c>
      <c r="P307" s="1567" t="s">
        <v>370</v>
      </c>
      <c r="Q307" s="1567" t="s">
        <v>370</v>
      </c>
      <c r="R307" s="1567" t="s">
        <v>370</v>
      </c>
      <c r="S307" s="1567" t="s">
        <v>370</v>
      </c>
      <c r="T307" s="1567"/>
      <c r="U307" s="1567"/>
      <c r="V307" s="1539" t="s">
        <v>370</v>
      </c>
      <c r="W307" s="1567" t="s">
        <v>370</v>
      </c>
      <c r="X307" s="1567" t="s">
        <v>370</v>
      </c>
      <c r="Y307" s="1567" t="s">
        <v>370</v>
      </c>
      <c r="Z307" s="1567" t="s">
        <v>370</v>
      </c>
      <c r="AA307" s="1567"/>
      <c r="AB307" s="1567"/>
      <c r="AC307" s="1539" t="s">
        <v>370</v>
      </c>
      <c r="AD307" s="1567" t="s">
        <v>370</v>
      </c>
      <c r="AE307" s="1567" t="s">
        <v>370</v>
      </c>
      <c r="AF307" s="1567" t="s">
        <v>370</v>
      </c>
      <c r="AG307" s="1460"/>
      <c r="AH307" s="116"/>
      <c r="AI307" s="117"/>
    </row>
    <row r="308" spans="1:36" ht="21" customHeight="1" thickBot="1" x14ac:dyDescent="0.25">
      <c r="A308" s="1461"/>
      <c r="B308" s="1608" t="s">
        <v>371</v>
      </c>
      <c r="C308" s="1609" t="s">
        <v>372</v>
      </c>
      <c r="D308" s="1609" t="s">
        <v>372</v>
      </c>
      <c r="E308" s="1609" t="s">
        <v>372</v>
      </c>
      <c r="F308" s="1609"/>
      <c r="G308" s="1616"/>
      <c r="H308" s="1616" t="s">
        <v>372</v>
      </c>
      <c r="I308" s="1609" t="s">
        <v>372</v>
      </c>
      <c r="J308" s="1609" t="s">
        <v>372</v>
      </c>
      <c r="K308" s="1609" t="s">
        <v>372</v>
      </c>
      <c r="L308" s="1609" t="s">
        <v>372</v>
      </c>
      <c r="M308" s="1609"/>
      <c r="N308" s="1616"/>
      <c r="O308" s="1616" t="s">
        <v>372</v>
      </c>
      <c r="P308" s="1609" t="s">
        <v>372</v>
      </c>
      <c r="Q308" s="1609" t="s">
        <v>372</v>
      </c>
      <c r="R308" s="1609" t="s">
        <v>372</v>
      </c>
      <c r="S308" s="1609" t="s">
        <v>372</v>
      </c>
      <c r="T308" s="1609"/>
      <c r="U308" s="1616"/>
      <c r="V308" s="1616" t="s">
        <v>372</v>
      </c>
      <c r="W308" s="1609" t="s">
        <v>372</v>
      </c>
      <c r="X308" s="1609" t="s">
        <v>372</v>
      </c>
      <c r="Y308" s="1609" t="s">
        <v>372</v>
      </c>
      <c r="Z308" s="1609" t="s">
        <v>372</v>
      </c>
      <c r="AA308" s="1609"/>
      <c r="AB308" s="1616"/>
      <c r="AC308" s="1616" t="s">
        <v>372</v>
      </c>
      <c r="AD308" s="1609" t="s">
        <v>372</v>
      </c>
      <c r="AE308" s="1609" t="s">
        <v>372</v>
      </c>
      <c r="AF308" s="1609" t="s">
        <v>372</v>
      </c>
      <c r="AG308" s="1634"/>
      <c r="AH308" s="116"/>
      <c r="AI308" s="117"/>
    </row>
    <row r="309" spans="1:36" ht="21" customHeight="1" x14ac:dyDescent="0.2"/>
    <row r="310" spans="1:36" ht="24" customHeight="1" x14ac:dyDescent="0.2"/>
    <row r="311" spans="1:36" ht="25.5" customHeight="1" thickBot="1" x14ac:dyDescent="0.25">
      <c r="A311" s="104" t="s">
        <v>373</v>
      </c>
    </row>
    <row r="312" spans="1:36" ht="21" customHeight="1" x14ac:dyDescent="0.2">
      <c r="A312" s="1"/>
      <c r="B312" s="2526" t="s">
        <v>324</v>
      </c>
      <c r="C312" s="2304"/>
      <c r="D312" s="2332" t="s">
        <v>97</v>
      </c>
      <c r="E312" s="2423"/>
      <c r="F312" s="2297"/>
      <c r="G312" s="2304"/>
      <c r="H312" s="2332" t="s">
        <v>98</v>
      </c>
      <c r="I312" s="2423"/>
      <c r="J312" s="2297"/>
      <c r="K312" s="2304"/>
      <c r="L312" s="2332" t="s">
        <v>99</v>
      </c>
      <c r="M312" s="2423"/>
      <c r="N312" s="2297"/>
      <c r="O312" s="2304"/>
      <c r="P312" s="2332" t="s">
        <v>100</v>
      </c>
      <c r="Q312" s="2423"/>
      <c r="R312" s="2297"/>
      <c r="S312" s="2304"/>
      <c r="T312" s="2332" t="s">
        <v>101</v>
      </c>
      <c r="U312" s="2423"/>
      <c r="V312" s="2297"/>
      <c r="W312" s="2304"/>
      <c r="X312" s="2332" t="s">
        <v>102</v>
      </c>
      <c r="Y312" s="2423"/>
      <c r="Z312" s="2297"/>
      <c r="AA312" s="2304"/>
      <c r="AB312" s="2332" t="s">
        <v>103</v>
      </c>
      <c r="AC312" s="2423"/>
      <c r="AD312" s="2423"/>
      <c r="AE312" s="2335" t="s">
        <v>104</v>
      </c>
      <c r="AF312" s="2423"/>
      <c r="AG312" s="2423"/>
      <c r="AH312" s="2423"/>
      <c r="AI312" s="2424"/>
    </row>
    <row r="313" spans="1:36" ht="21" customHeight="1" x14ac:dyDescent="0.2">
      <c r="A313" s="1"/>
      <c r="B313" s="2376"/>
      <c r="C313" s="2081"/>
      <c r="D313" s="2136"/>
      <c r="E313" s="2165"/>
      <c r="F313" s="2154"/>
      <c r="G313" s="2081"/>
      <c r="H313" s="2136"/>
      <c r="I313" s="2165"/>
      <c r="J313" s="2154"/>
      <c r="K313" s="2081"/>
      <c r="L313" s="2136"/>
      <c r="M313" s="2165"/>
      <c r="N313" s="2154"/>
      <c r="O313" s="2081"/>
      <c r="P313" s="2136"/>
      <c r="Q313" s="2165"/>
      <c r="R313" s="2154"/>
      <c r="S313" s="2081"/>
      <c r="T313" s="2136"/>
      <c r="U313" s="2165"/>
      <c r="V313" s="2154"/>
      <c r="W313" s="2081"/>
      <c r="X313" s="2136"/>
      <c r="Y313" s="2165"/>
      <c r="Z313" s="2154"/>
      <c r="AA313" s="2081"/>
      <c r="AB313" s="2136"/>
      <c r="AC313" s="2165"/>
      <c r="AD313" s="2165"/>
      <c r="AE313" s="2139"/>
      <c r="AF313" s="2165"/>
      <c r="AG313" s="2165"/>
      <c r="AH313" s="2165"/>
      <c r="AI313" s="2133"/>
    </row>
    <row r="314" spans="1:36" ht="21" customHeight="1" x14ac:dyDescent="0.2">
      <c r="A314" s="70"/>
      <c r="B314" s="1450"/>
      <c r="C314" s="1643"/>
      <c r="D314" s="1501"/>
      <c r="E314" s="1501"/>
      <c r="F314" s="1789"/>
      <c r="G314" s="1643"/>
      <c r="H314" s="1501"/>
      <c r="I314" s="1501"/>
      <c r="J314" s="1789"/>
      <c r="K314" s="1643"/>
      <c r="L314" s="1501"/>
      <c r="M314" s="1501"/>
      <c r="N314" s="1789"/>
      <c r="O314" s="1643"/>
      <c r="P314" s="1501"/>
      <c r="Q314" s="1501"/>
      <c r="R314" s="1789"/>
      <c r="S314" s="1643"/>
      <c r="T314" s="1501"/>
      <c r="U314" s="1501"/>
      <c r="V314" s="1789"/>
      <c r="W314" s="1643"/>
      <c r="X314" s="1501"/>
      <c r="Y314" s="1501"/>
      <c r="Z314" s="1789"/>
      <c r="AA314" s="1787"/>
      <c r="AB314" s="1501"/>
      <c r="AC314" s="1501"/>
      <c r="AD314" s="1644"/>
      <c r="AE314" s="1463"/>
      <c r="AF314" s="1501"/>
      <c r="AG314" s="1501"/>
      <c r="AH314" s="1644"/>
      <c r="AI314" s="1510"/>
    </row>
    <row r="315" spans="1:36" ht="21" customHeight="1" thickBot="1" x14ac:dyDescent="0.25">
      <c r="A315" s="1"/>
      <c r="B315" s="1799"/>
      <c r="C315" s="1800"/>
      <c r="D315" s="1588"/>
      <c r="E315" s="1588"/>
      <c r="F315" s="1824"/>
      <c r="G315" s="1800"/>
      <c r="H315" s="1588"/>
      <c r="I315" s="1588"/>
      <c r="J315" s="1824"/>
      <c r="K315" s="1800"/>
      <c r="L315" s="1588"/>
      <c r="M315" s="1588"/>
      <c r="N315" s="1824"/>
      <c r="O315" s="1800"/>
      <c r="P315" s="1588"/>
      <c r="Q315" s="1588"/>
      <c r="R315" s="1824"/>
      <c r="S315" s="1800"/>
      <c r="T315" s="1588"/>
      <c r="U315" s="1588"/>
      <c r="V315" s="1824"/>
      <c r="W315" s="1822"/>
      <c r="X315" s="1588"/>
      <c r="Y315" s="1588"/>
      <c r="Z315" s="1824"/>
      <c r="AA315" s="1822"/>
      <c r="AB315" s="1588"/>
      <c r="AC315" s="1588"/>
      <c r="AD315" s="1807"/>
      <c r="AE315" s="1822"/>
      <c r="AF315" s="1588"/>
      <c r="AG315" s="1588"/>
      <c r="AH315" s="1807"/>
      <c r="AI315" s="1595"/>
    </row>
    <row r="316" spans="1:36" ht="21" customHeight="1" x14ac:dyDescent="0.2">
      <c r="A316" s="1"/>
      <c r="B316" s="5"/>
      <c r="C316" s="42"/>
      <c r="F316" s="46"/>
      <c r="G316" s="42"/>
      <c r="J316" s="46"/>
      <c r="K316" s="42"/>
      <c r="N316" s="46"/>
      <c r="O316" s="42"/>
      <c r="R316" s="46"/>
      <c r="S316" s="42"/>
      <c r="V316" s="46"/>
      <c r="W316" s="46"/>
      <c r="Z316" s="46"/>
      <c r="AA316" s="46"/>
      <c r="AD316" s="46"/>
      <c r="AE316" s="46"/>
      <c r="AH316" s="46"/>
    </row>
    <row r="317" spans="1:36" ht="33" customHeight="1" x14ac:dyDescent="0.2">
      <c r="A317" s="104" t="s">
        <v>374</v>
      </c>
      <c r="B317" s="5"/>
      <c r="C317" s="42"/>
      <c r="F317" s="46"/>
      <c r="G317" s="42"/>
      <c r="J317" s="46"/>
      <c r="K317" s="42"/>
      <c r="N317" s="46"/>
      <c r="O317" s="42"/>
      <c r="R317" s="46"/>
      <c r="S317" s="42"/>
      <c r="V317" s="46"/>
      <c r="W317" s="46"/>
      <c r="Z317" s="46"/>
      <c r="AA317" s="46"/>
      <c r="AD317" s="46"/>
      <c r="AE317" s="46"/>
      <c r="AH317" s="2528"/>
      <c r="AI317" s="124"/>
      <c r="AJ317" s="124"/>
    </row>
    <row r="318" spans="1:36" ht="21" customHeight="1" thickBot="1" x14ac:dyDescent="0.25">
      <c r="A318" s="1776" t="s">
        <v>28</v>
      </c>
      <c r="B318" s="1597" t="s">
        <v>29</v>
      </c>
      <c r="C318" s="1685">
        <v>1</v>
      </c>
      <c r="D318" s="1685">
        <v>2</v>
      </c>
      <c r="E318" s="1685">
        <v>3</v>
      </c>
      <c r="F318" s="1716">
        <v>4</v>
      </c>
      <c r="G318" s="1716">
        <v>5</v>
      </c>
      <c r="H318" s="1685">
        <v>6</v>
      </c>
      <c r="I318" s="1685">
        <v>7</v>
      </c>
      <c r="J318" s="1685">
        <v>8</v>
      </c>
      <c r="K318" s="1685">
        <v>9</v>
      </c>
      <c r="L318" s="1685">
        <v>10</v>
      </c>
      <c r="M318" s="1716">
        <v>11</v>
      </c>
      <c r="N318" s="1716">
        <v>12</v>
      </c>
      <c r="O318" s="1685">
        <v>13</v>
      </c>
      <c r="P318" s="1685">
        <v>14</v>
      </c>
      <c r="Q318" s="1685">
        <v>15</v>
      </c>
      <c r="R318" s="1685">
        <v>16</v>
      </c>
      <c r="S318" s="1685">
        <v>17</v>
      </c>
      <c r="T318" s="1716">
        <v>18</v>
      </c>
      <c r="U318" s="1716">
        <v>19</v>
      </c>
      <c r="V318" s="1685">
        <v>20</v>
      </c>
      <c r="W318" s="1685">
        <v>21</v>
      </c>
      <c r="X318" s="1685">
        <v>22</v>
      </c>
      <c r="Y318" s="1685">
        <v>23</v>
      </c>
      <c r="Z318" s="1685">
        <v>24</v>
      </c>
      <c r="AA318" s="1716">
        <v>25</v>
      </c>
      <c r="AB318" s="1716">
        <v>26</v>
      </c>
      <c r="AC318" s="1685">
        <v>27</v>
      </c>
      <c r="AD318" s="1685">
        <v>28</v>
      </c>
      <c r="AE318" s="1685">
        <v>29</v>
      </c>
      <c r="AF318" s="1685">
        <v>30</v>
      </c>
      <c r="AG318" s="2529"/>
      <c r="AH318" s="2530"/>
      <c r="AI318" s="212"/>
      <c r="AJ318" s="124"/>
    </row>
    <row r="319" spans="1:36" ht="21" customHeight="1" x14ac:dyDescent="0.2">
      <c r="A319" s="2531"/>
      <c r="B319" s="2532" t="s">
        <v>375</v>
      </c>
      <c r="C319" s="2492" t="s">
        <v>32</v>
      </c>
      <c r="D319" s="2492" t="s">
        <v>32</v>
      </c>
      <c r="E319" s="2492" t="s">
        <v>32</v>
      </c>
      <c r="F319" s="2492"/>
      <c r="G319" s="2492"/>
      <c r="H319" s="2492" t="s">
        <v>32</v>
      </c>
      <c r="I319" s="2492" t="s">
        <v>32</v>
      </c>
      <c r="J319" s="2492" t="s">
        <v>32</v>
      </c>
      <c r="K319" s="2492" t="s">
        <v>32</v>
      </c>
      <c r="L319" s="2492" t="s">
        <v>32</v>
      </c>
      <c r="M319" s="2492"/>
      <c r="N319" s="2492"/>
      <c r="O319" s="2492" t="s">
        <v>32</v>
      </c>
      <c r="P319" s="2492" t="s">
        <v>32</v>
      </c>
      <c r="Q319" s="2492" t="s">
        <v>32</v>
      </c>
      <c r="R319" s="2492" t="s">
        <v>32</v>
      </c>
      <c r="S319" s="2492" t="s">
        <v>32</v>
      </c>
      <c r="T319" s="2492"/>
      <c r="U319" s="2492"/>
      <c r="V319" s="2492" t="s">
        <v>32</v>
      </c>
      <c r="W319" s="2492" t="s">
        <v>32</v>
      </c>
      <c r="X319" s="2492" t="s">
        <v>32</v>
      </c>
      <c r="Y319" s="2492" t="s">
        <v>32</v>
      </c>
      <c r="Z319" s="2492" t="s">
        <v>32</v>
      </c>
      <c r="AA319" s="2492"/>
      <c r="AB319" s="2492"/>
      <c r="AC319" s="2492" t="s">
        <v>32</v>
      </c>
      <c r="AD319" s="2492" t="s">
        <v>32</v>
      </c>
      <c r="AE319" s="2492" t="s">
        <v>32</v>
      </c>
      <c r="AF319" s="2492" t="s">
        <v>32</v>
      </c>
      <c r="AG319" s="2533"/>
      <c r="AH319" s="2534"/>
      <c r="AI319" s="214"/>
      <c r="AJ319" s="124"/>
    </row>
    <row r="320" spans="1:36" ht="21" customHeight="1" x14ac:dyDescent="0.2">
      <c r="A320" s="1107"/>
      <c r="B320" s="870" t="s">
        <v>376</v>
      </c>
      <c r="C320" s="789" t="s">
        <v>32</v>
      </c>
      <c r="D320" s="789" t="s">
        <v>32</v>
      </c>
      <c r="E320" s="789" t="s">
        <v>32</v>
      </c>
      <c r="F320" s="789"/>
      <c r="G320" s="789"/>
      <c r="H320" s="789" t="s">
        <v>32</v>
      </c>
      <c r="I320" s="789" t="s">
        <v>32</v>
      </c>
      <c r="J320" s="789" t="s">
        <v>32</v>
      </c>
      <c r="K320" s="789" t="s">
        <v>32</v>
      </c>
      <c r="L320" s="789" t="s">
        <v>32</v>
      </c>
      <c r="M320" s="789"/>
      <c r="N320" s="789"/>
      <c r="O320" s="789" t="s">
        <v>32</v>
      </c>
      <c r="P320" s="789" t="s">
        <v>32</v>
      </c>
      <c r="Q320" s="789" t="s">
        <v>32</v>
      </c>
      <c r="R320" s="789" t="s">
        <v>32</v>
      </c>
      <c r="S320" s="789" t="s">
        <v>32</v>
      </c>
      <c r="T320" s="789"/>
      <c r="U320" s="789"/>
      <c r="V320" s="789" t="s">
        <v>32</v>
      </c>
      <c r="W320" s="789" t="s">
        <v>32</v>
      </c>
      <c r="X320" s="789" t="s">
        <v>32</v>
      </c>
      <c r="Y320" s="789" t="s">
        <v>32</v>
      </c>
      <c r="Z320" s="789" t="s">
        <v>32</v>
      </c>
      <c r="AA320" s="789"/>
      <c r="AB320" s="789"/>
      <c r="AC320" s="789" t="s">
        <v>32</v>
      </c>
      <c r="AD320" s="789" t="s">
        <v>32</v>
      </c>
      <c r="AE320" s="789" t="s">
        <v>32</v>
      </c>
      <c r="AF320" s="789" t="s">
        <v>32</v>
      </c>
      <c r="AG320" s="2535"/>
      <c r="AH320" s="2534"/>
      <c r="AI320" s="214"/>
      <c r="AJ320" s="124"/>
    </row>
    <row r="321" spans="1:36" ht="21" customHeight="1" x14ac:dyDescent="0.2">
      <c r="A321" s="1442"/>
      <c r="B321" s="870" t="s">
        <v>377</v>
      </c>
      <c r="C321" s="789" t="s">
        <v>32</v>
      </c>
      <c r="D321" s="789" t="s">
        <v>32</v>
      </c>
      <c r="E321" s="789" t="s">
        <v>32</v>
      </c>
      <c r="F321" s="789"/>
      <c r="G321" s="789"/>
      <c r="H321" s="789" t="s">
        <v>32</v>
      </c>
      <c r="I321" s="789" t="s">
        <v>32</v>
      </c>
      <c r="J321" s="789" t="s">
        <v>32</v>
      </c>
      <c r="K321" s="789" t="s">
        <v>32</v>
      </c>
      <c r="L321" s="789" t="s">
        <v>32</v>
      </c>
      <c r="M321" s="789"/>
      <c r="N321" s="789"/>
      <c r="O321" s="789" t="s">
        <v>32</v>
      </c>
      <c r="P321" s="789" t="s">
        <v>32</v>
      </c>
      <c r="Q321" s="789" t="s">
        <v>32</v>
      </c>
      <c r="R321" s="789" t="s">
        <v>32</v>
      </c>
      <c r="S321" s="789" t="s">
        <v>32</v>
      </c>
      <c r="T321" s="789"/>
      <c r="U321" s="789"/>
      <c r="V321" s="789" t="s">
        <v>32</v>
      </c>
      <c r="W321" s="789" t="s">
        <v>32</v>
      </c>
      <c r="X321" s="789" t="s">
        <v>32</v>
      </c>
      <c r="Y321" s="789" t="s">
        <v>32</v>
      </c>
      <c r="Z321" s="789" t="s">
        <v>32</v>
      </c>
      <c r="AA321" s="789"/>
      <c r="AB321" s="789"/>
      <c r="AC321" s="789" t="s">
        <v>32</v>
      </c>
      <c r="AD321" s="789" t="s">
        <v>32</v>
      </c>
      <c r="AE321" s="789" t="s">
        <v>32</v>
      </c>
      <c r="AF321" s="789" t="s">
        <v>32</v>
      </c>
      <c r="AG321" s="2536"/>
      <c r="AH321" s="2534"/>
      <c r="AI321" s="214"/>
      <c r="AJ321" s="124"/>
    </row>
    <row r="322" spans="1:36" ht="21" customHeight="1" x14ac:dyDescent="0.2">
      <c r="A322" s="1442"/>
      <c r="B322" s="870" t="s">
        <v>378</v>
      </c>
      <c r="C322" s="789" t="s">
        <v>32</v>
      </c>
      <c r="D322" s="789" t="s">
        <v>32</v>
      </c>
      <c r="E322" s="789" t="s">
        <v>32</v>
      </c>
      <c r="F322" s="789"/>
      <c r="G322" s="789"/>
      <c r="H322" s="798" t="s">
        <v>32</v>
      </c>
      <c r="I322" s="798" t="s">
        <v>32</v>
      </c>
      <c r="J322" s="789" t="s">
        <v>32</v>
      </c>
      <c r="K322" s="789" t="s">
        <v>32</v>
      </c>
      <c r="L322" s="789" t="s">
        <v>32</v>
      </c>
      <c r="M322" s="789"/>
      <c r="N322" s="789"/>
      <c r="O322" s="798" t="s">
        <v>32</v>
      </c>
      <c r="P322" s="798" t="s">
        <v>32</v>
      </c>
      <c r="Q322" s="789" t="s">
        <v>32</v>
      </c>
      <c r="R322" s="789" t="s">
        <v>32</v>
      </c>
      <c r="S322" s="789" t="s">
        <v>32</v>
      </c>
      <c r="T322" s="789"/>
      <c r="U322" s="789"/>
      <c r="V322" s="798" t="s">
        <v>32</v>
      </c>
      <c r="W322" s="798" t="s">
        <v>32</v>
      </c>
      <c r="X322" s="789" t="s">
        <v>32</v>
      </c>
      <c r="Y322" s="789" t="s">
        <v>32</v>
      </c>
      <c r="Z322" s="789" t="s">
        <v>32</v>
      </c>
      <c r="AA322" s="789"/>
      <c r="AB322" s="789"/>
      <c r="AC322" s="798" t="s">
        <v>32</v>
      </c>
      <c r="AD322" s="798" t="s">
        <v>32</v>
      </c>
      <c r="AE322" s="789" t="s">
        <v>32</v>
      </c>
      <c r="AF322" s="789" t="s">
        <v>32</v>
      </c>
      <c r="AG322" s="2536"/>
      <c r="AH322" s="2534"/>
      <c r="AI322" s="214"/>
      <c r="AJ322" s="124"/>
    </row>
    <row r="323" spans="1:36" ht="21" customHeight="1" x14ac:dyDescent="0.2">
      <c r="A323" s="1442"/>
      <c r="B323" s="870" t="s">
        <v>379</v>
      </c>
      <c r="C323" s="789" t="s">
        <v>32</v>
      </c>
      <c r="D323" s="789" t="s">
        <v>32</v>
      </c>
      <c r="E323" s="789" t="s">
        <v>32</v>
      </c>
      <c r="F323" s="789"/>
      <c r="G323" s="789"/>
      <c r="H323" s="789" t="s">
        <v>32</v>
      </c>
      <c r="I323" s="789" t="s">
        <v>32</v>
      </c>
      <c r="J323" s="789" t="s">
        <v>32</v>
      </c>
      <c r="K323" s="789" t="s">
        <v>32</v>
      </c>
      <c r="L323" s="789" t="s">
        <v>32</v>
      </c>
      <c r="M323" s="789"/>
      <c r="N323" s="789"/>
      <c r="O323" s="789" t="s">
        <v>32</v>
      </c>
      <c r="P323" s="789" t="s">
        <v>32</v>
      </c>
      <c r="Q323" s="789" t="s">
        <v>32</v>
      </c>
      <c r="R323" s="789" t="s">
        <v>32</v>
      </c>
      <c r="S323" s="789" t="s">
        <v>32</v>
      </c>
      <c r="T323" s="789"/>
      <c r="U323" s="789"/>
      <c r="V323" s="789" t="s">
        <v>32</v>
      </c>
      <c r="W323" s="789" t="s">
        <v>32</v>
      </c>
      <c r="X323" s="789" t="s">
        <v>32</v>
      </c>
      <c r="Y323" s="789" t="s">
        <v>32</v>
      </c>
      <c r="Z323" s="789" t="s">
        <v>32</v>
      </c>
      <c r="AA323" s="789"/>
      <c r="AB323" s="789"/>
      <c r="AC323" s="789" t="s">
        <v>32</v>
      </c>
      <c r="AD323" s="789" t="s">
        <v>32</v>
      </c>
      <c r="AE323" s="789" t="s">
        <v>32</v>
      </c>
      <c r="AF323" s="789" t="s">
        <v>32</v>
      </c>
      <c r="AG323" s="2535"/>
      <c r="AH323" s="2534"/>
      <c r="AI323" s="214"/>
      <c r="AJ323" s="124"/>
    </row>
    <row r="324" spans="1:36" ht="21" customHeight="1" x14ac:dyDescent="0.2">
      <c r="A324" s="1442"/>
      <c r="B324" s="870" t="s">
        <v>380</v>
      </c>
      <c r="C324" s="789" t="s">
        <v>32</v>
      </c>
      <c r="D324" s="789" t="s">
        <v>32</v>
      </c>
      <c r="E324" s="789" t="s">
        <v>32</v>
      </c>
      <c r="F324" s="789"/>
      <c r="G324" s="789"/>
      <c r="H324" s="789" t="s">
        <v>32</v>
      </c>
      <c r="I324" s="789" t="s">
        <v>32</v>
      </c>
      <c r="J324" s="789" t="s">
        <v>32</v>
      </c>
      <c r="K324" s="789" t="s">
        <v>32</v>
      </c>
      <c r="L324" s="789" t="s">
        <v>32</v>
      </c>
      <c r="M324" s="789"/>
      <c r="N324" s="789"/>
      <c r="O324" s="789" t="s">
        <v>32</v>
      </c>
      <c r="P324" s="789" t="s">
        <v>32</v>
      </c>
      <c r="Q324" s="789" t="s">
        <v>32</v>
      </c>
      <c r="R324" s="789" t="s">
        <v>32</v>
      </c>
      <c r="S324" s="789" t="s">
        <v>32</v>
      </c>
      <c r="T324" s="789"/>
      <c r="U324" s="789"/>
      <c r="V324" s="789" t="s">
        <v>32</v>
      </c>
      <c r="W324" s="789" t="s">
        <v>32</v>
      </c>
      <c r="X324" s="789" t="s">
        <v>32</v>
      </c>
      <c r="Y324" s="789" t="s">
        <v>32</v>
      </c>
      <c r="Z324" s="789" t="s">
        <v>32</v>
      </c>
      <c r="AA324" s="789"/>
      <c r="AB324" s="789"/>
      <c r="AC324" s="789" t="s">
        <v>32</v>
      </c>
      <c r="AD324" s="789" t="s">
        <v>32</v>
      </c>
      <c r="AE324" s="789" t="s">
        <v>32</v>
      </c>
      <c r="AF324" s="789" t="s">
        <v>32</v>
      </c>
      <c r="AG324" s="2537"/>
      <c r="AH324" s="2534"/>
      <c r="AI324" s="214"/>
      <c r="AJ324" s="124"/>
    </row>
    <row r="325" spans="1:36" ht="21" customHeight="1" x14ac:dyDescent="0.2">
      <c r="A325" s="1442"/>
      <c r="B325" s="870" t="s">
        <v>381</v>
      </c>
      <c r="C325" s="789" t="s">
        <v>32</v>
      </c>
      <c r="D325" s="789" t="s">
        <v>32</v>
      </c>
      <c r="E325" s="789" t="s">
        <v>32</v>
      </c>
      <c r="F325" s="789"/>
      <c r="G325" s="789"/>
      <c r="H325" s="789" t="s">
        <v>32</v>
      </c>
      <c r="I325" s="789" t="s">
        <v>32</v>
      </c>
      <c r="J325" s="789" t="s">
        <v>32</v>
      </c>
      <c r="K325" s="789" t="s">
        <v>32</v>
      </c>
      <c r="L325" s="789" t="s">
        <v>32</v>
      </c>
      <c r="M325" s="789"/>
      <c r="N325" s="789"/>
      <c r="O325" s="789" t="s">
        <v>32</v>
      </c>
      <c r="P325" s="789" t="s">
        <v>32</v>
      </c>
      <c r="Q325" s="789" t="s">
        <v>32</v>
      </c>
      <c r="R325" s="789" t="s">
        <v>32</v>
      </c>
      <c r="S325" s="789" t="s">
        <v>32</v>
      </c>
      <c r="T325" s="789"/>
      <c r="U325" s="789"/>
      <c r="V325" s="789" t="s">
        <v>32</v>
      </c>
      <c r="W325" s="789" t="s">
        <v>32</v>
      </c>
      <c r="X325" s="789" t="s">
        <v>32</v>
      </c>
      <c r="Y325" s="789" t="s">
        <v>32</v>
      </c>
      <c r="Z325" s="789" t="s">
        <v>32</v>
      </c>
      <c r="AA325" s="789"/>
      <c r="AB325" s="789"/>
      <c r="AC325" s="789" t="s">
        <v>32</v>
      </c>
      <c r="AD325" s="789" t="s">
        <v>32</v>
      </c>
      <c r="AE325" s="789" t="s">
        <v>32</v>
      </c>
      <c r="AF325" s="789" t="s">
        <v>32</v>
      </c>
      <c r="AG325" s="2537"/>
      <c r="AH325" s="2534"/>
      <c r="AI325" s="214"/>
      <c r="AJ325" s="124"/>
    </row>
    <row r="326" spans="1:36" ht="21" customHeight="1" x14ac:dyDescent="0.2">
      <c r="A326" s="1442"/>
      <c r="B326" s="870" t="s">
        <v>382</v>
      </c>
      <c r="C326" s="789" t="s">
        <v>32</v>
      </c>
      <c r="D326" s="789" t="s">
        <v>32</v>
      </c>
      <c r="E326" s="789" t="s">
        <v>32</v>
      </c>
      <c r="F326" s="789"/>
      <c r="G326" s="789"/>
      <c r="H326" s="789" t="s">
        <v>32</v>
      </c>
      <c r="I326" s="789" t="s">
        <v>32</v>
      </c>
      <c r="J326" s="789" t="s">
        <v>32</v>
      </c>
      <c r="K326" s="789" t="s">
        <v>32</v>
      </c>
      <c r="L326" s="789" t="s">
        <v>32</v>
      </c>
      <c r="M326" s="789"/>
      <c r="N326" s="789"/>
      <c r="O326" s="789" t="s">
        <v>32</v>
      </c>
      <c r="P326" s="789" t="s">
        <v>32</v>
      </c>
      <c r="Q326" s="789" t="s">
        <v>32</v>
      </c>
      <c r="R326" s="789" t="s">
        <v>32</v>
      </c>
      <c r="S326" s="789" t="s">
        <v>32</v>
      </c>
      <c r="T326" s="789"/>
      <c r="U326" s="789"/>
      <c r="V326" s="789" t="s">
        <v>32</v>
      </c>
      <c r="W326" s="789" t="s">
        <v>32</v>
      </c>
      <c r="X326" s="789" t="s">
        <v>32</v>
      </c>
      <c r="Y326" s="789" t="s">
        <v>32</v>
      </c>
      <c r="Z326" s="789" t="s">
        <v>32</v>
      </c>
      <c r="AA326" s="789"/>
      <c r="AB326" s="789"/>
      <c r="AC326" s="789" t="s">
        <v>32</v>
      </c>
      <c r="AD326" s="789" t="s">
        <v>32</v>
      </c>
      <c r="AE326" s="789" t="s">
        <v>32</v>
      </c>
      <c r="AF326" s="789" t="s">
        <v>32</v>
      </c>
      <c r="AG326" s="2537"/>
      <c r="AH326" s="2534"/>
      <c r="AI326" s="214"/>
      <c r="AJ326" s="124"/>
    </row>
    <row r="327" spans="1:36" ht="21" customHeight="1" x14ac:dyDescent="0.2">
      <c r="A327" s="1442"/>
      <c r="B327" s="870" t="s">
        <v>383</v>
      </c>
      <c r="C327" s="789" t="s">
        <v>32</v>
      </c>
      <c r="D327" s="789" t="s">
        <v>32</v>
      </c>
      <c r="E327" s="789" t="s">
        <v>32</v>
      </c>
      <c r="F327" s="789"/>
      <c r="G327" s="789"/>
      <c r="H327" s="789" t="s">
        <v>32</v>
      </c>
      <c r="I327" s="789" t="s">
        <v>32</v>
      </c>
      <c r="J327" s="789" t="s">
        <v>32</v>
      </c>
      <c r="K327" s="789" t="s">
        <v>32</v>
      </c>
      <c r="L327" s="789" t="s">
        <v>32</v>
      </c>
      <c r="M327" s="789"/>
      <c r="N327" s="789"/>
      <c r="O327" s="789" t="s">
        <v>32</v>
      </c>
      <c r="P327" s="789" t="s">
        <v>32</v>
      </c>
      <c r="Q327" s="789" t="s">
        <v>32</v>
      </c>
      <c r="R327" s="789" t="s">
        <v>32</v>
      </c>
      <c r="S327" s="789" t="s">
        <v>32</v>
      </c>
      <c r="T327" s="789"/>
      <c r="U327" s="789"/>
      <c r="V327" s="789" t="s">
        <v>32</v>
      </c>
      <c r="W327" s="789" t="s">
        <v>32</v>
      </c>
      <c r="X327" s="789" t="s">
        <v>32</v>
      </c>
      <c r="Y327" s="789" t="s">
        <v>32</v>
      </c>
      <c r="Z327" s="789" t="s">
        <v>32</v>
      </c>
      <c r="AA327" s="789"/>
      <c r="AB327" s="789"/>
      <c r="AC327" s="789" t="s">
        <v>32</v>
      </c>
      <c r="AD327" s="789" t="s">
        <v>32</v>
      </c>
      <c r="AE327" s="789" t="s">
        <v>32</v>
      </c>
      <c r="AF327" s="789" t="s">
        <v>32</v>
      </c>
      <c r="AG327" s="2537"/>
      <c r="AH327" s="2534"/>
      <c r="AI327" s="214"/>
      <c r="AJ327" s="124"/>
    </row>
    <row r="328" spans="1:36" ht="21" customHeight="1" x14ac:dyDescent="0.2">
      <c r="A328" s="1442"/>
      <c r="B328" s="870" t="s">
        <v>384</v>
      </c>
      <c r="C328" s="1447" t="s">
        <v>32</v>
      </c>
      <c r="D328" s="789" t="s">
        <v>32</v>
      </c>
      <c r="E328" s="789" t="s">
        <v>32</v>
      </c>
      <c r="F328" s="789"/>
      <c r="G328" s="789"/>
      <c r="H328" s="789" t="s">
        <v>32</v>
      </c>
      <c r="I328" s="789" t="s">
        <v>32</v>
      </c>
      <c r="J328" s="1447" t="s">
        <v>32</v>
      </c>
      <c r="K328" s="789" t="s">
        <v>32</v>
      </c>
      <c r="L328" s="789" t="s">
        <v>32</v>
      </c>
      <c r="M328" s="789"/>
      <c r="N328" s="789"/>
      <c r="O328" s="789" t="s">
        <v>32</v>
      </c>
      <c r="P328" s="789" t="s">
        <v>32</v>
      </c>
      <c r="Q328" s="1447" t="s">
        <v>32</v>
      </c>
      <c r="R328" s="789" t="s">
        <v>32</v>
      </c>
      <c r="S328" s="789" t="s">
        <v>32</v>
      </c>
      <c r="T328" s="789"/>
      <c r="U328" s="789"/>
      <c r="V328" s="789" t="s">
        <v>32</v>
      </c>
      <c r="W328" s="789" t="s">
        <v>32</v>
      </c>
      <c r="X328" s="1447" t="s">
        <v>32</v>
      </c>
      <c r="Y328" s="789" t="s">
        <v>32</v>
      </c>
      <c r="Z328" s="789" t="s">
        <v>32</v>
      </c>
      <c r="AA328" s="789"/>
      <c r="AB328" s="789"/>
      <c r="AC328" s="789" t="s">
        <v>32</v>
      </c>
      <c r="AD328" s="789" t="s">
        <v>32</v>
      </c>
      <c r="AE328" s="1447" t="s">
        <v>32</v>
      </c>
      <c r="AF328" s="789" t="s">
        <v>32</v>
      </c>
      <c r="AG328" s="2537"/>
      <c r="AH328" s="2534"/>
      <c r="AI328" s="214"/>
      <c r="AJ328" s="124"/>
    </row>
    <row r="329" spans="1:36" ht="21" customHeight="1" x14ac:dyDescent="0.2">
      <c r="A329" s="474"/>
      <c r="B329" s="870" t="s">
        <v>385</v>
      </c>
      <c r="C329" s="789" t="s">
        <v>32</v>
      </c>
      <c r="D329" s="789" t="s">
        <v>32</v>
      </c>
      <c r="E329" s="789" t="s">
        <v>32</v>
      </c>
      <c r="F329" s="789"/>
      <c r="G329" s="789"/>
      <c r="H329" s="789" t="s">
        <v>32</v>
      </c>
      <c r="I329" s="789" t="s">
        <v>32</v>
      </c>
      <c r="J329" s="789" t="s">
        <v>32</v>
      </c>
      <c r="K329" s="789" t="s">
        <v>32</v>
      </c>
      <c r="L329" s="789" t="s">
        <v>32</v>
      </c>
      <c r="M329" s="789"/>
      <c r="N329" s="789"/>
      <c r="O329" s="789" t="s">
        <v>32</v>
      </c>
      <c r="P329" s="789" t="s">
        <v>32</v>
      </c>
      <c r="Q329" s="789" t="s">
        <v>32</v>
      </c>
      <c r="R329" s="789" t="s">
        <v>32</v>
      </c>
      <c r="S329" s="789" t="s">
        <v>32</v>
      </c>
      <c r="T329" s="789"/>
      <c r="U329" s="789"/>
      <c r="V329" s="789" t="s">
        <v>32</v>
      </c>
      <c r="W329" s="789" t="s">
        <v>32</v>
      </c>
      <c r="X329" s="789" t="s">
        <v>32</v>
      </c>
      <c r="Y329" s="789" t="s">
        <v>32</v>
      </c>
      <c r="Z329" s="789" t="s">
        <v>32</v>
      </c>
      <c r="AA329" s="789"/>
      <c r="AB329" s="789"/>
      <c r="AC329" s="789" t="s">
        <v>32</v>
      </c>
      <c r="AD329" s="789" t="s">
        <v>32</v>
      </c>
      <c r="AE329" s="789" t="s">
        <v>32</v>
      </c>
      <c r="AF329" s="789" t="s">
        <v>32</v>
      </c>
      <c r="AG329" s="2537"/>
      <c r="AH329" s="2534"/>
      <c r="AI329" s="214"/>
      <c r="AJ329" s="124"/>
    </row>
  </sheetData>
  <protectedRanges>
    <protectedRange sqref="B170:B171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72 B174:B175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2:Z32"/>
  </mergeCells>
  <phoneticPr fontId="9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9D99-AA1A-4499-8C89-9427BEC1617B}">
  <sheetPr codeName="Ark70"/>
  <dimension ref="A1:BK336"/>
  <sheetViews>
    <sheetView topLeftCell="B7" workbookViewId="0">
      <pane xSplit="1" topLeftCell="C1" activePane="topRight" state="frozen"/>
      <selection activeCell="B1" sqref="B1"/>
      <selection pane="topRight" activeCell="B32" sqref="B32:AH36"/>
    </sheetView>
  </sheetViews>
  <sheetFormatPr defaultColWidth="9.140625" defaultRowHeight="12" x14ac:dyDescent="0.2"/>
  <cols>
    <col min="1" max="1" width="5.7109375" hidden="1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1471" t="s">
        <v>2</v>
      </c>
      <c r="C2" s="1472" t="s">
        <v>3</v>
      </c>
      <c r="D2" s="1473"/>
      <c r="E2" s="1474" t="s">
        <v>4</v>
      </c>
      <c r="F2" s="1475"/>
      <c r="G2" s="1476"/>
      <c r="H2" s="1476"/>
      <c r="I2" s="1476"/>
      <c r="J2" s="1476"/>
      <c r="K2" s="1477"/>
      <c r="L2" s="1478" t="s">
        <v>5</v>
      </c>
      <c r="M2" s="1479"/>
      <c r="N2" s="1480"/>
      <c r="O2" s="1481" t="s">
        <v>6</v>
      </c>
      <c r="P2" s="1482"/>
      <c r="Q2" s="1483"/>
      <c r="R2" s="1484"/>
      <c r="S2" s="1485" t="s">
        <v>7</v>
      </c>
      <c r="T2" s="1486"/>
      <c r="U2" s="1487"/>
      <c r="V2" s="1486"/>
      <c r="W2" s="1488" t="s">
        <v>8</v>
      </c>
      <c r="X2" s="1489"/>
      <c r="Y2" s="1490"/>
      <c r="Z2" s="106" t="s">
        <v>9</v>
      </c>
      <c r="AA2" s="1491"/>
      <c r="AB2" s="1492"/>
      <c r="AC2" s="1493"/>
      <c r="AD2" s="1494" t="s">
        <v>10</v>
      </c>
      <c r="AE2" s="1495"/>
      <c r="AF2" s="1495"/>
      <c r="AG2" s="1496"/>
      <c r="AJ2" t="s">
        <v>0</v>
      </c>
    </row>
    <row r="3" spans="1:38" ht="13.35" customHeight="1" x14ac:dyDescent="0.2">
      <c r="A3" s="1"/>
      <c r="B3" s="1497" t="s">
        <v>11</v>
      </c>
      <c r="C3" s="1498" t="s">
        <v>12</v>
      </c>
      <c r="D3" s="1499"/>
      <c r="E3" s="2160"/>
      <c r="F3" s="2161"/>
      <c r="G3" s="2161"/>
      <c r="H3" s="2162" t="s">
        <v>13</v>
      </c>
      <c r="I3" s="2163"/>
      <c r="J3" s="2163"/>
      <c r="K3" s="2164"/>
      <c r="L3" s="1500" t="s">
        <v>14</v>
      </c>
      <c r="M3" s="1501"/>
      <c r="N3" s="1502"/>
      <c r="O3" s="2163"/>
      <c r="P3" s="2163"/>
      <c r="Q3" s="2163"/>
      <c r="R3" s="2163"/>
      <c r="S3" s="2165"/>
      <c r="T3" s="2383" t="s">
        <v>15</v>
      </c>
      <c r="U3" s="2167"/>
      <c r="V3" s="2168"/>
      <c r="W3" s="2169"/>
      <c r="X3" s="2170"/>
      <c r="Y3" s="2162" t="s">
        <v>16</v>
      </c>
      <c r="Z3" s="1501"/>
      <c r="AA3" s="1501"/>
      <c r="AB3" s="1503"/>
      <c r="AC3" s="1504"/>
      <c r="AD3" s="1505" t="s">
        <v>17</v>
      </c>
      <c r="AE3" s="1506"/>
      <c r="AF3" s="1506"/>
      <c r="AG3" s="1507"/>
    </row>
    <row r="4" spans="1:38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22.35" customHeight="1" x14ac:dyDescent="0.2">
      <c r="A5" s="104" t="s">
        <v>19</v>
      </c>
      <c r="B5" s="1"/>
      <c r="C5" s="1637"/>
      <c r="D5" s="1638" t="s">
        <v>97</v>
      </c>
      <c r="E5" s="2171"/>
      <c r="F5" s="1637"/>
      <c r="G5" s="1638" t="s">
        <v>98</v>
      </c>
      <c r="H5" s="2171"/>
      <c r="I5" s="1637"/>
      <c r="J5" s="1638" t="s">
        <v>99</v>
      </c>
      <c r="K5" s="2171"/>
      <c r="L5" s="1637"/>
      <c r="M5" s="1638" t="s">
        <v>100</v>
      </c>
      <c r="N5" s="2171"/>
      <c r="O5" s="1637"/>
      <c r="P5" s="1638" t="s">
        <v>101</v>
      </c>
      <c r="Q5" s="2171"/>
      <c r="R5" s="1637"/>
      <c r="S5" s="1638" t="s">
        <v>102</v>
      </c>
      <c r="T5" s="1636"/>
      <c r="U5" s="1605"/>
      <c r="V5" s="1635" t="s">
        <v>103</v>
      </c>
      <c r="W5" s="1636"/>
    </row>
    <row r="6" spans="1:38" ht="22.35" customHeight="1" x14ac:dyDescent="0.2">
      <c r="A6" s="2172"/>
      <c r="B6" s="2173" t="s">
        <v>463</v>
      </c>
      <c r="C6" s="2174" t="s">
        <v>491</v>
      </c>
      <c r="D6" s="2175"/>
      <c r="E6" s="2176"/>
      <c r="F6" s="2177" t="s">
        <v>491</v>
      </c>
      <c r="G6" s="2178"/>
      <c r="H6" s="2178"/>
      <c r="I6" s="2174" t="s">
        <v>492</v>
      </c>
      <c r="J6" s="2178"/>
      <c r="K6" s="2176"/>
      <c r="L6" s="2177" t="s">
        <v>492</v>
      </c>
      <c r="M6" s="2178"/>
      <c r="N6" s="2176"/>
      <c r="O6" s="2177" t="s">
        <v>493</v>
      </c>
      <c r="P6" s="2178"/>
      <c r="Q6" s="2176"/>
      <c r="R6" s="2178"/>
      <c r="S6" s="2178"/>
      <c r="T6" s="2178"/>
      <c r="U6" s="2173"/>
      <c r="V6" s="2178"/>
      <c r="W6" s="2176"/>
      <c r="X6" s="2178"/>
      <c r="Y6" s="2178"/>
      <c r="Z6" s="2178"/>
      <c r="AA6" s="2178"/>
      <c r="AB6" s="2179"/>
      <c r="AC6" s="2176"/>
      <c r="AD6" s="124"/>
      <c r="AE6" s="124"/>
      <c r="AF6" s="124"/>
      <c r="AG6" s="124"/>
    </row>
    <row r="7" spans="1:38" ht="22.35" customHeight="1" x14ac:dyDescent="0.2">
      <c r="A7" s="2172"/>
      <c r="B7" s="2173" t="s">
        <v>464</v>
      </c>
      <c r="C7" s="2174" t="s">
        <v>494</v>
      </c>
      <c r="D7" s="2178"/>
      <c r="E7" s="2176"/>
      <c r="F7" s="2177" t="s">
        <v>494</v>
      </c>
      <c r="G7" s="2178"/>
      <c r="H7" s="2178"/>
      <c r="I7" s="2174" t="s">
        <v>494</v>
      </c>
      <c r="J7" s="2178"/>
      <c r="K7" s="2176"/>
      <c r="L7" s="2177" t="s">
        <v>494</v>
      </c>
      <c r="M7" s="2178"/>
      <c r="N7" s="2176"/>
      <c r="O7" s="2177" t="s">
        <v>495</v>
      </c>
      <c r="P7" s="2178"/>
      <c r="Q7" s="2176"/>
      <c r="R7" s="2178"/>
      <c r="S7" s="2178"/>
      <c r="T7" s="2178"/>
      <c r="U7" s="2173"/>
      <c r="V7" s="2178"/>
      <c r="W7" s="2176"/>
      <c r="X7" s="2178"/>
      <c r="Y7" s="2178"/>
      <c r="Z7" s="2178"/>
      <c r="AA7" s="2178"/>
      <c r="AB7" s="2180"/>
      <c r="AC7" s="2176"/>
      <c r="AD7" s="124"/>
      <c r="AE7" s="124"/>
      <c r="AF7" s="124"/>
      <c r="AG7" s="124"/>
    </row>
    <row r="8" spans="1:38" ht="22.35" customHeight="1" x14ac:dyDescent="0.2">
      <c r="A8" s="2173"/>
      <c r="B8" s="2173" t="s">
        <v>496</v>
      </c>
      <c r="C8" s="2181" t="s">
        <v>497</v>
      </c>
      <c r="D8" s="2182"/>
      <c r="E8" s="2183"/>
      <c r="F8" s="2177" t="s">
        <v>498</v>
      </c>
      <c r="G8" s="2182"/>
      <c r="H8" s="2182"/>
      <c r="I8" s="2181" t="s">
        <v>498</v>
      </c>
      <c r="J8" s="2182"/>
      <c r="K8" s="2183"/>
      <c r="L8" s="2177" t="s">
        <v>498</v>
      </c>
      <c r="M8" s="2182"/>
      <c r="N8" s="2182"/>
      <c r="O8" s="2181" t="s">
        <v>499</v>
      </c>
      <c r="P8" s="2182"/>
      <c r="Q8" s="2183"/>
      <c r="R8" s="355" t="s">
        <v>501</v>
      </c>
      <c r="S8" s="356"/>
      <c r="T8" s="356"/>
      <c r="U8" s="357" t="s">
        <v>501</v>
      </c>
      <c r="V8" s="356"/>
      <c r="W8" s="358"/>
      <c r="X8" s="2178"/>
      <c r="Y8" s="2178"/>
      <c r="Z8" s="2178"/>
      <c r="AA8" s="2178"/>
      <c r="AB8" s="2180"/>
      <c r="AC8" s="2176"/>
      <c r="AD8" s="124"/>
      <c r="AE8" s="124"/>
      <c r="AF8" s="124"/>
      <c r="AG8" s="124"/>
    </row>
    <row r="9" spans="1:38" ht="22.35" customHeight="1" x14ac:dyDescent="0.2">
      <c r="A9" s="2173"/>
      <c r="B9" s="2173" t="s">
        <v>502</v>
      </c>
      <c r="C9" s="2174" t="s">
        <v>503</v>
      </c>
      <c r="D9" s="2182"/>
      <c r="E9" s="2183"/>
      <c r="F9" s="2177" t="s">
        <v>503</v>
      </c>
      <c r="G9" s="2178"/>
      <c r="H9" s="2178"/>
      <c r="I9" s="2174" t="s">
        <v>503</v>
      </c>
      <c r="J9" s="2178"/>
      <c r="K9" s="2176"/>
      <c r="L9" s="2177" t="s">
        <v>503</v>
      </c>
      <c r="M9" s="2178"/>
      <c r="N9" s="2176"/>
      <c r="O9" s="2177" t="s">
        <v>504</v>
      </c>
      <c r="P9" s="2178"/>
      <c r="Q9" s="2176"/>
      <c r="R9" s="2177" t="s">
        <v>505</v>
      </c>
      <c r="S9" s="2178"/>
      <c r="T9" s="2178"/>
      <c r="U9" s="2174" t="s">
        <v>516</v>
      </c>
      <c r="V9" s="2178"/>
      <c r="W9" s="2176"/>
      <c r="X9" s="2178"/>
      <c r="Y9" s="2178"/>
      <c r="Z9" s="2178"/>
      <c r="AA9" s="2178"/>
      <c r="AB9" s="2180"/>
      <c r="AC9" s="2176"/>
      <c r="AD9" s="124"/>
      <c r="AE9" s="124"/>
      <c r="AF9" s="124"/>
      <c r="AG9" s="124"/>
    </row>
    <row r="10" spans="1:38" ht="22.35" customHeight="1" x14ac:dyDescent="0.2">
      <c r="A10" s="104" t="s">
        <v>25</v>
      </c>
    </row>
    <row r="11" spans="1:38" ht="22.35" customHeight="1" x14ac:dyDescent="0.2">
      <c r="A11" s="104" t="s">
        <v>26</v>
      </c>
      <c r="AH11" s="111"/>
      <c r="AI11" s="112"/>
      <c r="AJ11" s="2184" t="s">
        <v>30</v>
      </c>
    </row>
    <row r="12" spans="1:38" ht="22.35" customHeight="1" x14ac:dyDescent="0.2">
      <c r="AH12" s="117"/>
      <c r="AI12" s="117"/>
      <c r="AJ12" s="2184">
        <v>160.33000000000001</v>
      </c>
    </row>
    <row r="13" spans="1:38" ht="22.35" customHeight="1" thickBot="1" x14ac:dyDescent="0.25">
      <c r="B13" s="61" t="s">
        <v>27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5"/>
      <c r="AI13" s="115"/>
    </row>
    <row r="14" spans="1:38" ht="22.35" customHeight="1" thickBot="1" x14ac:dyDescent="0.25">
      <c r="A14" s="2538" t="s">
        <v>28</v>
      </c>
      <c r="B14" s="2539" t="s">
        <v>29</v>
      </c>
      <c r="C14" s="2540">
        <v>1</v>
      </c>
      <c r="D14" s="2541">
        <v>2</v>
      </c>
      <c r="E14" s="2541">
        <v>3</v>
      </c>
      <c r="F14" s="2540">
        <v>4</v>
      </c>
      <c r="G14" s="2540">
        <v>5</v>
      </c>
      <c r="H14" s="2540">
        <v>6</v>
      </c>
      <c r="I14" s="2540">
        <v>7</v>
      </c>
      <c r="J14" s="2540">
        <v>8</v>
      </c>
      <c r="K14" s="2541">
        <v>9</v>
      </c>
      <c r="L14" s="2541">
        <v>10</v>
      </c>
      <c r="M14" s="2540">
        <v>11</v>
      </c>
      <c r="N14" s="2540">
        <v>12</v>
      </c>
      <c r="O14" s="2540">
        <v>13</v>
      </c>
      <c r="P14" s="2540">
        <v>14</v>
      </c>
      <c r="Q14" s="2540">
        <v>15</v>
      </c>
      <c r="R14" s="2541">
        <v>16</v>
      </c>
      <c r="S14" s="2541">
        <v>17</v>
      </c>
      <c r="T14" s="2540">
        <v>18</v>
      </c>
      <c r="U14" s="2540">
        <v>19</v>
      </c>
      <c r="V14" s="2540">
        <v>20</v>
      </c>
      <c r="W14" s="2540">
        <v>21</v>
      </c>
      <c r="X14" s="2540">
        <v>22</v>
      </c>
      <c r="Y14" s="2541">
        <v>23</v>
      </c>
      <c r="Z14" s="2541">
        <v>24</v>
      </c>
      <c r="AA14" s="2541">
        <v>25</v>
      </c>
      <c r="AB14" s="2541">
        <v>26</v>
      </c>
      <c r="AC14" s="2540">
        <v>27</v>
      </c>
      <c r="AD14" s="2540">
        <v>28</v>
      </c>
      <c r="AE14" s="2540">
        <v>29</v>
      </c>
      <c r="AF14" s="2541">
        <v>30</v>
      </c>
      <c r="AG14" s="2542">
        <v>31</v>
      </c>
      <c r="AH14" s="117"/>
      <c r="AI14" s="117"/>
    </row>
    <row r="15" spans="1:38" ht="22.35" customHeight="1" x14ac:dyDescent="0.2">
      <c r="A15" s="2543">
        <v>8500</v>
      </c>
      <c r="B15" s="2544" t="s">
        <v>31</v>
      </c>
      <c r="C15" s="2545" t="s">
        <v>32</v>
      </c>
      <c r="D15" s="2545"/>
      <c r="E15" s="2546"/>
      <c r="F15" s="2546" t="s">
        <v>32</v>
      </c>
      <c r="G15" s="2545" t="s">
        <v>32</v>
      </c>
      <c r="H15" s="2545" t="s">
        <v>32</v>
      </c>
      <c r="I15" s="2547" t="s">
        <v>32</v>
      </c>
      <c r="J15" s="2547" t="s">
        <v>32</v>
      </c>
      <c r="K15" s="2545"/>
      <c r="L15" s="2546"/>
      <c r="M15" s="2547" t="s">
        <v>32</v>
      </c>
      <c r="N15" s="2547" t="s">
        <v>32</v>
      </c>
      <c r="O15" s="2548" t="s">
        <v>32</v>
      </c>
      <c r="P15" s="2545" t="s">
        <v>32</v>
      </c>
      <c r="Q15" s="2545" t="s">
        <v>32</v>
      </c>
      <c r="R15" s="2545"/>
      <c r="S15" s="2546"/>
      <c r="T15" s="2546" t="s">
        <v>32</v>
      </c>
      <c r="U15" s="2545" t="s">
        <v>32</v>
      </c>
      <c r="V15" s="2545" t="s">
        <v>32</v>
      </c>
      <c r="W15" s="2545" t="s">
        <v>32</v>
      </c>
      <c r="X15" s="2545" t="s">
        <v>32</v>
      </c>
      <c r="Y15" s="2545"/>
      <c r="Z15" s="2546"/>
      <c r="AA15" s="2546"/>
      <c r="AB15" s="2545"/>
      <c r="AC15" s="2545" t="s">
        <v>32</v>
      </c>
      <c r="AD15" s="2545" t="s">
        <v>32</v>
      </c>
      <c r="AE15" s="2545" t="s">
        <v>32</v>
      </c>
      <c r="AF15" s="2545"/>
      <c r="AG15" s="2549"/>
      <c r="AH15" s="117"/>
      <c r="AI15" s="117"/>
      <c r="AL15" t="s">
        <v>0</v>
      </c>
    </row>
    <row r="16" spans="1:38" ht="22.35" customHeight="1" x14ac:dyDescent="0.2">
      <c r="A16" s="1528" t="s">
        <v>33</v>
      </c>
      <c r="B16" s="1529"/>
      <c r="C16" s="1529"/>
      <c r="D16" s="1529"/>
      <c r="E16" s="1529"/>
      <c r="F16" s="1529"/>
      <c r="G16" s="1529"/>
      <c r="H16" s="1529"/>
      <c r="I16" s="1529"/>
      <c r="J16" s="1529"/>
      <c r="K16" s="1529"/>
      <c r="L16" s="1529"/>
      <c r="M16" s="1529"/>
      <c r="N16" s="1529"/>
      <c r="O16" s="1529"/>
      <c r="P16" s="1529"/>
      <c r="Q16" s="1529"/>
      <c r="R16" s="1529"/>
      <c r="S16" s="1529"/>
      <c r="T16" s="1529"/>
      <c r="U16" s="1529"/>
      <c r="V16" s="1529"/>
      <c r="W16" s="1529"/>
      <c r="X16" s="1529"/>
      <c r="Y16" s="1529"/>
      <c r="Z16" s="1529"/>
      <c r="AA16" s="1529"/>
      <c r="AB16" s="1529"/>
      <c r="AC16" s="1529"/>
      <c r="AD16" s="1529"/>
      <c r="AE16" s="1529"/>
      <c r="AF16" s="1529"/>
      <c r="AG16" s="1530"/>
      <c r="AH16" s="117"/>
      <c r="AI16" s="117"/>
    </row>
    <row r="17" spans="1:40" ht="22.35" customHeight="1" x14ac:dyDescent="0.2">
      <c r="A17" s="1531">
        <v>8546</v>
      </c>
      <c r="B17" s="1532" t="s">
        <v>38</v>
      </c>
      <c r="C17" s="1534" t="s">
        <v>460</v>
      </c>
      <c r="D17" s="1533" t="s">
        <v>37</v>
      </c>
      <c r="E17" s="1533" t="s">
        <v>37</v>
      </c>
      <c r="F17" s="1536" t="s">
        <v>36</v>
      </c>
      <c r="G17" s="1536" t="s">
        <v>36</v>
      </c>
      <c r="H17" s="1536" t="s">
        <v>36</v>
      </c>
      <c r="I17" s="1533" t="s">
        <v>36</v>
      </c>
      <c r="J17" s="1534" t="s">
        <v>36</v>
      </c>
      <c r="K17" s="1536" t="s">
        <v>35</v>
      </c>
      <c r="L17" s="1533" t="s">
        <v>35</v>
      </c>
      <c r="M17" s="1533" t="s">
        <v>461</v>
      </c>
      <c r="N17" s="1533" t="s">
        <v>461</v>
      </c>
      <c r="O17" s="1668" t="s">
        <v>461</v>
      </c>
      <c r="P17" s="1668" t="s">
        <v>517</v>
      </c>
      <c r="Q17" s="1547" t="s">
        <v>461</v>
      </c>
      <c r="R17" s="1533"/>
      <c r="S17" s="1533"/>
      <c r="T17" s="1533" t="s">
        <v>36</v>
      </c>
      <c r="U17" s="1533" t="s">
        <v>36</v>
      </c>
      <c r="V17" s="1533" t="s">
        <v>36</v>
      </c>
      <c r="W17" s="1533" t="s">
        <v>36</v>
      </c>
      <c r="X17" s="1533" t="s">
        <v>36</v>
      </c>
      <c r="Y17" s="1533" t="s">
        <v>0</v>
      </c>
      <c r="Z17" s="1533"/>
      <c r="AA17" s="1533" t="s">
        <v>460</v>
      </c>
      <c r="AB17" s="1533" t="s">
        <v>460</v>
      </c>
      <c r="AC17" s="1533" t="s">
        <v>460</v>
      </c>
      <c r="AD17" s="1533" t="s">
        <v>460</v>
      </c>
      <c r="AE17" s="1534" t="s">
        <v>460</v>
      </c>
      <c r="AF17" s="1533" t="s">
        <v>37</v>
      </c>
      <c r="AG17" s="1533" t="s">
        <v>37</v>
      </c>
      <c r="AH17" s="117"/>
      <c r="AI17" s="117"/>
    </row>
    <row r="18" spans="1:40" ht="22.35" customHeight="1" x14ac:dyDescent="0.2">
      <c r="A18" s="1605"/>
      <c r="B18" s="1532" t="s">
        <v>519</v>
      </c>
      <c r="C18" s="1661" t="s">
        <v>36</v>
      </c>
      <c r="D18" s="1535" t="s">
        <v>35</v>
      </c>
      <c r="E18" s="1535" t="s">
        <v>35</v>
      </c>
      <c r="F18" s="1605" t="s">
        <v>461</v>
      </c>
      <c r="G18" s="1605" t="s">
        <v>461</v>
      </c>
      <c r="H18" s="1605" t="s">
        <v>461</v>
      </c>
      <c r="I18" s="1605" t="s">
        <v>461</v>
      </c>
      <c r="J18" s="1661" t="s">
        <v>461</v>
      </c>
      <c r="K18" s="1605"/>
      <c r="L18" s="1605"/>
      <c r="M18" s="1605" t="s">
        <v>36</v>
      </c>
      <c r="N18" s="1605" t="s">
        <v>36</v>
      </c>
      <c r="O18" s="1605" t="s">
        <v>36</v>
      </c>
      <c r="P18" s="1661" t="s">
        <v>36</v>
      </c>
      <c r="Q18" s="1661" t="s">
        <v>36</v>
      </c>
      <c r="R18" s="2550"/>
      <c r="S18" s="1605"/>
      <c r="T18" s="1668" t="s">
        <v>460</v>
      </c>
      <c r="U18" s="1668" t="s">
        <v>507</v>
      </c>
      <c r="V18" s="1684" t="s">
        <v>460</v>
      </c>
      <c r="W18" s="1684" t="s">
        <v>460</v>
      </c>
      <c r="X18" s="1605" t="s">
        <v>460</v>
      </c>
      <c r="Y18" s="1605" t="s">
        <v>37</v>
      </c>
      <c r="Z18" s="1605" t="s">
        <v>37</v>
      </c>
      <c r="AA18" s="1605" t="s">
        <v>36</v>
      </c>
      <c r="AB18" s="1605" t="s">
        <v>36</v>
      </c>
      <c r="AC18" s="1605" t="s">
        <v>36</v>
      </c>
      <c r="AD18" s="1605" t="s">
        <v>36</v>
      </c>
      <c r="AE18" s="1605" t="s">
        <v>36</v>
      </c>
      <c r="AF18" s="1605" t="s">
        <v>35</v>
      </c>
      <c r="AG18" s="1605" t="s">
        <v>35</v>
      </c>
      <c r="AH18" s="117"/>
      <c r="AI18" s="117"/>
      <c r="AK18" t="s">
        <v>0</v>
      </c>
    </row>
    <row r="19" spans="1:40" ht="22.35" customHeight="1" x14ac:dyDescent="0.2">
      <c r="A19" s="1531">
        <v>8500</v>
      </c>
      <c r="B19" s="1532" t="s">
        <v>52</v>
      </c>
      <c r="C19" s="1536" t="s">
        <v>461</v>
      </c>
      <c r="D19" s="1533"/>
      <c r="E19" s="1533"/>
      <c r="F19" s="1533" t="s">
        <v>36</v>
      </c>
      <c r="G19" s="1533" t="s">
        <v>36</v>
      </c>
      <c r="H19" s="1533" t="s">
        <v>36</v>
      </c>
      <c r="I19" s="1526" t="s">
        <v>36</v>
      </c>
      <c r="J19" s="1533" t="s">
        <v>36</v>
      </c>
      <c r="K19" s="1533"/>
      <c r="L19" s="1533"/>
      <c r="M19" s="1547" t="s">
        <v>460</v>
      </c>
      <c r="N19" s="1680" t="s">
        <v>460</v>
      </c>
      <c r="O19" s="1680" t="s">
        <v>460</v>
      </c>
      <c r="P19" s="1813" t="s">
        <v>460</v>
      </c>
      <c r="Q19" s="1813" t="s">
        <v>460</v>
      </c>
      <c r="R19" s="1813" t="s">
        <v>37</v>
      </c>
      <c r="S19" s="1547" t="s">
        <v>37</v>
      </c>
      <c r="T19" s="1533" t="s">
        <v>36</v>
      </c>
      <c r="U19" s="2551" t="s">
        <v>460</v>
      </c>
      <c r="V19" s="1684" t="s">
        <v>36</v>
      </c>
      <c r="W19" s="1534" t="s">
        <v>36</v>
      </c>
      <c r="X19" s="1533" t="s">
        <v>36</v>
      </c>
      <c r="Y19" s="1536" t="s">
        <v>35</v>
      </c>
      <c r="Z19" s="1536" t="s">
        <v>35</v>
      </c>
      <c r="AA19" s="1536" t="s">
        <v>461</v>
      </c>
      <c r="AB19" s="1536" t="s">
        <v>461</v>
      </c>
      <c r="AC19" s="1813" t="s">
        <v>461</v>
      </c>
      <c r="AD19" s="1547" t="s">
        <v>461</v>
      </c>
      <c r="AE19" s="1813" t="s">
        <v>461</v>
      </c>
      <c r="AF19" s="1533"/>
      <c r="AG19" s="1533"/>
      <c r="AH19" s="115"/>
      <c r="AI19" s="115"/>
      <c r="AJ19" s="268"/>
      <c r="AK19" s="268"/>
      <c r="AL19" s="268"/>
      <c r="AM19" s="268"/>
      <c r="AN19" s="268"/>
    </row>
    <row r="20" spans="1:40" ht="22.35" customHeight="1" x14ac:dyDescent="0.2">
      <c r="A20" s="1531">
        <v>8546</v>
      </c>
      <c r="B20" s="1549" t="s">
        <v>42</v>
      </c>
      <c r="C20" s="1534" t="s">
        <v>36</v>
      </c>
      <c r="D20" s="1550"/>
      <c r="E20" s="1550"/>
      <c r="F20" s="1533" t="s">
        <v>460</v>
      </c>
      <c r="G20" s="1533" t="s">
        <v>460</v>
      </c>
      <c r="H20" s="1533" t="s">
        <v>460</v>
      </c>
      <c r="I20" s="1533" t="s">
        <v>460</v>
      </c>
      <c r="J20" s="1536" t="s">
        <v>460</v>
      </c>
      <c r="K20" s="1536" t="s">
        <v>37</v>
      </c>
      <c r="L20" s="1533" t="s">
        <v>37</v>
      </c>
      <c r="M20" s="1536" t="s">
        <v>36</v>
      </c>
      <c r="N20" s="1536" t="s">
        <v>36</v>
      </c>
      <c r="O20" s="1533" t="s">
        <v>36</v>
      </c>
      <c r="P20" s="1536" t="s">
        <v>36</v>
      </c>
      <c r="Q20" s="1536" t="s">
        <v>36</v>
      </c>
      <c r="R20" s="1536" t="s">
        <v>35</v>
      </c>
      <c r="S20" s="1536" t="s">
        <v>35</v>
      </c>
      <c r="T20" s="1536" t="s">
        <v>461</v>
      </c>
      <c r="U20" s="1535" t="s">
        <v>461</v>
      </c>
      <c r="V20" s="1535" t="s">
        <v>461</v>
      </c>
      <c r="W20" s="1533" t="s">
        <v>461</v>
      </c>
      <c r="X20" s="1533" t="s">
        <v>461</v>
      </c>
      <c r="Y20" s="1533"/>
      <c r="Z20" s="1533"/>
      <c r="AA20" s="1533" t="s">
        <v>36</v>
      </c>
      <c r="AB20" s="1533" t="s">
        <v>36</v>
      </c>
      <c r="AC20" s="1551" t="s">
        <v>36</v>
      </c>
      <c r="AD20" s="1533" t="s">
        <v>36</v>
      </c>
      <c r="AE20" s="1534" t="s">
        <v>36</v>
      </c>
      <c r="AF20" s="1550"/>
      <c r="AG20" s="1550"/>
      <c r="AH20" s="117"/>
      <c r="AI20" s="117"/>
      <c r="AJ20" s="124"/>
      <c r="AK20" s="124"/>
      <c r="AL20" s="124"/>
      <c r="AM20" s="217"/>
      <c r="AN20" s="217"/>
    </row>
    <row r="21" spans="1:40" ht="22.35" customHeight="1" x14ac:dyDescent="0.2">
      <c r="A21" s="1531">
        <v>8546</v>
      </c>
      <c r="B21" s="1532" t="s">
        <v>41</v>
      </c>
      <c r="C21" s="1533" t="s">
        <v>463</v>
      </c>
      <c r="D21" s="1534"/>
      <c r="E21" s="1533"/>
      <c r="F21" s="1536" t="s">
        <v>464</v>
      </c>
      <c r="G21" s="1533" t="s">
        <v>464</v>
      </c>
      <c r="H21" s="1533" t="s">
        <v>464</v>
      </c>
      <c r="I21" s="1534" t="s">
        <v>464</v>
      </c>
      <c r="J21" s="2260" t="s">
        <v>464</v>
      </c>
      <c r="K21" s="1533"/>
      <c r="L21" s="1533"/>
      <c r="M21" s="1526" t="s">
        <v>463</v>
      </c>
      <c r="N21" s="1526" t="s">
        <v>463</v>
      </c>
      <c r="O21" s="1526" t="s">
        <v>463</v>
      </c>
      <c r="P21" s="1526" t="s">
        <v>463</v>
      </c>
      <c r="Q21" s="1526" t="s">
        <v>463</v>
      </c>
      <c r="R21" s="1526"/>
      <c r="S21" s="1526"/>
      <c r="T21" s="1533" t="s">
        <v>464</v>
      </c>
      <c r="U21" s="1533" t="s">
        <v>464</v>
      </c>
      <c r="V21" s="1533" t="s">
        <v>464</v>
      </c>
      <c r="W21" s="2552" t="s">
        <v>464</v>
      </c>
      <c r="X21" s="2553" t="s">
        <v>464</v>
      </c>
      <c r="Y21" s="1533"/>
      <c r="Z21" s="1533"/>
      <c r="AA21" s="1868" t="s">
        <v>463</v>
      </c>
      <c r="AB21" s="1868" t="s">
        <v>463</v>
      </c>
      <c r="AC21" s="2554" t="s">
        <v>463</v>
      </c>
      <c r="AD21" s="2554" t="s">
        <v>463</v>
      </c>
      <c r="AE21" s="1547" t="s">
        <v>463</v>
      </c>
      <c r="AF21" s="1534"/>
      <c r="AG21" s="1533"/>
      <c r="AH21" s="117"/>
      <c r="AI21" s="117"/>
      <c r="AJ21" s="124"/>
      <c r="AK21" s="124"/>
      <c r="AL21" s="124"/>
      <c r="AM21" s="217"/>
      <c r="AN21" s="217"/>
    </row>
    <row r="22" spans="1:40" ht="22.35" customHeight="1" thickBot="1" x14ac:dyDescent="0.25">
      <c r="A22" s="2193">
        <v>8546</v>
      </c>
      <c r="B22" s="1928" t="s">
        <v>34</v>
      </c>
      <c r="C22" s="1694" t="s">
        <v>464</v>
      </c>
      <c r="D22" s="1694"/>
      <c r="E22" s="1694"/>
      <c r="F22" s="1694" t="s">
        <v>463</v>
      </c>
      <c r="G22" s="1694" t="s">
        <v>463</v>
      </c>
      <c r="H22" s="2396" t="s">
        <v>463</v>
      </c>
      <c r="I22" s="2396" t="s">
        <v>463</v>
      </c>
      <c r="J22" s="2260" t="s">
        <v>463</v>
      </c>
      <c r="K22" s="2259" t="s">
        <v>0</v>
      </c>
      <c r="L22" s="2201" t="s">
        <v>0</v>
      </c>
      <c r="M22" s="1685" t="s">
        <v>464</v>
      </c>
      <c r="N22" s="1694" t="s">
        <v>464</v>
      </c>
      <c r="O22" s="1694" t="s">
        <v>464</v>
      </c>
      <c r="P22" s="1698" t="s">
        <v>464</v>
      </c>
      <c r="Q22" s="2200" t="s">
        <v>464</v>
      </c>
      <c r="R22" s="2201"/>
      <c r="S22" s="2202"/>
      <c r="T22" s="2200" t="s">
        <v>463</v>
      </c>
      <c r="U22" s="2200" t="s">
        <v>463</v>
      </c>
      <c r="V22" s="2201" t="s">
        <v>463</v>
      </c>
      <c r="W22" s="2201" t="s">
        <v>463</v>
      </c>
      <c r="X22" s="2201" t="s">
        <v>463</v>
      </c>
      <c r="Y22" s="2201"/>
      <c r="Z22" s="2201"/>
      <c r="AA22" s="2201" t="s">
        <v>464</v>
      </c>
      <c r="AB22" s="2201" t="s">
        <v>464</v>
      </c>
      <c r="AC22" s="2555" t="s">
        <v>464</v>
      </c>
      <c r="AD22" s="2555" t="s">
        <v>464</v>
      </c>
      <c r="AE22" s="2556" t="s">
        <v>464</v>
      </c>
      <c r="AF22" s="1694"/>
      <c r="AG22" s="1694"/>
      <c r="AH22" s="117"/>
      <c r="AI22" s="117"/>
      <c r="AJ22" s="124"/>
      <c r="AK22" s="124"/>
      <c r="AM22" s="217"/>
      <c r="AN22" s="217"/>
    </row>
    <row r="23" spans="1:40" ht="22.35" customHeight="1" thickBot="1" x14ac:dyDescent="0.25">
      <c r="A23" s="2557" t="s">
        <v>43</v>
      </c>
      <c r="B23" s="2558"/>
      <c r="C23" s="2559"/>
      <c r="D23" s="2559"/>
      <c r="E23" s="2559"/>
      <c r="F23" s="2559"/>
      <c r="G23" s="2559"/>
      <c r="H23" s="2559"/>
      <c r="I23" s="2559"/>
      <c r="J23" s="2559"/>
      <c r="K23" s="2559"/>
      <c r="L23" s="2559"/>
      <c r="M23" s="2559"/>
      <c r="N23" s="2559"/>
      <c r="O23" s="2559"/>
      <c r="P23" s="2559"/>
      <c r="Q23" s="2559"/>
      <c r="R23" s="2559"/>
      <c r="S23" s="2559"/>
      <c r="T23" s="2559"/>
      <c r="U23" s="2559"/>
      <c r="V23" s="2559"/>
      <c r="W23" s="2559"/>
      <c r="X23" s="2559"/>
      <c r="Y23" s="2559"/>
      <c r="Z23" s="2559"/>
      <c r="AA23" s="2559"/>
      <c r="AB23" s="2559"/>
      <c r="AC23" s="2559"/>
      <c r="AD23" s="2559"/>
      <c r="AE23" s="2559"/>
      <c r="AF23" s="2559"/>
      <c r="AG23" s="2560"/>
      <c r="AJ23" s="2184" t="s">
        <v>30</v>
      </c>
      <c r="AK23" s="2184" t="s">
        <v>44</v>
      </c>
      <c r="AL23" s="2184" t="s">
        <v>45</v>
      </c>
      <c r="AM23" s="2184" t="s">
        <v>46</v>
      </c>
      <c r="AN23" s="2184" t="s">
        <v>47</v>
      </c>
    </row>
    <row r="24" spans="1:40" ht="22.35" customHeight="1" thickBot="1" x14ac:dyDescent="0.25">
      <c r="A24" s="2400">
        <v>8500</v>
      </c>
      <c r="B24" s="2401" t="s">
        <v>49</v>
      </c>
      <c r="C24" s="2403" t="s">
        <v>32</v>
      </c>
      <c r="D24" s="2403"/>
      <c r="E24" s="2404"/>
      <c r="F24" s="2404" t="s">
        <v>32</v>
      </c>
      <c r="G24" s="2561" t="s">
        <v>32</v>
      </c>
      <c r="H24" s="2403" t="s">
        <v>32</v>
      </c>
      <c r="I24" s="2562" t="s">
        <v>32</v>
      </c>
      <c r="J24" s="2562" t="s">
        <v>32</v>
      </c>
      <c r="K24" s="2562"/>
      <c r="L24" s="972"/>
      <c r="M24" s="972" t="s">
        <v>32</v>
      </c>
      <c r="N24" s="2562" t="s">
        <v>32</v>
      </c>
      <c r="O24" s="2563" t="s">
        <v>32</v>
      </c>
      <c r="P24" s="2563" t="s">
        <v>32</v>
      </c>
      <c r="Q24" s="2561" t="s">
        <v>32</v>
      </c>
      <c r="R24" s="2562"/>
      <c r="S24" s="972"/>
      <c r="T24" s="2563" t="s">
        <v>32</v>
      </c>
      <c r="U24" s="2404" t="s">
        <v>32</v>
      </c>
      <c r="V24" s="2562" t="s">
        <v>32</v>
      </c>
      <c r="W24" s="2410" t="s">
        <v>32</v>
      </c>
      <c r="X24" s="2410" t="s">
        <v>32</v>
      </c>
      <c r="Y24" s="2462" t="s">
        <v>142</v>
      </c>
      <c r="Z24" s="2404"/>
      <c r="AA24" s="2404"/>
      <c r="AB24" s="2403"/>
      <c r="AC24" s="2403" t="s">
        <v>32</v>
      </c>
      <c r="AD24" s="972" t="s">
        <v>32</v>
      </c>
      <c r="AE24" s="2406" t="s">
        <v>32</v>
      </c>
      <c r="AF24" s="2403"/>
      <c r="AG24" s="2564"/>
      <c r="AJ24" s="2213"/>
      <c r="AK24" s="2213"/>
      <c r="AL24" s="2213" t="str">
        <f>IF(AJ24="","",SUM(AJ24:AK24))</f>
        <v/>
      </c>
      <c r="AM24" s="2214" t="str">
        <f t="shared" ref="AM24:AM26" si="0">IF(AJ24="","",AL24-NormTid)</f>
        <v/>
      </c>
      <c r="AN24" s="2214" t="str">
        <f>IF(AM24="","",AM24+'September 2023'!AN48)</f>
        <v/>
      </c>
    </row>
    <row r="25" spans="1:40" ht="22.35" customHeight="1" x14ac:dyDescent="0.2">
      <c r="A25" s="2219"/>
      <c r="B25" s="870" t="s">
        <v>156</v>
      </c>
      <c r="C25" s="1604" t="s">
        <v>460</v>
      </c>
      <c r="D25" s="1948" t="s">
        <v>37</v>
      </c>
      <c r="E25" s="1948" t="s">
        <v>37</v>
      </c>
      <c r="F25" s="1604" t="s">
        <v>36</v>
      </c>
      <c r="G25" s="1526" t="s">
        <v>36</v>
      </c>
      <c r="H25" s="2565" t="s">
        <v>36</v>
      </c>
      <c r="I25" s="779" t="s">
        <v>36</v>
      </c>
      <c r="J25" s="779" t="s">
        <v>36</v>
      </c>
      <c r="K25" s="779"/>
      <c r="L25" s="779"/>
      <c r="M25" s="789" t="s">
        <v>460</v>
      </c>
      <c r="N25" s="779" t="s">
        <v>460</v>
      </c>
      <c r="O25" s="789" t="s">
        <v>460</v>
      </c>
      <c r="P25" s="789" t="s">
        <v>460</v>
      </c>
      <c r="Q25" s="789" t="s">
        <v>461</v>
      </c>
      <c r="R25" s="789" t="s">
        <v>37</v>
      </c>
      <c r="S25" s="789" t="s">
        <v>37</v>
      </c>
      <c r="T25" s="2566" t="s">
        <v>36</v>
      </c>
      <c r="U25" s="1533" t="s">
        <v>36</v>
      </c>
      <c r="V25" s="1533" t="s">
        <v>36</v>
      </c>
      <c r="W25" s="1533">
        <v>5</v>
      </c>
      <c r="X25" s="1867" t="s">
        <v>36</v>
      </c>
      <c r="Y25" s="1605" t="s">
        <v>0</v>
      </c>
      <c r="Z25" s="1605" t="s">
        <v>0</v>
      </c>
      <c r="AA25" s="2220"/>
      <c r="AB25" s="2221"/>
      <c r="AC25" s="1868" t="s">
        <v>463</v>
      </c>
      <c r="AD25" s="1868" t="s">
        <v>463</v>
      </c>
      <c r="AE25" s="1868" t="s">
        <v>463</v>
      </c>
      <c r="AF25" s="2219"/>
      <c r="AG25" s="2567" t="s">
        <v>80</v>
      </c>
      <c r="AH25" s="124"/>
      <c r="AJ25" s="2213">
        <v>141.44999999999999</v>
      </c>
      <c r="AK25" s="2213">
        <v>9</v>
      </c>
      <c r="AL25" s="2213">
        <f t="shared" ref="AL25:AL26" si="1">IF(AJ25="","",SUM(AJ25:AK25))</f>
        <v>150.44999999999999</v>
      </c>
      <c r="AM25" s="2214">
        <f t="shared" si="0"/>
        <v>-9.8800000000000239</v>
      </c>
      <c r="AN25" s="2214">
        <f>IF(AM25="","",AM25+'November 2023'!AN26)</f>
        <v>9.9199999999998951</v>
      </c>
    </row>
    <row r="26" spans="1:40" ht="22.35" customHeight="1" thickBot="1" x14ac:dyDescent="0.25">
      <c r="A26" s="332"/>
      <c r="B26" s="333" t="s">
        <v>53</v>
      </c>
      <c r="C26" s="334" t="s">
        <v>32</v>
      </c>
      <c r="D26" s="334"/>
      <c r="E26" s="335"/>
      <c r="F26" s="335" t="s">
        <v>32</v>
      </c>
      <c r="G26" s="334" t="s">
        <v>32</v>
      </c>
      <c r="H26" s="334" t="s">
        <v>32</v>
      </c>
      <c r="I26" s="265" t="s">
        <v>32</v>
      </c>
      <c r="J26" s="265" t="s">
        <v>32</v>
      </c>
      <c r="K26" s="265"/>
      <c r="L26" s="263"/>
      <c r="M26" s="263" t="s">
        <v>32</v>
      </c>
      <c r="N26" s="284" t="s">
        <v>32</v>
      </c>
      <c r="O26" s="265" t="s">
        <v>32</v>
      </c>
      <c r="P26" s="265" t="s">
        <v>32</v>
      </c>
      <c r="Q26" s="265" t="s">
        <v>32</v>
      </c>
      <c r="R26" s="284"/>
      <c r="S26" s="263"/>
      <c r="T26" s="335" t="s">
        <v>32</v>
      </c>
      <c r="U26" s="334" t="s">
        <v>32</v>
      </c>
      <c r="V26" s="350" t="s">
        <v>32</v>
      </c>
      <c r="W26" s="334" t="s">
        <v>32</v>
      </c>
      <c r="X26" s="265" t="s">
        <v>32</v>
      </c>
      <c r="Y26" s="334"/>
      <c r="Z26" s="335"/>
      <c r="AA26" s="335"/>
      <c r="AB26" s="334"/>
      <c r="AC26" s="366" t="s">
        <v>32</v>
      </c>
      <c r="AD26" s="366" t="s">
        <v>32</v>
      </c>
      <c r="AE26" s="366" t="s">
        <v>32</v>
      </c>
      <c r="AF26" s="334"/>
      <c r="AG26" s="340"/>
      <c r="AH26" s="124"/>
      <c r="AJ26" s="2213">
        <v>154</v>
      </c>
      <c r="AK26" s="2213"/>
      <c r="AL26" s="2213">
        <f t="shared" si="1"/>
        <v>154</v>
      </c>
      <c r="AM26" s="2214">
        <f t="shared" si="0"/>
        <v>-6.3300000000000125</v>
      </c>
      <c r="AN26" s="2214"/>
    </row>
    <row r="27" spans="1:40" ht="22.35" customHeight="1" thickBot="1" x14ac:dyDescent="0.25">
      <c r="A27" s="209"/>
      <c r="B27" s="129"/>
      <c r="C27">
        <v>3</v>
      </c>
      <c r="D27" t="s">
        <v>0</v>
      </c>
      <c r="E27" t="s">
        <v>0</v>
      </c>
      <c r="I27" s="146" t="s">
        <v>125</v>
      </c>
      <c r="J27" s="1535"/>
      <c r="M27" s="129" t="s">
        <v>0</v>
      </c>
      <c r="N27" s="146" t="s">
        <v>0</v>
      </c>
      <c r="O27" s="129" t="s">
        <v>0</v>
      </c>
      <c r="P27" s="146" t="s">
        <v>0</v>
      </c>
      <c r="Q27" s="129" t="s">
        <v>0</v>
      </c>
      <c r="S27" s="1957"/>
      <c r="T27" s="129">
        <v>4</v>
      </c>
      <c r="U27" s="129"/>
      <c r="V27" s="129" t="s">
        <v>0</v>
      </c>
      <c r="W27" s="129" t="s">
        <v>296</v>
      </c>
      <c r="X27" s="335" t="s">
        <v>528</v>
      </c>
      <c r="Y27" s="1957"/>
      <c r="Z27" s="335" t="s">
        <v>0</v>
      </c>
      <c r="AC27" s="129"/>
      <c r="AD27" s="129"/>
      <c r="AF27" t="s">
        <v>0</v>
      </c>
    </row>
    <row r="28" spans="1:40" ht="22.35" customHeight="1" thickBot="1" x14ac:dyDescent="0.25">
      <c r="A28" s="209"/>
      <c r="B28" s="129"/>
      <c r="G28">
        <v>9</v>
      </c>
      <c r="I28" t="s">
        <v>163</v>
      </c>
      <c r="J28" t="s">
        <v>0</v>
      </c>
      <c r="K28" s="798"/>
      <c r="M28" s="129" t="s">
        <v>0</v>
      </c>
      <c r="N28" s="146" t="s">
        <v>0</v>
      </c>
      <c r="P28" s="2568" t="s">
        <v>0</v>
      </c>
      <c r="Q28" s="2568" t="s">
        <v>0</v>
      </c>
      <c r="R28" s="2568" t="s">
        <v>0</v>
      </c>
      <c r="S28" s="2568" t="s">
        <v>0</v>
      </c>
      <c r="T28" s="2569"/>
      <c r="U28" s="129" t="s">
        <v>0</v>
      </c>
      <c r="V28" s="129">
        <v>3</v>
      </c>
      <c r="W28" s="129">
        <v>3</v>
      </c>
      <c r="X28" s="129">
        <v>3</v>
      </c>
      <c r="Y28" s="129"/>
      <c r="Z28" s="129" t="s">
        <v>0</v>
      </c>
      <c r="AF28" s="2568" t="s">
        <v>529</v>
      </c>
      <c r="AG28" s="2567" t="s">
        <v>0</v>
      </c>
    </row>
    <row r="29" spans="1:40" ht="22.35" customHeight="1" x14ac:dyDescent="0.2">
      <c r="A29" s="209"/>
      <c r="B29" s="129"/>
      <c r="C29" s="2570"/>
      <c r="D29" s="2570" t="s">
        <v>0</v>
      </c>
      <c r="F29" s="48" t="s">
        <v>0</v>
      </c>
      <c r="G29" s="48"/>
      <c r="H29" s="48"/>
      <c r="I29" s="146">
        <v>4</v>
      </c>
      <c r="J29" s="129" t="s">
        <v>0</v>
      </c>
      <c r="K29" s="235"/>
      <c r="L29" s="2571"/>
      <c r="R29" t="s">
        <v>0</v>
      </c>
      <c r="T29" s="2568" t="s">
        <v>411</v>
      </c>
      <c r="U29" s="2568" t="s">
        <v>0</v>
      </c>
      <c r="V29" s="2568" t="s">
        <v>411</v>
      </c>
      <c r="W29" s="2568" t="s">
        <v>411</v>
      </c>
      <c r="X29" s="2568"/>
      <c r="Y29" s="2572" t="s">
        <v>0</v>
      </c>
      <c r="Z29" s="2568" t="s">
        <v>0</v>
      </c>
      <c r="AC29" s="48" t="s">
        <v>0</v>
      </c>
      <c r="AD29" s="48" t="s">
        <v>0</v>
      </c>
      <c r="AE29" s="48" t="s">
        <v>0</v>
      </c>
    </row>
    <row r="30" spans="1:40" ht="22.35" customHeight="1" thickBot="1" x14ac:dyDescent="0.25">
      <c r="A30" s="209"/>
      <c r="B30" s="129"/>
      <c r="C30" s="285"/>
      <c r="D30" s="285"/>
      <c r="F30" s="48"/>
      <c r="G30" s="48"/>
      <c r="H30" s="48"/>
      <c r="I30" s="146"/>
      <c r="J30" s="129"/>
      <c r="K30" s="235"/>
      <c r="L30" s="124"/>
      <c r="T30" s="2573" t="s">
        <v>0</v>
      </c>
      <c r="U30" s="2573" t="s">
        <v>0</v>
      </c>
      <c r="V30" s="2573" t="s">
        <v>0</v>
      </c>
      <c r="W30" s="2573" t="s">
        <v>0</v>
      </c>
      <c r="X30" s="2573"/>
      <c r="Y30" s="126"/>
      <c r="Z30" s="141"/>
      <c r="AC30" s="48"/>
      <c r="AD30" s="48"/>
      <c r="AE30" s="48"/>
    </row>
    <row r="31" spans="1:40" ht="22.35" customHeight="1" x14ac:dyDescent="0.2">
      <c r="A31" s="209"/>
      <c r="B31" s="129"/>
      <c r="C31" s="285"/>
      <c r="D31" s="285"/>
      <c r="F31" s="48"/>
      <c r="G31" s="48"/>
      <c r="H31" s="48"/>
      <c r="I31" s="146"/>
      <c r="J31" s="129"/>
      <c r="K31" s="235"/>
      <c r="L31" s="124"/>
      <c r="Q31" s="2568" t="s">
        <v>0</v>
      </c>
      <c r="R31" s="2568" t="s">
        <v>0</v>
      </c>
      <c r="S31" s="2568" t="s">
        <v>0</v>
      </c>
      <c r="T31" s="2562" t="s">
        <v>0</v>
      </c>
      <c r="U31" s="2562" t="s">
        <v>0</v>
      </c>
      <c r="V31" s="2562" t="s">
        <v>0</v>
      </c>
      <c r="W31" s="48"/>
      <c r="X31" s="48"/>
      <c r="Y31" s="126"/>
      <c r="Z31" s="141"/>
      <c r="AC31" s="48"/>
      <c r="AD31" s="48"/>
      <c r="AE31" s="48"/>
    </row>
    <row r="32" spans="1:40" ht="12.75" customHeight="1" thickBot="1" x14ac:dyDescent="0.25">
      <c r="A32" s="104" t="s">
        <v>55</v>
      </c>
      <c r="B32" s="104" t="s">
        <v>55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798"/>
      <c r="AD32" s="146"/>
      <c r="AE32" s="48"/>
      <c r="AF32" s="48"/>
      <c r="AG32" s="48"/>
      <c r="AH32" s="48"/>
      <c r="AK32" s="1"/>
    </row>
    <row r="33" spans="1:38" ht="28.5" customHeight="1" x14ac:dyDescent="0.2">
      <c r="A33" s="2416" t="s">
        <v>56</v>
      </c>
      <c r="B33" s="1568" t="s">
        <v>56</v>
      </c>
      <c r="C33" s="1569"/>
      <c r="D33" s="1569"/>
      <c r="E33" s="2224" t="s">
        <v>57</v>
      </c>
      <c r="F33" s="1571"/>
      <c r="G33" s="1571"/>
      <c r="H33" s="1571"/>
      <c r="I33" s="1571"/>
      <c r="J33" s="1571"/>
      <c r="K33" s="1571"/>
      <c r="L33" s="1571"/>
      <c r="M33" s="1571"/>
      <c r="N33" s="1572" t="s">
        <v>58</v>
      </c>
      <c r="O33" s="1571"/>
      <c r="P33" s="1571"/>
      <c r="Q33" s="1571"/>
      <c r="R33" s="1571"/>
      <c r="S33" s="1571"/>
      <c r="T33" s="1573"/>
      <c r="U33" s="4264" t="s">
        <v>59</v>
      </c>
      <c r="V33" s="4265"/>
      <c r="W33" s="4265"/>
      <c r="X33" s="4265"/>
      <c r="Y33" s="4265"/>
      <c r="Z33" s="4265"/>
      <c r="AA33" s="4266"/>
      <c r="AB33" s="2225" t="s">
        <v>60</v>
      </c>
      <c r="AC33" s="2226"/>
      <c r="AD33" s="2226"/>
      <c r="AE33" s="2226"/>
      <c r="AF33" s="2226"/>
      <c r="AG33" s="2226"/>
      <c r="AH33" s="2227"/>
      <c r="AK33" s="1"/>
    </row>
    <row r="34" spans="1:38" ht="22.35" customHeight="1" x14ac:dyDescent="0.2">
      <c r="A34" s="1577" t="s">
        <v>61</v>
      </c>
      <c r="B34" s="1577" t="s">
        <v>61</v>
      </c>
      <c r="C34" s="1514"/>
      <c r="D34" s="1514"/>
      <c r="E34" s="1578" t="s">
        <v>62</v>
      </c>
      <c r="F34" s="1579"/>
      <c r="G34" s="1501"/>
      <c r="H34" s="1501"/>
      <c r="I34" s="1501"/>
      <c r="J34" s="1501"/>
      <c r="K34" s="1501"/>
      <c r="L34" s="1501"/>
      <c r="M34" s="1509"/>
      <c r="N34" s="1580" t="s">
        <v>63</v>
      </c>
      <c r="O34" s="1514"/>
      <c r="P34" s="1581"/>
      <c r="Q34" s="1514"/>
      <c r="R34" s="1514"/>
      <c r="S34" s="1514"/>
      <c r="T34" s="1582"/>
      <c r="U34" s="1578" t="s">
        <v>64</v>
      </c>
      <c r="V34" s="1501"/>
      <c r="W34" s="1579"/>
      <c r="X34" s="1501"/>
      <c r="Y34" s="1501"/>
      <c r="Z34" s="1501"/>
      <c r="AA34" s="1509"/>
      <c r="AB34" s="105" t="s">
        <v>65</v>
      </c>
      <c r="AE34" s="60"/>
      <c r="AH34" s="63"/>
      <c r="AK34" s="1"/>
    </row>
    <row r="35" spans="1:38" ht="22.35" customHeight="1" x14ac:dyDescent="0.2">
      <c r="A35" s="1583" t="s">
        <v>66</v>
      </c>
      <c r="B35" s="1583" t="s">
        <v>66</v>
      </c>
      <c r="C35" s="1501"/>
      <c r="D35" s="1501"/>
      <c r="E35" s="1584"/>
      <c r="F35" s="1501"/>
      <c r="G35" s="1501"/>
      <c r="H35" s="1509"/>
      <c r="I35" s="1516" t="s">
        <v>67</v>
      </c>
      <c r="J35" s="1501"/>
      <c r="K35" s="1501"/>
      <c r="L35" s="1501"/>
      <c r="M35" s="1501"/>
      <c r="N35" s="1585"/>
      <c r="O35" s="1501"/>
      <c r="P35" s="1501"/>
      <c r="Q35" s="1501"/>
      <c r="R35" s="1501"/>
      <c r="S35" s="1501"/>
      <c r="T35" s="1501"/>
      <c r="U35" s="1584"/>
      <c r="V35" s="104" t="s">
        <v>68</v>
      </c>
      <c r="AB35" s="1581"/>
      <c r="AC35" s="1514"/>
      <c r="AD35" s="1514"/>
      <c r="AE35" s="1514"/>
      <c r="AF35" s="1514"/>
      <c r="AG35" s="1514"/>
      <c r="AH35" s="1586"/>
      <c r="AK35" s="42"/>
    </row>
    <row r="36" spans="1:38" ht="22.35" customHeight="1" thickBot="1" x14ac:dyDescent="0.25">
      <c r="A36" s="1587" t="s">
        <v>69</v>
      </c>
      <c r="B36" s="1587" t="s">
        <v>69</v>
      </c>
      <c r="C36" s="1588"/>
      <c r="D36" s="1588"/>
      <c r="E36" s="1589"/>
      <c r="F36" s="1588"/>
      <c r="G36" s="1588"/>
      <c r="H36" s="1590"/>
      <c r="I36" s="1591" t="s">
        <v>70</v>
      </c>
      <c r="J36" s="1590"/>
      <c r="K36" s="1588"/>
      <c r="L36" s="1588"/>
      <c r="M36" s="1588"/>
      <c r="N36" s="1592"/>
      <c r="O36" s="1588"/>
      <c r="P36" s="1588"/>
      <c r="Q36" s="1588"/>
      <c r="R36" s="1593"/>
      <c r="S36" s="1593"/>
      <c r="T36" s="1593"/>
      <c r="U36" s="1589"/>
      <c r="V36" s="1594" t="s">
        <v>71</v>
      </c>
      <c r="W36" s="1588"/>
      <c r="X36" s="1588"/>
      <c r="Y36" s="1588"/>
      <c r="Z36" s="1588"/>
      <c r="AA36" s="1588"/>
      <c r="AB36" s="1588"/>
      <c r="AC36" s="1588"/>
      <c r="AD36" s="1588"/>
      <c r="AE36" s="1588"/>
      <c r="AF36" s="1588"/>
      <c r="AG36" s="1588"/>
      <c r="AH36" s="1595"/>
      <c r="AK36" s="1"/>
    </row>
    <row r="37" spans="1:38" ht="22.35" customHeight="1" x14ac:dyDescent="0.2">
      <c r="B37" s="64" t="s">
        <v>27</v>
      </c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1"/>
    </row>
    <row r="38" spans="1:38" ht="22.35" customHeight="1" thickBot="1" x14ac:dyDescent="0.25">
      <c r="A38" s="1596" t="s">
        <v>28</v>
      </c>
      <c r="B38" s="1597" t="s">
        <v>29</v>
      </c>
      <c r="C38" s="1566">
        <v>1</v>
      </c>
      <c r="D38" s="1598">
        <v>2</v>
      </c>
      <c r="E38" s="1598">
        <v>3</v>
      </c>
      <c r="F38" s="1566">
        <v>4</v>
      </c>
      <c r="G38" s="1566">
        <v>5</v>
      </c>
      <c r="H38" s="1566">
        <v>6</v>
      </c>
      <c r="I38" s="1566">
        <v>7</v>
      </c>
      <c r="J38" s="1566">
        <v>8</v>
      </c>
      <c r="K38" s="1598">
        <v>9</v>
      </c>
      <c r="L38" s="1598">
        <v>10</v>
      </c>
      <c r="M38" s="1566">
        <v>11</v>
      </c>
      <c r="N38" s="1566">
        <v>12</v>
      </c>
      <c r="O38" s="1566">
        <v>13</v>
      </c>
      <c r="P38" s="1566">
        <v>14</v>
      </c>
      <c r="Q38" s="1566">
        <v>15</v>
      </c>
      <c r="R38" s="1598">
        <v>16</v>
      </c>
      <c r="S38" s="1598">
        <v>17</v>
      </c>
      <c r="T38" s="1566">
        <v>18</v>
      </c>
      <c r="U38" s="1566">
        <v>19</v>
      </c>
      <c r="V38" s="1566">
        <v>20</v>
      </c>
      <c r="W38" s="1566">
        <v>21</v>
      </c>
      <c r="X38" s="1566">
        <v>22</v>
      </c>
      <c r="Y38" s="1598">
        <v>23</v>
      </c>
      <c r="Z38" s="1598">
        <v>24</v>
      </c>
      <c r="AA38" s="1598">
        <v>25</v>
      </c>
      <c r="AB38" s="1598">
        <v>26</v>
      </c>
      <c r="AC38" s="1566">
        <v>27</v>
      </c>
      <c r="AD38" s="1566">
        <v>28</v>
      </c>
      <c r="AE38" s="1566">
        <v>29</v>
      </c>
      <c r="AF38" s="1598">
        <v>30</v>
      </c>
      <c r="AG38" s="2576">
        <v>31</v>
      </c>
      <c r="AH38" s="111"/>
      <c r="AI38" s="112"/>
      <c r="AL38" t="s">
        <v>0</v>
      </c>
    </row>
    <row r="39" spans="1:38" ht="22.35" customHeight="1" x14ac:dyDescent="0.2">
      <c r="A39" s="2577">
        <v>1</v>
      </c>
      <c r="B39" s="2544" t="s">
        <v>72</v>
      </c>
      <c r="C39" s="2578">
        <v>7</v>
      </c>
      <c r="D39" s="2546"/>
      <c r="E39" s="2568"/>
      <c r="F39" s="2568" t="s">
        <v>32</v>
      </c>
      <c r="G39" s="2568" t="s">
        <v>36</v>
      </c>
      <c r="H39" s="2568" t="s">
        <v>32</v>
      </c>
      <c r="I39" s="2568" t="s">
        <v>36</v>
      </c>
      <c r="J39" s="2568" t="s">
        <v>32</v>
      </c>
      <c r="K39" s="2568"/>
      <c r="L39" s="2568"/>
      <c r="M39" s="2568" t="s">
        <v>32</v>
      </c>
      <c r="N39" s="2568" t="s">
        <v>36</v>
      </c>
      <c r="O39" s="2568" t="s">
        <v>32</v>
      </c>
      <c r="P39" s="2568" t="s">
        <v>36</v>
      </c>
      <c r="Q39" s="2568" t="s">
        <v>32</v>
      </c>
      <c r="R39" s="2546"/>
      <c r="S39" s="2568"/>
      <c r="T39" s="2568" t="s">
        <v>32</v>
      </c>
      <c r="U39" s="2568" t="s">
        <v>36</v>
      </c>
      <c r="V39" s="2568" t="s">
        <v>32</v>
      </c>
      <c r="W39" s="2568" t="s">
        <v>36</v>
      </c>
      <c r="X39" s="2568" t="s">
        <v>32</v>
      </c>
      <c r="Y39" s="2572" t="s">
        <v>0</v>
      </c>
      <c r="Z39" s="2568" t="s">
        <v>0</v>
      </c>
      <c r="AA39" s="2568" t="s">
        <v>0</v>
      </c>
      <c r="AB39" s="2572" t="s">
        <v>0</v>
      </c>
      <c r="AC39" s="2579" t="s">
        <v>32</v>
      </c>
      <c r="AD39" s="2572" t="s">
        <v>36</v>
      </c>
      <c r="AE39" s="2579" t="s">
        <v>32</v>
      </c>
      <c r="AF39" s="2580" t="s">
        <v>0</v>
      </c>
      <c r="AG39" s="2581" t="s">
        <v>0</v>
      </c>
      <c r="AH39" s="116"/>
      <c r="AI39" s="117"/>
    </row>
    <row r="40" spans="1:38" ht="22.35" customHeight="1" thickBot="1" x14ac:dyDescent="0.25">
      <c r="A40" s="1603">
        <v>6</v>
      </c>
      <c r="B40" s="1532" t="s">
        <v>74</v>
      </c>
      <c r="C40" s="1866">
        <v>8</v>
      </c>
      <c r="D40" s="1866"/>
      <c r="E40" s="1866"/>
      <c r="F40" s="1866" t="s">
        <v>36</v>
      </c>
      <c r="G40" s="1866" t="s">
        <v>36</v>
      </c>
      <c r="H40" s="1866" t="s">
        <v>36</v>
      </c>
      <c r="I40" s="1866" t="s">
        <v>36</v>
      </c>
      <c r="J40" s="1866" t="s">
        <v>36</v>
      </c>
      <c r="K40" s="1526"/>
      <c r="L40" s="1526"/>
      <c r="M40" s="1526">
        <v>1</v>
      </c>
      <c r="N40" s="1526">
        <v>1</v>
      </c>
      <c r="O40" s="1526">
        <v>1</v>
      </c>
      <c r="P40" s="1526">
        <v>1</v>
      </c>
      <c r="Q40" s="1526">
        <v>1</v>
      </c>
      <c r="R40" s="1526"/>
      <c r="S40" s="1526"/>
      <c r="T40" s="1680">
        <v>9</v>
      </c>
      <c r="U40" s="1814">
        <v>9</v>
      </c>
      <c r="V40" s="1814">
        <v>9</v>
      </c>
      <c r="W40" s="1814">
        <v>9</v>
      </c>
      <c r="X40" s="1814">
        <v>9</v>
      </c>
      <c r="Y40" s="1550" t="s">
        <v>75</v>
      </c>
      <c r="Z40" s="1526" t="s">
        <v>76</v>
      </c>
      <c r="AA40" s="1526" t="s">
        <v>36</v>
      </c>
      <c r="AB40" s="1526" t="s">
        <v>36</v>
      </c>
      <c r="AC40" s="1526" t="s">
        <v>36</v>
      </c>
      <c r="AD40" s="1526" t="s">
        <v>36</v>
      </c>
      <c r="AE40" s="1526" t="s">
        <v>36</v>
      </c>
      <c r="AF40" s="1526" t="s">
        <v>82</v>
      </c>
      <c r="AG40" s="1606" t="s">
        <v>80</v>
      </c>
      <c r="AH40" s="116"/>
      <c r="AI40" s="117"/>
    </row>
    <row r="41" spans="1:38" ht="22.35" customHeight="1" thickBot="1" x14ac:dyDescent="0.25">
      <c r="A41" s="1607">
        <v>11</v>
      </c>
      <c r="B41" s="870" t="s">
        <v>126</v>
      </c>
      <c r="C41" s="1609">
        <v>6</v>
      </c>
      <c r="D41" s="1609"/>
      <c r="E41" s="1674"/>
      <c r="F41" s="2582" t="s">
        <v>36</v>
      </c>
      <c r="G41" s="2582" t="s">
        <v>36</v>
      </c>
      <c r="H41" s="2582" t="s">
        <v>36</v>
      </c>
      <c r="I41" s="1609" t="s">
        <v>36</v>
      </c>
      <c r="J41" s="1609" t="s">
        <v>36</v>
      </c>
      <c r="K41" s="1609"/>
      <c r="L41" s="1609"/>
      <c r="M41" s="1616">
        <v>5</v>
      </c>
      <c r="N41" s="1609">
        <v>5</v>
      </c>
      <c r="O41" s="1609">
        <v>5</v>
      </c>
      <c r="P41" s="1609">
        <v>5</v>
      </c>
      <c r="Q41" s="1609">
        <v>5</v>
      </c>
      <c r="R41" s="2583" t="s">
        <v>80</v>
      </c>
      <c r="S41" s="2583" t="s">
        <v>80</v>
      </c>
      <c r="T41" s="1895">
        <v>10</v>
      </c>
      <c r="U41" s="1609">
        <v>10</v>
      </c>
      <c r="V41" s="1609">
        <v>10</v>
      </c>
      <c r="W41" s="1609">
        <v>10</v>
      </c>
      <c r="X41" s="1609">
        <v>10</v>
      </c>
      <c r="Y41" s="1609" t="s">
        <v>76</v>
      </c>
      <c r="Z41" s="1609" t="s">
        <v>76</v>
      </c>
      <c r="AA41" s="1609" t="s">
        <v>36</v>
      </c>
      <c r="AB41" s="1609" t="s">
        <v>36</v>
      </c>
      <c r="AC41" s="1609" t="s">
        <v>36</v>
      </c>
      <c r="AD41" s="1609" t="s">
        <v>36</v>
      </c>
      <c r="AE41" s="1609" t="s">
        <v>36</v>
      </c>
      <c r="AF41" s="1609" t="s">
        <v>84</v>
      </c>
      <c r="AG41" s="1611" t="s">
        <v>84</v>
      </c>
      <c r="AH41" s="116"/>
      <c r="AI41" s="117"/>
    </row>
    <row r="42" spans="1:38" ht="22.35" customHeight="1" x14ac:dyDescent="0.2">
      <c r="A42" s="2577">
        <v>2</v>
      </c>
      <c r="B42" s="2544" t="s">
        <v>79</v>
      </c>
      <c r="C42" s="2584">
        <v>4</v>
      </c>
      <c r="D42" s="2585"/>
      <c r="E42" s="2585"/>
      <c r="F42" s="2585">
        <v>3</v>
      </c>
      <c r="G42" s="2585">
        <v>3</v>
      </c>
      <c r="H42" s="2568">
        <v>3</v>
      </c>
      <c r="I42" s="2568">
        <v>3</v>
      </c>
      <c r="J42" s="2546">
        <v>3</v>
      </c>
      <c r="K42" s="2546"/>
      <c r="L42" s="2568"/>
      <c r="M42" s="2568">
        <v>11</v>
      </c>
      <c r="N42" s="2568">
        <v>11</v>
      </c>
      <c r="O42" s="2572">
        <v>11</v>
      </c>
      <c r="P42" s="2568">
        <v>11</v>
      </c>
      <c r="Q42" s="2572">
        <v>11</v>
      </c>
      <c r="R42" s="2572" t="s">
        <v>73</v>
      </c>
      <c r="S42" s="2546" t="s">
        <v>73</v>
      </c>
      <c r="T42" s="2572" t="s">
        <v>36</v>
      </c>
      <c r="U42" s="2572" t="s">
        <v>36</v>
      </c>
      <c r="V42" s="2572" t="s">
        <v>36</v>
      </c>
      <c r="W42" s="2572" t="s">
        <v>36</v>
      </c>
      <c r="X42" s="2572" t="s">
        <v>36</v>
      </c>
      <c r="Y42" s="2568" t="s">
        <v>80</v>
      </c>
      <c r="Z42" s="2568" t="s">
        <v>80</v>
      </c>
      <c r="AA42" s="2568">
        <v>8</v>
      </c>
      <c r="AB42" s="2568">
        <v>8</v>
      </c>
      <c r="AC42" s="2572">
        <v>8</v>
      </c>
      <c r="AD42" s="2572">
        <v>8</v>
      </c>
      <c r="AE42" s="2568">
        <v>8</v>
      </c>
      <c r="AF42" s="2568"/>
      <c r="AG42" s="2567"/>
      <c r="AH42" s="116"/>
      <c r="AI42" s="117"/>
    </row>
    <row r="43" spans="1:38" ht="22.35" customHeight="1" x14ac:dyDescent="0.2">
      <c r="A43" s="1603">
        <v>7</v>
      </c>
      <c r="B43" s="1532" t="s">
        <v>81</v>
      </c>
      <c r="C43" s="1536" t="s">
        <v>36</v>
      </c>
      <c r="D43" s="1536"/>
      <c r="E43" s="1536"/>
      <c r="F43" s="1536">
        <v>1</v>
      </c>
      <c r="G43" s="1567">
        <v>1</v>
      </c>
      <c r="H43" s="1567">
        <v>1</v>
      </c>
      <c r="I43" s="1535">
        <v>1</v>
      </c>
      <c r="J43" s="1550">
        <v>1</v>
      </c>
      <c r="K43" s="1550"/>
      <c r="L43" s="1604" t="s">
        <v>76</v>
      </c>
      <c r="M43" s="1550">
        <v>9</v>
      </c>
      <c r="N43" s="1537">
        <v>9</v>
      </c>
      <c r="O43" s="1537">
        <v>9</v>
      </c>
      <c r="P43" s="1550">
        <v>9</v>
      </c>
      <c r="Q43" s="1550" t="s">
        <v>460</v>
      </c>
      <c r="R43" s="1550" t="s">
        <v>75</v>
      </c>
      <c r="S43" s="1550" t="s">
        <v>76</v>
      </c>
      <c r="T43" s="1985" t="s">
        <v>36</v>
      </c>
      <c r="U43" s="1537" t="s">
        <v>36</v>
      </c>
      <c r="V43" s="1537" t="s">
        <v>36</v>
      </c>
      <c r="W43" s="1901" t="s">
        <v>36</v>
      </c>
      <c r="X43" s="1567" t="s">
        <v>36</v>
      </c>
      <c r="Y43" s="1567" t="s">
        <v>82</v>
      </c>
      <c r="Z43" s="1567" t="s">
        <v>80</v>
      </c>
      <c r="AA43" s="1567">
        <v>6</v>
      </c>
      <c r="AB43" s="1567">
        <v>6</v>
      </c>
      <c r="AC43" s="1567">
        <v>6</v>
      </c>
      <c r="AD43" s="1567">
        <v>6</v>
      </c>
      <c r="AE43" s="1567">
        <v>6</v>
      </c>
      <c r="AF43" s="1567"/>
      <c r="AG43" s="1613"/>
      <c r="AH43" s="116"/>
      <c r="AI43" s="117"/>
      <c r="AJ43" t="s">
        <v>0</v>
      </c>
    </row>
    <row r="44" spans="1:38" ht="22.35" customHeight="1" thickBot="1" x14ac:dyDescent="0.25">
      <c r="A44" s="1607">
        <v>12</v>
      </c>
      <c r="B44" s="1614"/>
      <c r="C44" s="2457" t="s">
        <v>36</v>
      </c>
      <c r="D44" s="2457"/>
      <c r="E44" s="2457"/>
      <c r="F44" s="2457">
        <v>5</v>
      </c>
      <c r="G44" s="2457">
        <v>5</v>
      </c>
      <c r="H44" s="2457">
        <v>5</v>
      </c>
      <c r="I44" s="2457">
        <v>5</v>
      </c>
      <c r="J44" s="2457">
        <v>5</v>
      </c>
      <c r="K44" s="2457"/>
      <c r="L44" s="2457"/>
      <c r="M44" s="2457">
        <v>10</v>
      </c>
      <c r="N44" s="2457">
        <v>10</v>
      </c>
      <c r="O44" s="2457">
        <v>10</v>
      </c>
      <c r="P44" s="2457">
        <v>10</v>
      </c>
      <c r="Q44" s="2457">
        <v>10</v>
      </c>
      <c r="R44" s="2457" t="s">
        <v>76</v>
      </c>
      <c r="S44" s="2457" t="s">
        <v>76</v>
      </c>
      <c r="T44" s="2457" t="s">
        <v>36</v>
      </c>
      <c r="U44" s="2457" t="s">
        <v>36</v>
      </c>
      <c r="V44" s="2457" t="s">
        <v>36</v>
      </c>
      <c r="W44" s="2457" t="s">
        <v>36</v>
      </c>
      <c r="X44" s="2457" t="s">
        <v>36</v>
      </c>
      <c r="Y44" s="1616" t="s">
        <v>84</v>
      </c>
      <c r="Z44" s="1616" t="s">
        <v>84</v>
      </c>
      <c r="AA44" s="1616">
        <v>7</v>
      </c>
      <c r="AB44" s="1616">
        <v>7</v>
      </c>
      <c r="AC44" s="1616">
        <v>7</v>
      </c>
      <c r="AD44" s="1616">
        <v>7</v>
      </c>
      <c r="AE44" s="1616">
        <v>7</v>
      </c>
      <c r="AF44" s="1616"/>
      <c r="AG44" s="1618"/>
      <c r="AH44" s="116"/>
      <c r="AI44" s="117"/>
    </row>
    <row r="45" spans="1:38" ht="22.35" customHeight="1" x14ac:dyDescent="0.2">
      <c r="A45" s="2577">
        <v>3</v>
      </c>
      <c r="B45" s="2586"/>
      <c r="C45" s="2546">
        <v>3</v>
      </c>
      <c r="D45" s="2572"/>
      <c r="E45" s="2568"/>
      <c r="F45" s="2568">
        <v>11</v>
      </c>
      <c r="G45" s="2568">
        <v>11</v>
      </c>
      <c r="H45" s="2568">
        <v>11</v>
      </c>
      <c r="I45" s="2568">
        <v>11</v>
      </c>
      <c r="J45" s="2572">
        <v>11</v>
      </c>
      <c r="K45" s="2572" t="s">
        <v>73</v>
      </c>
      <c r="L45" s="2572" t="s">
        <v>73</v>
      </c>
      <c r="M45" s="2572" t="s">
        <v>36</v>
      </c>
      <c r="N45" s="2572" t="s">
        <v>36</v>
      </c>
      <c r="O45" s="2572" t="s">
        <v>36</v>
      </c>
      <c r="P45" s="2572" t="s">
        <v>36</v>
      </c>
      <c r="Q45" s="2572" t="s">
        <v>36</v>
      </c>
      <c r="R45" s="2568" t="s">
        <v>80</v>
      </c>
      <c r="S45" s="2568" t="s">
        <v>80</v>
      </c>
      <c r="T45" s="2568">
        <v>8</v>
      </c>
      <c r="U45" s="2568">
        <v>8</v>
      </c>
      <c r="V45" s="2572">
        <v>8</v>
      </c>
      <c r="W45" s="2572">
        <v>8</v>
      </c>
      <c r="X45" s="2546">
        <v>8</v>
      </c>
      <c r="Y45" s="2568"/>
      <c r="Z45" s="2568"/>
      <c r="AA45" s="2568" t="s">
        <v>36</v>
      </c>
      <c r="AB45" s="2568" t="s">
        <v>36</v>
      </c>
      <c r="AC45" s="2587" t="s">
        <v>36</v>
      </c>
      <c r="AD45" s="2568" t="s">
        <v>36</v>
      </c>
      <c r="AE45" s="2568" t="s">
        <v>36</v>
      </c>
      <c r="AF45" s="2568"/>
      <c r="AG45" s="2567"/>
      <c r="AH45" s="116"/>
      <c r="AI45" s="117"/>
    </row>
    <row r="46" spans="1:38" ht="22.35" customHeight="1" x14ac:dyDescent="0.2">
      <c r="A46" s="1603">
        <v>8</v>
      </c>
      <c r="B46" s="1532" t="s">
        <v>88</v>
      </c>
      <c r="C46" s="1550">
        <v>1</v>
      </c>
      <c r="D46" s="1550"/>
      <c r="E46" s="1550"/>
      <c r="F46" s="1539">
        <v>9</v>
      </c>
      <c r="G46" s="1539">
        <v>9</v>
      </c>
      <c r="H46" s="1539">
        <v>9</v>
      </c>
      <c r="I46" s="1539">
        <v>9</v>
      </c>
      <c r="J46" s="1539">
        <v>9</v>
      </c>
      <c r="K46" s="1539" t="s">
        <v>75</v>
      </c>
      <c r="L46" s="1539" t="s">
        <v>76</v>
      </c>
      <c r="M46" s="1539" t="s">
        <v>36</v>
      </c>
      <c r="N46" s="1539" t="s">
        <v>36</v>
      </c>
      <c r="O46" s="1539" t="s">
        <v>36</v>
      </c>
      <c r="P46" s="1539" t="s">
        <v>36</v>
      </c>
      <c r="Q46" s="1539" t="s">
        <v>36</v>
      </c>
      <c r="R46" s="1539" t="s">
        <v>82</v>
      </c>
      <c r="S46" s="1539" t="s">
        <v>80</v>
      </c>
      <c r="T46" s="1539">
        <v>6</v>
      </c>
      <c r="U46" s="1539">
        <v>6</v>
      </c>
      <c r="V46" s="1539">
        <v>6</v>
      </c>
      <c r="W46" s="1539">
        <v>6</v>
      </c>
      <c r="X46" s="1539">
        <v>6</v>
      </c>
      <c r="Y46" s="1567"/>
      <c r="Z46" s="1567"/>
      <c r="AA46" s="1567" t="s">
        <v>36</v>
      </c>
      <c r="AB46" s="1567" t="s">
        <v>36</v>
      </c>
      <c r="AC46" s="1567" t="s">
        <v>36</v>
      </c>
      <c r="AD46" s="1536" t="s">
        <v>36</v>
      </c>
      <c r="AE46" s="1536" t="s">
        <v>36</v>
      </c>
      <c r="AF46" s="1537"/>
      <c r="AG46" s="1613"/>
      <c r="AH46" s="116"/>
      <c r="AI46" s="117"/>
    </row>
    <row r="47" spans="1:38" ht="22.35" customHeight="1" thickBot="1" x14ac:dyDescent="0.25">
      <c r="A47" s="1607">
        <v>13</v>
      </c>
      <c r="B47" s="1608"/>
      <c r="C47" s="1566">
        <v>5</v>
      </c>
      <c r="D47" s="1566"/>
      <c r="E47" s="1609"/>
      <c r="F47" s="1609">
        <v>10</v>
      </c>
      <c r="G47" s="1609">
        <v>10</v>
      </c>
      <c r="H47" s="1609">
        <v>10</v>
      </c>
      <c r="I47" s="1609">
        <v>10</v>
      </c>
      <c r="J47" s="1566">
        <v>10</v>
      </c>
      <c r="K47" s="1609" t="s">
        <v>76</v>
      </c>
      <c r="L47" s="1626" t="s">
        <v>76</v>
      </c>
      <c r="M47" s="1609" t="s">
        <v>36</v>
      </c>
      <c r="N47" s="1626" t="s">
        <v>36</v>
      </c>
      <c r="O47" s="1626" t="s">
        <v>36</v>
      </c>
      <c r="P47" s="1626" t="s">
        <v>36</v>
      </c>
      <c r="Q47" s="1609" t="s">
        <v>36</v>
      </c>
      <c r="R47" s="1609" t="s">
        <v>84</v>
      </c>
      <c r="S47" s="1609" t="s">
        <v>84</v>
      </c>
      <c r="T47" s="1609">
        <v>7</v>
      </c>
      <c r="U47" s="1609">
        <v>7</v>
      </c>
      <c r="V47" s="1609">
        <v>7</v>
      </c>
      <c r="W47" s="1609">
        <v>7</v>
      </c>
      <c r="X47" s="1609">
        <v>7</v>
      </c>
      <c r="Y47" s="1566"/>
      <c r="Z47" s="1609"/>
      <c r="AA47" s="1609">
        <v>4</v>
      </c>
      <c r="AB47" s="1609">
        <v>4</v>
      </c>
      <c r="AC47" s="1609">
        <v>4</v>
      </c>
      <c r="AD47" s="1609">
        <v>4</v>
      </c>
      <c r="AE47" s="1566">
        <v>4</v>
      </c>
      <c r="AF47" s="1609"/>
      <c r="AG47" s="1611"/>
      <c r="AH47" s="116"/>
      <c r="AI47" s="117"/>
    </row>
    <row r="48" spans="1:38" ht="22.35" customHeight="1" x14ac:dyDescent="0.2">
      <c r="A48" s="2577">
        <v>4</v>
      </c>
      <c r="B48" s="2544" t="s">
        <v>90</v>
      </c>
      <c r="C48" s="2568">
        <v>11</v>
      </c>
      <c r="D48" s="2572" t="s">
        <v>73</v>
      </c>
      <c r="E48" s="2568" t="s">
        <v>73</v>
      </c>
      <c r="F48" s="2546" t="s">
        <v>36</v>
      </c>
      <c r="G48" s="2546" t="s">
        <v>36</v>
      </c>
      <c r="H48" s="2546" t="s">
        <v>36</v>
      </c>
      <c r="I48" s="2546" t="s">
        <v>36</v>
      </c>
      <c r="J48" s="2546" t="s">
        <v>36</v>
      </c>
      <c r="K48" s="2546" t="s">
        <v>80</v>
      </c>
      <c r="L48" s="2546" t="s">
        <v>80</v>
      </c>
      <c r="M48" s="2546">
        <v>8</v>
      </c>
      <c r="N48" s="2546">
        <v>8</v>
      </c>
      <c r="O48" s="2546">
        <v>8</v>
      </c>
      <c r="P48" s="2546">
        <v>8</v>
      </c>
      <c r="Q48" s="2546">
        <v>8</v>
      </c>
      <c r="R48" s="2546"/>
      <c r="S48" s="2546"/>
      <c r="T48" s="2568" t="s">
        <v>36</v>
      </c>
      <c r="U48" s="2568" t="s">
        <v>36</v>
      </c>
      <c r="V48" s="2587" t="s">
        <v>36</v>
      </c>
      <c r="W48" s="2568" t="s">
        <v>36</v>
      </c>
      <c r="X48" s="2568" t="s">
        <v>36</v>
      </c>
      <c r="Y48" s="2546"/>
      <c r="Z48" s="2568"/>
      <c r="AA48" s="2568">
        <v>1</v>
      </c>
      <c r="AB48" s="2568">
        <v>1</v>
      </c>
      <c r="AC48" s="2568">
        <v>1</v>
      </c>
      <c r="AD48" s="2568">
        <v>1</v>
      </c>
      <c r="AE48" s="2572">
        <v>1</v>
      </c>
      <c r="AF48" s="2568"/>
      <c r="AG48" s="2567"/>
      <c r="AH48" s="116"/>
      <c r="AI48" s="117"/>
    </row>
    <row r="49" spans="1:40" ht="22.35" customHeight="1" x14ac:dyDescent="0.2">
      <c r="A49" s="1603">
        <v>9</v>
      </c>
      <c r="B49" s="1532" t="s">
        <v>91</v>
      </c>
      <c r="C49" s="1567">
        <v>9</v>
      </c>
      <c r="D49" s="1567" t="s">
        <v>75</v>
      </c>
      <c r="E49" s="1567" t="s">
        <v>76</v>
      </c>
      <c r="F49" s="1567" t="s">
        <v>36</v>
      </c>
      <c r="G49" s="1567" t="s">
        <v>36</v>
      </c>
      <c r="H49" s="1567" t="s">
        <v>36</v>
      </c>
      <c r="I49" s="1567" t="s">
        <v>36</v>
      </c>
      <c r="J49" s="1567" t="s">
        <v>36</v>
      </c>
      <c r="K49" s="1567" t="s">
        <v>82</v>
      </c>
      <c r="L49" s="1567" t="s">
        <v>80</v>
      </c>
      <c r="M49" s="1567">
        <v>6</v>
      </c>
      <c r="N49" s="1567">
        <v>6</v>
      </c>
      <c r="O49" s="1567">
        <v>6</v>
      </c>
      <c r="P49" s="1567">
        <v>6</v>
      </c>
      <c r="Q49" s="1535">
        <v>6</v>
      </c>
      <c r="R49" s="1567"/>
      <c r="S49" s="1567"/>
      <c r="T49" s="1567" t="s">
        <v>36</v>
      </c>
      <c r="U49" s="1567" t="s">
        <v>36</v>
      </c>
      <c r="V49" s="1567" t="s">
        <v>36</v>
      </c>
      <c r="W49" s="1567" t="s">
        <v>36</v>
      </c>
      <c r="X49" s="1567" t="s">
        <v>36</v>
      </c>
      <c r="Y49" s="1567"/>
      <c r="Z49" s="1567"/>
      <c r="AA49" s="1567"/>
      <c r="AB49" s="1567"/>
      <c r="AC49" s="1567">
        <v>5</v>
      </c>
      <c r="AD49" s="1567">
        <v>5</v>
      </c>
      <c r="AE49" s="1567">
        <v>5</v>
      </c>
      <c r="AF49" s="1567"/>
      <c r="AG49" s="1613"/>
      <c r="AH49" s="116"/>
      <c r="AI49" s="117"/>
    </row>
    <row r="50" spans="1:40" ht="22.35" customHeight="1" thickBot="1" x14ac:dyDescent="0.25">
      <c r="A50" s="1607">
        <v>14</v>
      </c>
      <c r="B50" s="1608" t="s">
        <v>92</v>
      </c>
      <c r="C50" s="1566">
        <v>10</v>
      </c>
      <c r="D50" s="1609" t="s">
        <v>76</v>
      </c>
      <c r="E50" s="1609" t="s">
        <v>76</v>
      </c>
      <c r="F50" s="1609" t="s">
        <v>36</v>
      </c>
      <c r="G50" s="1626" t="s">
        <v>36</v>
      </c>
      <c r="H50" s="1674" t="s">
        <v>36</v>
      </c>
      <c r="I50" s="1674" t="s">
        <v>36</v>
      </c>
      <c r="J50" s="1609" t="s">
        <v>36</v>
      </c>
      <c r="K50" s="1609" t="s">
        <v>84</v>
      </c>
      <c r="L50" s="1609" t="s">
        <v>84</v>
      </c>
      <c r="M50" s="1676">
        <v>7</v>
      </c>
      <c r="N50" s="1676">
        <v>7</v>
      </c>
      <c r="O50" s="2441">
        <v>7</v>
      </c>
      <c r="P50" s="1676">
        <v>7</v>
      </c>
      <c r="Q50" s="1676">
        <v>7</v>
      </c>
      <c r="R50" s="1566"/>
      <c r="S50" s="1609"/>
      <c r="T50" s="1676">
        <v>4</v>
      </c>
      <c r="U50" s="1676">
        <v>4</v>
      </c>
      <c r="V50" s="1676">
        <v>4</v>
      </c>
      <c r="W50" s="1676">
        <v>4</v>
      </c>
      <c r="X50" s="2441">
        <v>4</v>
      </c>
      <c r="Y50" s="1609"/>
      <c r="Z50" s="1609"/>
      <c r="AA50" s="1609">
        <v>3</v>
      </c>
      <c r="AB50" s="1609">
        <v>3</v>
      </c>
      <c r="AC50" s="1566">
        <v>3</v>
      </c>
      <c r="AD50" s="1609">
        <v>3</v>
      </c>
      <c r="AE50" s="1609">
        <v>3</v>
      </c>
      <c r="AF50" s="1566"/>
      <c r="AG50" s="1714"/>
      <c r="AH50" s="116"/>
      <c r="AI50" s="117"/>
    </row>
    <row r="51" spans="1:40" ht="22.35" customHeight="1" x14ac:dyDescent="0.2">
      <c r="A51" s="2577">
        <v>5</v>
      </c>
      <c r="B51" s="1532" t="s">
        <v>93</v>
      </c>
      <c r="C51" s="2585" t="s">
        <v>36</v>
      </c>
      <c r="D51" s="2585" t="s">
        <v>80</v>
      </c>
      <c r="E51" s="2585" t="s">
        <v>80</v>
      </c>
      <c r="F51" s="2585">
        <v>8</v>
      </c>
      <c r="G51" s="2572">
        <v>8</v>
      </c>
      <c r="H51" s="2572">
        <v>8</v>
      </c>
      <c r="I51" s="2572">
        <v>8</v>
      </c>
      <c r="J51" s="2588">
        <v>8</v>
      </c>
      <c r="K51" s="2568"/>
      <c r="L51" s="2568"/>
      <c r="M51" s="2568" t="s">
        <v>36</v>
      </c>
      <c r="N51" s="2589" t="s">
        <v>36</v>
      </c>
      <c r="O51" s="2546" t="s">
        <v>36</v>
      </c>
      <c r="P51" s="2568" t="s">
        <v>36</v>
      </c>
      <c r="Q51" s="2568" t="s">
        <v>36</v>
      </c>
      <c r="R51" s="2546"/>
      <c r="S51" s="2568"/>
      <c r="T51" s="2590">
        <v>1</v>
      </c>
      <c r="U51" s="2591">
        <v>1</v>
      </c>
      <c r="V51" s="2591">
        <v>1</v>
      </c>
      <c r="W51" s="2591">
        <v>1</v>
      </c>
      <c r="X51" s="2591">
        <v>1</v>
      </c>
      <c r="Y51" s="2589"/>
      <c r="Z51" s="2572"/>
      <c r="AA51" s="2572">
        <v>9</v>
      </c>
      <c r="AB51" s="2572">
        <v>9</v>
      </c>
      <c r="AC51" s="2572">
        <v>9</v>
      </c>
      <c r="AD51" s="2568">
        <v>9</v>
      </c>
      <c r="AE51" s="2568">
        <v>9</v>
      </c>
      <c r="AF51" s="2546" t="s">
        <v>75</v>
      </c>
      <c r="AG51" s="2549" t="s">
        <v>76</v>
      </c>
      <c r="AH51" s="116"/>
      <c r="AI51" s="117"/>
    </row>
    <row r="52" spans="1:40" ht="22.35" customHeight="1" x14ac:dyDescent="0.2">
      <c r="A52" s="1603">
        <v>10</v>
      </c>
      <c r="B52" s="1532" t="s">
        <v>387</v>
      </c>
      <c r="C52" s="1567" t="s">
        <v>36</v>
      </c>
      <c r="D52" s="2592" t="s">
        <v>82</v>
      </c>
      <c r="E52" s="1539" t="s">
        <v>80</v>
      </c>
      <c r="F52" s="1539">
        <v>6</v>
      </c>
      <c r="G52" s="1539">
        <v>6</v>
      </c>
      <c r="H52" s="1539">
        <v>6</v>
      </c>
      <c r="I52" s="1539">
        <v>6</v>
      </c>
      <c r="J52" s="1539">
        <v>6</v>
      </c>
      <c r="K52" s="1526"/>
      <c r="L52" s="1526"/>
      <c r="M52" s="1526" t="s">
        <v>36</v>
      </c>
      <c r="N52" s="1526" t="s">
        <v>36</v>
      </c>
      <c r="O52" s="1526" t="s">
        <v>36</v>
      </c>
      <c r="P52" s="1526" t="s">
        <v>36</v>
      </c>
      <c r="Q52" s="1526" t="s">
        <v>36</v>
      </c>
      <c r="R52" s="1526"/>
      <c r="S52" s="1526"/>
      <c r="T52" s="1539">
        <v>5</v>
      </c>
      <c r="U52" s="1539">
        <v>5</v>
      </c>
      <c r="V52" s="1539">
        <v>5</v>
      </c>
      <c r="W52" s="1539">
        <v>5</v>
      </c>
      <c r="X52" s="1539">
        <v>5</v>
      </c>
      <c r="Y52" s="1535"/>
      <c r="Z52" s="1567"/>
      <c r="AA52" s="2592">
        <v>10</v>
      </c>
      <c r="AB52" s="2592">
        <v>10</v>
      </c>
      <c r="AC52" s="2592">
        <v>10</v>
      </c>
      <c r="AD52" s="2592">
        <v>10</v>
      </c>
      <c r="AE52" s="2592">
        <v>10</v>
      </c>
      <c r="AF52" s="2592" t="s">
        <v>76</v>
      </c>
      <c r="AG52" s="2593" t="s">
        <v>76</v>
      </c>
      <c r="AH52" s="116"/>
      <c r="AI52" s="117"/>
    </row>
    <row r="53" spans="1:40" ht="22.35" customHeight="1" thickBot="1" x14ac:dyDescent="0.25">
      <c r="A53" s="1607">
        <v>15</v>
      </c>
      <c r="B53" s="1608" t="s">
        <v>95</v>
      </c>
      <c r="C53" s="1609" t="s">
        <v>36</v>
      </c>
      <c r="D53" s="1609" t="s">
        <v>84</v>
      </c>
      <c r="E53" s="1609" t="s">
        <v>84</v>
      </c>
      <c r="F53" s="1626">
        <v>7</v>
      </c>
      <c r="G53" s="1626">
        <v>7</v>
      </c>
      <c r="H53" s="1626">
        <v>7</v>
      </c>
      <c r="I53" s="1626">
        <v>7</v>
      </c>
      <c r="J53" s="1626">
        <v>7</v>
      </c>
      <c r="K53" s="1566"/>
      <c r="L53" s="1609"/>
      <c r="M53" s="2594">
        <v>4</v>
      </c>
      <c r="N53" s="2594">
        <v>4</v>
      </c>
      <c r="O53" s="2594">
        <v>4</v>
      </c>
      <c r="P53" s="1616">
        <v>4</v>
      </c>
      <c r="Q53" s="1616">
        <v>4</v>
      </c>
      <c r="R53" s="1616"/>
      <c r="S53" s="1616"/>
      <c r="T53" s="1616">
        <v>3</v>
      </c>
      <c r="U53" s="1616">
        <v>3</v>
      </c>
      <c r="V53" s="1616">
        <v>3</v>
      </c>
      <c r="W53" s="1616">
        <v>3</v>
      </c>
      <c r="X53" s="1616">
        <v>3</v>
      </c>
      <c r="Y53" s="1566"/>
      <c r="Z53" s="1609"/>
      <c r="AA53" s="1609">
        <v>11</v>
      </c>
      <c r="AB53" s="1609">
        <v>11</v>
      </c>
      <c r="AC53" s="1609">
        <v>11</v>
      </c>
      <c r="AD53" s="1609">
        <v>11</v>
      </c>
      <c r="AE53" s="1566">
        <v>11</v>
      </c>
      <c r="AF53" s="1626" t="s">
        <v>73</v>
      </c>
      <c r="AG53" s="1634" t="s">
        <v>73</v>
      </c>
      <c r="AH53" s="116"/>
      <c r="AI53" s="117"/>
    </row>
    <row r="54" spans="1:40" ht="22.35" customHeight="1" x14ac:dyDescent="0.2">
      <c r="A54" s="62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1"/>
    </row>
    <row r="55" spans="1:40" ht="22.35" customHeight="1" x14ac:dyDescent="0.2">
      <c r="A55" s="69"/>
      <c r="B55" s="42" t="s">
        <v>96</v>
      </c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1"/>
    </row>
    <row r="56" spans="1:40" ht="22.35" customHeight="1" x14ac:dyDescent="0.2">
      <c r="A56" s="1635" t="s">
        <v>28</v>
      </c>
      <c r="B56" s="1635"/>
      <c r="C56" s="1605"/>
      <c r="D56" s="1635" t="s">
        <v>97</v>
      </c>
      <c r="E56" s="1636"/>
      <c r="F56" s="1605"/>
      <c r="G56" s="1635" t="s">
        <v>98</v>
      </c>
      <c r="H56" s="1636"/>
      <c r="I56" s="1605"/>
      <c r="J56" s="1635" t="s">
        <v>99</v>
      </c>
      <c r="K56" s="1636"/>
      <c r="L56" s="1605"/>
      <c r="M56" s="1635" t="s">
        <v>100</v>
      </c>
      <c r="N56" s="1636"/>
      <c r="O56" s="1605"/>
      <c r="P56" s="1635" t="s">
        <v>101</v>
      </c>
      <c r="Q56" s="1636"/>
      <c r="R56" s="1637"/>
      <c r="S56" s="1638" t="s">
        <v>102</v>
      </c>
      <c r="T56" s="1636"/>
      <c r="U56" s="1605"/>
      <c r="V56" s="1635" t="s">
        <v>103</v>
      </c>
      <c r="W56" s="1636"/>
      <c r="X56" s="1639" t="s">
        <v>104</v>
      </c>
      <c r="Y56" s="1636"/>
      <c r="Z56" s="1636"/>
      <c r="AA56" s="1640"/>
      <c r="AB56" s="1503"/>
      <c r="AC56" s="1503"/>
      <c r="AD56" s="1503"/>
      <c r="AE56" s="1503"/>
      <c r="AF56" s="1503"/>
      <c r="AG56" s="1504"/>
      <c r="AH56" s="1"/>
    </row>
    <row r="57" spans="1:40" ht="22.35" customHeight="1" x14ac:dyDescent="0.2">
      <c r="A57" s="1641">
        <v>8517</v>
      </c>
      <c r="B57" s="1642" t="s">
        <v>105</v>
      </c>
      <c r="C57" s="1643" t="s">
        <v>106</v>
      </c>
      <c r="D57" s="1644"/>
      <c r="E57" s="1502"/>
      <c r="F57" s="1643" t="s">
        <v>106</v>
      </c>
      <c r="G57" s="1644"/>
      <c r="H57" s="1502"/>
      <c r="I57" s="1643" t="s">
        <v>106</v>
      </c>
      <c r="J57" s="1644"/>
      <c r="K57" s="1502"/>
      <c r="L57" s="1643" t="s">
        <v>106</v>
      </c>
      <c r="M57" s="1644"/>
      <c r="N57" s="1502"/>
      <c r="O57" s="1643" t="s">
        <v>107</v>
      </c>
      <c r="P57" s="1644"/>
      <c r="Q57" s="1502"/>
      <c r="R57" s="1643"/>
      <c r="S57" s="1644"/>
      <c r="T57" s="1502"/>
      <c r="U57" s="1643" t="s">
        <v>108</v>
      </c>
      <c r="V57" s="1644"/>
      <c r="W57" s="1502"/>
      <c r="X57" s="1500"/>
      <c r="Y57" s="1503"/>
      <c r="Z57" s="1503"/>
      <c r="AA57" s="1503"/>
      <c r="AB57" s="1503"/>
      <c r="AC57" s="1503"/>
      <c r="AD57" s="1503"/>
      <c r="AE57" s="1503"/>
      <c r="AF57" s="1503"/>
      <c r="AG57" s="1504"/>
      <c r="AH57" s="1"/>
    </row>
    <row r="58" spans="1:40" ht="22.35" customHeight="1" x14ac:dyDescent="0.2">
      <c r="B58" s="1531" t="s">
        <v>109</v>
      </c>
      <c r="C58" s="1645" t="s">
        <v>110</v>
      </c>
      <c r="D58" s="1646"/>
      <c r="E58" s="1647"/>
      <c r="F58" s="1645" t="s">
        <v>110</v>
      </c>
      <c r="G58" s="1648"/>
      <c r="H58" s="1647"/>
      <c r="I58" s="1643" t="s">
        <v>110</v>
      </c>
      <c r="J58" s="1644"/>
      <c r="K58" s="1649"/>
      <c r="L58" s="1643" t="s">
        <v>110</v>
      </c>
      <c r="M58" s="1644"/>
      <c r="N58" s="1649"/>
      <c r="O58" s="1643" t="s">
        <v>111</v>
      </c>
      <c r="P58" s="1644"/>
      <c r="Q58" s="1502"/>
      <c r="R58" s="1650" t="s">
        <v>0</v>
      </c>
      <c r="S58" s="1644"/>
      <c r="T58" s="1649"/>
      <c r="U58" s="1644" t="s">
        <v>0</v>
      </c>
      <c r="V58" s="1644"/>
      <c r="W58" s="1502"/>
      <c r="X58" s="552" t="s">
        <v>0</v>
      </c>
      <c r="Y58" s="48"/>
      <c r="Z58" s="48"/>
      <c r="AA58" s="48"/>
      <c r="AB58" s="48"/>
      <c r="AC58" s="48"/>
      <c r="AD58" s="48"/>
      <c r="AE58" s="48"/>
      <c r="AF58" s="48"/>
      <c r="AG58" s="71"/>
      <c r="AH58" s="1"/>
    </row>
    <row r="59" spans="1:40" ht="22.35" customHeight="1" x14ac:dyDescent="0.2">
      <c r="A59" s="1651"/>
      <c r="B59" s="1642" t="s">
        <v>112</v>
      </c>
      <c r="C59" s="1645" t="s">
        <v>113</v>
      </c>
      <c r="D59" s="1646"/>
      <c r="E59" s="1648"/>
      <c r="F59" s="1645" t="s">
        <v>113</v>
      </c>
      <c r="G59" s="1646"/>
      <c r="H59" s="1648"/>
      <c r="I59" s="1645" t="s">
        <v>113</v>
      </c>
      <c r="J59" s="1646"/>
      <c r="K59" s="1648"/>
      <c r="L59" s="1645" t="s">
        <v>113</v>
      </c>
      <c r="M59" s="1646"/>
      <c r="N59" s="1648"/>
      <c r="O59" s="1645" t="s">
        <v>114</v>
      </c>
      <c r="P59" s="1646"/>
      <c r="Q59" s="1648"/>
      <c r="R59" s="553" t="s">
        <v>276</v>
      </c>
      <c r="S59" s="210"/>
      <c r="T59" s="1647"/>
      <c r="U59" s="1646"/>
      <c r="V59" s="1646"/>
      <c r="W59" s="1648"/>
      <c r="X59" s="1500"/>
      <c r="Y59" s="1503"/>
      <c r="Z59" s="1503"/>
      <c r="AA59" s="1503"/>
      <c r="AB59" s="1503"/>
      <c r="AC59" s="1503"/>
      <c r="AD59" s="1503"/>
      <c r="AE59" s="1503"/>
      <c r="AF59" s="1503"/>
      <c r="AG59" s="1504"/>
      <c r="AH59" s="1"/>
      <c r="AJ59" t="s">
        <v>0</v>
      </c>
    </row>
    <row r="60" spans="1:40" ht="22.35" customHeight="1" x14ac:dyDescent="0.2">
      <c r="A60" s="1635"/>
      <c r="B60" s="1642"/>
      <c r="C60" s="1652"/>
      <c r="D60" s="1653"/>
      <c r="E60" s="1654"/>
      <c r="F60" s="1652"/>
      <c r="G60" s="1653"/>
      <c r="H60" s="1654"/>
      <c r="I60" s="1652"/>
      <c r="J60" s="1653"/>
      <c r="K60" s="1654"/>
      <c r="L60" s="1652"/>
      <c r="M60" s="1653"/>
      <c r="N60" s="1654"/>
      <c r="O60" s="1652"/>
      <c r="P60" s="1653"/>
      <c r="Q60" s="1654"/>
      <c r="R60" s="1652"/>
      <c r="S60" s="1653"/>
      <c r="T60" s="1654"/>
      <c r="U60" s="1652"/>
      <c r="V60" s="1653"/>
      <c r="W60" s="1654"/>
      <c r="X60" s="1502"/>
      <c r="Y60" s="1503"/>
      <c r="Z60" s="1503"/>
      <c r="AA60" s="1503"/>
      <c r="AB60" s="1503"/>
      <c r="AC60" s="1503"/>
      <c r="AD60" s="1503"/>
      <c r="AE60" s="1503"/>
      <c r="AF60" s="1503"/>
      <c r="AG60" s="1504"/>
      <c r="AH60" s="1"/>
      <c r="AJ60" t="s">
        <v>115</v>
      </c>
    </row>
    <row r="61" spans="1:40" ht="22.35" customHeight="1" x14ac:dyDescent="0.2">
      <c r="A61" s="37"/>
      <c r="B61" s="62"/>
      <c r="C61" s="46"/>
      <c r="D61" s="46"/>
      <c r="E61" s="6"/>
      <c r="F61" s="46"/>
      <c r="G61" s="46"/>
      <c r="H61" s="6"/>
      <c r="I61" s="46"/>
      <c r="J61" s="46"/>
      <c r="K61" s="6"/>
      <c r="L61" s="46"/>
      <c r="M61" s="46"/>
      <c r="N61" s="6"/>
      <c r="O61" s="46"/>
      <c r="P61" s="46"/>
      <c r="Q61" s="6"/>
      <c r="R61" s="46"/>
      <c r="S61" s="46"/>
      <c r="T61" s="6"/>
      <c r="U61" s="46"/>
      <c r="V61" s="46"/>
      <c r="W61" s="6"/>
      <c r="X61" s="6"/>
      <c r="Y61" s="48"/>
      <c r="Z61" s="48"/>
      <c r="AA61" s="48"/>
      <c r="AB61" s="48"/>
      <c r="AC61" s="48"/>
      <c r="AD61" s="48"/>
      <c r="AE61" s="48"/>
      <c r="AF61" s="48"/>
      <c r="AG61" s="48"/>
      <c r="AH61" s="1"/>
    </row>
    <row r="62" spans="1:40" ht="22.35" customHeight="1" thickBot="1" x14ac:dyDescent="0.25">
      <c r="A62" s="1655"/>
      <c r="B62" s="1656" t="s">
        <v>29</v>
      </c>
      <c r="C62" s="1566">
        <v>1</v>
      </c>
      <c r="D62" s="1598">
        <v>2</v>
      </c>
      <c r="E62" s="1598">
        <v>3</v>
      </c>
      <c r="F62" s="1566">
        <v>4</v>
      </c>
      <c r="G62" s="1566">
        <v>5</v>
      </c>
      <c r="H62" s="1566">
        <v>6</v>
      </c>
      <c r="I62" s="1566">
        <v>7</v>
      </c>
      <c r="J62" s="1566">
        <v>8</v>
      </c>
      <c r="K62" s="1598">
        <v>9</v>
      </c>
      <c r="L62" s="1598">
        <v>10</v>
      </c>
      <c r="M62" s="1566">
        <v>11</v>
      </c>
      <c r="N62" s="1566">
        <v>12</v>
      </c>
      <c r="O62" s="1566">
        <v>13</v>
      </c>
      <c r="P62" s="1566">
        <v>14</v>
      </c>
      <c r="Q62" s="1566">
        <v>15</v>
      </c>
      <c r="R62" s="1598">
        <v>16</v>
      </c>
      <c r="S62" s="1598">
        <v>17</v>
      </c>
      <c r="T62" s="1566">
        <v>18</v>
      </c>
      <c r="U62" s="1566">
        <v>19</v>
      </c>
      <c r="V62" s="1566">
        <v>20</v>
      </c>
      <c r="W62" s="1566">
        <v>21</v>
      </c>
      <c r="X62" s="1566">
        <v>22</v>
      </c>
      <c r="Y62" s="1598">
        <v>23</v>
      </c>
      <c r="Z62" s="1598">
        <v>24</v>
      </c>
      <c r="AA62" s="1598">
        <v>25</v>
      </c>
      <c r="AB62" s="1598">
        <v>26</v>
      </c>
      <c r="AC62" s="1566">
        <v>27</v>
      </c>
      <c r="AD62" s="1566">
        <v>28</v>
      </c>
      <c r="AE62" s="1566">
        <v>29</v>
      </c>
      <c r="AF62" s="1598">
        <v>30</v>
      </c>
      <c r="AG62" s="2576">
        <v>31</v>
      </c>
      <c r="AH62" s="1"/>
      <c r="AJ62" s="2184" t="s">
        <v>30</v>
      </c>
      <c r="AK62" s="2184" t="s">
        <v>44</v>
      </c>
      <c r="AL62" s="2184" t="s">
        <v>45</v>
      </c>
      <c r="AM62" s="2184" t="s">
        <v>46</v>
      </c>
      <c r="AN62" s="2184" t="s">
        <v>47</v>
      </c>
    </row>
    <row r="63" spans="1:40" ht="22.35" customHeight="1" thickBot="1" x14ac:dyDescent="0.25">
      <c r="A63" s="2595"/>
      <c r="B63" s="2596" t="s">
        <v>116</v>
      </c>
      <c r="C63" s="2597" t="s">
        <v>118</v>
      </c>
      <c r="D63" s="2598" t="s">
        <v>117</v>
      </c>
      <c r="E63" s="2599" t="s">
        <v>117</v>
      </c>
      <c r="F63" s="942" t="s">
        <v>36</v>
      </c>
      <c r="G63" s="942" t="s">
        <v>36</v>
      </c>
      <c r="H63" s="942" t="s">
        <v>36</v>
      </c>
      <c r="I63" s="942" t="s">
        <v>36</v>
      </c>
      <c r="J63" s="942">
        <v>8</v>
      </c>
      <c r="K63" s="2600"/>
      <c r="L63" s="2600"/>
      <c r="M63" s="2546" t="s">
        <v>118</v>
      </c>
      <c r="N63" s="2546" t="s">
        <v>118</v>
      </c>
      <c r="O63" s="2546" t="s">
        <v>118</v>
      </c>
      <c r="P63" s="2546" t="s">
        <v>118</v>
      </c>
      <c r="Q63" s="2546" t="s">
        <v>118</v>
      </c>
      <c r="R63" s="2546" t="s">
        <v>117</v>
      </c>
      <c r="S63" s="2546" t="s">
        <v>117</v>
      </c>
      <c r="T63" s="789" t="s">
        <v>36</v>
      </c>
      <c r="U63" s="789" t="s">
        <v>36</v>
      </c>
      <c r="V63" s="789" t="s">
        <v>36</v>
      </c>
      <c r="W63" s="789" t="s">
        <v>36</v>
      </c>
      <c r="X63" s="789" t="s">
        <v>36</v>
      </c>
      <c r="Y63" s="346" t="s">
        <v>128</v>
      </c>
      <c r="Z63" s="376" t="s">
        <v>129</v>
      </c>
      <c r="AA63" s="2597"/>
      <c r="AB63" s="2597"/>
      <c r="AC63" s="789" t="s">
        <v>36</v>
      </c>
      <c r="AD63" s="789" t="s">
        <v>36</v>
      </c>
      <c r="AE63" s="789" t="s">
        <v>36</v>
      </c>
      <c r="AF63" s="2598"/>
      <c r="AG63" s="2601"/>
      <c r="AH63" s="1"/>
      <c r="AJ63" s="780">
        <v>124</v>
      </c>
      <c r="AK63" s="780">
        <v>9</v>
      </c>
      <c r="AL63" s="780">
        <f>IF(AJ63="","",SUM(AJ63:AK63))</f>
        <v>133</v>
      </c>
      <c r="AM63" s="866">
        <f t="shared" ref="AM63:AM85" si="2">IF(AJ63="","",AL63-NormTid)</f>
        <v>-27.330000000000013</v>
      </c>
      <c r="AN63" s="866">
        <f>IF(AM63="","",AM63+'November 2023'!AN62)</f>
        <v>38.139999999999887</v>
      </c>
    </row>
    <row r="64" spans="1:40" ht="22.35" customHeight="1" x14ac:dyDescent="0.2">
      <c r="A64" s="870"/>
      <c r="B64" s="870" t="s">
        <v>530</v>
      </c>
      <c r="C64" s="921">
        <v>7</v>
      </c>
      <c r="D64" s="798"/>
      <c r="E64" s="798"/>
      <c r="F64" s="781" t="s">
        <v>482</v>
      </c>
      <c r="G64" s="781" t="s">
        <v>482</v>
      </c>
      <c r="H64" s="781" t="s">
        <v>482</v>
      </c>
      <c r="I64" s="781" t="s">
        <v>482</v>
      </c>
      <c r="J64" s="781" t="s">
        <v>482</v>
      </c>
      <c r="K64" s="789" t="s">
        <v>483</v>
      </c>
      <c r="L64" s="789" t="s">
        <v>484</v>
      </c>
      <c r="M64" s="2550" t="s">
        <v>36</v>
      </c>
      <c r="N64" s="2550" t="s">
        <v>36</v>
      </c>
      <c r="O64" s="2550" t="s">
        <v>36</v>
      </c>
      <c r="P64" s="2550" t="s">
        <v>36</v>
      </c>
      <c r="Q64" s="2550" t="s">
        <v>36</v>
      </c>
      <c r="R64" s="798"/>
      <c r="S64" s="798"/>
      <c r="T64" s="984">
        <v>9</v>
      </c>
      <c r="U64" s="789">
        <v>9</v>
      </c>
      <c r="V64" s="789">
        <v>9</v>
      </c>
      <c r="W64" s="2050">
        <v>9</v>
      </c>
      <c r="X64" s="798">
        <v>9</v>
      </c>
      <c r="Y64" s="2572" t="s">
        <v>73</v>
      </c>
      <c r="Z64" s="2568" t="s">
        <v>73</v>
      </c>
      <c r="AA64" s="789"/>
      <c r="AB64" s="789"/>
      <c r="AC64" s="1668">
        <v>79</v>
      </c>
      <c r="AD64" s="1668">
        <v>79</v>
      </c>
      <c r="AE64" s="1541" t="s">
        <v>395</v>
      </c>
      <c r="AF64" s="798" t="s">
        <v>119</v>
      </c>
      <c r="AG64" s="1070" t="s">
        <v>119</v>
      </c>
      <c r="AH64" s="1"/>
      <c r="AJ64" s="780">
        <v>160.30000000000001</v>
      </c>
      <c r="AK64" s="780">
        <v>11.25</v>
      </c>
      <c r="AL64" s="780">
        <f t="shared" ref="AL64:AL65" si="3">IF(AJ64="","",SUM(AJ64:AK64))</f>
        <v>171.55</v>
      </c>
      <c r="AM64" s="866">
        <f t="shared" si="2"/>
        <v>11.219999999999999</v>
      </c>
      <c r="AN64" s="866">
        <f>IF(AM64="","",AM64+'November 2023'!AN63)</f>
        <v>2.2399999999999167</v>
      </c>
    </row>
    <row r="65" spans="1:40" ht="22.35" customHeight="1" thickBot="1" x14ac:dyDescent="0.25">
      <c r="A65" s="870"/>
      <c r="B65" s="924" t="s">
        <v>127</v>
      </c>
      <c r="C65" s="335" t="s">
        <v>485</v>
      </c>
      <c r="D65" s="335" t="s">
        <v>486</v>
      </c>
      <c r="E65" s="335" t="s">
        <v>487</v>
      </c>
      <c r="F65" s="789" t="s">
        <v>36</v>
      </c>
      <c r="G65" s="2561" t="s">
        <v>32</v>
      </c>
      <c r="H65" s="789" t="s">
        <v>36</v>
      </c>
      <c r="I65" s="984" t="s">
        <v>36</v>
      </c>
      <c r="J65" s="984" t="s">
        <v>36</v>
      </c>
      <c r="K65" s="798"/>
      <c r="L65" s="798"/>
      <c r="M65" s="786" t="s">
        <v>32</v>
      </c>
      <c r="N65" s="786" t="s">
        <v>32</v>
      </c>
      <c r="O65" s="786" t="s">
        <v>32</v>
      </c>
      <c r="P65" s="2602" t="s">
        <v>32</v>
      </c>
      <c r="Q65" s="1069" t="s">
        <v>32</v>
      </c>
      <c r="R65" s="798"/>
      <c r="S65" s="798"/>
      <c r="T65" s="961" t="s">
        <v>36</v>
      </c>
      <c r="U65" s="789" t="s">
        <v>36</v>
      </c>
      <c r="V65" s="789" t="s">
        <v>36</v>
      </c>
      <c r="W65" s="789" t="s">
        <v>36</v>
      </c>
      <c r="X65" s="335" t="s">
        <v>485</v>
      </c>
      <c r="Y65" s="335" t="s">
        <v>486</v>
      </c>
      <c r="Z65" s="370" t="s">
        <v>487</v>
      </c>
      <c r="AA65" s="984" t="s">
        <v>482</v>
      </c>
      <c r="AB65" s="789" t="s">
        <v>36</v>
      </c>
      <c r="AC65" s="789" t="s">
        <v>36</v>
      </c>
      <c r="AD65" s="789" t="s">
        <v>36</v>
      </c>
      <c r="AE65" s="789" t="s">
        <v>36</v>
      </c>
      <c r="AF65" s="798"/>
      <c r="AG65" s="2564"/>
      <c r="AH65" s="1"/>
      <c r="AJ65" s="780">
        <v>87.3</v>
      </c>
      <c r="AK65" s="780">
        <v>4.25</v>
      </c>
      <c r="AL65" s="780">
        <f t="shared" si="3"/>
        <v>91.55</v>
      </c>
      <c r="AM65" s="866">
        <f t="shared" si="2"/>
        <v>-68.780000000000015</v>
      </c>
      <c r="AN65" s="866">
        <f>IF(AM65="","",AM65+'November 2023'!AN64)</f>
        <v>59.839999999999904</v>
      </c>
    </row>
    <row r="66" spans="1:40" ht="22.35" customHeight="1" thickBot="1" x14ac:dyDescent="0.25">
      <c r="A66" s="870"/>
      <c r="B66" s="924" t="s">
        <v>133</v>
      </c>
      <c r="C66" s="2250">
        <v>5</v>
      </c>
      <c r="D66" s="798" t="s">
        <v>119</v>
      </c>
      <c r="E66" s="798" t="s">
        <v>119</v>
      </c>
      <c r="F66" s="2054">
        <v>10</v>
      </c>
      <c r="G66" s="2054">
        <v>10</v>
      </c>
      <c r="H66" s="2054">
        <v>10</v>
      </c>
      <c r="I66" s="1609">
        <v>10</v>
      </c>
      <c r="J66" s="1566">
        <v>10</v>
      </c>
      <c r="K66" s="1609" t="s">
        <v>76</v>
      </c>
      <c r="L66" s="1626" t="s">
        <v>76</v>
      </c>
      <c r="M66" s="1609" t="s">
        <v>36</v>
      </c>
      <c r="N66" s="1626" t="s">
        <v>36</v>
      </c>
      <c r="O66" s="1626" t="s">
        <v>36</v>
      </c>
      <c r="P66" s="1626" t="s">
        <v>36</v>
      </c>
      <c r="Q66" s="1609" t="s">
        <v>36</v>
      </c>
      <c r="R66" s="1609" t="s">
        <v>84</v>
      </c>
      <c r="S66" s="1609" t="s">
        <v>84</v>
      </c>
      <c r="T66" s="1609">
        <v>7</v>
      </c>
      <c r="U66" s="1931">
        <v>7</v>
      </c>
      <c r="V66" s="1609">
        <v>7</v>
      </c>
      <c r="W66" s="1609">
        <v>7</v>
      </c>
      <c r="X66" s="1609">
        <v>7</v>
      </c>
      <c r="Y66" s="1566"/>
      <c r="Z66" s="1609"/>
      <c r="AA66" s="1609">
        <v>4</v>
      </c>
      <c r="AB66" s="1609">
        <v>4</v>
      </c>
      <c r="AC66" s="1609">
        <v>4</v>
      </c>
      <c r="AD66" s="1609">
        <v>4</v>
      </c>
      <c r="AE66" s="1566">
        <v>4</v>
      </c>
      <c r="AF66" s="2568" t="s">
        <v>80</v>
      </c>
      <c r="AG66" s="2567" t="s">
        <v>0</v>
      </c>
      <c r="AH66" s="1"/>
      <c r="AJ66" s="780">
        <v>190</v>
      </c>
      <c r="AK66" s="780">
        <v>6.5</v>
      </c>
      <c r="AL66" s="780">
        <f t="shared" ref="AL66:AL73" si="4">IF(AJ66="","",SUM(AJ66:AK66))</f>
        <v>196.5</v>
      </c>
      <c r="AM66" s="866">
        <f t="shared" si="2"/>
        <v>36.169999999999987</v>
      </c>
      <c r="AN66" s="866">
        <f>IF(AM66="","",AM66+'November 2023'!AN65)</f>
        <v>19.18999999999992</v>
      </c>
    </row>
    <row r="67" spans="1:40" ht="22.35" customHeight="1" thickBot="1" x14ac:dyDescent="0.25">
      <c r="A67" s="870"/>
      <c r="B67" s="924" t="s">
        <v>134</v>
      </c>
      <c r="C67" s="930" t="s">
        <v>352</v>
      </c>
      <c r="D67" s="798"/>
      <c r="E67" s="798"/>
      <c r="F67" s="2568">
        <v>11</v>
      </c>
      <c r="G67" s="2568">
        <v>11</v>
      </c>
      <c r="H67" s="2568">
        <v>11</v>
      </c>
      <c r="I67" s="2568">
        <v>11</v>
      </c>
      <c r="J67" s="335" t="s">
        <v>485</v>
      </c>
      <c r="K67" s="335" t="s">
        <v>486</v>
      </c>
      <c r="L67" s="335" t="s">
        <v>487</v>
      </c>
      <c r="M67" s="1609" t="s">
        <v>36</v>
      </c>
      <c r="N67" s="1609" t="s">
        <v>36</v>
      </c>
      <c r="O67" s="1609" t="s">
        <v>36</v>
      </c>
      <c r="P67" s="1609" t="s">
        <v>36</v>
      </c>
      <c r="Q67" s="339" t="s">
        <v>139</v>
      </c>
      <c r="R67" s="346" t="s">
        <v>128</v>
      </c>
      <c r="S67" s="346" t="s">
        <v>129</v>
      </c>
      <c r="T67" s="1609" t="s">
        <v>36</v>
      </c>
      <c r="U67" s="984" t="s">
        <v>153</v>
      </c>
      <c r="V67" s="789">
        <v>4</v>
      </c>
      <c r="W67" s="789">
        <v>4</v>
      </c>
      <c r="X67" s="789">
        <v>4</v>
      </c>
      <c r="Y67" s="798"/>
      <c r="Z67" s="798"/>
      <c r="AA67" s="789"/>
      <c r="AB67" s="789"/>
      <c r="AC67" s="789">
        <v>25</v>
      </c>
      <c r="AD67" s="789">
        <v>25</v>
      </c>
      <c r="AE67" s="930" t="s">
        <v>393</v>
      </c>
      <c r="AF67" s="798"/>
      <c r="AG67" s="1070"/>
      <c r="AH67" s="1"/>
      <c r="AJ67" s="780">
        <v>174.3</v>
      </c>
      <c r="AK67" s="780">
        <v>10</v>
      </c>
      <c r="AL67" s="780">
        <f t="shared" si="4"/>
        <v>184.3</v>
      </c>
      <c r="AM67" s="866">
        <f t="shared" si="2"/>
        <v>23.97</v>
      </c>
      <c r="AN67" s="866">
        <f>IF(AM67="","",AM67+'November 2023'!AN66)</f>
        <v>12.389999999999908</v>
      </c>
    </row>
    <row r="68" spans="1:40" ht="22.35" customHeight="1" thickBot="1" x14ac:dyDescent="0.25">
      <c r="A68" s="870"/>
      <c r="B68" s="924" t="s">
        <v>135</v>
      </c>
      <c r="C68" s="2457" t="s">
        <v>36</v>
      </c>
      <c r="D68" s="2457"/>
      <c r="E68" s="2457"/>
      <c r="F68" s="2457">
        <v>5</v>
      </c>
      <c r="G68" s="1818">
        <v>5</v>
      </c>
      <c r="H68" s="2457">
        <v>5</v>
      </c>
      <c r="I68" s="2457">
        <v>5</v>
      </c>
      <c r="J68" s="2458">
        <v>5</v>
      </c>
      <c r="K68" s="2457"/>
      <c r="L68" s="2457"/>
      <c r="M68" s="1610">
        <v>10</v>
      </c>
      <c r="N68" s="1610">
        <v>10</v>
      </c>
      <c r="O68" s="1610">
        <v>10</v>
      </c>
      <c r="P68" s="1610">
        <v>10</v>
      </c>
      <c r="Q68" s="1610">
        <v>10</v>
      </c>
      <c r="R68" s="1610" t="s">
        <v>76</v>
      </c>
      <c r="S68" s="1610" t="s">
        <v>76</v>
      </c>
      <c r="T68" s="2457" t="s">
        <v>36</v>
      </c>
      <c r="U68" s="2457" t="s">
        <v>36</v>
      </c>
      <c r="V68" s="2457" t="s">
        <v>36</v>
      </c>
      <c r="W68" s="2457" t="s">
        <v>36</v>
      </c>
      <c r="X68" s="2457" t="s">
        <v>36</v>
      </c>
      <c r="Y68" s="1616" t="s">
        <v>84</v>
      </c>
      <c r="Z68" s="1616" t="s">
        <v>84</v>
      </c>
      <c r="AA68" s="1616" t="s">
        <v>0</v>
      </c>
      <c r="AB68" s="1616" t="s">
        <v>0</v>
      </c>
      <c r="AC68" s="2550" t="s">
        <v>32</v>
      </c>
      <c r="AD68" s="2550" t="s">
        <v>32</v>
      </c>
      <c r="AE68" s="2550" t="s">
        <v>32</v>
      </c>
      <c r="AF68" s="922" t="s">
        <v>32</v>
      </c>
      <c r="AG68" s="1070"/>
      <c r="AH68" s="1"/>
      <c r="AJ68" s="780">
        <v>147.30000000000001</v>
      </c>
      <c r="AK68" s="780">
        <v>2.5</v>
      </c>
      <c r="AL68" s="780">
        <f t="shared" si="4"/>
        <v>149.80000000000001</v>
      </c>
      <c r="AM68" s="866">
        <f t="shared" si="2"/>
        <v>-10.530000000000001</v>
      </c>
      <c r="AN68" s="866">
        <f>IF(AM68="","",AM68+'November 2023'!AN67)</f>
        <v>14.989999999999924</v>
      </c>
    </row>
    <row r="69" spans="1:40" ht="22.35" customHeight="1" x14ac:dyDescent="0.2">
      <c r="A69" s="481"/>
      <c r="B69" s="924" t="s">
        <v>137</v>
      </c>
      <c r="C69" s="798" t="s">
        <v>36</v>
      </c>
      <c r="D69" s="798"/>
      <c r="E69" s="798" t="s">
        <v>119</v>
      </c>
      <c r="F69" s="798">
        <v>26</v>
      </c>
      <c r="G69" s="1535" t="s">
        <v>36</v>
      </c>
      <c r="H69" s="1535" t="s">
        <v>36</v>
      </c>
      <c r="I69" s="1535" t="s">
        <v>36</v>
      </c>
      <c r="J69" s="798">
        <v>26</v>
      </c>
      <c r="K69" s="798"/>
      <c r="L69" s="798"/>
      <c r="M69" s="786" t="s">
        <v>32</v>
      </c>
      <c r="N69" s="786" t="s">
        <v>32</v>
      </c>
      <c r="O69" s="786" t="s">
        <v>32</v>
      </c>
      <c r="P69" s="2602" t="s">
        <v>32</v>
      </c>
      <c r="Q69" s="1069" t="s">
        <v>32</v>
      </c>
      <c r="R69" s="798"/>
      <c r="S69" s="798"/>
      <c r="T69" s="2546" t="s">
        <v>118</v>
      </c>
      <c r="U69" s="2546" t="s">
        <v>118</v>
      </c>
      <c r="V69" s="2546" t="s">
        <v>118</v>
      </c>
      <c r="W69" s="2546" t="s">
        <v>118</v>
      </c>
      <c r="X69" s="2546" t="s">
        <v>118</v>
      </c>
      <c r="Y69" s="2546" t="s">
        <v>117</v>
      </c>
      <c r="Z69" s="2546" t="s">
        <v>117</v>
      </c>
      <c r="AA69" s="789" t="s">
        <v>0</v>
      </c>
      <c r="AB69" s="789" t="s">
        <v>0</v>
      </c>
      <c r="AC69" s="789" t="s">
        <v>36</v>
      </c>
      <c r="AD69" s="789" t="s">
        <v>36</v>
      </c>
      <c r="AE69" s="789" t="s">
        <v>36</v>
      </c>
      <c r="AF69" s="798"/>
      <c r="AG69" s="1070"/>
      <c r="AJ69" s="780">
        <v>139.44999999999999</v>
      </c>
      <c r="AK69" s="780">
        <v>6.75</v>
      </c>
      <c r="AL69" s="780">
        <f t="shared" si="4"/>
        <v>146.19999999999999</v>
      </c>
      <c r="AM69" s="866">
        <f t="shared" si="2"/>
        <v>-14.130000000000024</v>
      </c>
      <c r="AN69" s="866">
        <f>IF(AM69="","",AM69+'November 2023'!AN68)</f>
        <v>-15.010000000000076</v>
      </c>
    </row>
    <row r="70" spans="1:40" ht="22.35" customHeight="1" thickBot="1" x14ac:dyDescent="0.25">
      <c r="A70" s="2460"/>
      <c r="B70" s="924" t="str">
        <f>'November 2023'!$B$69</f>
        <v>Stig Herning</v>
      </c>
      <c r="C70" s="1069" t="s">
        <v>32</v>
      </c>
      <c r="D70" s="798"/>
      <c r="E70" s="791"/>
      <c r="F70" s="786">
        <v>4</v>
      </c>
      <c r="G70" s="789">
        <v>5</v>
      </c>
      <c r="H70" s="789">
        <v>4</v>
      </c>
      <c r="I70" s="2050" t="s">
        <v>36</v>
      </c>
      <c r="J70" s="1069" t="s">
        <v>32</v>
      </c>
      <c r="K70" s="798"/>
      <c r="L70" s="798">
        <v>26</v>
      </c>
      <c r="M70" s="798">
        <v>26</v>
      </c>
      <c r="N70" s="798">
        <v>26</v>
      </c>
      <c r="O70" s="798">
        <v>26</v>
      </c>
      <c r="P70" s="798">
        <v>26</v>
      </c>
      <c r="Q70" s="798">
        <v>26</v>
      </c>
      <c r="R70" s="798"/>
      <c r="S70" s="798"/>
      <c r="T70" s="789">
        <v>25</v>
      </c>
      <c r="U70" s="789">
        <v>25</v>
      </c>
      <c r="V70" s="789">
        <v>25</v>
      </c>
      <c r="W70" s="789">
        <v>25</v>
      </c>
      <c r="X70" s="984">
        <v>25</v>
      </c>
      <c r="Y70" s="798"/>
      <c r="Z70" s="798"/>
      <c r="AA70" s="789"/>
      <c r="AB70" s="789"/>
      <c r="AC70" s="789" t="s">
        <v>32</v>
      </c>
      <c r="AD70" s="2050" t="s">
        <v>32</v>
      </c>
      <c r="AE70" s="483" t="s">
        <v>124</v>
      </c>
      <c r="AF70" s="483" t="s">
        <v>122</v>
      </c>
      <c r="AG70" s="519" t="s">
        <v>123</v>
      </c>
      <c r="AH70" s="1"/>
      <c r="AJ70" s="780">
        <v>181</v>
      </c>
      <c r="AK70" s="780">
        <v>9.25</v>
      </c>
      <c r="AL70" s="780">
        <f t="shared" si="4"/>
        <v>190.25</v>
      </c>
      <c r="AM70" s="866">
        <f t="shared" si="2"/>
        <v>29.919999999999987</v>
      </c>
      <c r="AN70" s="866">
        <f>IF(AM70="","",AM70+'November 2023'!AN69)</f>
        <v>37.189999999999912</v>
      </c>
    </row>
    <row r="71" spans="1:40" ht="22.35" customHeight="1" thickBot="1" x14ac:dyDescent="0.25">
      <c r="A71" s="924"/>
      <c r="B71" s="939" t="s">
        <v>144</v>
      </c>
      <c r="C71" s="930" t="s">
        <v>32</v>
      </c>
      <c r="D71" s="930"/>
      <c r="E71" s="1668" t="s">
        <v>531</v>
      </c>
      <c r="F71" s="2361">
        <v>4</v>
      </c>
      <c r="G71" s="2361" t="s">
        <v>32</v>
      </c>
      <c r="H71" s="1535" t="s">
        <v>36</v>
      </c>
      <c r="I71" s="2049" t="s">
        <v>36</v>
      </c>
      <c r="J71" s="789" t="s">
        <v>32</v>
      </c>
      <c r="K71" s="2572" t="s">
        <v>73</v>
      </c>
      <c r="L71" s="2572" t="s">
        <v>73</v>
      </c>
      <c r="M71" s="781" t="s">
        <v>482</v>
      </c>
      <c r="N71" s="781" t="s">
        <v>482</v>
      </c>
      <c r="O71" s="781" t="s">
        <v>482</v>
      </c>
      <c r="P71" s="781" t="s">
        <v>482</v>
      </c>
      <c r="Q71" s="798" t="s">
        <v>36</v>
      </c>
      <c r="R71" s="798"/>
      <c r="S71" s="791"/>
      <c r="T71" s="789" t="s">
        <v>153</v>
      </c>
      <c r="U71" s="789" t="s">
        <v>36</v>
      </c>
      <c r="V71" s="789" t="s">
        <v>153</v>
      </c>
      <c r="W71" s="789" t="s">
        <v>153</v>
      </c>
      <c r="X71" s="789" t="s">
        <v>153</v>
      </c>
      <c r="Y71" s="798"/>
      <c r="Z71" s="798"/>
      <c r="AA71" s="1616">
        <v>7</v>
      </c>
      <c r="AB71" s="1616">
        <v>7</v>
      </c>
      <c r="AC71" s="1616">
        <v>7</v>
      </c>
      <c r="AD71" s="1616">
        <v>7</v>
      </c>
      <c r="AE71" s="1616">
        <v>7</v>
      </c>
      <c r="AF71" s="798"/>
      <c r="AG71" s="1070"/>
      <c r="AH71" s="1"/>
      <c r="AJ71" s="780">
        <v>185.45</v>
      </c>
      <c r="AK71" s="780">
        <v>9.75</v>
      </c>
      <c r="AL71" s="780">
        <f t="shared" si="4"/>
        <v>195.2</v>
      </c>
      <c r="AM71" s="866">
        <f t="shared" si="2"/>
        <v>34.869999999999976</v>
      </c>
      <c r="AN71" s="866">
        <f>IF(AM71="","",AM71+'November 2023'!AN70)</f>
        <v>-46.61000000000007</v>
      </c>
    </row>
    <row r="72" spans="1:40" ht="22.35" customHeight="1" thickBot="1" x14ac:dyDescent="0.25">
      <c r="A72" s="924"/>
      <c r="B72" s="870" t="s">
        <v>147</v>
      </c>
      <c r="C72" s="798" t="s">
        <v>166</v>
      </c>
      <c r="D72" s="798"/>
      <c r="E72" s="798"/>
      <c r="F72" s="789" t="s">
        <v>138</v>
      </c>
      <c r="G72" s="921" t="s">
        <v>138</v>
      </c>
      <c r="H72" s="921" t="s">
        <v>138</v>
      </c>
      <c r="I72" s="2050" t="s">
        <v>138</v>
      </c>
      <c r="J72" s="798" t="s">
        <v>138</v>
      </c>
      <c r="L72" s="791"/>
      <c r="M72" s="921" t="s">
        <v>146</v>
      </c>
      <c r="N72" s="789">
        <v>4</v>
      </c>
      <c r="O72" s="789">
        <v>4</v>
      </c>
      <c r="P72" s="961">
        <v>7</v>
      </c>
      <c r="Q72" s="961">
        <v>9</v>
      </c>
      <c r="R72" s="2048"/>
      <c r="S72" s="2550"/>
      <c r="T72" s="789" t="s">
        <v>140</v>
      </c>
      <c r="U72" s="789" t="s">
        <v>140</v>
      </c>
      <c r="V72" s="2563" t="s">
        <v>36</v>
      </c>
      <c r="W72" s="2562" t="s">
        <v>32</v>
      </c>
      <c r="X72" s="2562" t="s">
        <v>32</v>
      </c>
      <c r="Y72" s="798"/>
      <c r="Z72" s="798"/>
      <c r="AA72" s="789"/>
      <c r="AB72" s="789"/>
      <c r="AC72" s="798" t="s">
        <v>32</v>
      </c>
      <c r="AD72" s="798" t="s">
        <v>32</v>
      </c>
      <c r="AE72" s="798" t="s">
        <v>32</v>
      </c>
      <c r="AF72" s="922" t="s">
        <v>32</v>
      </c>
      <c r="AG72" s="1070"/>
      <c r="AH72" s="1"/>
      <c r="AJ72" s="780">
        <v>145</v>
      </c>
      <c r="AK72" s="780">
        <v>5.75</v>
      </c>
      <c r="AL72" s="780">
        <f t="shared" si="4"/>
        <v>150.75</v>
      </c>
      <c r="AM72" s="866">
        <f t="shared" si="2"/>
        <v>-9.5800000000000125</v>
      </c>
      <c r="AN72" s="866">
        <f>IF(AM72="","",AM72+'November 2023'!AN71)</f>
        <v>-24.760000000000126</v>
      </c>
    </row>
    <row r="73" spans="1:40" ht="22.35" customHeight="1" thickBot="1" x14ac:dyDescent="0.25">
      <c r="A73" s="924"/>
      <c r="B73" s="870" t="s">
        <v>149</v>
      </c>
      <c r="C73" s="798" t="s">
        <v>32</v>
      </c>
      <c r="D73" s="335" t="s">
        <v>0</v>
      </c>
      <c r="E73" s="483" t="s">
        <v>0</v>
      </c>
      <c r="F73" s="2546" t="s">
        <v>118</v>
      </c>
      <c r="G73" s="2546" t="s">
        <v>118</v>
      </c>
      <c r="H73" s="2546" t="s">
        <v>118</v>
      </c>
      <c r="I73" s="2546" t="s">
        <v>118</v>
      </c>
      <c r="J73" s="2546" t="s">
        <v>118</v>
      </c>
      <c r="K73" s="2546" t="s">
        <v>117</v>
      </c>
      <c r="L73" s="2546" t="s">
        <v>117</v>
      </c>
      <c r="M73" s="1526" t="s">
        <v>36</v>
      </c>
      <c r="N73" s="1526" t="s">
        <v>36</v>
      </c>
      <c r="O73" s="1526" t="s">
        <v>36</v>
      </c>
      <c r="P73" s="1526" t="s">
        <v>36</v>
      </c>
      <c r="Q73" s="1526" t="s">
        <v>36</v>
      </c>
      <c r="R73" s="798"/>
      <c r="S73" s="798"/>
      <c r="T73" s="789">
        <v>99</v>
      </c>
      <c r="U73" s="789">
        <v>99</v>
      </c>
      <c r="V73" s="789">
        <v>99</v>
      </c>
      <c r="W73" s="2050" t="s">
        <v>36</v>
      </c>
      <c r="X73" s="798" t="s">
        <v>36</v>
      </c>
      <c r="Y73" s="798"/>
      <c r="Z73" s="798"/>
      <c r="AA73" s="2546" t="s">
        <v>117</v>
      </c>
      <c r="AB73" s="2546" t="s">
        <v>117</v>
      </c>
      <c r="AC73" s="2546" t="s">
        <v>118</v>
      </c>
      <c r="AD73" s="2546" t="s">
        <v>118</v>
      </c>
      <c r="AE73" s="2546" t="s">
        <v>118</v>
      </c>
      <c r="AF73" s="2546" t="s">
        <v>117</v>
      </c>
      <c r="AG73" s="2546" t="s">
        <v>0</v>
      </c>
      <c r="AH73" s="1"/>
      <c r="AJ73" s="780">
        <v>158.15</v>
      </c>
      <c r="AK73" s="780">
        <v>8.5</v>
      </c>
      <c r="AL73" s="780">
        <f t="shared" si="4"/>
        <v>166.65</v>
      </c>
      <c r="AM73" s="866">
        <f t="shared" si="2"/>
        <v>6.3199999999999932</v>
      </c>
      <c r="AN73" s="866">
        <f>IF(AM73="","",AM73+'November 2023'!AN72)</f>
        <v>21.989999999999938</v>
      </c>
    </row>
    <row r="74" spans="1:40" ht="22.35" customHeight="1" thickBot="1" x14ac:dyDescent="0.25">
      <c r="A74" s="944"/>
      <c r="B74" s="927" t="s">
        <v>150</v>
      </c>
      <c r="C74" s="798" t="s">
        <v>151</v>
      </c>
      <c r="D74" s="798"/>
      <c r="E74" s="798"/>
      <c r="F74" s="1535" t="s">
        <v>151</v>
      </c>
      <c r="G74" s="1535" t="s">
        <v>151</v>
      </c>
      <c r="H74" s="798" t="s">
        <v>36</v>
      </c>
      <c r="I74" s="798" t="s">
        <v>151</v>
      </c>
      <c r="J74" s="798" t="s">
        <v>151</v>
      </c>
      <c r="K74" s="798"/>
      <c r="L74" s="798"/>
      <c r="M74" s="798" t="s">
        <v>36</v>
      </c>
      <c r="N74" s="798" t="s">
        <v>151</v>
      </c>
      <c r="O74" s="798" t="s">
        <v>151</v>
      </c>
      <c r="P74" s="798" t="s">
        <v>151</v>
      </c>
      <c r="Q74" s="798" t="s">
        <v>151</v>
      </c>
      <c r="R74" s="798"/>
      <c r="S74" s="798"/>
      <c r="T74" s="798" t="s">
        <v>151</v>
      </c>
      <c r="U74" s="798" t="s">
        <v>151</v>
      </c>
      <c r="V74" s="798" t="s">
        <v>151</v>
      </c>
      <c r="W74" s="798" t="s">
        <v>151</v>
      </c>
      <c r="X74" s="798" t="s">
        <v>151</v>
      </c>
      <c r="Y74" s="798"/>
      <c r="Z74" s="798"/>
      <c r="AA74" s="789"/>
      <c r="AB74" s="789"/>
      <c r="AC74" s="789" t="s">
        <v>36</v>
      </c>
      <c r="AD74" s="789" t="s">
        <v>36</v>
      </c>
      <c r="AE74" s="789" t="s">
        <v>36</v>
      </c>
      <c r="AF74" s="798"/>
      <c r="AG74" s="1070"/>
      <c r="AH74" s="1"/>
      <c r="AJ74" s="780">
        <v>116.3</v>
      </c>
      <c r="AK74" s="780">
        <v>0</v>
      </c>
      <c r="AL74" s="780">
        <f t="shared" ref="AL74:AL97" si="5">IF(AJ74="","",SUM(AJ74:AK74))</f>
        <v>116.3</v>
      </c>
      <c r="AM74" s="866">
        <f t="shared" si="2"/>
        <v>-44.030000000000015</v>
      </c>
      <c r="AN74" s="866">
        <f>IF(AM74="","",AM74+'November 2023'!AN73)</f>
        <v>-0.66000000000010317</v>
      </c>
    </row>
    <row r="75" spans="1:40" ht="22.35" customHeight="1" thickBot="1" x14ac:dyDescent="0.25">
      <c r="A75" s="944"/>
      <c r="B75" s="870" t="s">
        <v>152</v>
      </c>
      <c r="C75" s="335" t="s">
        <v>139</v>
      </c>
      <c r="D75" s="335" t="s">
        <v>128</v>
      </c>
      <c r="E75" s="483" t="s">
        <v>129</v>
      </c>
      <c r="F75" s="789" t="s">
        <v>405</v>
      </c>
      <c r="G75" s="789" t="s">
        <v>36</v>
      </c>
      <c r="H75" s="789" t="s">
        <v>151</v>
      </c>
      <c r="I75" s="801" t="s">
        <v>154</v>
      </c>
      <c r="J75" s="801" t="s">
        <v>32</v>
      </c>
      <c r="K75" s="2580" t="s">
        <v>0</v>
      </c>
      <c r="L75" s="2580" t="s">
        <v>0</v>
      </c>
      <c r="M75" s="930">
        <v>7</v>
      </c>
      <c r="N75" s="930">
        <v>7</v>
      </c>
      <c r="O75" s="930">
        <v>7</v>
      </c>
      <c r="P75" s="801">
        <v>7</v>
      </c>
      <c r="Q75" s="801">
        <v>7</v>
      </c>
      <c r="R75" s="2258"/>
      <c r="S75" s="2258">
        <v>26</v>
      </c>
      <c r="T75" s="2258">
        <v>26</v>
      </c>
      <c r="U75" s="2258" t="s">
        <v>394</v>
      </c>
      <c r="V75" s="798">
        <v>26</v>
      </c>
      <c r="W75" s="798">
        <v>26</v>
      </c>
      <c r="X75" s="798">
        <v>26</v>
      </c>
      <c r="Y75" s="798"/>
      <c r="Z75" s="798"/>
      <c r="AA75" s="789"/>
      <c r="AB75" s="789"/>
      <c r="AC75" s="786" t="s">
        <v>32</v>
      </c>
      <c r="AD75" s="2602" t="s">
        <v>32</v>
      </c>
      <c r="AE75" s="1069" t="s">
        <v>32</v>
      </c>
      <c r="AF75" s="798"/>
      <c r="AG75" s="1070"/>
      <c r="AH75" s="1"/>
      <c r="AJ75" s="780">
        <v>165</v>
      </c>
      <c r="AK75" s="780">
        <v>8.75</v>
      </c>
      <c r="AL75" s="780">
        <f t="shared" si="5"/>
        <v>173.75</v>
      </c>
      <c r="AM75" s="866">
        <f t="shared" si="2"/>
        <v>13.419999999999987</v>
      </c>
      <c r="AN75" s="866">
        <f>IF(AM75="","",AM75+'November 2023'!AN74)</f>
        <v>-19.960000000000065</v>
      </c>
    </row>
    <row r="76" spans="1:40" ht="22.35" customHeight="1" thickBot="1" x14ac:dyDescent="0.25">
      <c r="A76" s="944"/>
      <c r="B76" s="1686" t="s">
        <v>160</v>
      </c>
      <c r="C76" s="930" t="s">
        <v>467</v>
      </c>
      <c r="D76" s="798" t="s">
        <v>119</v>
      </c>
      <c r="E76" s="798" t="s">
        <v>119</v>
      </c>
      <c r="F76" s="2050" t="s">
        <v>36</v>
      </c>
      <c r="G76" s="2050" t="s">
        <v>36</v>
      </c>
      <c r="H76" s="2050" t="s">
        <v>36</v>
      </c>
      <c r="I76" s="2050" t="s">
        <v>36</v>
      </c>
      <c r="J76" s="2050" t="s">
        <v>36</v>
      </c>
      <c r="K76" s="798" t="s">
        <v>119</v>
      </c>
      <c r="L76" s="798" t="s">
        <v>119</v>
      </c>
      <c r="M76" s="2050" t="s">
        <v>132</v>
      </c>
      <c r="N76" s="2050" t="s">
        <v>132</v>
      </c>
      <c r="O76" s="2050" t="s">
        <v>132</v>
      </c>
      <c r="P76" s="2050" t="s">
        <v>132</v>
      </c>
      <c r="Q76" s="798" t="s">
        <v>132</v>
      </c>
      <c r="R76" s="798">
        <v>89</v>
      </c>
      <c r="S76" s="798"/>
      <c r="T76" s="789" t="s">
        <v>132</v>
      </c>
      <c r="U76" s="789" t="s">
        <v>132</v>
      </c>
      <c r="V76" s="789" t="s">
        <v>132</v>
      </c>
      <c r="W76" s="2050" t="s">
        <v>132</v>
      </c>
      <c r="X76" s="798" t="s">
        <v>132</v>
      </c>
      <c r="Y76" s="798"/>
      <c r="Z76" s="798"/>
      <c r="AA76" s="789"/>
      <c r="AB76" s="789"/>
      <c r="AC76" s="1445" t="s">
        <v>32</v>
      </c>
      <c r="AD76" s="1445" t="s">
        <v>32</v>
      </c>
      <c r="AE76" s="1445" t="s">
        <v>32</v>
      </c>
      <c r="AF76" s="798"/>
      <c r="AG76" s="1070"/>
      <c r="AH76" s="1"/>
      <c r="AJ76" s="780">
        <v>122.3</v>
      </c>
      <c r="AK76" s="780">
        <v>0.75</v>
      </c>
      <c r="AL76" s="780">
        <f t="shared" ref="AL76:AL85" si="6">IF(AJ76="","",SUM(AJ76:AK76))</f>
        <v>123.05</v>
      </c>
      <c r="AM76" s="866">
        <f t="shared" si="2"/>
        <v>-37.280000000000015</v>
      </c>
      <c r="AN76" s="866">
        <f>IF(AM76="","",AM76+'November 2023'!AN75)</f>
        <v>-38.990000000000109</v>
      </c>
    </row>
    <row r="77" spans="1:40" ht="22.35" customHeight="1" thickBot="1" x14ac:dyDescent="0.25">
      <c r="A77" s="944"/>
      <c r="B77" s="1690" t="s">
        <v>164</v>
      </c>
      <c r="C77" s="798" t="s">
        <v>36</v>
      </c>
      <c r="D77" s="2603" t="s">
        <v>82</v>
      </c>
      <c r="E77" s="1666">
        <v>26</v>
      </c>
      <c r="F77" s="2049" t="s">
        <v>36</v>
      </c>
      <c r="G77" s="2050">
        <v>4</v>
      </c>
      <c r="H77" s="2049" t="s">
        <v>36</v>
      </c>
      <c r="I77" s="2049" t="s">
        <v>36</v>
      </c>
      <c r="J77" s="2050">
        <v>8</v>
      </c>
      <c r="K77" s="1526" t="s">
        <v>119</v>
      </c>
      <c r="L77" s="1526" t="s">
        <v>119</v>
      </c>
      <c r="M77" s="1526" t="s">
        <v>36</v>
      </c>
      <c r="N77" s="1526" t="s">
        <v>36</v>
      </c>
      <c r="O77" s="1526" t="s">
        <v>36</v>
      </c>
      <c r="P77" s="1526" t="s">
        <v>36</v>
      </c>
      <c r="Q77" s="1526" t="s">
        <v>36</v>
      </c>
      <c r="R77" s="2568" t="s">
        <v>119</v>
      </c>
      <c r="S77" s="2568" t="s">
        <v>0</v>
      </c>
      <c r="T77" s="789">
        <v>11</v>
      </c>
      <c r="U77" s="789">
        <v>11</v>
      </c>
      <c r="V77" s="789">
        <v>11</v>
      </c>
      <c r="W77" s="789">
        <v>11</v>
      </c>
      <c r="X77" s="921">
        <v>11</v>
      </c>
      <c r="Y77" s="1535"/>
      <c r="Z77" s="1567"/>
      <c r="AA77" s="2603" t="s">
        <v>0</v>
      </c>
      <c r="AB77" s="2603" t="s">
        <v>0</v>
      </c>
      <c r="AC77" s="789" t="s">
        <v>32</v>
      </c>
      <c r="AD77" s="789" t="s">
        <v>32</v>
      </c>
      <c r="AE77" s="789" t="s">
        <v>32</v>
      </c>
      <c r="AF77" s="922"/>
      <c r="AG77" s="922"/>
      <c r="AH77" s="1"/>
      <c r="AJ77" s="780">
        <v>108.15</v>
      </c>
      <c r="AK77" s="780">
        <v>5.5</v>
      </c>
      <c r="AL77" s="780">
        <f t="shared" si="6"/>
        <v>113.65</v>
      </c>
      <c r="AM77" s="866">
        <f t="shared" si="2"/>
        <v>-46.680000000000007</v>
      </c>
      <c r="AN77" s="866">
        <f>IF(AM77="","",AM77+'November 2023'!AN76)</f>
        <v>-26.170000000000115</v>
      </c>
    </row>
    <row r="78" spans="1:40" ht="22.35" customHeight="1" thickBot="1" x14ac:dyDescent="0.25">
      <c r="A78" s="944"/>
      <c r="B78" s="2181" t="s">
        <v>165</v>
      </c>
      <c r="C78" s="2598">
        <v>25</v>
      </c>
      <c r="D78" s="798" t="s">
        <v>0</v>
      </c>
      <c r="E78" s="798" t="s">
        <v>0</v>
      </c>
      <c r="F78" s="1609">
        <v>10</v>
      </c>
      <c r="G78" s="1609">
        <v>10</v>
      </c>
      <c r="H78" s="1609">
        <v>10</v>
      </c>
      <c r="I78" s="789" t="s">
        <v>36</v>
      </c>
      <c r="J78" s="2572" t="s">
        <v>36</v>
      </c>
      <c r="K78" s="2572" t="s">
        <v>0</v>
      </c>
      <c r="L78" s="2572" t="s">
        <v>0</v>
      </c>
      <c r="M78" s="789">
        <v>25</v>
      </c>
      <c r="N78" s="789">
        <v>25</v>
      </c>
      <c r="O78" s="789">
        <v>25</v>
      </c>
      <c r="P78" s="789">
        <v>25</v>
      </c>
      <c r="Q78" s="789">
        <v>25</v>
      </c>
      <c r="R78" s="2568" t="s">
        <v>0</v>
      </c>
      <c r="S78" s="2568" t="s">
        <v>0</v>
      </c>
      <c r="T78" s="1526" t="s">
        <v>146</v>
      </c>
      <c r="U78" s="1526" t="s">
        <v>146</v>
      </c>
      <c r="V78" s="1526" t="s">
        <v>146</v>
      </c>
      <c r="W78" s="1526" t="s">
        <v>146</v>
      </c>
      <c r="X78" s="1526" t="s">
        <v>146</v>
      </c>
      <c r="Y78" s="798"/>
      <c r="Z78" s="798"/>
      <c r="AA78" s="789"/>
      <c r="AB78" s="789"/>
      <c r="AC78" s="789" t="s">
        <v>125</v>
      </c>
      <c r="AD78" s="789" t="s">
        <v>125</v>
      </c>
      <c r="AE78" s="789" t="s">
        <v>125</v>
      </c>
      <c r="AF78" s="798"/>
      <c r="AG78" s="1070"/>
      <c r="AH78" s="1"/>
      <c r="AJ78" s="780">
        <v>157</v>
      </c>
      <c r="AK78" s="780">
        <v>6.75</v>
      </c>
      <c r="AL78" s="780">
        <f t="shared" si="6"/>
        <v>163.75</v>
      </c>
      <c r="AM78" s="866">
        <f t="shared" si="2"/>
        <v>3.4199999999999875</v>
      </c>
      <c r="AN78" s="866">
        <f>IF(AM78="","",AM78+'November 2023'!AN77)</f>
        <v>49.279999999999873</v>
      </c>
    </row>
    <row r="79" spans="1:40" ht="22.35" customHeight="1" thickBot="1" x14ac:dyDescent="0.25">
      <c r="A79" s="944"/>
      <c r="B79" s="1691" t="s">
        <v>167</v>
      </c>
      <c r="C79" s="781" t="s">
        <v>482</v>
      </c>
      <c r="D79" s="789" t="s">
        <v>483</v>
      </c>
      <c r="E79" s="789" t="s">
        <v>484</v>
      </c>
      <c r="F79" s="789" t="s">
        <v>36</v>
      </c>
      <c r="G79" s="984" t="s">
        <v>36</v>
      </c>
      <c r="H79" s="984" t="s">
        <v>36</v>
      </c>
      <c r="I79" s="789" t="s">
        <v>36</v>
      </c>
      <c r="J79" s="789">
        <v>11</v>
      </c>
      <c r="K79" s="922" t="s">
        <v>75</v>
      </c>
      <c r="L79" s="961"/>
      <c r="M79" s="1526" t="s">
        <v>36</v>
      </c>
      <c r="N79" s="1526" t="s">
        <v>36</v>
      </c>
      <c r="O79" s="1526" t="s">
        <v>36</v>
      </c>
      <c r="P79" s="1526" t="s">
        <v>36</v>
      </c>
      <c r="Q79" s="335" t="s">
        <v>485</v>
      </c>
      <c r="R79" s="335" t="s">
        <v>486</v>
      </c>
      <c r="S79" s="335" t="s">
        <v>487</v>
      </c>
      <c r="T79" s="789" t="s">
        <v>36</v>
      </c>
      <c r="U79" s="789" t="s">
        <v>36</v>
      </c>
      <c r="V79" s="789" t="s">
        <v>36</v>
      </c>
      <c r="W79" s="789" t="s">
        <v>36</v>
      </c>
      <c r="X79" s="339" t="s">
        <v>139</v>
      </c>
      <c r="Y79" s="798"/>
      <c r="Z79" s="798"/>
      <c r="AA79" s="789"/>
      <c r="AB79" s="789"/>
      <c r="AC79" s="789" t="s">
        <v>36</v>
      </c>
      <c r="AD79" s="789" t="s">
        <v>36</v>
      </c>
      <c r="AE79" s="335" t="s">
        <v>485</v>
      </c>
      <c r="AF79" s="335" t="s">
        <v>486</v>
      </c>
      <c r="AG79" s="370" t="s">
        <v>487</v>
      </c>
      <c r="AH79" s="1"/>
      <c r="AJ79" s="780">
        <v>105.45</v>
      </c>
      <c r="AK79" s="780">
        <v>7.5</v>
      </c>
      <c r="AL79" s="780">
        <f t="shared" si="6"/>
        <v>112.95</v>
      </c>
      <c r="AM79" s="866">
        <f t="shared" si="2"/>
        <v>-47.38000000000001</v>
      </c>
      <c r="AN79" s="866">
        <f>IF(AM79="","",AM79+'November 2023'!AN78)</f>
        <v>69.27999999999993</v>
      </c>
    </row>
    <row r="80" spans="1:40" ht="22.35" customHeight="1" x14ac:dyDescent="0.2">
      <c r="A80" s="944"/>
      <c r="B80" s="870" t="s">
        <v>264</v>
      </c>
      <c r="C80" s="2258" t="s">
        <v>32</v>
      </c>
      <c r="D80" s="2258"/>
      <c r="E80" s="2258"/>
      <c r="F80" s="801" t="s">
        <v>32</v>
      </c>
      <c r="G80" s="801" t="s">
        <v>32</v>
      </c>
      <c r="H80" s="801" t="s">
        <v>32</v>
      </c>
      <c r="I80" s="2604" t="s">
        <v>32</v>
      </c>
      <c r="J80" s="2258" t="s">
        <v>32</v>
      </c>
      <c r="K80" s="2258"/>
      <c r="L80" s="2258"/>
      <c r="M80" s="801" t="s">
        <v>32</v>
      </c>
      <c r="N80" s="801" t="s">
        <v>32</v>
      </c>
      <c r="O80" s="801" t="s">
        <v>32</v>
      </c>
      <c r="P80" s="2604" t="s">
        <v>32</v>
      </c>
      <c r="Q80" s="2258" t="s">
        <v>32</v>
      </c>
      <c r="R80" s="2258"/>
      <c r="S80" s="2258"/>
      <c r="T80" s="801" t="s">
        <v>32</v>
      </c>
      <c r="U80" s="801" t="s">
        <v>32</v>
      </c>
      <c r="V80" s="801" t="s">
        <v>32</v>
      </c>
      <c r="W80" s="2604" t="s">
        <v>32</v>
      </c>
      <c r="X80" s="2258" t="s">
        <v>32</v>
      </c>
      <c r="Y80" s="2258"/>
      <c r="Z80" s="2258"/>
      <c r="AA80" s="801"/>
      <c r="AB80" s="801"/>
      <c r="AC80" s="801" t="s">
        <v>32</v>
      </c>
      <c r="AD80" s="2604" t="s">
        <v>32</v>
      </c>
      <c r="AE80" s="2258" t="s">
        <v>32</v>
      </c>
      <c r="AF80" s="2258"/>
      <c r="AG80" s="2266"/>
      <c r="AH80" s="1"/>
      <c r="AJ80" s="780">
        <v>95.3</v>
      </c>
      <c r="AK80" s="780"/>
      <c r="AL80" s="780">
        <f t="shared" si="6"/>
        <v>95.3</v>
      </c>
      <c r="AM80" s="866">
        <f t="shared" si="2"/>
        <v>-65.030000000000015</v>
      </c>
      <c r="AN80" s="866">
        <f>IF(AM80="","",AM80+'November 2023'!AN79)</f>
        <v>-96.750000000000043</v>
      </c>
    </row>
    <row r="81" spans="1:63" ht="22.35" customHeight="1" thickBot="1" x14ac:dyDescent="0.25">
      <c r="A81" s="944"/>
      <c r="B81" s="939" t="s">
        <v>532</v>
      </c>
      <c r="C81" s="798">
        <v>8</v>
      </c>
      <c r="D81" s="798"/>
      <c r="E81" s="791"/>
      <c r="F81" s="2570" t="s">
        <v>0</v>
      </c>
      <c r="G81" s="2570" t="s">
        <v>0</v>
      </c>
      <c r="H81" s="2570" t="s">
        <v>0</v>
      </c>
      <c r="I81" s="2570" t="s">
        <v>154</v>
      </c>
      <c r="J81" s="2570" t="s">
        <v>0</v>
      </c>
      <c r="K81" s="798"/>
      <c r="L81" s="798"/>
      <c r="M81" s="2289" t="s">
        <v>140</v>
      </c>
      <c r="N81" s="2289" t="s">
        <v>140</v>
      </c>
      <c r="O81" s="2289" t="s">
        <v>140</v>
      </c>
      <c r="P81" s="2289" t="s">
        <v>140</v>
      </c>
      <c r="Q81" s="483" t="s">
        <v>124</v>
      </c>
      <c r="R81" s="1609" t="s">
        <v>76</v>
      </c>
      <c r="S81" s="1626" t="s">
        <v>76</v>
      </c>
      <c r="T81" s="1526" t="s">
        <v>36</v>
      </c>
      <c r="U81" s="1526" t="s">
        <v>36</v>
      </c>
      <c r="V81" s="1526" t="s">
        <v>36</v>
      </c>
      <c r="W81" s="1526" t="s">
        <v>36</v>
      </c>
      <c r="X81" s="1526" t="s">
        <v>36</v>
      </c>
      <c r="Y81" s="798"/>
      <c r="Z81" s="798"/>
      <c r="AA81" s="789"/>
      <c r="AB81" s="789"/>
      <c r="AC81" s="789" t="s">
        <v>32</v>
      </c>
      <c r="AD81" s="789" t="s">
        <v>32</v>
      </c>
      <c r="AE81" s="789" t="s">
        <v>32</v>
      </c>
      <c r="AF81" s="922"/>
      <c r="AG81" s="922"/>
      <c r="AH81" s="1"/>
      <c r="AJ81" s="780">
        <v>157.30000000000001</v>
      </c>
      <c r="AK81" s="780">
        <v>10</v>
      </c>
      <c r="AL81" s="780">
        <f t="shared" si="6"/>
        <v>167.3</v>
      </c>
      <c r="AM81" s="866">
        <f t="shared" si="2"/>
        <v>6.9699999999999989</v>
      </c>
      <c r="AN81" s="866">
        <f>IF(AM81="","",AM81+'November 2023'!AN80)</f>
        <v>13.069999999999993</v>
      </c>
    </row>
    <row r="82" spans="1:63" ht="22.35" customHeight="1" thickBot="1" x14ac:dyDescent="0.25">
      <c r="A82" s="944"/>
      <c r="B82" s="939" t="s">
        <v>426</v>
      </c>
      <c r="C82" s="921">
        <v>26</v>
      </c>
      <c r="D82" s="798"/>
      <c r="E82" s="798"/>
      <c r="F82" s="789">
        <v>25</v>
      </c>
      <c r="G82" s="789">
        <v>25</v>
      </c>
      <c r="H82" s="789">
        <v>25</v>
      </c>
      <c r="I82" s="789">
        <v>25</v>
      </c>
      <c r="J82" s="789">
        <v>25</v>
      </c>
      <c r="K82" s="798"/>
      <c r="L82" s="798"/>
      <c r="M82" s="1526">
        <v>10</v>
      </c>
      <c r="N82" s="1526">
        <v>10</v>
      </c>
      <c r="O82" s="1526">
        <v>10</v>
      </c>
      <c r="P82" s="1526">
        <v>10</v>
      </c>
      <c r="Q82" s="1526">
        <v>10</v>
      </c>
      <c r="R82" s="2568" t="s">
        <v>119</v>
      </c>
      <c r="S82" s="2568" t="s">
        <v>119</v>
      </c>
      <c r="T82" s="1943" t="s">
        <v>32</v>
      </c>
      <c r="U82" s="1943" t="s">
        <v>32</v>
      </c>
      <c r="V82" s="1943" t="s">
        <v>32</v>
      </c>
      <c r="W82" s="1943" t="s">
        <v>32</v>
      </c>
      <c r="X82" s="1943" t="s">
        <v>32</v>
      </c>
      <c r="Y82" s="2550" t="s">
        <v>32</v>
      </c>
      <c r="Z82" s="798"/>
      <c r="AA82" s="789"/>
      <c r="AB82" s="789"/>
      <c r="AC82" s="789" t="s">
        <v>36</v>
      </c>
      <c r="AD82" s="789" t="s">
        <v>36</v>
      </c>
      <c r="AE82" s="339" t="s">
        <v>139</v>
      </c>
      <c r="AF82" s="346" t="s">
        <v>128</v>
      </c>
      <c r="AG82" s="376" t="s">
        <v>129</v>
      </c>
      <c r="AH82" s="1"/>
      <c r="AJ82" s="780">
        <v>168.3</v>
      </c>
      <c r="AK82" s="780">
        <v>9.5</v>
      </c>
      <c r="AL82" s="780">
        <f t="shared" si="6"/>
        <v>177.8</v>
      </c>
      <c r="AM82" s="866">
        <f t="shared" si="2"/>
        <v>17.47</v>
      </c>
      <c r="AN82" s="866">
        <f>IF(AM82="","",AM82+'November 2023'!AN81)</f>
        <v>109.54999999999995</v>
      </c>
    </row>
    <row r="83" spans="1:63" ht="22.35" customHeight="1" x14ac:dyDescent="0.2">
      <c r="A83" s="944"/>
      <c r="B83" s="2466" t="s">
        <v>83</v>
      </c>
      <c r="C83" s="1944" t="s">
        <v>32</v>
      </c>
      <c r="D83" s="1944"/>
      <c r="E83" s="1944"/>
      <c r="F83" s="1944" t="s">
        <v>32</v>
      </c>
      <c r="G83" s="1944" t="s">
        <v>32</v>
      </c>
      <c r="H83" s="1944" t="s">
        <v>32</v>
      </c>
      <c r="I83" s="1944" t="s">
        <v>32</v>
      </c>
      <c r="J83" s="1944" t="s">
        <v>32</v>
      </c>
      <c r="K83" s="1944"/>
      <c r="L83" s="1944"/>
      <c r="M83" s="1944" t="s">
        <v>32</v>
      </c>
      <c r="N83" s="1944" t="s">
        <v>32</v>
      </c>
      <c r="O83" s="1944" t="s">
        <v>32</v>
      </c>
      <c r="P83" s="1944" t="s">
        <v>32</v>
      </c>
      <c r="Q83" s="1944" t="s">
        <v>32</v>
      </c>
      <c r="R83" s="1944"/>
      <c r="S83" s="1944"/>
      <c r="T83" s="1944" t="s">
        <v>32</v>
      </c>
      <c r="U83" s="1944" t="s">
        <v>32</v>
      </c>
      <c r="V83" s="1944" t="s">
        <v>32</v>
      </c>
      <c r="W83" s="1944" t="s">
        <v>32</v>
      </c>
      <c r="X83" s="1944" t="s">
        <v>32</v>
      </c>
      <c r="Y83" s="2605"/>
      <c r="Z83" s="2605"/>
      <c r="AA83" s="1692"/>
      <c r="AB83" s="1692"/>
      <c r="AC83" s="1567">
        <v>6</v>
      </c>
      <c r="AD83" s="1567">
        <v>6</v>
      </c>
      <c r="AE83" s="1567">
        <v>6</v>
      </c>
      <c r="AF83" s="2605"/>
      <c r="AG83" s="2546" t="s">
        <v>117</v>
      </c>
      <c r="AH83" s="1"/>
      <c r="AJ83" s="780">
        <v>164.3</v>
      </c>
      <c r="AK83" s="780">
        <v>2</v>
      </c>
      <c r="AL83" s="780">
        <f t="shared" si="6"/>
        <v>166.3</v>
      </c>
      <c r="AM83" s="866">
        <f t="shared" si="2"/>
        <v>5.9699999999999989</v>
      </c>
      <c r="AN83" s="866">
        <f>IF(AM83="","",AM83+'November 2023'!AN82)</f>
        <v>13.799999999999983</v>
      </c>
    </row>
    <row r="84" spans="1:63" ht="22.35" customHeight="1" thickBot="1" x14ac:dyDescent="0.25">
      <c r="A84" s="1693"/>
      <c r="B84" s="1752" t="s">
        <v>227</v>
      </c>
      <c r="C84" s="483" t="s">
        <v>124</v>
      </c>
      <c r="D84" s="483" t="s">
        <v>122</v>
      </c>
      <c r="E84" s="483" t="s">
        <v>123</v>
      </c>
      <c r="F84" s="1566" t="s">
        <v>36</v>
      </c>
      <c r="G84" s="1566" t="s">
        <v>36</v>
      </c>
      <c r="H84" s="1566" t="s">
        <v>36</v>
      </c>
      <c r="I84" s="1535" t="s">
        <v>36</v>
      </c>
      <c r="J84" s="483" t="s">
        <v>124</v>
      </c>
      <c r="K84" s="483" t="s">
        <v>122</v>
      </c>
      <c r="L84" s="483" t="s">
        <v>123</v>
      </c>
      <c r="M84" s="1535" t="s">
        <v>36</v>
      </c>
      <c r="N84" s="1535" t="s">
        <v>36</v>
      </c>
      <c r="O84" s="1535" t="s">
        <v>36</v>
      </c>
      <c r="P84" s="1604" t="s">
        <v>146</v>
      </c>
      <c r="Q84" s="1535" t="s">
        <v>36</v>
      </c>
      <c r="R84" s="483" t="s">
        <v>122</v>
      </c>
      <c r="S84" s="483" t="s">
        <v>123</v>
      </c>
      <c r="T84" s="1550" t="s">
        <v>36</v>
      </c>
      <c r="U84" s="1550">
        <v>4</v>
      </c>
      <c r="V84" s="1567">
        <v>69</v>
      </c>
      <c r="W84" s="1567">
        <v>69</v>
      </c>
      <c r="X84" s="483" t="s">
        <v>124</v>
      </c>
      <c r="Y84" s="483" t="s">
        <v>122</v>
      </c>
      <c r="Z84" s="483" t="s">
        <v>123</v>
      </c>
      <c r="AA84" s="1535" t="s">
        <v>36</v>
      </c>
      <c r="AB84" s="1535" t="s">
        <v>36</v>
      </c>
      <c r="AC84" s="781" t="s">
        <v>175</v>
      </c>
      <c r="AD84" s="781" t="s">
        <v>175</v>
      </c>
      <c r="AE84" s="781" t="s">
        <v>175</v>
      </c>
      <c r="AF84" s="1535"/>
      <c r="AG84" s="1606"/>
      <c r="AH84" s="1"/>
      <c r="AJ84" s="780">
        <v>168.15</v>
      </c>
      <c r="AK84" s="780">
        <v>11.75</v>
      </c>
      <c r="AL84" s="780">
        <f t="shared" si="6"/>
        <v>179.9</v>
      </c>
      <c r="AM84" s="866">
        <f t="shared" si="2"/>
        <v>19.569999999999993</v>
      </c>
      <c r="AN84" s="866">
        <f>IF(AM84="","",AM84+'November 2023'!AN83)</f>
        <v>-35.340000000000032</v>
      </c>
    </row>
    <row r="85" spans="1:63" ht="22.35" customHeight="1" x14ac:dyDescent="0.2">
      <c r="A85" s="1693"/>
      <c r="B85" s="1752" t="s">
        <v>226</v>
      </c>
      <c r="C85" s="1539" t="s">
        <v>166</v>
      </c>
      <c r="D85" s="1550"/>
      <c r="E85" s="1550"/>
      <c r="F85" s="1539" t="s">
        <v>225</v>
      </c>
      <c r="G85" s="1539" t="s">
        <v>225</v>
      </c>
      <c r="H85" s="1539" t="s">
        <v>225</v>
      </c>
      <c r="I85" s="1539" t="s">
        <v>225</v>
      </c>
      <c r="J85" s="1539" t="s">
        <v>225</v>
      </c>
      <c r="K85" s="1539"/>
      <c r="L85" s="1539"/>
      <c r="M85" s="1539" t="s">
        <v>118</v>
      </c>
      <c r="N85" s="1539" t="s">
        <v>118</v>
      </c>
      <c r="O85" s="1539" t="s">
        <v>118</v>
      </c>
      <c r="P85" s="1539" t="s">
        <v>118</v>
      </c>
      <c r="Q85" s="1539" t="s">
        <v>118</v>
      </c>
      <c r="R85" s="1539" t="s">
        <v>117</v>
      </c>
      <c r="S85" s="1539" t="s">
        <v>117</v>
      </c>
      <c r="T85" s="1550" t="s">
        <v>36</v>
      </c>
      <c r="U85" s="1550" t="s">
        <v>36</v>
      </c>
      <c r="V85" s="1550" t="s">
        <v>36</v>
      </c>
      <c r="W85" s="1550" t="s">
        <v>36</v>
      </c>
      <c r="X85" s="1550" t="s">
        <v>36</v>
      </c>
      <c r="Y85" s="1550"/>
      <c r="Z85" s="1550"/>
      <c r="AA85" s="1550" t="s">
        <v>0</v>
      </c>
      <c r="AB85" s="1550" t="s">
        <v>0</v>
      </c>
      <c r="AC85" s="798" t="s">
        <v>138</v>
      </c>
      <c r="AD85" s="798" t="s">
        <v>138</v>
      </c>
      <c r="AE85" s="798" t="s">
        <v>138</v>
      </c>
      <c r="AF85" s="1550"/>
      <c r="AG85" s="1754"/>
      <c r="AH85" s="1"/>
      <c r="AJ85" s="780">
        <v>155</v>
      </c>
      <c r="AK85" s="780"/>
      <c r="AL85" s="780">
        <f t="shared" si="6"/>
        <v>155</v>
      </c>
      <c r="AM85" s="866">
        <f t="shared" si="2"/>
        <v>-5.3300000000000125</v>
      </c>
      <c r="AN85" s="866">
        <f>IF(AM85="","",AM85+'November 2023'!AN84)</f>
        <v>-4.5100000000000193</v>
      </c>
    </row>
    <row r="86" spans="1:63" ht="22.35" customHeight="1" thickBot="1" x14ac:dyDescent="0.25">
      <c r="A86" s="1693"/>
      <c r="B86" s="2605" t="s">
        <v>533</v>
      </c>
      <c r="C86" s="2605" t="s">
        <v>36</v>
      </c>
      <c r="D86" s="2605"/>
      <c r="E86" s="1692"/>
      <c r="F86" s="2606" t="s">
        <v>32</v>
      </c>
      <c r="G86" s="2606">
        <v>69</v>
      </c>
      <c r="H86" s="2606">
        <v>1</v>
      </c>
      <c r="I86" s="2058" t="s">
        <v>482</v>
      </c>
      <c r="J86" s="2607" t="s">
        <v>36</v>
      </c>
      <c r="K86" s="2608"/>
      <c r="L86" s="2609"/>
      <c r="M86" s="2058" t="s">
        <v>482</v>
      </c>
      <c r="N86" s="2058" t="s">
        <v>482</v>
      </c>
      <c r="O86" s="2058" t="s">
        <v>482</v>
      </c>
      <c r="P86" s="2058" t="s">
        <v>482</v>
      </c>
      <c r="Q86" s="2058" t="s">
        <v>482</v>
      </c>
      <c r="R86" s="801" t="s">
        <v>483</v>
      </c>
      <c r="S86" s="801" t="s">
        <v>484</v>
      </c>
      <c r="T86" s="2607" t="s">
        <v>36</v>
      </c>
      <c r="U86" s="2607" t="s">
        <v>36</v>
      </c>
      <c r="V86" s="2607" t="s">
        <v>36</v>
      </c>
      <c r="W86" s="2607" t="s">
        <v>36</v>
      </c>
      <c r="X86" s="2607" t="s">
        <v>78</v>
      </c>
      <c r="Y86" s="789" t="s">
        <v>0</v>
      </c>
      <c r="Z86" s="789" t="s">
        <v>0</v>
      </c>
      <c r="AA86" s="951" t="s">
        <v>482</v>
      </c>
      <c r="AB86" s="951" t="s">
        <v>482</v>
      </c>
      <c r="AC86" s="951" t="s">
        <v>482</v>
      </c>
      <c r="AD86" s="951" t="s">
        <v>482</v>
      </c>
      <c r="AE86" s="781" t="s">
        <v>482</v>
      </c>
      <c r="AF86" s="789" t="s">
        <v>483</v>
      </c>
      <c r="AG86" s="789" t="s">
        <v>484</v>
      </c>
      <c r="AH86" s="789"/>
      <c r="AI86" s="781"/>
      <c r="AJ86" s="780">
        <v>171.45</v>
      </c>
      <c r="AK86" s="780"/>
      <c r="AL86" s="780">
        <f>IF(AJ86="","",SUM(AJ86:AK86))</f>
        <v>171.45</v>
      </c>
      <c r="AM86" s="866">
        <f>IF(AJ86="","",AL86-NormTid)</f>
        <v>11.119999999999976</v>
      </c>
      <c r="AN86" s="866">
        <f>IF(AM86="","",AM86)</f>
        <v>11.119999999999976</v>
      </c>
      <c r="AO86" s="789"/>
      <c r="AP86" s="789"/>
      <c r="AQ86" s="789"/>
      <c r="AR86" s="789"/>
      <c r="AS86" s="798"/>
      <c r="AT86" s="798"/>
      <c r="AU86" s="798"/>
      <c r="AV86" s="798"/>
      <c r="AW86" s="798"/>
      <c r="AX86" s="798"/>
      <c r="AY86" s="798"/>
      <c r="AZ86" s="798"/>
      <c r="BA86" s="789"/>
      <c r="BB86" s="789"/>
      <c r="BC86" s="789"/>
      <c r="BD86" s="789"/>
      <c r="BE86" s="789"/>
      <c r="BF86" s="789"/>
      <c r="BG86" s="789"/>
      <c r="BH86" s="781"/>
      <c r="BI86" s="789"/>
      <c r="BJ86" s="789"/>
      <c r="BK86" s="923"/>
    </row>
    <row r="87" spans="1:63" ht="22.35" customHeight="1" x14ac:dyDescent="0.2">
      <c r="A87" s="1693"/>
      <c r="B87" s="2610" t="s">
        <v>534</v>
      </c>
      <c r="C87" s="789" t="s">
        <v>36</v>
      </c>
      <c r="D87" s="789"/>
      <c r="E87" s="781"/>
      <c r="F87" s="1692" t="s">
        <v>32</v>
      </c>
      <c r="G87" s="789" t="s">
        <v>163</v>
      </c>
      <c r="H87" s="789" t="s">
        <v>36</v>
      </c>
      <c r="I87" s="2611" t="s">
        <v>175</v>
      </c>
      <c r="J87" s="2611" t="s">
        <v>175</v>
      </c>
      <c r="K87" s="2611" t="s">
        <v>176</v>
      </c>
      <c r="L87" s="2611" t="s">
        <v>50</v>
      </c>
      <c r="M87" s="951" t="s">
        <v>175</v>
      </c>
      <c r="N87" s="951" t="s">
        <v>175</v>
      </c>
      <c r="O87" s="2612" t="s">
        <v>175</v>
      </c>
      <c r="P87" s="1526" t="s">
        <v>36</v>
      </c>
      <c r="Q87" s="1526" t="s">
        <v>36</v>
      </c>
      <c r="R87" s="798"/>
      <c r="S87" s="798"/>
      <c r="T87" s="2613" t="s">
        <v>175</v>
      </c>
      <c r="U87" s="2613" t="s">
        <v>175</v>
      </c>
      <c r="V87" s="2614" t="s">
        <v>175</v>
      </c>
      <c r="W87" s="2613" t="s">
        <v>175</v>
      </c>
      <c r="X87" s="2613" t="s">
        <v>175</v>
      </c>
      <c r="Y87" s="2615" t="s">
        <v>176</v>
      </c>
      <c r="Z87" s="2613" t="s">
        <v>50</v>
      </c>
      <c r="AA87" s="1550" t="s">
        <v>36</v>
      </c>
      <c r="AB87" s="1550" t="s">
        <v>36</v>
      </c>
      <c r="AC87" s="1550" t="s">
        <v>36</v>
      </c>
      <c r="AD87" s="1550" t="s">
        <v>36</v>
      </c>
      <c r="AE87" s="1550" t="s">
        <v>36</v>
      </c>
      <c r="AF87" s="789"/>
      <c r="AG87" s="780"/>
      <c r="AH87" s="780"/>
      <c r="AI87" s="780"/>
      <c r="AJ87" s="780">
        <v>152.44999999999999</v>
      </c>
      <c r="AK87" s="780"/>
      <c r="AL87" s="780">
        <f>IF(AJ87="","",SUM(AJ87:AK87))</f>
        <v>152.44999999999999</v>
      </c>
      <c r="AM87" s="866">
        <f>IF(AJ87="","",AL87-NormTid)</f>
        <v>-7.8800000000000239</v>
      </c>
      <c r="AN87" s="866">
        <f>IF(AM87="","",AM87)</f>
        <v>-7.8800000000000239</v>
      </c>
      <c r="AO87" s="780"/>
      <c r="AP87" s="780"/>
      <c r="AQ87" s="780"/>
      <c r="AR87" s="780"/>
      <c r="AS87" s="780"/>
      <c r="AT87" s="780"/>
      <c r="AU87" s="780"/>
      <c r="AV87" s="780"/>
      <c r="AW87" s="780"/>
      <c r="AX87" s="780"/>
      <c r="AY87" s="780"/>
      <c r="AZ87" s="780"/>
      <c r="BA87" s="780"/>
      <c r="BB87" s="780"/>
      <c r="BC87" s="780"/>
      <c r="BD87" s="780"/>
      <c r="BE87" s="780"/>
      <c r="BF87" s="780"/>
      <c r="BG87" s="780"/>
      <c r="BH87" s="780"/>
      <c r="BI87" s="780"/>
      <c r="BJ87" s="780"/>
      <c r="BK87" s="1324"/>
    </row>
    <row r="88" spans="1:63" ht="22.35" customHeight="1" thickBot="1" x14ac:dyDescent="0.25">
      <c r="A88" s="2616"/>
      <c r="B88" s="1068" t="s">
        <v>0</v>
      </c>
      <c r="C88" s="780"/>
      <c r="D88" s="780"/>
      <c r="E88" s="780"/>
      <c r="F88" s="780"/>
      <c r="G88" s="780"/>
      <c r="H88" s="780"/>
      <c r="I88" s="780"/>
      <c r="J88" s="780"/>
      <c r="K88" s="780"/>
      <c r="L88" s="780"/>
      <c r="M88" s="780"/>
      <c r="N88" s="780"/>
      <c r="O88" s="780"/>
      <c r="P88" s="780"/>
      <c r="Q88" s="780"/>
      <c r="R88" s="780"/>
      <c r="S88" s="780"/>
      <c r="T88" s="780"/>
      <c r="U88" s="780"/>
      <c r="V88" s="780"/>
      <c r="W88" s="780"/>
      <c r="X88" s="780"/>
      <c r="Y88" s="780"/>
      <c r="Z88" s="780"/>
      <c r="AA88" s="780"/>
      <c r="AB88" s="780"/>
      <c r="AC88" s="780"/>
      <c r="AD88" s="780"/>
      <c r="AE88" s="780"/>
      <c r="AF88" s="780"/>
      <c r="AG88" s="1324"/>
      <c r="AH88" s="1"/>
      <c r="AJ88" s="780"/>
      <c r="AK88" s="780"/>
      <c r="AL88" s="780"/>
      <c r="AM88" s="866"/>
      <c r="AN88" s="866"/>
    </row>
    <row r="89" spans="1:63" ht="22.35" customHeight="1" thickBot="1" x14ac:dyDescent="0.25">
      <c r="A89" s="293"/>
      <c r="B89" s="294" t="s">
        <v>177</v>
      </c>
      <c r="C89" s="295">
        <v>1</v>
      </c>
      <c r="D89" s="296">
        <v>2</v>
      </c>
      <c r="E89" s="296">
        <v>3</v>
      </c>
      <c r="F89" s="295">
        <v>4</v>
      </c>
      <c r="G89" s="295">
        <v>5</v>
      </c>
      <c r="H89" s="295">
        <v>6</v>
      </c>
      <c r="I89" s="295">
        <v>7</v>
      </c>
      <c r="J89" s="295">
        <v>8</v>
      </c>
      <c r="K89" s="296">
        <v>9</v>
      </c>
      <c r="L89" s="296">
        <v>10</v>
      </c>
      <c r="M89" s="295">
        <v>11</v>
      </c>
      <c r="N89" s="295">
        <v>12</v>
      </c>
      <c r="O89" s="295">
        <v>13</v>
      </c>
      <c r="P89" s="295">
        <v>14</v>
      </c>
      <c r="Q89" s="295">
        <v>15</v>
      </c>
      <c r="R89" s="296">
        <v>16</v>
      </c>
      <c r="S89" s="296">
        <v>17</v>
      </c>
      <c r="T89" s="295">
        <v>18</v>
      </c>
      <c r="U89" s="295">
        <v>19</v>
      </c>
      <c r="V89" s="295">
        <v>20</v>
      </c>
      <c r="W89" s="295">
        <v>21</v>
      </c>
      <c r="X89" s="295">
        <v>22</v>
      </c>
      <c r="Y89" s="296">
        <v>23</v>
      </c>
      <c r="Z89" s="296">
        <v>24</v>
      </c>
      <c r="AA89" s="296">
        <v>25</v>
      </c>
      <c r="AB89" s="296">
        <v>26</v>
      </c>
      <c r="AC89" s="295">
        <v>27</v>
      </c>
      <c r="AD89" s="295">
        <v>28</v>
      </c>
      <c r="AE89" s="295">
        <v>29</v>
      </c>
      <c r="AF89" s="296">
        <v>30</v>
      </c>
      <c r="AG89" s="297">
        <v>31</v>
      </c>
      <c r="AH89" s="1"/>
      <c r="AJ89" s="780"/>
      <c r="AK89" s="780"/>
      <c r="AL89" s="780"/>
      <c r="AM89" s="866"/>
      <c r="AN89" s="866"/>
    </row>
    <row r="90" spans="1:63" ht="22.35" customHeight="1" thickBot="1" x14ac:dyDescent="0.25">
      <c r="A90" s="2478"/>
      <c r="B90" s="254" t="s">
        <v>473</v>
      </c>
      <c r="C90" s="2479" t="s">
        <v>36</v>
      </c>
      <c r="D90" s="2479" t="s">
        <v>119</v>
      </c>
      <c r="E90" s="2479" t="s">
        <v>119</v>
      </c>
      <c r="F90" s="2617" t="s">
        <v>145</v>
      </c>
      <c r="G90" s="798">
        <v>26</v>
      </c>
      <c r="H90" s="798">
        <v>26</v>
      </c>
      <c r="I90" s="922">
        <v>26</v>
      </c>
      <c r="J90" s="2451">
        <v>4</v>
      </c>
      <c r="K90" s="483" t="s">
        <v>119</v>
      </c>
      <c r="L90" s="483" t="s">
        <v>119</v>
      </c>
      <c r="M90" s="2451" t="s">
        <v>151</v>
      </c>
      <c r="N90" s="2451">
        <v>3</v>
      </c>
      <c r="O90" s="2451">
        <v>3</v>
      </c>
      <c r="P90" s="2618">
        <v>3</v>
      </c>
      <c r="Q90" s="2479">
        <v>3</v>
      </c>
      <c r="R90" s="121" t="s">
        <v>0</v>
      </c>
      <c r="S90" s="791"/>
      <c r="T90" s="121">
        <v>6</v>
      </c>
      <c r="U90" s="121">
        <v>6</v>
      </c>
      <c r="V90" s="121">
        <v>6</v>
      </c>
      <c r="W90" s="300">
        <v>6</v>
      </c>
      <c r="X90" s="335">
        <v>6</v>
      </c>
      <c r="Y90" s="2479"/>
      <c r="Z90" s="2479"/>
      <c r="AA90" s="2451"/>
      <c r="AB90" s="2451"/>
      <c r="AC90" s="798">
        <v>26</v>
      </c>
      <c r="AD90" s="798">
        <v>26</v>
      </c>
      <c r="AE90" s="798">
        <v>26</v>
      </c>
      <c r="AF90" s="2619"/>
      <c r="AG90" s="2620"/>
      <c r="AH90" s="1"/>
      <c r="AJ90" s="780">
        <v>145.44999999999999</v>
      </c>
      <c r="AK90" s="780"/>
      <c r="AL90" s="780">
        <f t="shared" si="5"/>
        <v>145.44999999999999</v>
      </c>
      <c r="AM90" s="866">
        <f t="shared" ref="AM90:AM97" si="7">IF(AJ90="","",AL90-AJ90)</f>
        <v>0</v>
      </c>
      <c r="AN90" s="866">
        <f>IF(AM90="","",AM90+'November 2023'!AN89)</f>
        <v>-13.110000000000014</v>
      </c>
    </row>
    <row r="91" spans="1:63" ht="22.35" customHeight="1" x14ac:dyDescent="0.2">
      <c r="A91" s="944"/>
      <c r="B91" s="870"/>
      <c r="C91" s="501" t="s">
        <v>32</v>
      </c>
      <c r="D91" s="501"/>
      <c r="E91" s="501"/>
      <c r="F91" s="483" t="s">
        <v>32</v>
      </c>
      <c r="G91" s="483" t="s">
        <v>32</v>
      </c>
      <c r="H91" s="483" t="s">
        <v>32</v>
      </c>
      <c r="I91" s="520" t="s">
        <v>32</v>
      </c>
      <c r="J91" s="501" t="s">
        <v>32</v>
      </c>
      <c r="K91" s="501"/>
      <c r="L91" s="501"/>
      <c r="M91" s="483" t="s">
        <v>32</v>
      </c>
      <c r="N91" s="483" t="s">
        <v>32</v>
      </c>
      <c r="O91" s="483" t="s">
        <v>32</v>
      </c>
      <c r="P91" s="520" t="s">
        <v>32</v>
      </c>
      <c r="Q91" s="501" t="s">
        <v>32</v>
      </c>
      <c r="R91" s="501"/>
      <c r="S91" s="501"/>
      <c r="T91" s="483" t="s">
        <v>32</v>
      </c>
      <c r="U91" s="483" t="s">
        <v>32</v>
      </c>
      <c r="V91" s="483" t="s">
        <v>32</v>
      </c>
      <c r="W91" s="520" t="s">
        <v>32</v>
      </c>
      <c r="X91" s="501" t="s">
        <v>32</v>
      </c>
      <c r="Y91" s="501"/>
      <c r="Z91" s="501"/>
      <c r="AA91" s="483"/>
      <c r="AB91" s="483"/>
      <c r="AC91" s="483" t="s">
        <v>32</v>
      </c>
      <c r="AD91" s="520" t="s">
        <v>32</v>
      </c>
      <c r="AE91" s="501" t="s">
        <v>32</v>
      </c>
      <c r="AF91" s="521"/>
      <c r="AG91" s="2621"/>
      <c r="AH91" s="1"/>
      <c r="AJ91" s="780">
        <f t="shared" ref="AJ91:AJ97" si="8">$AJ$12</f>
        <v>160.33000000000001</v>
      </c>
      <c r="AK91" s="780"/>
      <c r="AL91" s="780">
        <f t="shared" si="5"/>
        <v>160.33000000000001</v>
      </c>
      <c r="AM91" s="866">
        <f t="shared" si="7"/>
        <v>0</v>
      </c>
      <c r="AN91" s="866">
        <f>IF(AM91="","",AM91+'November 2023'!AN90)</f>
        <v>0</v>
      </c>
    </row>
    <row r="92" spans="1:63" ht="22.35" customHeight="1" x14ac:dyDescent="0.2">
      <c r="A92" s="944"/>
      <c r="B92" s="2622"/>
      <c r="C92" s="798" t="s">
        <v>32</v>
      </c>
      <c r="D92" s="798"/>
      <c r="E92" s="798"/>
      <c r="F92" s="789" t="s">
        <v>32</v>
      </c>
      <c r="G92" s="789" t="s">
        <v>32</v>
      </c>
      <c r="H92" s="789" t="s">
        <v>32</v>
      </c>
      <c r="I92" s="2050" t="s">
        <v>32</v>
      </c>
      <c r="J92" s="798" t="s">
        <v>32</v>
      </c>
      <c r="K92" s="798"/>
      <c r="L92" s="798"/>
      <c r="M92" s="789" t="s">
        <v>32</v>
      </c>
      <c r="N92" s="789" t="s">
        <v>32</v>
      </c>
      <c r="O92" s="789" t="s">
        <v>32</v>
      </c>
      <c r="P92" s="2050" t="s">
        <v>32</v>
      </c>
      <c r="Q92" s="798" t="s">
        <v>32</v>
      </c>
      <c r="R92" s="798"/>
      <c r="S92" s="798"/>
      <c r="T92" s="789" t="s">
        <v>32</v>
      </c>
      <c r="U92" s="789" t="s">
        <v>32</v>
      </c>
      <c r="V92" s="789" t="s">
        <v>32</v>
      </c>
      <c r="W92" s="2050" t="s">
        <v>32</v>
      </c>
      <c r="X92" s="798" t="s">
        <v>32</v>
      </c>
      <c r="Y92" s="798"/>
      <c r="Z92" s="798"/>
      <c r="AA92" s="789"/>
      <c r="AB92" s="789"/>
      <c r="AC92" s="789" t="s">
        <v>32</v>
      </c>
      <c r="AD92" s="2050" t="s">
        <v>32</v>
      </c>
      <c r="AE92" s="798" t="s">
        <v>32</v>
      </c>
      <c r="AF92" s="781"/>
      <c r="AG92" s="923"/>
      <c r="AH92" s="1"/>
      <c r="AJ92" s="780">
        <f t="shared" si="8"/>
        <v>160.33000000000001</v>
      </c>
      <c r="AK92" s="780"/>
      <c r="AL92" s="780">
        <f t="shared" si="5"/>
        <v>160.33000000000001</v>
      </c>
      <c r="AM92" s="866">
        <f t="shared" si="7"/>
        <v>0</v>
      </c>
      <c r="AN92" s="866">
        <f>IF(AM92="","",AM92+'November 2023'!AN91)</f>
        <v>0</v>
      </c>
    </row>
    <row r="93" spans="1:63" ht="22.35" customHeight="1" x14ac:dyDescent="0.2">
      <c r="A93" s="944"/>
      <c r="B93" s="2173"/>
      <c r="C93" s="789"/>
      <c r="D93" s="789"/>
      <c r="E93" s="781"/>
      <c r="F93" s="789"/>
      <c r="G93" s="789"/>
      <c r="H93" s="789"/>
      <c r="I93" s="789"/>
      <c r="J93" s="789"/>
      <c r="K93" s="789"/>
      <c r="L93" s="789"/>
      <c r="M93" s="789"/>
      <c r="N93" s="789"/>
      <c r="O93" s="798"/>
      <c r="P93" s="798"/>
      <c r="Q93" s="798"/>
      <c r="R93" s="798"/>
      <c r="S93" s="798"/>
      <c r="T93" s="798"/>
      <c r="U93" s="798"/>
      <c r="V93" s="798"/>
      <c r="W93" s="789"/>
      <c r="X93" s="789"/>
      <c r="Y93" s="789"/>
      <c r="Z93" s="789"/>
      <c r="AA93" s="789"/>
      <c r="AB93" s="789"/>
      <c r="AC93" s="789"/>
      <c r="AD93" s="781"/>
      <c r="AE93" s="789"/>
      <c r="AF93" s="789"/>
      <c r="AG93" s="923"/>
      <c r="AH93" s="1"/>
      <c r="AJ93" s="780">
        <f t="shared" si="8"/>
        <v>160.33000000000001</v>
      </c>
      <c r="AK93" s="780"/>
      <c r="AL93" s="780">
        <f t="shared" si="5"/>
        <v>160.33000000000001</v>
      </c>
      <c r="AM93" s="866">
        <f t="shared" si="7"/>
        <v>0</v>
      </c>
      <c r="AN93" s="866">
        <f>IF(AM93="","",AM93+'November 2023'!AN92)</f>
        <v>0</v>
      </c>
    </row>
    <row r="94" spans="1:63" ht="22.35" customHeight="1" x14ac:dyDescent="0.2">
      <c r="A94" s="944"/>
      <c r="B94" s="2173"/>
      <c r="C94" s="780"/>
      <c r="D94" s="780"/>
      <c r="E94" s="780"/>
      <c r="F94" s="780"/>
      <c r="G94" s="780"/>
      <c r="H94" s="780"/>
      <c r="I94" s="780"/>
      <c r="J94" s="780"/>
      <c r="K94" s="780"/>
      <c r="L94" s="780"/>
      <c r="M94" s="780"/>
      <c r="N94" s="780"/>
      <c r="O94" s="780"/>
      <c r="P94" s="780"/>
      <c r="Q94" s="780"/>
      <c r="R94" s="780"/>
      <c r="S94" s="780"/>
      <c r="T94" s="780"/>
      <c r="U94" s="780"/>
      <c r="V94" s="780"/>
      <c r="W94" s="780"/>
      <c r="X94" s="780"/>
      <c r="Y94" s="780"/>
      <c r="Z94" s="780"/>
      <c r="AA94" s="780"/>
      <c r="AB94" s="780"/>
      <c r="AC94" s="780"/>
      <c r="AD94" s="780"/>
      <c r="AE94" s="780"/>
      <c r="AF94" s="780"/>
      <c r="AG94" s="1324"/>
      <c r="AH94" s="1"/>
      <c r="AJ94" s="780">
        <f>$AJ$12</f>
        <v>160.33000000000001</v>
      </c>
      <c r="AK94" s="780"/>
      <c r="AL94" s="780">
        <f>IF(AJ94="","",SUM(AJ94:AK94))</f>
        <v>160.33000000000001</v>
      </c>
      <c r="AM94" s="866">
        <f>IF(AJ94="","",AL94-AJ94)</f>
        <v>0</v>
      </c>
      <c r="AN94" s="866">
        <f>IF(AM94="","",AM94+'November 2023'!AN93)</f>
        <v>0</v>
      </c>
    </row>
    <row r="95" spans="1:63" ht="22.35" customHeight="1" thickBot="1" x14ac:dyDescent="0.25">
      <c r="A95" s="944"/>
      <c r="B95" s="1690" t="s">
        <v>535</v>
      </c>
      <c r="C95" s="789">
        <v>5</v>
      </c>
      <c r="D95" s="789"/>
      <c r="E95" s="789"/>
      <c r="F95" s="1951"/>
      <c r="G95" s="1951">
        <v>10</v>
      </c>
      <c r="H95" s="1951">
        <v>10</v>
      </c>
      <c r="I95" s="1951">
        <v>10</v>
      </c>
      <c r="J95" s="1951">
        <v>10</v>
      </c>
      <c r="K95" s="1951" t="s">
        <v>76</v>
      </c>
      <c r="L95" s="1951" t="s">
        <v>76</v>
      </c>
      <c r="M95" s="1609" t="s">
        <v>36</v>
      </c>
      <c r="N95" s="1626" t="s">
        <v>36</v>
      </c>
      <c r="O95" s="1626" t="s">
        <v>36</v>
      </c>
      <c r="P95" s="1626" t="s">
        <v>36</v>
      </c>
      <c r="Q95" s="1609" t="s">
        <v>36</v>
      </c>
      <c r="R95" s="779"/>
      <c r="S95" s="779"/>
      <c r="T95" s="779"/>
      <c r="U95" s="779"/>
      <c r="V95" s="779"/>
      <c r="W95" s="779"/>
      <c r="X95" s="779"/>
      <c r="Y95" s="779"/>
      <c r="Z95" s="779"/>
      <c r="AA95" s="779"/>
      <c r="AB95" s="779"/>
      <c r="AC95" s="779"/>
      <c r="AD95" s="779"/>
      <c r="AE95" s="779"/>
      <c r="AF95" s="779"/>
      <c r="AG95" s="975"/>
      <c r="AH95" s="1"/>
      <c r="AJ95" s="780">
        <f>$AJ$12</f>
        <v>160.33000000000001</v>
      </c>
      <c r="AK95" s="780"/>
      <c r="AL95" s="780">
        <f>IF(AJ95="","",SUM(AJ95:AK95))</f>
        <v>160.33000000000001</v>
      </c>
      <c r="AM95" s="866">
        <f>IF(AJ95="","",AL95-AJ95)</f>
        <v>0</v>
      </c>
      <c r="AN95" s="866">
        <f>IF(AM95="","",AM95+'November 2023'!AN94)</f>
        <v>0</v>
      </c>
    </row>
    <row r="96" spans="1:63" ht="22.35" customHeight="1" x14ac:dyDescent="0.2">
      <c r="A96" s="944"/>
      <c r="B96" s="1690" t="s">
        <v>0</v>
      </c>
      <c r="C96" s="789"/>
      <c r="D96" s="789"/>
      <c r="E96" s="789"/>
      <c r="F96" s="1325"/>
      <c r="G96" s="1325"/>
      <c r="H96" s="779"/>
      <c r="I96" s="779"/>
      <c r="J96" s="779"/>
      <c r="K96" s="779"/>
      <c r="L96" s="779"/>
      <c r="M96" s="779"/>
      <c r="N96" s="779"/>
      <c r="O96" s="779"/>
      <c r="P96" s="779"/>
      <c r="Q96" s="779"/>
      <c r="R96" s="779"/>
      <c r="S96" s="779"/>
      <c r="T96" s="779"/>
      <c r="U96" s="2562" t="s">
        <v>0</v>
      </c>
      <c r="V96" s="779"/>
      <c r="W96" s="2562" t="s">
        <v>0</v>
      </c>
      <c r="X96" s="2562" t="s">
        <v>0</v>
      </c>
      <c r="Y96" s="779"/>
      <c r="Z96" s="779"/>
      <c r="AA96" s="779"/>
      <c r="AB96" s="779"/>
      <c r="AC96" s="779"/>
      <c r="AD96" s="779"/>
      <c r="AE96" s="779"/>
      <c r="AF96" s="779"/>
      <c r="AG96" s="975"/>
      <c r="AH96" s="1"/>
      <c r="AJ96" s="780">
        <f t="shared" si="8"/>
        <v>160.33000000000001</v>
      </c>
      <c r="AK96" s="780"/>
      <c r="AL96" s="780">
        <f t="shared" si="5"/>
        <v>160.33000000000001</v>
      </c>
      <c r="AM96" s="866">
        <f t="shared" si="7"/>
        <v>0</v>
      </c>
      <c r="AN96" s="866">
        <f>IF(AM96="","",AM96+'November 2023'!AN95)</f>
        <v>0</v>
      </c>
    </row>
    <row r="97" spans="1:40" ht="22.35" customHeight="1" thickBot="1" x14ac:dyDescent="0.25">
      <c r="A97" s="341"/>
      <c r="B97" s="342" t="s">
        <v>0</v>
      </c>
      <c r="C97" s="263"/>
      <c r="D97" s="263"/>
      <c r="E97" s="263"/>
      <c r="F97" s="264"/>
      <c r="G97" s="264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  <c r="AG97" s="266"/>
      <c r="AH97" s="1"/>
      <c r="AJ97" s="780">
        <f t="shared" si="8"/>
        <v>160.33000000000001</v>
      </c>
      <c r="AK97" s="780"/>
      <c r="AL97" s="780">
        <f t="shared" si="5"/>
        <v>160.33000000000001</v>
      </c>
      <c r="AM97" s="866">
        <f t="shared" si="7"/>
        <v>0</v>
      </c>
      <c r="AN97" s="866">
        <f>IF(AM97="","",AM97+'November 2023'!AN96)</f>
        <v>0</v>
      </c>
    </row>
    <row r="98" spans="1:40" ht="22.35" customHeight="1" thickBot="1" x14ac:dyDescent="0.25">
      <c r="A98" s="42"/>
      <c r="B98" s="2623" t="s">
        <v>178</v>
      </c>
      <c r="C98" s="295">
        <v>1</v>
      </c>
      <c r="D98" s="296">
        <v>2</v>
      </c>
      <c r="E98" s="296">
        <v>3</v>
      </c>
      <c r="F98" s="295">
        <v>4</v>
      </c>
      <c r="G98" s="295">
        <v>5</v>
      </c>
      <c r="H98" s="295">
        <v>6</v>
      </c>
      <c r="I98" s="295">
        <v>7</v>
      </c>
      <c r="J98" s="295">
        <v>8</v>
      </c>
      <c r="K98" s="296">
        <v>9</v>
      </c>
      <c r="L98" s="296">
        <v>10</v>
      </c>
      <c r="M98" s="295">
        <v>11</v>
      </c>
      <c r="N98" s="295">
        <v>12</v>
      </c>
      <c r="O98" s="295">
        <v>13</v>
      </c>
      <c r="P98" s="295">
        <v>14</v>
      </c>
      <c r="Q98" s="295">
        <v>15</v>
      </c>
      <c r="R98" s="296">
        <v>16</v>
      </c>
      <c r="S98" s="296">
        <v>17</v>
      </c>
      <c r="T98" s="295">
        <v>18</v>
      </c>
      <c r="U98" s="295">
        <v>19</v>
      </c>
      <c r="V98" s="295">
        <v>20</v>
      </c>
      <c r="W98" s="295">
        <v>21</v>
      </c>
      <c r="X98" s="295">
        <v>22</v>
      </c>
      <c r="Y98" s="296">
        <v>23</v>
      </c>
      <c r="Z98" s="296">
        <v>24</v>
      </c>
      <c r="AA98" s="296">
        <v>25</v>
      </c>
      <c r="AB98" s="296">
        <v>26</v>
      </c>
      <c r="AC98" s="295">
        <v>27</v>
      </c>
      <c r="AD98" s="295">
        <v>28</v>
      </c>
      <c r="AE98" s="295">
        <v>29</v>
      </c>
      <c r="AF98" s="296">
        <v>30</v>
      </c>
      <c r="AG98" s="297">
        <v>31</v>
      </c>
      <c r="AH98" s="1"/>
      <c r="AJ98" s="344"/>
      <c r="AK98" s="344"/>
      <c r="AL98" s="344"/>
      <c r="AM98" s="345">
        <f>SUM(AM63:AM97)</f>
        <v>-163.5500000000003</v>
      </c>
      <c r="AN98" s="345"/>
    </row>
    <row r="99" spans="1:40" ht="22.35" customHeight="1" x14ac:dyDescent="0.2">
      <c r="A99" s="2624"/>
      <c r="B99" s="2625" t="s">
        <v>179</v>
      </c>
      <c r="C99" s="1567" t="s">
        <v>36</v>
      </c>
      <c r="D99" s="2603" t="s">
        <v>82</v>
      </c>
      <c r="E99" s="1666" t="s">
        <v>80</v>
      </c>
      <c r="F99" s="2626">
        <v>6</v>
      </c>
      <c r="G99" s="2626" t="s">
        <v>510</v>
      </c>
      <c r="H99" s="2627">
        <v>6</v>
      </c>
      <c r="I99" s="2627">
        <v>6</v>
      </c>
      <c r="J99" s="2627">
        <v>6</v>
      </c>
      <c r="K99" s="1526"/>
      <c r="L99" s="1526"/>
      <c r="M99" s="1526" t="s">
        <v>36</v>
      </c>
      <c r="N99" s="1526" t="s">
        <v>36</v>
      </c>
      <c r="O99" s="1526" t="s">
        <v>36</v>
      </c>
      <c r="P99" s="1526" t="s">
        <v>36</v>
      </c>
      <c r="Q99" s="1526" t="s">
        <v>36</v>
      </c>
      <c r="R99" s="1526"/>
      <c r="S99" s="1526"/>
      <c r="T99" s="1666">
        <v>5</v>
      </c>
      <c r="U99" s="1666">
        <v>5</v>
      </c>
      <c r="V99" s="1666">
        <v>5</v>
      </c>
      <c r="W99" s="1666" t="s">
        <v>32</v>
      </c>
      <c r="X99" s="1666">
        <v>5</v>
      </c>
      <c r="Y99" s="1535"/>
      <c r="Z99" s="1567"/>
      <c r="AA99" s="2603">
        <v>10</v>
      </c>
      <c r="AB99" s="2603">
        <v>10</v>
      </c>
      <c r="AC99" s="2603">
        <v>10</v>
      </c>
      <c r="AD99" s="2603">
        <v>10</v>
      </c>
      <c r="AE99" s="2603">
        <v>10</v>
      </c>
      <c r="AF99" s="2603" t="s">
        <v>76</v>
      </c>
      <c r="AG99" s="2628" t="s">
        <v>76</v>
      </c>
      <c r="AH99" s="1"/>
      <c r="AJ99" s="124"/>
      <c r="AK99" s="124"/>
      <c r="AL99" s="124"/>
      <c r="AM99" s="217"/>
      <c r="AN99" s="217"/>
    </row>
    <row r="100" spans="1:40" ht="22.35" customHeight="1" x14ac:dyDescent="0.2">
      <c r="A100" s="1708"/>
      <c r="B100" s="1532" t="s">
        <v>180</v>
      </c>
      <c r="C100" s="1567">
        <v>9</v>
      </c>
      <c r="D100" s="1567" t="s">
        <v>75</v>
      </c>
      <c r="E100" s="1567" t="s">
        <v>76</v>
      </c>
      <c r="F100" s="1567" t="s">
        <v>36</v>
      </c>
      <c r="G100" s="1567" t="s">
        <v>36</v>
      </c>
      <c r="H100" s="1567" t="s">
        <v>36</v>
      </c>
      <c r="I100" s="1567" t="s">
        <v>32</v>
      </c>
      <c r="J100" s="1567" t="s">
        <v>36</v>
      </c>
      <c r="K100" s="1567" t="s">
        <v>82</v>
      </c>
      <c r="L100" s="1567" t="s">
        <v>80</v>
      </c>
      <c r="M100" s="1567">
        <v>6</v>
      </c>
      <c r="N100" s="1567">
        <v>6</v>
      </c>
      <c r="O100" s="1567">
        <v>6</v>
      </c>
      <c r="P100" s="1567" t="s">
        <v>32</v>
      </c>
      <c r="Q100" s="1535">
        <v>7</v>
      </c>
      <c r="R100" s="1567"/>
      <c r="S100" s="1567"/>
      <c r="T100" s="1567" t="s">
        <v>36</v>
      </c>
      <c r="U100" s="1567" t="s">
        <v>36</v>
      </c>
      <c r="V100" s="1567" t="s">
        <v>36</v>
      </c>
      <c r="W100" s="1567" t="s">
        <v>32</v>
      </c>
      <c r="X100" s="1567" t="s">
        <v>36</v>
      </c>
      <c r="Y100" s="1567"/>
      <c r="Z100" s="1567"/>
      <c r="AA100" s="1567"/>
      <c r="AB100" s="1567"/>
      <c r="AC100" s="1567">
        <v>5</v>
      </c>
      <c r="AD100" s="1567">
        <v>5</v>
      </c>
      <c r="AE100" s="1567">
        <v>5</v>
      </c>
      <c r="AF100" s="1567"/>
      <c r="AG100" s="1613"/>
      <c r="AH100" s="1"/>
      <c r="AJ100" s="124"/>
      <c r="AK100" s="124"/>
      <c r="AL100" s="124"/>
      <c r="AM100" s="124"/>
      <c r="AN100" s="124"/>
    </row>
    <row r="101" spans="1:40" ht="22.35" customHeight="1" thickBot="1" x14ac:dyDescent="0.25">
      <c r="A101" s="1708"/>
      <c r="B101" s="1532" t="s">
        <v>428</v>
      </c>
      <c r="C101" s="798" t="s">
        <v>36</v>
      </c>
      <c r="D101" s="798" t="s">
        <v>119</v>
      </c>
      <c r="E101" s="798"/>
      <c r="F101" s="798" t="s">
        <v>32</v>
      </c>
      <c r="G101" s="798" t="s">
        <v>32</v>
      </c>
      <c r="H101" s="798" t="s">
        <v>32</v>
      </c>
      <c r="I101" s="798" t="s">
        <v>32</v>
      </c>
      <c r="J101" s="798" t="s">
        <v>32</v>
      </c>
      <c r="K101" s="798"/>
      <c r="L101" s="798"/>
      <c r="M101" s="798" t="s">
        <v>32</v>
      </c>
      <c r="N101" s="798" t="s">
        <v>32</v>
      </c>
      <c r="O101" s="798" t="s">
        <v>32</v>
      </c>
      <c r="P101" s="798" t="s">
        <v>32</v>
      </c>
      <c r="Q101" s="798" t="s">
        <v>32</v>
      </c>
      <c r="R101" s="798"/>
      <c r="S101" s="798"/>
      <c r="T101" s="798" t="s">
        <v>32</v>
      </c>
      <c r="U101" s="798" t="s">
        <v>32</v>
      </c>
      <c r="V101" s="798" t="s">
        <v>32</v>
      </c>
      <c r="W101" s="798" t="s">
        <v>32</v>
      </c>
      <c r="X101" s="798" t="s">
        <v>32</v>
      </c>
      <c r="Y101" s="798" t="s">
        <v>119</v>
      </c>
      <c r="Z101" s="798" t="s">
        <v>119</v>
      </c>
      <c r="AA101" s="798" t="s">
        <v>119</v>
      </c>
      <c r="AB101" s="798" t="s">
        <v>119</v>
      </c>
      <c r="AC101" s="798" t="s">
        <v>32</v>
      </c>
      <c r="AD101" s="798" t="s">
        <v>32</v>
      </c>
      <c r="AE101" s="798" t="s">
        <v>32</v>
      </c>
      <c r="AF101" s="781"/>
      <c r="AG101" s="798" t="s">
        <v>119</v>
      </c>
      <c r="AH101" s="1"/>
      <c r="AJ101" s="124"/>
      <c r="AK101" s="124"/>
      <c r="AL101" s="124"/>
      <c r="AM101" s="124"/>
      <c r="AN101" s="124"/>
    </row>
    <row r="102" spans="1:40" ht="22.35" customHeight="1" thickBot="1" x14ac:dyDescent="0.25">
      <c r="A102" s="1655"/>
      <c r="B102" s="1608" t="s">
        <v>429</v>
      </c>
      <c r="C102" s="2629">
        <v>11</v>
      </c>
      <c r="D102" s="2630" t="s">
        <v>73</v>
      </c>
      <c r="E102" s="2629" t="s">
        <v>73</v>
      </c>
      <c r="F102" s="1567" t="s">
        <v>36</v>
      </c>
      <c r="G102" s="1567" t="s">
        <v>36</v>
      </c>
      <c r="H102" s="1567" t="s">
        <v>36</v>
      </c>
      <c r="I102" s="1567" t="s">
        <v>36</v>
      </c>
      <c r="J102" s="1567" t="s">
        <v>36</v>
      </c>
      <c r="K102" s="798"/>
      <c r="L102" s="798"/>
      <c r="M102" s="789">
        <v>4</v>
      </c>
      <c r="N102" s="789" t="s">
        <v>32</v>
      </c>
      <c r="O102" s="1526" t="s">
        <v>36</v>
      </c>
      <c r="P102" s="1526" t="s">
        <v>36</v>
      </c>
      <c r="Q102" s="1526" t="s">
        <v>36</v>
      </c>
      <c r="R102" s="2631" t="s">
        <v>82</v>
      </c>
      <c r="S102" s="798" t="s">
        <v>80</v>
      </c>
      <c r="T102" s="2568">
        <v>8</v>
      </c>
      <c r="U102" s="2568">
        <v>8</v>
      </c>
      <c r="V102" s="2572">
        <v>8</v>
      </c>
      <c r="W102" s="2572">
        <v>8</v>
      </c>
      <c r="X102" s="2632">
        <v>8</v>
      </c>
      <c r="Y102" s="930" t="s">
        <v>509</v>
      </c>
      <c r="Z102" s="798" t="s">
        <v>119</v>
      </c>
      <c r="AA102" s="798" t="s">
        <v>119</v>
      </c>
      <c r="AB102" s="798" t="s">
        <v>119</v>
      </c>
      <c r="AC102" s="1672">
        <v>89</v>
      </c>
      <c r="AD102" s="1672">
        <v>89</v>
      </c>
      <c r="AE102" s="1672">
        <v>89</v>
      </c>
      <c r="AF102" s="781"/>
      <c r="AG102" s="1611"/>
      <c r="AH102" s="1"/>
      <c r="AJ102" s="124"/>
      <c r="AK102" s="124"/>
      <c r="AL102" s="124"/>
      <c r="AM102" s="124"/>
      <c r="AN102" s="124"/>
    </row>
    <row r="103" spans="1:40" ht="22.35" customHeight="1" thickBot="1" x14ac:dyDescent="0.25">
      <c r="A103" s="2284"/>
      <c r="B103" s="554" t="s">
        <v>29</v>
      </c>
      <c r="C103" s="231">
        <v>1</v>
      </c>
      <c r="D103" s="230">
        <v>2</v>
      </c>
      <c r="E103" s="230">
        <v>3</v>
      </c>
      <c r="F103" s="231">
        <v>4</v>
      </c>
      <c r="G103" s="231">
        <v>5</v>
      </c>
      <c r="H103" s="231">
        <v>6</v>
      </c>
      <c r="I103" s="231">
        <v>7</v>
      </c>
      <c r="J103" s="231">
        <v>8</v>
      </c>
      <c r="K103" s="230">
        <v>9</v>
      </c>
      <c r="L103" s="230">
        <v>10</v>
      </c>
      <c r="M103" s="231">
        <v>11</v>
      </c>
      <c r="N103" s="231">
        <v>12</v>
      </c>
      <c r="O103" s="231">
        <v>13</v>
      </c>
      <c r="P103" s="231">
        <v>14</v>
      </c>
      <c r="Q103" s="231">
        <v>15</v>
      </c>
      <c r="R103" s="230">
        <v>16</v>
      </c>
      <c r="S103" s="230">
        <v>17</v>
      </c>
      <c r="T103" s="231">
        <v>18</v>
      </c>
      <c r="U103" s="231">
        <v>19</v>
      </c>
      <c r="V103" s="231">
        <v>20</v>
      </c>
      <c r="W103" s="231">
        <v>21</v>
      </c>
      <c r="X103" s="231">
        <v>22</v>
      </c>
      <c r="Y103" s="230">
        <v>23</v>
      </c>
      <c r="Z103" s="230">
        <v>24</v>
      </c>
      <c r="AA103" s="230">
        <v>25</v>
      </c>
      <c r="AB103" s="230">
        <v>26</v>
      </c>
      <c r="AC103" s="231">
        <v>27</v>
      </c>
      <c r="AD103" s="231">
        <v>28</v>
      </c>
      <c r="AE103" s="231">
        <v>29</v>
      </c>
      <c r="AF103" s="230">
        <v>30</v>
      </c>
      <c r="AG103" s="240">
        <v>31</v>
      </c>
      <c r="AH103" s="1"/>
    </row>
    <row r="104" spans="1:40" ht="22.35" customHeight="1" x14ac:dyDescent="0.2">
      <c r="A104" s="1708"/>
      <c r="B104" s="1928" t="s">
        <v>181</v>
      </c>
      <c r="C104" s="2546"/>
      <c r="D104" s="2587"/>
      <c r="E104" s="2546"/>
      <c r="F104" s="2546"/>
      <c r="G104" s="2546"/>
      <c r="H104" s="2546"/>
      <c r="I104" s="2546"/>
      <c r="J104" s="2546"/>
      <c r="K104" s="2546"/>
      <c r="L104" s="2546"/>
      <c r="M104" s="2546"/>
      <c r="N104" s="2546"/>
      <c r="O104" s="2546"/>
      <c r="P104" s="2546"/>
      <c r="Q104" s="2546"/>
      <c r="R104" s="2546"/>
      <c r="S104" s="2546"/>
      <c r="T104" s="2546"/>
      <c r="U104" s="2546"/>
      <c r="V104" s="2546"/>
      <c r="W104" s="2546"/>
      <c r="X104" s="2546"/>
      <c r="Y104" s="2546"/>
      <c r="Z104" s="2546"/>
      <c r="AA104" s="2546"/>
      <c r="AB104" s="2546"/>
      <c r="AC104" s="2546"/>
      <c r="AD104" s="2546"/>
      <c r="AE104" s="2546"/>
      <c r="AF104" s="2546"/>
      <c r="AG104" s="2549"/>
      <c r="AH104" s="1"/>
    </row>
    <row r="105" spans="1:40" ht="22.35" customHeight="1" x14ac:dyDescent="0.2">
      <c r="A105" s="1708"/>
      <c r="B105" s="1532"/>
      <c r="C105" s="1711"/>
      <c r="D105" s="1711"/>
      <c r="E105" s="1711"/>
      <c r="F105" s="1526"/>
      <c r="G105" s="1526"/>
      <c r="H105" s="1711"/>
      <c r="I105" s="1711"/>
      <c r="J105" s="1711"/>
      <c r="K105" s="1711"/>
      <c r="L105" s="1711"/>
      <c r="M105" s="1711"/>
      <c r="N105" s="1711"/>
      <c r="O105" s="1711"/>
      <c r="P105" s="1711"/>
      <c r="Q105" s="1711"/>
      <c r="R105" s="1711"/>
      <c r="S105" s="1711"/>
      <c r="T105" s="1535"/>
      <c r="U105" s="1711"/>
      <c r="V105" s="1711"/>
      <c r="W105" s="1711"/>
      <c r="X105" s="1711"/>
      <c r="Y105" s="1711"/>
      <c r="Z105" s="1711"/>
      <c r="AA105" s="1711"/>
      <c r="AB105" s="1711"/>
      <c r="AC105" s="1711"/>
      <c r="AD105" s="1711"/>
      <c r="AE105" s="1711"/>
      <c r="AF105" s="1711"/>
      <c r="AG105" s="1712"/>
      <c r="AH105" s="1"/>
    </row>
    <row r="106" spans="1:40" ht="22.35" customHeight="1" x14ac:dyDescent="0.2">
      <c r="A106" s="1708"/>
      <c r="B106" s="1532"/>
      <c r="C106" s="1535"/>
      <c r="D106" s="1535"/>
      <c r="E106" s="1535"/>
      <c r="F106" s="1535"/>
      <c r="G106" s="1535"/>
      <c r="H106" s="1535"/>
      <c r="I106" s="1535"/>
      <c r="J106" s="1535"/>
      <c r="K106" s="1535"/>
      <c r="L106" s="1535"/>
      <c r="M106" s="1535"/>
      <c r="N106" s="1535"/>
      <c r="O106" s="1535"/>
      <c r="P106" s="1535"/>
      <c r="Q106" s="1535"/>
      <c r="R106" s="1535"/>
      <c r="S106" s="1535"/>
      <c r="T106" s="1535"/>
      <c r="U106" s="1535"/>
      <c r="V106" s="1535"/>
      <c r="W106" s="1535"/>
      <c r="X106" s="1535"/>
      <c r="Y106" s="1535"/>
      <c r="Z106" s="1535"/>
      <c r="AA106" s="1535"/>
      <c r="AB106" s="1535"/>
      <c r="AC106" s="1535"/>
      <c r="AD106" s="1535"/>
      <c r="AE106" s="1535"/>
      <c r="AF106" s="1535"/>
      <c r="AG106" s="1606"/>
      <c r="AH106" s="1"/>
    </row>
    <row r="107" spans="1:40" ht="22.35" customHeight="1" thickBot="1" x14ac:dyDescent="0.25">
      <c r="A107" s="127"/>
      <c r="B107" s="1608"/>
      <c r="C107" s="1713"/>
      <c r="D107" s="1713"/>
      <c r="E107" s="1713"/>
      <c r="F107" s="1713"/>
      <c r="G107" s="1713"/>
      <c r="H107" s="1713"/>
      <c r="I107" s="1713"/>
      <c r="J107" s="1713"/>
      <c r="K107" s="1713"/>
      <c r="L107" s="1713"/>
      <c r="M107" s="1713"/>
      <c r="N107" s="1713"/>
      <c r="O107" s="1713"/>
      <c r="P107" s="1713"/>
      <c r="Q107" s="1713"/>
      <c r="R107" s="1713"/>
      <c r="S107" s="1713"/>
      <c r="T107" s="1713"/>
      <c r="U107" s="1713"/>
      <c r="V107" s="1713"/>
      <c r="W107" s="1713"/>
      <c r="X107" s="1713"/>
      <c r="Y107" s="1713"/>
      <c r="Z107" s="1713"/>
      <c r="AA107" s="1713"/>
      <c r="AB107" s="1713"/>
      <c r="AC107" s="1713"/>
      <c r="AD107" s="1713"/>
      <c r="AE107" s="1713"/>
      <c r="AF107" s="1713"/>
      <c r="AG107" s="1714"/>
      <c r="AH107" s="1"/>
    </row>
    <row r="108" spans="1:40" ht="22.35" customHeight="1" x14ac:dyDescent="0.2">
      <c r="A108" s="127"/>
      <c r="B108" s="128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  <c r="AA108" s="143"/>
      <c r="AB108" s="143"/>
      <c r="AC108" s="143"/>
      <c r="AD108" s="143"/>
      <c r="AE108" s="143"/>
      <c r="AF108" s="143"/>
      <c r="AG108" s="129"/>
      <c r="AH108" s="1"/>
    </row>
    <row r="109" spans="1:40" ht="22.35" customHeight="1" thickBot="1" x14ac:dyDescent="0.25">
      <c r="A109" s="218" t="s">
        <v>184</v>
      </c>
      <c r="B109" s="128"/>
      <c r="C109" s="143"/>
      <c r="D109" s="143"/>
      <c r="E109" s="143"/>
      <c r="F109" s="143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253"/>
      <c r="S109" s="253"/>
      <c r="T109" s="253"/>
      <c r="U109" s="143"/>
      <c r="V109" s="143"/>
      <c r="W109" s="143"/>
      <c r="X109" s="143"/>
      <c r="Y109" s="143"/>
      <c r="Z109" s="143"/>
      <c r="AA109" s="143"/>
      <c r="AB109" s="143"/>
      <c r="AC109" s="143"/>
      <c r="AD109" s="143"/>
      <c r="AE109" s="143"/>
      <c r="AF109" s="143"/>
      <c r="AG109" s="129"/>
      <c r="AH109" s="1"/>
    </row>
    <row r="110" spans="1:40" ht="22.35" customHeight="1" thickBot="1" x14ac:dyDescent="0.3">
      <c r="A110" s="127"/>
      <c r="B110" s="219"/>
      <c r="C110" s="220"/>
      <c r="D110" s="220"/>
      <c r="E110" s="223" t="s">
        <v>185</v>
      </c>
      <c r="F110" s="220"/>
      <c r="G110" s="220"/>
      <c r="H110" s="220"/>
      <c r="I110" s="220"/>
      <c r="J110" s="220"/>
      <c r="K110" s="228" t="s">
        <v>17</v>
      </c>
      <c r="L110" s="224"/>
      <c r="M110" s="224"/>
      <c r="N110" s="224"/>
      <c r="O110" s="224"/>
      <c r="P110" s="224"/>
      <c r="Q110" s="224"/>
      <c r="R110" s="224"/>
      <c r="S110" s="224"/>
      <c r="T110" s="225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"/>
    </row>
    <row r="111" spans="1:40" ht="22.35" customHeight="1" thickBot="1" x14ac:dyDescent="0.3">
      <c r="A111" s="127"/>
      <c r="B111" s="219" t="s">
        <v>186</v>
      </c>
      <c r="C111" s="220"/>
      <c r="D111" s="220"/>
      <c r="E111" s="221" t="s">
        <v>187</v>
      </c>
      <c r="F111" s="220"/>
      <c r="G111" s="220"/>
      <c r="H111" s="220"/>
      <c r="I111" s="220"/>
      <c r="J111" s="220"/>
      <c r="K111" s="220" t="s">
        <v>430</v>
      </c>
      <c r="L111" s="220"/>
      <c r="M111" s="220"/>
      <c r="N111" s="220"/>
      <c r="O111" s="220"/>
      <c r="P111" s="220"/>
      <c r="Q111" s="220"/>
      <c r="R111" s="252" t="s">
        <v>399</v>
      </c>
      <c r="S111" s="252"/>
      <c r="T111" s="252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"/>
    </row>
    <row r="112" spans="1:40" ht="22.35" customHeight="1" thickBot="1" x14ac:dyDescent="0.3">
      <c r="A112" s="127"/>
      <c r="B112" s="219" t="s">
        <v>102</v>
      </c>
      <c r="C112" s="220"/>
      <c r="D112" s="220"/>
      <c r="E112" s="223" t="s">
        <v>190</v>
      </c>
      <c r="F112" s="220"/>
      <c r="G112" s="220"/>
      <c r="H112" s="220"/>
      <c r="I112" s="220"/>
      <c r="J112" s="220"/>
      <c r="K112" s="220" t="s">
        <v>191</v>
      </c>
      <c r="L112" s="220"/>
      <c r="M112" s="220"/>
      <c r="N112" s="220"/>
      <c r="O112" s="220"/>
      <c r="P112" s="220"/>
      <c r="Q112" s="220"/>
      <c r="R112" s="220"/>
      <c r="S112" s="220"/>
      <c r="T112" s="222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"/>
    </row>
    <row r="113" spans="1:40" ht="22.35" customHeight="1" thickBot="1" x14ac:dyDescent="0.3">
      <c r="A113" s="127"/>
      <c r="B113" s="219" t="s">
        <v>192</v>
      </c>
      <c r="C113" s="220"/>
      <c r="D113" s="220"/>
      <c r="E113" s="223" t="s">
        <v>193</v>
      </c>
      <c r="F113" s="220"/>
      <c r="G113" s="220"/>
      <c r="H113" s="220"/>
      <c r="I113" s="220"/>
      <c r="J113" s="220"/>
      <c r="K113" s="220" t="s">
        <v>194</v>
      </c>
      <c r="L113" s="245"/>
      <c r="M113" s="245"/>
      <c r="N113" s="245"/>
      <c r="O113" s="245"/>
      <c r="P113" s="245"/>
      <c r="Q113" s="245"/>
      <c r="R113" s="245"/>
      <c r="S113" s="245"/>
      <c r="T113" s="246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"/>
    </row>
    <row r="114" spans="1:40" ht="22.35" customHeight="1" x14ac:dyDescent="0.25">
      <c r="A114" s="127"/>
      <c r="B114" s="243"/>
      <c r="C114" s="243"/>
      <c r="D114" s="243"/>
      <c r="E114" s="244"/>
      <c r="F114" s="243"/>
      <c r="G114" s="243"/>
      <c r="H114" s="243"/>
      <c r="I114" s="243"/>
      <c r="J114" s="243"/>
      <c r="K114" s="243"/>
      <c r="L114" s="247"/>
      <c r="M114" s="247"/>
      <c r="N114" s="247"/>
      <c r="O114" s="247"/>
      <c r="P114" s="247"/>
      <c r="Q114" s="247"/>
      <c r="R114" s="247"/>
      <c r="S114" s="247"/>
      <c r="T114" s="247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"/>
    </row>
    <row r="115" spans="1:40" ht="22.35" customHeight="1" thickBot="1" x14ac:dyDescent="0.3">
      <c r="A115" s="127"/>
      <c r="B115" s="1715" t="s">
        <v>29</v>
      </c>
      <c r="C115" s="1685">
        <v>1</v>
      </c>
      <c r="D115" s="1716">
        <v>2</v>
      </c>
      <c r="E115" s="1716">
        <v>3</v>
      </c>
      <c r="F115" s="1685">
        <v>4</v>
      </c>
      <c r="G115" s="1685">
        <v>5</v>
      </c>
      <c r="H115" s="1685">
        <v>6</v>
      </c>
      <c r="I115" s="1685">
        <v>7</v>
      </c>
      <c r="J115" s="1685">
        <v>8</v>
      </c>
      <c r="K115" s="1716">
        <v>9</v>
      </c>
      <c r="L115" s="1716">
        <v>10</v>
      </c>
      <c r="M115" s="1685">
        <v>11</v>
      </c>
      <c r="N115" s="1685">
        <v>12</v>
      </c>
      <c r="O115" s="1685">
        <v>13</v>
      </c>
      <c r="P115" s="1685">
        <v>14</v>
      </c>
      <c r="Q115" s="1685">
        <v>15</v>
      </c>
      <c r="R115" s="1716">
        <v>16</v>
      </c>
      <c r="S115" s="1716">
        <v>17</v>
      </c>
      <c r="T115" s="1685">
        <v>18</v>
      </c>
      <c r="U115" s="1685">
        <v>19</v>
      </c>
      <c r="V115" s="1685">
        <v>20</v>
      </c>
      <c r="W115" s="1685">
        <v>21</v>
      </c>
      <c r="X115" s="1685">
        <v>22</v>
      </c>
      <c r="Y115" s="1716">
        <v>23</v>
      </c>
      <c r="Z115" s="1716">
        <v>24</v>
      </c>
      <c r="AA115" s="1716">
        <v>25</v>
      </c>
      <c r="AB115" s="1716">
        <v>26</v>
      </c>
      <c r="AC115" s="1685">
        <v>27</v>
      </c>
      <c r="AD115" s="1685">
        <v>28</v>
      </c>
      <c r="AE115" s="1685">
        <v>29</v>
      </c>
      <c r="AF115" s="1716">
        <v>30</v>
      </c>
      <c r="AG115" s="2633">
        <v>31</v>
      </c>
      <c r="AH115" s="1"/>
      <c r="AJ115" s="2184" t="s">
        <v>30</v>
      </c>
      <c r="AK115" s="2184" t="s">
        <v>44</v>
      </c>
      <c r="AL115" s="2184" t="s">
        <v>45</v>
      </c>
      <c r="AM115" s="2184" t="s">
        <v>46</v>
      </c>
      <c r="AN115" s="2184" t="s">
        <v>47</v>
      </c>
    </row>
    <row r="116" spans="1:40" ht="22.35" customHeight="1" x14ac:dyDescent="0.2">
      <c r="B116" s="2634" t="s">
        <v>196</v>
      </c>
      <c r="C116" s="2635" t="s">
        <v>36</v>
      </c>
      <c r="D116" s="2635" t="s">
        <v>36</v>
      </c>
      <c r="E116" s="2635" t="s">
        <v>36</v>
      </c>
      <c r="F116" s="2613" t="s">
        <v>175</v>
      </c>
      <c r="G116" s="2615" t="s">
        <v>175</v>
      </c>
      <c r="H116" s="2615" t="s">
        <v>175</v>
      </c>
      <c r="I116" s="2615" t="s">
        <v>175</v>
      </c>
      <c r="J116" s="2615" t="s">
        <v>175</v>
      </c>
      <c r="K116" s="2636" t="s">
        <v>176</v>
      </c>
      <c r="L116" s="2615" t="s">
        <v>50</v>
      </c>
      <c r="M116" s="2613" t="s">
        <v>36</v>
      </c>
      <c r="N116" s="2613" t="s">
        <v>36</v>
      </c>
      <c r="O116" s="2613" t="s">
        <v>36</v>
      </c>
      <c r="P116" s="2613" t="s">
        <v>36</v>
      </c>
      <c r="Q116" s="1423" t="s">
        <v>482</v>
      </c>
      <c r="R116" s="984" t="s">
        <v>483</v>
      </c>
      <c r="S116" s="984" t="s">
        <v>484</v>
      </c>
      <c r="T116" s="2613" t="s">
        <v>482</v>
      </c>
      <c r="U116" s="2613" t="s">
        <v>482</v>
      </c>
      <c r="V116" s="2613" t="s">
        <v>482</v>
      </c>
      <c r="W116" s="2613" t="s">
        <v>482</v>
      </c>
      <c r="X116" s="2613" t="s">
        <v>482</v>
      </c>
      <c r="Y116" s="2615" t="s">
        <v>483</v>
      </c>
      <c r="Z116" s="2615" t="s">
        <v>484</v>
      </c>
      <c r="AA116" s="109"/>
      <c r="AB116" s="1423" t="s">
        <v>482</v>
      </c>
      <c r="AC116" s="1423" t="s">
        <v>482</v>
      </c>
      <c r="AD116" s="1423" t="s">
        <v>482</v>
      </c>
      <c r="AE116" s="2637" t="s">
        <v>36</v>
      </c>
      <c r="AF116" s="2637" t="s">
        <v>36</v>
      </c>
      <c r="AG116" s="2637" t="s">
        <v>36</v>
      </c>
      <c r="AH116" s="1"/>
      <c r="AJ116" s="780">
        <v>138</v>
      </c>
      <c r="AK116" s="780"/>
      <c r="AL116" s="780">
        <f>IF(AJ116="","",SUM(AJ116:AK116))</f>
        <v>138</v>
      </c>
      <c r="AM116" s="866">
        <f t="shared" ref="AM116" si="9">IF(AJ116="","",AL116-AJ116)</f>
        <v>0</v>
      </c>
      <c r="AN116" s="866">
        <f>IF(AM116="","",AM116+'November 2023'!AN115)</f>
        <v>-36.270000000000039</v>
      </c>
    </row>
    <row r="117" spans="1:40" ht="22.35" customHeight="1" x14ac:dyDescent="0.2">
      <c r="B117" s="1337" t="s">
        <v>197</v>
      </c>
      <c r="C117" s="781" t="s">
        <v>175</v>
      </c>
      <c r="D117" s="789" t="s">
        <v>176</v>
      </c>
      <c r="E117" s="781" t="s">
        <v>50</v>
      </c>
      <c r="F117" s="781" t="s">
        <v>36</v>
      </c>
      <c r="G117" s="781" t="s">
        <v>36</v>
      </c>
      <c r="H117" s="781" t="s">
        <v>36</v>
      </c>
      <c r="I117" s="781" t="s">
        <v>36</v>
      </c>
      <c r="J117" s="780" t="s">
        <v>36</v>
      </c>
      <c r="K117" s="781" t="s">
        <v>36</v>
      </c>
      <c r="L117" s="984" t="s">
        <v>36</v>
      </c>
      <c r="M117" s="781" t="s">
        <v>175</v>
      </c>
      <c r="N117" s="781" t="s">
        <v>175</v>
      </c>
      <c r="O117" s="1325" t="s">
        <v>175</v>
      </c>
      <c r="P117" s="781" t="s">
        <v>175</v>
      </c>
      <c r="Q117" s="781" t="s">
        <v>175</v>
      </c>
      <c r="R117" s="789" t="s">
        <v>176</v>
      </c>
      <c r="S117" s="781" t="s">
        <v>50</v>
      </c>
      <c r="T117" s="961" t="s">
        <v>36</v>
      </c>
      <c r="U117" s="781" t="s">
        <v>36</v>
      </c>
      <c r="V117" s="781" t="s">
        <v>36</v>
      </c>
      <c r="W117" s="781" t="s">
        <v>36</v>
      </c>
      <c r="X117" s="792" t="s">
        <v>36</v>
      </c>
      <c r="Y117" s="781" t="s">
        <v>36</v>
      </c>
      <c r="Z117" s="789" t="s">
        <v>36</v>
      </c>
      <c r="AA117" s="781" t="s">
        <v>175</v>
      </c>
      <c r="AB117" s="781" t="s">
        <v>175</v>
      </c>
      <c r="AC117" s="942" t="s">
        <v>175</v>
      </c>
      <c r="AD117" s="942" t="s">
        <v>175</v>
      </c>
      <c r="AE117" s="942" t="s">
        <v>175</v>
      </c>
      <c r="AF117" s="789" t="s">
        <v>176</v>
      </c>
      <c r="AG117" s="781" t="s">
        <v>50</v>
      </c>
      <c r="AH117" s="1"/>
      <c r="AJ117" s="1969">
        <v>159</v>
      </c>
      <c r="AK117" s="1969"/>
      <c r="AL117" s="1969">
        <f t="shared" ref="AL117" si="10">IF(AJ117="","",SUM(AJ117:AK117))</f>
        <v>159</v>
      </c>
      <c r="AM117" s="1970">
        <f t="shared" ref="AM117" si="11">IF(AJ117="","",AL117-AJ117)</f>
        <v>0</v>
      </c>
      <c r="AN117" s="1970">
        <f>IF(AM117="","",AM117+'November 2023'!AN116)</f>
        <v>-19.570000000000022</v>
      </c>
    </row>
    <row r="118" spans="1:40" ht="22.35" customHeight="1" thickBot="1" x14ac:dyDescent="0.25">
      <c r="B118" s="377" t="s">
        <v>0</v>
      </c>
      <c r="C118" s="339" t="s">
        <v>139</v>
      </c>
      <c r="D118" s="346" t="s">
        <v>128</v>
      </c>
      <c r="E118" s="346" t="s">
        <v>129</v>
      </c>
      <c r="F118" s="346"/>
      <c r="G118" s="335" t="s">
        <v>0</v>
      </c>
      <c r="H118" s="335" t="s">
        <v>0</v>
      </c>
      <c r="I118" s="335" t="s">
        <v>0</v>
      </c>
      <c r="J118" s="335" t="s">
        <v>139</v>
      </c>
      <c r="K118" s="335" t="s">
        <v>128</v>
      </c>
      <c r="L118" s="335" t="s">
        <v>129</v>
      </c>
      <c r="M118" s="346" t="s">
        <v>0</v>
      </c>
      <c r="N118" s="346" t="s">
        <v>0</v>
      </c>
      <c r="O118" s="346" t="s">
        <v>0</v>
      </c>
      <c r="P118" s="346" t="s">
        <v>0</v>
      </c>
      <c r="Q118" s="339" t="s">
        <v>139</v>
      </c>
      <c r="R118" s="346" t="s">
        <v>128</v>
      </c>
      <c r="S118" s="346" t="s">
        <v>129</v>
      </c>
      <c r="T118" s="346"/>
      <c r="U118" s="335" t="s">
        <v>0</v>
      </c>
      <c r="V118" s="335" t="s">
        <v>0</v>
      </c>
      <c r="W118" s="335" t="s">
        <v>0</v>
      </c>
      <c r="X118" s="335" t="s">
        <v>139</v>
      </c>
      <c r="Y118" s="335" t="s">
        <v>128</v>
      </c>
      <c r="Z118" s="335" t="s">
        <v>129</v>
      </c>
      <c r="AA118" s="346" t="s">
        <v>0</v>
      </c>
      <c r="AB118" s="346" t="s">
        <v>0</v>
      </c>
      <c r="AC118" s="346" t="s">
        <v>0</v>
      </c>
      <c r="AD118" s="346" t="s">
        <v>0</v>
      </c>
      <c r="AE118" s="339" t="s">
        <v>139</v>
      </c>
      <c r="AF118" s="346" t="s">
        <v>128</v>
      </c>
      <c r="AG118" s="346" t="s">
        <v>129</v>
      </c>
      <c r="AH118" s="1"/>
      <c r="AJ118" s="344"/>
      <c r="AK118" s="344"/>
      <c r="AL118" s="344"/>
      <c r="AM118" s="345"/>
      <c r="AN118" s="345"/>
    </row>
    <row r="119" spans="1:40" ht="22.35" customHeight="1" x14ac:dyDescent="0.2">
      <c r="B119" s="248"/>
      <c r="C119" s="141"/>
      <c r="D119" s="141"/>
      <c r="E119" s="129"/>
      <c r="F119" s="129"/>
      <c r="G119" s="129"/>
      <c r="H119" s="129"/>
      <c r="I119" s="129"/>
      <c r="J119" s="129"/>
      <c r="K119" s="129"/>
      <c r="L119" s="129"/>
      <c r="M119" s="129"/>
      <c r="N119" s="129"/>
      <c r="O119" s="129"/>
      <c r="P119" s="129"/>
      <c r="Q119" s="129"/>
      <c r="R119" s="129"/>
      <c r="S119" s="129"/>
      <c r="T119" s="129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29"/>
      <c r="AF119" s="129"/>
      <c r="AG119" s="129"/>
      <c r="AH119" s="1"/>
      <c r="AJ119" s="124"/>
      <c r="AK119" s="124"/>
      <c r="AL119" s="124"/>
      <c r="AM119" s="217"/>
      <c r="AN119" s="217"/>
    </row>
    <row r="120" spans="1:40" ht="22.35" customHeight="1" thickBot="1" x14ac:dyDescent="0.25">
      <c r="A120" s="3" t="s">
        <v>400</v>
      </c>
      <c r="AH120" s="1"/>
      <c r="AJ120" s="124"/>
      <c r="AK120" s="124"/>
      <c r="AL120" s="124"/>
      <c r="AM120" s="217"/>
      <c r="AN120" s="217"/>
    </row>
    <row r="121" spans="1:40" ht="22.35" customHeight="1" thickBot="1" x14ac:dyDescent="0.3">
      <c r="B121" s="219"/>
      <c r="C121" s="220"/>
      <c r="D121" s="220"/>
      <c r="E121" s="223" t="s">
        <v>185</v>
      </c>
      <c r="F121" s="220"/>
      <c r="G121" s="220"/>
      <c r="H121" s="220"/>
      <c r="I121" s="220"/>
      <c r="J121" s="220"/>
      <c r="K121" s="228" t="s">
        <v>17</v>
      </c>
      <c r="L121" s="224"/>
      <c r="M121" s="224"/>
      <c r="N121" s="224"/>
      <c r="O121" s="224"/>
      <c r="P121" s="224"/>
      <c r="Q121" s="224"/>
      <c r="R121" s="224"/>
      <c r="S121" s="224"/>
      <c r="T121" s="225"/>
      <c r="AH121" s="1"/>
      <c r="AJ121" s="124"/>
      <c r="AK121" s="124"/>
      <c r="AL121" s="124"/>
      <c r="AM121" s="217"/>
      <c r="AN121" s="217"/>
    </row>
    <row r="122" spans="1:40" ht="22.35" customHeight="1" thickBot="1" x14ac:dyDescent="0.3">
      <c r="B122" s="219" t="s">
        <v>186</v>
      </c>
      <c r="C122" s="220"/>
      <c r="D122" s="220"/>
      <c r="E122" s="221" t="s">
        <v>200</v>
      </c>
      <c r="F122" s="220"/>
      <c r="G122" s="220"/>
      <c r="H122" s="220"/>
      <c r="I122" s="220"/>
      <c r="J122" s="220"/>
      <c r="K122" s="220" t="s">
        <v>431</v>
      </c>
      <c r="L122" s="220"/>
      <c r="M122" s="220"/>
      <c r="N122" s="220"/>
      <c r="O122" s="220"/>
      <c r="P122" s="220"/>
      <c r="Q122" s="220"/>
      <c r="R122" s="252" t="s">
        <v>202</v>
      </c>
      <c r="S122" s="252"/>
      <c r="T122" s="252"/>
      <c r="AH122" s="1"/>
      <c r="AJ122" s="124"/>
      <c r="AK122" s="124"/>
      <c r="AL122" s="124"/>
      <c r="AM122" s="217"/>
      <c r="AN122" s="217"/>
    </row>
    <row r="123" spans="1:40" ht="22.35" customHeight="1" thickBot="1" x14ac:dyDescent="0.3">
      <c r="B123" s="219" t="s">
        <v>102</v>
      </c>
      <c r="C123" s="220"/>
      <c r="D123" s="220"/>
      <c r="E123" s="223" t="s">
        <v>203</v>
      </c>
      <c r="F123" s="220"/>
      <c r="G123" s="220"/>
      <c r="H123" s="220"/>
      <c r="I123" s="220"/>
      <c r="J123" s="220"/>
      <c r="K123" s="220" t="s">
        <v>204</v>
      </c>
      <c r="L123" s="220"/>
      <c r="M123" s="220"/>
      <c r="N123" s="220"/>
      <c r="O123" s="220"/>
      <c r="P123" s="220"/>
      <c r="Q123" s="220"/>
      <c r="R123" s="220"/>
      <c r="S123" s="220"/>
      <c r="T123" s="222"/>
      <c r="AH123" s="1"/>
      <c r="AJ123" s="124"/>
      <c r="AK123" s="124"/>
      <c r="AL123" s="124"/>
      <c r="AM123" s="217"/>
      <c r="AN123" s="217"/>
    </row>
    <row r="124" spans="1:40" ht="22.35" customHeight="1" thickBot="1" x14ac:dyDescent="0.3">
      <c r="B124" s="219" t="s">
        <v>192</v>
      </c>
      <c r="C124" s="220"/>
      <c r="D124" s="220"/>
      <c r="E124" s="223" t="s">
        <v>205</v>
      </c>
      <c r="F124" s="220"/>
      <c r="G124" s="220"/>
      <c r="H124" s="220"/>
      <c r="I124" s="220"/>
      <c r="J124" s="220"/>
      <c r="K124" s="220" t="s">
        <v>206</v>
      </c>
      <c r="L124" s="245"/>
      <c r="M124" s="245"/>
      <c r="N124" s="245"/>
      <c r="O124" s="245"/>
      <c r="P124" s="245"/>
      <c r="Q124" s="245"/>
      <c r="R124" s="245"/>
      <c r="S124" s="245"/>
      <c r="T124" s="246"/>
      <c r="U124" s="109"/>
      <c r="V124" s="109"/>
      <c r="AH124" s="1"/>
      <c r="AJ124" s="124"/>
      <c r="AK124" s="124"/>
      <c r="AL124" s="124"/>
      <c r="AM124" s="217"/>
      <c r="AN124" s="217"/>
    </row>
    <row r="125" spans="1:40" ht="22.35" customHeight="1" thickBot="1" x14ac:dyDescent="0.25">
      <c r="T125" s="109"/>
      <c r="U125" s="109"/>
      <c r="V125" s="109"/>
      <c r="AH125" s="1"/>
      <c r="AJ125" s="124"/>
      <c r="AK125" s="124"/>
      <c r="AL125" s="124"/>
      <c r="AM125" s="217"/>
      <c r="AN125" s="217"/>
    </row>
    <row r="126" spans="1:40" ht="22.35" customHeight="1" thickBot="1" x14ac:dyDescent="0.25">
      <c r="B126" s="2638" t="s">
        <v>29</v>
      </c>
      <c r="C126" s="2639">
        <v>1</v>
      </c>
      <c r="D126" s="1972">
        <v>2</v>
      </c>
      <c r="E126" s="1972">
        <v>3</v>
      </c>
      <c r="F126" s="1971">
        <v>4</v>
      </c>
      <c r="G126" s="1971">
        <v>5</v>
      </c>
      <c r="H126" s="1971">
        <v>6</v>
      </c>
      <c r="I126" s="1971">
        <v>7</v>
      </c>
      <c r="J126" s="1971">
        <v>8</v>
      </c>
      <c r="K126" s="1972">
        <v>9</v>
      </c>
      <c r="L126" s="1972">
        <v>10</v>
      </c>
      <c r="M126" s="1971">
        <v>11</v>
      </c>
      <c r="N126" s="1971">
        <v>12</v>
      </c>
      <c r="O126" s="1971">
        <v>13</v>
      </c>
      <c r="P126" s="1971">
        <v>14</v>
      </c>
      <c r="Q126" s="1971">
        <v>15</v>
      </c>
      <c r="R126" s="1972">
        <v>16</v>
      </c>
      <c r="S126" s="1972">
        <v>17</v>
      </c>
      <c r="T126" s="1971">
        <v>18</v>
      </c>
      <c r="U126" s="1971">
        <v>19</v>
      </c>
      <c r="V126" s="1971">
        <v>20</v>
      </c>
      <c r="W126" s="1971">
        <v>21</v>
      </c>
      <c r="X126" s="1971">
        <v>22</v>
      </c>
      <c r="Y126" s="1972">
        <v>23</v>
      </c>
      <c r="Z126" s="1972">
        <v>24</v>
      </c>
      <c r="AA126" s="1972">
        <v>25</v>
      </c>
      <c r="AB126" s="1972">
        <v>26</v>
      </c>
      <c r="AC126" s="1971">
        <v>27</v>
      </c>
      <c r="AD126" s="1971">
        <v>28</v>
      </c>
      <c r="AE126" s="1971">
        <v>29</v>
      </c>
      <c r="AF126" s="1972">
        <v>30</v>
      </c>
      <c r="AG126" s="2640">
        <v>31</v>
      </c>
      <c r="AH126" s="1"/>
      <c r="AJ126" s="2184" t="s">
        <v>30</v>
      </c>
      <c r="AK126" s="2184" t="s">
        <v>44</v>
      </c>
      <c r="AL126" s="2184" t="s">
        <v>45</v>
      </c>
      <c r="AM126" s="2184" t="s">
        <v>46</v>
      </c>
      <c r="AN126" s="2184" t="s">
        <v>47</v>
      </c>
    </row>
    <row r="127" spans="1:40" ht="22.35" customHeight="1" thickBot="1" x14ac:dyDescent="0.25">
      <c r="B127" s="1691" t="s">
        <v>169</v>
      </c>
      <c r="C127" s="2451" t="s">
        <v>36</v>
      </c>
      <c r="D127" s="2451" t="s">
        <v>36</v>
      </c>
      <c r="E127" s="2451" t="s">
        <v>36</v>
      </c>
      <c r="F127" s="2289" t="s">
        <v>140</v>
      </c>
      <c r="G127" s="2641" t="s">
        <v>140</v>
      </c>
      <c r="H127" s="2641" t="s">
        <v>140</v>
      </c>
      <c r="I127" s="2641" t="s">
        <v>536</v>
      </c>
      <c r="J127" s="2642" t="s">
        <v>140</v>
      </c>
      <c r="K127" s="2642" t="s">
        <v>159</v>
      </c>
      <c r="L127" s="2642" t="s">
        <v>120</v>
      </c>
      <c r="M127" s="2451" t="s">
        <v>36</v>
      </c>
      <c r="N127" s="2451" t="s">
        <v>36</v>
      </c>
      <c r="O127" s="2451" t="s">
        <v>36</v>
      </c>
      <c r="P127" s="2451" t="s">
        <v>36</v>
      </c>
      <c r="Q127" s="2451" t="s">
        <v>36</v>
      </c>
      <c r="R127" s="2451" t="s">
        <v>36</v>
      </c>
      <c r="S127" s="2451" t="s">
        <v>36</v>
      </c>
      <c r="T127" s="2643" t="s">
        <v>140</v>
      </c>
      <c r="U127" s="2643" t="s">
        <v>140</v>
      </c>
      <c r="V127" s="2289" t="s">
        <v>140</v>
      </c>
      <c r="W127" s="2289" t="s">
        <v>140</v>
      </c>
      <c r="X127" s="2289" t="s">
        <v>140</v>
      </c>
      <c r="Y127" s="2451" t="s">
        <v>159</v>
      </c>
      <c r="Z127" s="2451" t="s">
        <v>120</v>
      </c>
      <c r="AA127" s="2451" t="s">
        <v>36</v>
      </c>
      <c r="AB127" s="2451" t="s">
        <v>36</v>
      </c>
      <c r="AC127" s="2451" t="s">
        <v>36</v>
      </c>
      <c r="AD127" s="2451" t="s">
        <v>36</v>
      </c>
      <c r="AE127" s="2451" t="s">
        <v>36</v>
      </c>
      <c r="AF127" s="2451" t="s">
        <v>36</v>
      </c>
      <c r="AG127" s="2451" t="s">
        <v>36</v>
      </c>
      <c r="AH127" s="1"/>
      <c r="AJ127" s="2213">
        <v>138</v>
      </c>
      <c r="AK127" s="2213"/>
      <c r="AL127" s="2213">
        <f>IF(AJ127="","",SUM(AJ127:AK127))</f>
        <v>138</v>
      </c>
      <c r="AM127" s="2214">
        <f>IF(AJ127="","",AL127-AJ127)</f>
        <v>0</v>
      </c>
      <c r="AN127" s="2214">
        <f>IF(AM127="","",AM127+'November 2023'!AN126)</f>
        <v>0</v>
      </c>
    </row>
    <row r="128" spans="1:40" ht="22.35" customHeight="1" x14ac:dyDescent="0.2">
      <c r="B128" s="1932" t="s">
        <v>158</v>
      </c>
      <c r="C128" s="781" t="s">
        <v>140</v>
      </c>
      <c r="D128" s="789" t="s">
        <v>159</v>
      </c>
      <c r="E128" s="789" t="s">
        <v>120</v>
      </c>
      <c r="F128" s="789" t="s">
        <v>36</v>
      </c>
      <c r="G128" s="789" t="s">
        <v>36</v>
      </c>
      <c r="H128" s="789" t="s">
        <v>36</v>
      </c>
      <c r="I128" s="2644" t="s">
        <v>36</v>
      </c>
      <c r="J128" s="2644" t="s">
        <v>36</v>
      </c>
      <c r="K128" s="789" t="s">
        <v>36</v>
      </c>
      <c r="L128" s="789" t="s">
        <v>36</v>
      </c>
      <c r="M128" s="793" t="s">
        <v>140</v>
      </c>
      <c r="N128" s="793" t="s">
        <v>140</v>
      </c>
      <c r="O128" s="793" t="s">
        <v>140</v>
      </c>
      <c r="P128" s="793" t="s">
        <v>140</v>
      </c>
      <c r="Q128" s="781" t="s">
        <v>140</v>
      </c>
      <c r="R128" s="789" t="s">
        <v>159</v>
      </c>
      <c r="S128" s="789" t="s">
        <v>120</v>
      </c>
      <c r="T128" s="789" t="s">
        <v>36</v>
      </c>
      <c r="U128" s="789" t="s">
        <v>36</v>
      </c>
      <c r="V128" s="789" t="s">
        <v>36</v>
      </c>
      <c r="W128" s="789" t="s">
        <v>36</v>
      </c>
      <c r="X128" s="789" t="s">
        <v>36</v>
      </c>
      <c r="Y128" s="789" t="s">
        <v>36</v>
      </c>
      <c r="Z128" s="789" t="s">
        <v>36</v>
      </c>
      <c r="AA128" s="781" t="s">
        <v>140</v>
      </c>
      <c r="AB128" s="781" t="s">
        <v>140</v>
      </c>
      <c r="AC128" s="781" t="s">
        <v>140</v>
      </c>
      <c r="AD128" s="781" t="s">
        <v>140</v>
      </c>
      <c r="AE128" s="781" t="s">
        <v>140</v>
      </c>
      <c r="AF128" s="789" t="s">
        <v>159</v>
      </c>
      <c r="AG128" s="789" t="s">
        <v>120</v>
      </c>
      <c r="AH128" s="1"/>
      <c r="AJ128" s="2213">
        <v>159</v>
      </c>
      <c r="AK128" s="2213"/>
      <c r="AL128" s="2213">
        <f>IF(AJ128="","",SUM(AJ128:AK128))</f>
        <v>159</v>
      </c>
      <c r="AM128" s="2214">
        <f>IF(AJ128="","",AL128-AJ128)</f>
        <v>0</v>
      </c>
      <c r="AN128" s="2214">
        <f>IF(AM128="","",AM128+'November 2023'!AN127)</f>
        <v>0</v>
      </c>
    </row>
    <row r="129" spans="1:40" ht="22.35" customHeight="1" thickBot="1" x14ac:dyDescent="0.25">
      <c r="B129" s="489" t="s">
        <v>0</v>
      </c>
      <c r="C129" s="483" t="s">
        <v>124</v>
      </c>
      <c r="D129" s="483" t="s">
        <v>122</v>
      </c>
      <c r="E129" s="483" t="s">
        <v>123</v>
      </c>
      <c r="F129" s="483" t="s">
        <v>36</v>
      </c>
      <c r="G129" s="483" t="s">
        <v>36</v>
      </c>
      <c r="H129" s="483" t="s">
        <v>36</v>
      </c>
      <c r="I129" s="483" t="s">
        <v>36</v>
      </c>
      <c r="J129" s="483" t="s">
        <v>124</v>
      </c>
      <c r="K129" s="483" t="s">
        <v>122</v>
      </c>
      <c r="L129" s="483" t="s">
        <v>123</v>
      </c>
      <c r="M129" s="483" t="s">
        <v>36</v>
      </c>
      <c r="N129" s="483" t="s">
        <v>36</v>
      </c>
      <c r="O129" s="483" t="s">
        <v>36</v>
      </c>
      <c r="P129" s="483" t="s">
        <v>36</v>
      </c>
      <c r="Q129" s="483" t="s">
        <v>124</v>
      </c>
      <c r="R129" s="483" t="s">
        <v>122</v>
      </c>
      <c r="S129" s="483" t="s">
        <v>123</v>
      </c>
      <c r="T129" s="483" t="s">
        <v>36</v>
      </c>
      <c r="U129" s="483" t="s">
        <v>36</v>
      </c>
      <c r="V129" s="483" t="s">
        <v>36</v>
      </c>
      <c r="W129" s="483" t="s">
        <v>36</v>
      </c>
      <c r="X129" s="483" t="s">
        <v>124</v>
      </c>
      <c r="Y129" s="483" t="s">
        <v>122</v>
      </c>
      <c r="Z129" s="483" t="s">
        <v>123</v>
      </c>
      <c r="AA129" s="483" t="s">
        <v>36</v>
      </c>
      <c r="AB129" s="483" t="s">
        <v>36</v>
      </c>
      <c r="AC129" s="483" t="s">
        <v>36</v>
      </c>
      <c r="AD129" s="483" t="s">
        <v>36</v>
      </c>
      <c r="AE129" s="483" t="s">
        <v>124</v>
      </c>
      <c r="AF129" s="483" t="s">
        <v>122</v>
      </c>
      <c r="AG129" s="483" t="s">
        <v>123</v>
      </c>
      <c r="AH129" s="1"/>
    </row>
    <row r="130" spans="1:40" ht="22.35" customHeight="1" x14ac:dyDescent="0.2">
      <c r="B130" s="251" t="s">
        <v>0</v>
      </c>
      <c r="C130" s="250" t="s">
        <v>0</v>
      </c>
      <c r="D130" s="250" t="s">
        <v>0</v>
      </c>
      <c r="E130" s="250" t="s">
        <v>0</v>
      </c>
      <c r="F130" s="250" t="s">
        <v>0</v>
      </c>
      <c r="G130" s="250" t="s">
        <v>0</v>
      </c>
      <c r="H130" s="250" t="s">
        <v>0</v>
      </c>
      <c r="I130" s="250" t="s">
        <v>0</v>
      </c>
      <c r="J130" s="250" t="s">
        <v>0</v>
      </c>
      <c r="K130" s="250" t="s">
        <v>0</v>
      </c>
      <c r="L130" s="250" t="s">
        <v>0</v>
      </c>
      <c r="M130" s="250" t="s">
        <v>0</v>
      </c>
      <c r="N130" s="250" t="s">
        <v>0</v>
      </c>
      <c r="O130" s="250" t="s">
        <v>0</v>
      </c>
      <c r="P130" s="250" t="s">
        <v>0</v>
      </c>
      <c r="Q130" s="250" t="s">
        <v>0</v>
      </c>
      <c r="R130" s="250" t="s">
        <v>0</v>
      </c>
      <c r="S130" s="250" t="s">
        <v>0</v>
      </c>
      <c r="T130" s="250" t="s">
        <v>0</v>
      </c>
      <c r="U130" s="250" t="s">
        <v>0</v>
      </c>
      <c r="V130" s="250" t="s">
        <v>0</v>
      </c>
      <c r="W130" s="250" t="s">
        <v>0</v>
      </c>
      <c r="X130" s="250" t="s">
        <v>0</v>
      </c>
      <c r="Y130" s="250" t="s">
        <v>0</v>
      </c>
      <c r="Z130" s="250" t="s">
        <v>0</v>
      </c>
      <c r="AA130" s="250" t="s">
        <v>0</v>
      </c>
      <c r="AB130" s="250" t="s">
        <v>0</v>
      </c>
      <c r="AC130" s="250" t="s">
        <v>0</v>
      </c>
      <c r="AD130" s="250" t="s">
        <v>0</v>
      </c>
      <c r="AE130" s="250" t="s">
        <v>0</v>
      </c>
      <c r="AF130" s="250" t="s">
        <v>0</v>
      </c>
      <c r="AG130" s="250" t="s">
        <v>0</v>
      </c>
      <c r="AH130" s="1"/>
      <c r="AJ130" s="124"/>
      <c r="AK130" s="124"/>
      <c r="AL130" s="124"/>
      <c r="AM130" s="217"/>
      <c r="AN130" s="217"/>
    </row>
    <row r="131" spans="1:40" ht="22.35" customHeight="1" thickBot="1" x14ac:dyDescent="0.25">
      <c r="A131" s="3" t="s">
        <v>474</v>
      </c>
      <c r="AH131" s="1"/>
      <c r="AJ131" s="124"/>
      <c r="AK131" s="124"/>
      <c r="AL131" s="124"/>
      <c r="AM131" s="217"/>
      <c r="AN131" s="217"/>
    </row>
    <row r="132" spans="1:40" ht="22.35" customHeight="1" thickBot="1" x14ac:dyDescent="0.3">
      <c r="B132" s="219"/>
      <c r="C132" s="220"/>
      <c r="D132" s="220"/>
      <c r="E132" s="223" t="s">
        <v>185</v>
      </c>
      <c r="F132" s="220"/>
      <c r="G132" s="220"/>
      <c r="H132" s="220"/>
      <c r="I132" s="220"/>
      <c r="J132" s="220"/>
      <c r="K132" s="228" t="s">
        <v>17</v>
      </c>
      <c r="L132" s="224"/>
      <c r="M132" s="224"/>
      <c r="N132" s="224"/>
      <c r="O132" s="224"/>
      <c r="P132" s="224"/>
      <c r="Q132" s="224"/>
      <c r="R132" s="224"/>
      <c r="S132" s="224"/>
      <c r="T132" s="225"/>
      <c r="AH132" s="1"/>
      <c r="AJ132" s="124"/>
      <c r="AK132" s="124"/>
      <c r="AL132" s="124"/>
      <c r="AM132" s="217"/>
      <c r="AN132" s="217"/>
    </row>
    <row r="133" spans="1:40" ht="22.35" customHeight="1" thickBot="1" x14ac:dyDescent="0.3">
      <c r="B133" s="219" t="s">
        <v>186</v>
      </c>
      <c r="C133" s="220"/>
      <c r="D133" s="220"/>
      <c r="E133" s="221" t="s">
        <v>475</v>
      </c>
      <c r="F133" s="220"/>
      <c r="G133" s="220"/>
      <c r="H133" s="220"/>
      <c r="I133" s="220"/>
      <c r="J133" s="220"/>
      <c r="K133" s="220" t="s">
        <v>476</v>
      </c>
      <c r="L133" s="220"/>
      <c r="M133" s="220"/>
      <c r="N133" s="220"/>
      <c r="O133" s="220"/>
      <c r="P133" s="220"/>
      <c r="Q133" s="220"/>
      <c r="R133" s="252" t="s">
        <v>477</v>
      </c>
      <c r="S133" s="252"/>
      <c r="T133" s="252"/>
      <c r="AH133" s="1"/>
      <c r="AJ133" s="124"/>
      <c r="AK133" s="124"/>
      <c r="AL133" s="124"/>
      <c r="AM133" s="217"/>
      <c r="AN133" s="217"/>
    </row>
    <row r="134" spans="1:40" ht="22.35" customHeight="1" thickBot="1" x14ac:dyDescent="0.3">
      <c r="B134" s="219" t="s">
        <v>102</v>
      </c>
      <c r="C134" s="220"/>
      <c r="D134" s="220"/>
      <c r="E134" s="223" t="s">
        <v>478</v>
      </c>
      <c r="F134" s="220"/>
      <c r="G134" s="220"/>
      <c r="H134" s="220"/>
      <c r="I134" s="220"/>
      <c r="J134" s="220"/>
      <c r="K134" s="220" t="s">
        <v>479</v>
      </c>
      <c r="L134" s="220"/>
      <c r="M134" s="220"/>
      <c r="N134" s="220"/>
      <c r="O134" s="220"/>
      <c r="P134" s="220"/>
      <c r="Q134" s="220"/>
      <c r="R134" s="220"/>
      <c r="S134" s="220"/>
      <c r="T134" s="222"/>
      <c r="AH134" s="1"/>
      <c r="AJ134" s="124"/>
      <c r="AK134" s="124"/>
      <c r="AL134" s="124"/>
      <c r="AM134" s="217"/>
      <c r="AN134" s="217"/>
    </row>
    <row r="135" spans="1:40" ht="22.35" customHeight="1" thickBot="1" x14ac:dyDescent="0.3">
      <c r="B135" s="219" t="s">
        <v>192</v>
      </c>
      <c r="C135" s="220"/>
      <c r="D135" s="220"/>
      <c r="E135" s="223" t="s">
        <v>480</v>
      </c>
      <c r="F135" s="220"/>
      <c r="G135" s="220"/>
      <c r="H135" s="220"/>
      <c r="I135" s="220"/>
      <c r="J135" s="220"/>
      <c r="K135" s="220" t="s">
        <v>481</v>
      </c>
      <c r="L135" s="245"/>
      <c r="M135" s="245"/>
      <c r="N135" s="245"/>
      <c r="O135" s="245"/>
      <c r="P135" s="245"/>
      <c r="Q135" s="245"/>
      <c r="R135" s="245"/>
      <c r="S135" s="245"/>
      <c r="T135" s="246"/>
      <c r="U135" s="109"/>
      <c r="V135" s="109"/>
      <c r="AH135" s="1"/>
      <c r="AJ135" s="124"/>
      <c r="AK135" s="124"/>
      <c r="AL135" s="124"/>
      <c r="AM135" s="217"/>
      <c r="AN135" s="217"/>
    </row>
    <row r="136" spans="1:40" ht="22.35" customHeight="1" thickBot="1" x14ac:dyDescent="0.25">
      <c r="T136" s="109"/>
      <c r="U136" s="109"/>
      <c r="V136" s="109"/>
      <c r="AH136" s="1"/>
      <c r="AJ136" s="124"/>
      <c r="AK136" s="124"/>
      <c r="AL136" s="124"/>
      <c r="AM136" s="217"/>
      <c r="AN136" s="217"/>
    </row>
    <row r="137" spans="1:40" ht="22.35" customHeight="1" thickBot="1" x14ac:dyDescent="0.25">
      <c r="B137" s="2645" t="s">
        <v>29</v>
      </c>
      <c r="C137" s="1685">
        <v>1</v>
      </c>
      <c r="D137" s="1716">
        <v>2</v>
      </c>
      <c r="E137" s="1716">
        <v>3</v>
      </c>
      <c r="F137" s="1685">
        <v>4</v>
      </c>
      <c r="G137" s="1685">
        <v>5</v>
      </c>
      <c r="H137" s="1685">
        <v>6</v>
      </c>
      <c r="I137" s="1685">
        <v>7</v>
      </c>
      <c r="J137" s="1685">
        <v>8</v>
      </c>
      <c r="K137" s="1716">
        <v>9</v>
      </c>
      <c r="L137" s="1716">
        <v>10</v>
      </c>
      <c r="M137" s="1685">
        <v>11</v>
      </c>
      <c r="N137" s="1685">
        <v>12</v>
      </c>
      <c r="O137" s="1685">
        <v>13</v>
      </c>
      <c r="P137" s="1685">
        <v>14</v>
      </c>
      <c r="Q137" s="1685">
        <v>15</v>
      </c>
      <c r="R137" s="1716">
        <v>16</v>
      </c>
      <c r="S137" s="1716">
        <v>17</v>
      </c>
      <c r="T137" s="1685">
        <v>18</v>
      </c>
      <c r="U137" s="1685">
        <v>19</v>
      </c>
      <c r="V137" s="1685">
        <v>20</v>
      </c>
      <c r="W137" s="1685">
        <v>21</v>
      </c>
      <c r="X137" s="1685">
        <v>22</v>
      </c>
      <c r="Y137" s="1716">
        <v>23</v>
      </c>
      <c r="Z137" s="1716">
        <v>24</v>
      </c>
      <c r="AA137" s="1716">
        <v>25</v>
      </c>
      <c r="AB137" s="1716">
        <v>26</v>
      </c>
      <c r="AC137" s="1685">
        <v>27</v>
      </c>
      <c r="AD137" s="1685">
        <v>28</v>
      </c>
      <c r="AE137" s="1685">
        <v>29</v>
      </c>
      <c r="AF137" s="1716">
        <v>30</v>
      </c>
      <c r="AG137" s="2633">
        <v>31</v>
      </c>
      <c r="AH137" s="1"/>
      <c r="AJ137" s="124"/>
      <c r="AK137" s="124"/>
      <c r="AL137" s="124"/>
      <c r="AM137" s="217"/>
      <c r="AN137" s="217"/>
    </row>
    <row r="138" spans="1:40" ht="22.35" customHeight="1" x14ac:dyDescent="0.2">
      <c r="B138" s="2646" t="s">
        <v>0</v>
      </c>
      <c r="C138" s="2615" t="s">
        <v>36</v>
      </c>
      <c r="D138" s="2615" t="s">
        <v>36</v>
      </c>
      <c r="E138" s="2615" t="s">
        <v>36</v>
      </c>
      <c r="F138" s="2613" t="s">
        <v>482</v>
      </c>
      <c r="G138" s="2613" t="s">
        <v>482</v>
      </c>
      <c r="H138" s="2613" t="s">
        <v>482</v>
      </c>
      <c r="I138" s="2613" t="s">
        <v>482</v>
      </c>
      <c r="J138" s="2613" t="s">
        <v>482</v>
      </c>
      <c r="K138" s="2615" t="s">
        <v>483</v>
      </c>
      <c r="L138" s="2615" t="s">
        <v>484</v>
      </c>
      <c r="M138" s="2615" t="s">
        <v>36</v>
      </c>
      <c r="N138" s="2615" t="s">
        <v>36</v>
      </c>
      <c r="O138" s="2615" t="s">
        <v>36</v>
      </c>
      <c r="P138" s="2615" t="s">
        <v>36</v>
      </c>
      <c r="Q138" s="2615" t="s">
        <v>36</v>
      </c>
      <c r="R138" s="2615" t="s">
        <v>36</v>
      </c>
      <c r="S138" s="2615" t="s">
        <v>36</v>
      </c>
      <c r="T138" s="2613" t="s">
        <v>482</v>
      </c>
      <c r="U138" s="2613" t="s">
        <v>482</v>
      </c>
      <c r="V138" s="2613" t="s">
        <v>482</v>
      </c>
      <c r="W138" s="2613" t="s">
        <v>482</v>
      </c>
      <c r="X138" s="2613" t="s">
        <v>482</v>
      </c>
      <c r="Y138" s="2615" t="s">
        <v>483</v>
      </c>
      <c r="Z138" s="2615" t="s">
        <v>484</v>
      </c>
      <c r="AA138" s="2615" t="s">
        <v>36</v>
      </c>
      <c r="AB138" s="2615" t="s">
        <v>36</v>
      </c>
      <c r="AC138" s="2615" t="s">
        <v>36</v>
      </c>
      <c r="AD138" s="2615" t="s">
        <v>36</v>
      </c>
      <c r="AE138" s="2615" t="s">
        <v>36</v>
      </c>
      <c r="AF138" s="2615" t="s">
        <v>36</v>
      </c>
      <c r="AG138" s="2615" t="s">
        <v>36</v>
      </c>
      <c r="AH138" s="1"/>
      <c r="AJ138" s="124"/>
      <c r="AK138" s="124"/>
      <c r="AL138" s="124"/>
      <c r="AM138" s="217"/>
      <c r="AN138" s="217"/>
    </row>
    <row r="139" spans="1:40" ht="22.35" customHeight="1" x14ac:dyDescent="0.2">
      <c r="B139" s="981" t="s">
        <v>0</v>
      </c>
      <c r="C139" s="781" t="s">
        <v>482</v>
      </c>
      <c r="D139" s="789" t="s">
        <v>483</v>
      </c>
      <c r="E139" s="789" t="s">
        <v>484</v>
      </c>
      <c r="F139" s="789" t="s">
        <v>36</v>
      </c>
      <c r="G139" s="789" t="s">
        <v>36</v>
      </c>
      <c r="H139" s="789" t="s">
        <v>36</v>
      </c>
      <c r="I139" s="789" t="s">
        <v>36</v>
      </c>
      <c r="J139" s="789" t="s">
        <v>36</v>
      </c>
      <c r="K139" s="789" t="s">
        <v>36</v>
      </c>
      <c r="L139" s="789" t="s">
        <v>36</v>
      </c>
      <c r="M139" s="781" t="s">
        <v>482</v>
      </c>
      <c r="N139" s="781" t="s">
        <v>482</v>
      </c>
      <c r="O139" s="781" t="s">
        <v>482</v>
      </c>
      <c r="P139" s="781" t="s">
        <v>482</v>
      </c>
      <c r="Q139" s="781" t="s">
        <v>482</v>
      </c>
      <c r="R139" s="789" t="s">
        <v>483</v>
      </c>
      <c r="S139" s="789" t="s">
        <v>484</v>
      </c>
      <c r="T139" s="789" t="s">
        <v>36</v>
      </c>
      <c r="U139" s="789" t="s">
        <v>36</v>
      </c>
      <c r="V139" s="789" t="s">
        <v>36</v>
      </c>
      <c r="W139" s="789" t="s">
        <v>36</v>
      </c>
      <c r="X139" s="789" t="s">
        <v>36</v>
      </c>
      <c r="Y139" s="789" t="s">
        <v>36</v>
      </c>
      <c r="Z139" s="789" t="s">
        <v>36</v>
      </c>
      <c r="AA139" s="781" t="s">
        <v>482</v>
      </c>
      <c r="AB139" s="781" t="s">
        <v>482</v>
      </c>
      <c r="AC139" s="781" t="s">
        <v>482</v>
      </c>
      <c r="AD139" s="781" t="s">
        <v>482</v>
      </c>
      <c r="AE139" s="781" t="s">
        <v>482</v>
      </c>
      <c r="AF139" s="789" t="s">
        <v>483</v>
      </c>
      <c r="AG139" s="789" t="s">
        <v>484</v>
      </c>
      <c r="AH139" s="1"/>
      <c r="AJ139" s="124"/>
      <c r="AK139" s="124"/>
      <c r="AL139" s="124"/>
      <c r="AM139" s="217"/>
      <c r="AN139" s="217"/>
    </row>
    <row r="140" spans="1:40" ht="22.35" customHeight="1" thickBot="1" x14ac:dyDescent="0.25">
      <c r="B140" s="354" t="s">
        <v>0</v>
      </c>
      <c r="C140" s="335" t="s">
        <v>485</v>
      </c>
      <c r="D140" s="335" t="s">
        <v>486</v>
      </c>
      <c r="E140" s="335" t="s">
        <v>487</v>
      </c>
      <c r="F140" s="335" t="s">
        <v>36</v>
      </c>
      <c r="G140" s="335" t="s">
        <v>36</v>
      </c>
      <c r="H140" s="335" t="s">
        <v>36</v>
      </c>
      <c r="I140" s="335" t="s">
        <v>36</v>
      </c>
      <c r="J140" s="335" t="s">
        <v>485</v>
      </c>
      <c r="K140" s="335" t="s">
        <v>486</v>
      </c>
      <c r="L140" s="335" t="s">
        <v>487</v>
      </c>
      <c r="M140" s="335" t="s">
        <v>36</v>
      </c>
      <c r="N140" s="335" t="s">
        <v>36</v>
      </c>
      <c r="O140" s="335" t="s">
        <v>36</v>
      </c>
      <c r="P140" s="335" t="s">
        <v>36</v>
      </c>
      <c r="Q140" s="335" t="s">
        <v>485</v>
      </c>
      <c r="R140" s="335" t="s">
        <v>486</v>
      </c>
      <c r="S140" s="335" t="s">
        <v>487</v>
      </c>
      <c r="T140" s="335" t="s">
        <v>36</v>
      </c>
      <c r="U140" s="335" t="s">
        <v>36</v>
      </c>
      <c r="V140" s="335" t="s">
        <v>36</v>
      </c>
      <c r="W140" s="335" t="s">
        <v>36</v>
      </c>
      <c r="X140" s="335" t="s">
        <v>485</v>
      </c>
      <c r="Y140" s="335" t="s">
        <v>486</v>
      </c>
      <c r="Z140" s="335" t="s">
        <v>487</v>
      </c>
      <c r="AA140" s="335" t="s">
        <v>36</v>
      </c>
      <c r="AB140" s="335" t="s">
        <v>36</v>
      </c>
      <c r="AC140" s="335" t="s">
        <v>36</v>
      </c>
      <c r="AD140" s="335" t="s">
        <v>36</v>
      </c>
      <c r="AE140" s="335" t="s">
        <v>485</v>
      </c>
      <c r="AF140" s="335" t="s">
        <v>486</v>
      </c>
      <c r="AG140" s="335" t="s">
        <v>487</v>
      </c>
      <c r="AH140" s="1"/>
      <c r="AJ140" s="124"/>
      <c r="AK140" s="124"/>
      <c r="AL140" s="124"/>
      <c r="AM140" s="217"/>
      <c r="AN140" s="217"/>
    </row>
    <row r="141" spans="1:40" ht="22.35" customHeight="1" x14ac:dyDescent="0.2">
      <c r="B141" s="128"/>
      <c r="C141" s="129"/>
      <c r="D141" s="129"/>
      <c r="E141" s="129"/>
      <c r="F141" s="129"/>
      <c r="G141" s="129"/>
      <c r="H141" s="129"/>
      <c r="I141" s="129"/>
      <c r="J141" s="129"/>
      <c r="K141" s="129"/>
      <c r="L141" s="129"/>
      <c r="M141" s="129"/>
      <c r="N141" s="129"/>
      <c r="O141" s="129"/>
      <c r="P141" s="129"/>
      <c r="Q141" s="129"/>
      <c r="R141" s="129"/>
      <c r="S141" s="129"/>
      <c r="T141" s="129"/>
      <c r="U141" s="129"/>
      <c r="V141" s="129"/>
      <c r="W141" s="129"/>
      <c r="X141" s="129"/>
      <c r="Y141" s="129"/>
      <c r="Z141" s="129"/>
      <c r="AA141" s="129"/>
      <c r="AB141" s="129"/>
      <c r="AC141" s="129"/>
      <c r="AD141" s="129"/>
      <c r="AE141" s="129"/>
      <c r="AF141" s="129"/>
      <c r="AG141" s="129"/>
      <c r="AH141" s="1"/>
    </row>
    <row r="142" spans="1:40" ht="22.35" customHeight="1" thickBot="1" x14ac:dyDescent="0.25">
      <c r="A142" s="108" t="s">
        <v>207</v>
      </c>
    </row>
    <row r="143" spans="1:40" ht="22.35" customHeight="1" thickBot="1" x14ac:dyDescent="0.25">
      <c r="B143" s="2291" t="s">
        <v>208</v>
      </c>
      <c r="C143" s="2292"/>
      <c r="D143" s="2419" t="s">
        <v>97</v>
      </c>
      <c r="E143" s="2419"/>
      <c r="F143" s="2293"/>
      <c r="G143" s="2292"/>
      <c r="H143" s="2419" t="s">
        <v>98</v>
      </c>
      <c r="I143" s="2419"/>
      <c r="J143" s="2293"/>
      <c r="K143" s="2292"/>
      <c r="L143" s="2419" t="s">
        <v>99</v>
      </c>
      <c r="M143" s="2419"/>
      <c r="N143" s="2293"/>
      <c r="O143" s="2292"/>
      <c r="P143" s="2419" t="s">
        <v>100</v>
      </c>
      <c r="Q143" s="2419"/>
      <c r="R143" s="2293"/>
      <c r="S143" s="2292"/>
      <c r="T143" s="2419" t="s">
        <v>101</v>
      </c>
      <c r="U143" s="2419"/>
      <c r="V143" s="2293"/>
      <c r="W143" s="2292"/>
      <c r="X143" s="2419" t="s">
        <v>102</v>
      </c>
      <c r="Y143" s="2419"/>
      <c r="Z143" s="2293"/>
      <c r="AA143" s="2292"/>
      <c r="AB143" s="2419" t="s">
        <v>103</v>
      </c>
      <c r="AC143" s="2419"/>
      <c r="AD143" s="2419"/>
      <c r="AE143" s="2419" t="s">
        <v>209</v>
      </c>
      <c r="AF143" s="2419"/>
      <c r="AG143" s="2419"/>
      <c r="AH143" s="2419"/>
      <c r="AI143" s="2294"/>
    </row>
    <row r="144" spans="1:40" ht="22.35" customHeight="1" x14ac:dyDescent="0.2">
      <c r="B144" s="2647" t="s">
        <v>210</v>
      </c>
      <c r="C144" s="2648" t="s">
        <v>211</v>
      </c>
      <c r="D144" s="2419"/>
      <c r="E144" s="2574"/>
      <c r="F144" s="2649"/>
      <c r="G144" s="2648" t="s">
        <v>211</v>
      </c>
      <c r="H144" s="2650"/>
      <c r="I144" s="2574"/>
      <c r="J144" s="2649"/>
      <c r="K144" s="2299" t="s">
        <v>211</v>
      </c>
      <c r="L144" s="2419"/>
      <c r="M144" s="2419"/>
      <c r="N144" s="2293"/>
      <c r="O144" s="2299" t="s">
        <v>212</v>
      </c>
      <c r="P144" s="2300"/>
      <c r="Q144" s="2574"/>
      <c r="R144" s="2649"/>
      <c r="S144" s="2648" t="s">
        <v>213</v>
      </c>
      <c r="T144" s="2574"/>
      <c r="U144" s="2574"/>
      <c r="V144" s="2574"/>
      <c r="W144" s="2651"/>
      <c r="X144" s="2652"/>
      <c r="Y144" s="2652"/>
      <c r="Z144" s="2653"/>
      <c r="AA144" s="2574"/>
      <c r="AB144" s="2574"/>
      <c r="AC144" s="2574"/>
      <c r="AD144" s="2574"/>
      <c r="AE144" s="2654">
        <v>37</v>
      </c>
      <c r="AF144" s="2419"/>
      <c r="AG144" s="2574"/>
      <c r="AH144" s="2574"/>
      <c r="AI144" s="2575"/>
    </row>
    <row r="145" spans="1:35" ht="22.35" customHeight="1" x14ac:dyDescent="0.2">
      <c r="B145" s="1740" t="s">
        <v>214</v>
      </c>
      <c r="C145" s="1632" t="s">
        <v>432</v>
      </c>
      <c r="D145" s="1501"/>
      <c r="E145" s="1501"/>
      <c r="F145" s="1509"/>
      <c r="G145" s="1632" t="s">
        <v>433</v>
      </c>
      <c r="H145" s="1585"/>
      <c r="I145" s="1501"/>
      <c r="J145" s="1509"/>
      <c r="K145" s="1632" t="s">
        <v>217</v>
      </c>
      <c r="L145" s="1585" t="s">
        <v>434</v>
      </c>
      <c r="M145" s="1501"/>
      <c r="N145" s="1509"/>
      <c r="O145" s="1632" t="s">
        <v>217</v>
      </c>
      <c r="P145" s="1585" t="s">
        <v>434</v>
      </c>
      <c r="Q145" s="1501"/>
      <c r="R145" s="1509"/>
      <c r="S145" s="1632" t="s">
        <v>435</v>
      </c>
      <c r="T145" s="1501"/>
      <c r="U145" s="1501"/>
      <c r="V145" s="1509"/>
      <c r="W145" s="2081" t="s">
        <v>117</v>
      </c>
      <c r="X145" s="2082" t="s">
        <v>220</v>
      </c>
      <c r="Y145" s="2165"/>
      <c r="Z145" s="2165"/>
      <c r="AA145" s="1741" t="s">
        <v>117</v>
      </c>
      <c r="AB145" s="1585" t="s">
        <v>220</v>
      </c>
      <c r="AC145" s="1741"/>
      <c r="AD145" s="1741"/>
      <c r="AE145" s="1741">
        <v>68</v>
      </c>
      <c r="AF145" s="1501"/>
      <c r="AG145" s="1501"/>
      <c r="AH145" s="1501"/>
      <c r="AI145" s="1510"/>
    </row>
    <row r="146" spans="1:35" ht="22.35" customHeight="1" x14ac:dyDescent="0.2">
      <c r="B146" s="1740" t="s">
        <v>221</v>
      </c>
      <c r="C146" s="1742" t="s">
        <v>222</v>
      </c>
      <c r="D146" s="1501"/>
      <c r="E146" s="1501"/>
      <c r="F146" s="1509"/>
      <c r="G146" s="1585" t="s">
        <v>222</v>
      </c>
      <c r="H146" s="1585"/>
      <c r="I146" s="1501"/>
      <c r="J146" s="1509"/>
      <c r="K146" s="1585" t="s">
        <v>222</v>
      </c>
      <c r="L146" s="1501"/>
      <c r="M146" s="1501"/>
      <c r="N146" s="1509"/>
      <c r="O146" s="1585" t="s">
        <v>222</v>
      </c>
      <c r="P146" s="1585"/>
      <c r="Q146" s="1501"/>
      <c r="R146" s="1509"/>
      <c r="S146" s="1585" t="s">
        <v>222</v>
      </c>
      <c r="T146" s="1501"/>
      <c r="U146" s="1501"/>
      <c r="V146" s="1509"/>
      <c r="W146" s="1741"/>
      <c r="X146" s="1501"/>
      <c r="Y146" s="1501"/>
      <c r="Z146" s="1509"/>
      <c r="AA146" s="1741"/>
      <c r="AB146" s="1501"/>
      <c r="AC146" s="1501"/>
      <c r="AD146" s="1501"/>
      <c r="AE146" s="1741">
        <v>0</v>
      </c>
      <c r="AF146" s="1501"/>
      <c r="AG146" s="1501"/>
      <c r="AH146" s="1501"/>
      <c r="AI146" s="1510"/>
    </row>
    <row r="147" spans="1:35" ht="22.35" customHeight="1" thickBot="1" x14ac:dyDescent="0.25">
      <c r="B147" s="1743" t="s">
        <v>223</v>
      </c>
      <c r="C147" s="1744" t="s">
        <v>211</v>
      </c>
      <c r="D147" s="200"/>
      <c r="E147" s="1588"/>
      <c r="F147" s="1590"/>
      <c r="G147" s="1744" t="s">
        <v>211</v>
      </c>
      <c r="H147" s="202"/>
      <c r="I147" s="1588"/>
      <c r="J147" s="1590"/>
      <c r="K147" s="1744" t="s">
        <v>211</v>
      </c>
      <c r="L147" s="200"/>
      <c r="M147" s="1588"/>
      <c r="N147" s="1590"/>
      <c r="O147" s="1744" t="s">
        <v>212</v>
      </c>
      <c r="P147" s="1592"/>
      <c r="Q147" s="1588"/>
      <c r="R147" s="1590"/>
      <c r="S147" s="1744" t="s">
        <v>213</v>
      </c>
      <c r="T147" s="1588"/>
      <c r="U147" s="1588"/>
      <c r="V147" s="1588"/>
      <c r="W147" s="1745"/>
      <c r="X147" s="1588"/>
      <c r="Y147" s="1588"/>
      <c r="Z147" s="1746"/>
      <c r="AA147" s="1588"/>
      <c r="AB147" s="1588"/>
      <c r="AC147" s="1588"/>
      <c r="AD147" s="1588"/>
      <c r="AE147" s="1747">
        <v>37</v>
      </c>
      <c r="AF147" s="1588"/>
      <c r="AG147" s="1588"/>
      <c r="AH147" s="1588"/>
      <c r="AI147" s="1595"/>
    </row>
    <row r="148" spans="1:35" ht="22.35" customHeight="1" x14ac:dyDescent="0.2">
      <c r="D148" s="2165"/>
    </row>
    <row r="149" spans="1:35" ht="22.35" customHeight="1" thickBot="1" x14ac:dyDescent="0.25">
      <c r="A149" s="1637"/>
      <c r="B149" s="1637" t="s">
        <v>29</v>
      </c>
      <c r="C149" s="1566">
        <v>1</v>
      </c>
      <c r="D149" s="1598">
        <v>2</v>
      </c>
      <c r="E149" s="1598">
        <v>3</v>
      </c>
      <c r="F149" s="1566">
        <v>4</v>
      </c>
      <c r="G149" s="1566">
        <v>5</v>
      </c>
      <c r="H149" s="1566">
        <v>6</v>
      </c>
      <c r="I149" s="1566">
        <v>7</v>
      </c>
      <c r="J149" s="1566">
        <v>8</v>
      </c>
      <c r="K149" s="1598">
        <v>9</v>
      </c>
      <c r="L149" s="1598">
        <v>10</v>
      </c>
      <c r="M149" s="1566">
        <v>11</v>
      </c>
      <c r="N149" s="1566">
        <v>12</v>
      </c>
      <c r="O149" s="1566">
        <v>13</v>
      </c>
      <c r="P149" s="1566">
        <v>14</v>
      </c>
      <c r="Q149" s="1566">
        <v>15</v>
      </c>
      <c r="R149" s="1598">
        <v>16</v>
      </c>
      <c r="S149" s="1598">
        <v>17</v>
      </c>
      <c r="T149" s="1566">
        <v>18</v>
      </c>
      <c r="U149" s="1566">
        <v>19</v>
      </c>
      <c r="V149" s="1566">
        <v>20</v>
      </c>
      <c r="W149" s="1566">
        <v>21</v>
      </c>
      <c r="X149" s="1566">
        <v>22</v>
      </c>
      <c r="Y149" s="1598">
        <v>23</v>
      </c>
      <c r="Z149" s="1598">
        <v>24</v>
      </c>
      <c r="AA149" s="1598">
        <v>25</v>
      </c>
      <c r="AB149" s="1598">
        <v>26</v>
      </c>
      <c r="AC149" s="1566">
        <v>27</v>
      </c>
      <c r="AD149" s="1566">
        <v>28</v>
      </c>
      <c r="AE149" s="1566">
        <v>29</v>
      </c>
      <c r="AF149" s="1598">
        <v>30</v>
      </c>
      <c r="AG149" s="2576">
        <v>31</v>
      </c>
      <c r="AH149" s="111"/>
      <c r="AI149" s="112"/>
    </row>
    <row r="150" spans="1:35" ht="22.35" customHeight="1" x14ac:dyDescent="0.2">
      <c r="A150" s="2655">
        <v>1</v>
      </c>
      <c r="B150" s="2656"/>
      <c r="C150" s="2546" t="s">
        <v>225</v>
      </c>
      <c r="D150" s="2657"/>
      <c r="E150" s="2657"/>
      <c r="F150" s="2546" t="s">
        <v>118</v>
      </c>
      <c r="G150" s="2546" t="s">
        <v>118</v>
      </c>
      <c r="H150" s="2546" t="s">
        <v>118</v>
      </c>
      <c r="I150" s="2546" t="s">
        <v>118</v>
      </c>
      <c r="J150" s="2546" t="s">
        <v>118</v>
      </c>
      <c r="K150" s="2546" t="s">
        <v>117</v>
      </c>
      <c r="L150" s="2546" t="s">
        <v>117</v>
      </c>
      <c r="M150" s="2546" t="s">
        <v>36</v>
      </c>
      <c r="N150" s="2546" t="s">
        <v>36</v>
      </c>
      <c r="O150" s="2546" t="s">
        <v>36</v>
      </c>
      <c r="P150" s="2546" t="s">
        <v>36</v>
      </c>
      <c r="Q150" s="2546" t="s">
        <v>36</v>
      </c>
      <c r="R150" s="2546"/>
      <c r="S150" s="2546"/>
      <c r="T150" s="2546" t="s">
        <v>225</v>
      </c>
      <c r="U150" s="2546" t="s">
        <v>225</v>
      </c>
      <c r="V150" s="2585" t="s">
        <v>225</v>
      </c>
      <c r="W150" s="2546" t="s">
        <v>225</v>
      </c>
      <c r="X150" s="2546" t="s">
        <v>225</v>
      </c>
      <c r="Y150" s="2546"/>
      <c r="Z150" s="2546"/>
      <c r="AA150" s="2546" t="s">
        <v>225</v>
      </c>
      <c r="AB150" s="2546" t="s">
        <v>225</v>
      </c>
      <c r="AC150" s="2546" t="s">
        <v>225</v>
      </c>
      <c r="AD150" s="2546" t="s">
        <v>225</v>
      </c>
      <c r="AE150" s="2546" t="s">
        <v>225</v>
      </c>
      <c r="AF150" s="2657"/>
      <c r="AG150" s="2658"/>
      <c r="AH150" s="116"/>
      <c r="AI150" s="117"/>
    </row>
    <row r="151" spans="1:35" ht="22.35" customHeight="1" x14ac:dyDescent="0.2">
      <c r="A151" s="1751">
        <v>2</v>
      </c>
      <c r="B151" s="1752"/>
      <c r="C151" s="1550">
        <v>3</v>
      </c>
      <c r="D151" s="1550"/>
      <c r="E151" s="1550"/>
      <c r="F151" s="1539" t="s">
        <v>225</v>
      </c>
      <c r="G151" s="1539" t="s">
        <v>225</v>
      </c>
      <c r="H151" s="1539" t="s">
        <v>225</v>
      </c>
      <c r="I151" s="1539" t="s">
        <v>225</v>
      </c>
      <c r="J151" s="1539" t="s">
        <v>225</v>
      </c>
      <c r="K151" s="1539"/>
      <c r="L151" s="1539"/>
      <c r="M151" s="1539" t="s">
        <v>118</v>
      </c>
      <c r="N151" s="1539" t="s">
        <v>118</v>
      </c>
      <c r="O151" s="1539" t="s">
        <v>118</v>
      </c>
      <c r="P151" s="1539" t="s">
        <v>118</v>
      </c>
      <c r="Q151" s="1539" t="s">
        <v>118</v>
      </c>
      <c r="R151" s="1539" t="s">
        <v>117</v>
      </c>
      <c r="S151" s="1539" t="s">
        <v>117</v>
      </c>
      <c r="T151" s="1550" t="s">
        <v>36</v>
      </c>
      <c r="U151" s="1550" t="s">
        <v>36</v>
      </c>
      <c r="V151" s="1550" t="s">
        <v>36</v>
      </c>
      <c r="W151" s="1550" t="s">
        <v>36</v>
      </c>
      <c r="X151" s="1550" t="s">
        <v>36</v>
      </c>
      <c r="Y151" s="1550"/>
      <c r="Z151" s="1550"/>
      <c r="AA151" s="1550" t="s">
        <v>225</v>
      </c>
      <c r="AB151" s="1550" t="s">
        <v>225</v>
      </c>
      <c r="AC151" s="1550" t="s">
        <v>225</v>
      </c>
      <c r="AD151" s="1550" t="s">
        <v>225</v>
      </c>
      <c r="AE151" s="1550" t="s">
        <v>225</v>
      </c>
      <c r="AF151" s="1550"/>
      <c r="AG151" s="1754"/>
      <c r="AH151" s="116"/>
      <c r="AI151" s="117"/>
    </row>
    <row r="152" spans="1:35" ht="22.35" customHeight="1" thickBot="1" x14ac:dyDescent="0.25">
      <c r="A152" s="1751">
        <v>3</v>
      </c>
      <c r="B152" s="1752"/>
      <c r="C152" s="483" t="s">
        <v>124</v>
      </c>
      <c r="D152" s="483" t="s">
        <v>122</v>
      </c>
      <c r="E152" s="483" t="s">
        <v>123</v>
      </c>
      <c r="F152" s="1566" t="s">
        <v>36</v>
      </c>
      <c r="G152" s="1566" t="s">
        <v>36</v>
      </c>
      <c r="H152" s="1566" t="s">
        <v>36</v>
      </c>
      <c r="I152" s="1535" t="s">
        <v>36</v>
      </c>
      <c r="J152" s="483" t="s">
        <v>124</v>
      </c>
      <c r="K152" s="483" t="s">
        <v>122</v>
      </c>
      <c r="L152" s="483" t="s">
        <v>123</v>
      </c>
      <c r="M152" s="1535" t="s">
        <v>36</v>
      </c>
      <c r="N152" s="1535" t="s">
        <v>36</v>
      </c>
      <c r="O152" s="1535" t="s">
        <v>32</v>
      </c>
      <c r="P152" s="1535" t="s">
        <v>32</v>
      </c>
      <c r="Q152" s="1535" t="s">
        <v>32</v>
      </c>
      <c r="R152" s="1535"/>
      <c r="S152" s="1753"/>
      <c r="T152" s="1535">
        <v>1</v>
      </c>
      <c r="U152" s="1535">
        <v>1</v>
      </c>
      <c r="V152" s="1550" t="s">
        <v>36</v>
      </c>
      <c r="W152" s="1550" t="s">
        <v>36</v>
      </c>
      <c r="X152" s="483" t="s">
        <v>124</v>
      </c>
      <c r="Y152" s="483" t="s">
        <v>122</v>
      </c>
      <c r="Z152" s="483" t="s">
        <v>123</v>
      </c>
      <c r="AA152" s="1535" t="s">
        <v>36</v>
      </c>
      <c r="AB152" s="1535" t="s">
        <v>36</v>
      </c>
      <c r="AC152" s="1535" t="s">
        <v>36</v>
      </c>
      <c r="AD152" s="1535" t="s">
        <v>36</v>
      </c>
      <c r="AE152" s="1535" t="s">
        <v>36</v>
      </c>
      <c r="AF152" s="1535"/>
      <c r="AG152" s="1606"/>
      <c r="AH152" s="116"/>
      <c r="AI152" s="117"/>
    </row>
    <row r="153" spans="1:35" ht="22.35" customHeight="1" thickBot="1" x14ac:dyDescent="0.25">
      <c r="A153" s="1757">
        <v>4</v>
      </c>
      <c r="B153" s="1758"/>
      <c r="C153" s="1759" t="s">
        <v>118</v>
      </c>
      <c r="D153" s="1759" t="s">
        <v>117</v>
      </c>
      <c r="E153" s="1566" t="s">
        <v>117</v>
      </c>
      <c r="F153" s="1566" t="s">
        <v>36</v>
      </c>
      <c r="G153" s="1566" t="s">
        <v>36</v>
      </c>
      <c r="H153" s="1566" t="s">
        <v>36</v>
      </c>
      <c r="I153" s="1759" t="s">
        <v>36</v>
      </c>
      <c r="J153" s="1759" t="s">
        <v>36</v>
      </c>
      <c r="K153" s="1566"/>
      <c r="L153" s="1759"/>
      <c r="M153" s="1566" t="s">
        <v>225</v>
      </c>
      <c r="N153" s="1566" t="s">
        <v>225</v>
      </c>
      <c r="O153" s="1566" t="s">
        <v>225</v>
      </c>
      <c r="P153" s="1566" t="s">
        <v>225</v>
      </c>
      <c r="Q153" s="1566" t="s">
        <v>225</v>
      </c>
      <c r="R153" s="1759"/>
      <c r="S153" s="1759"/>
      <c r="T153" s="1759" t="s">
        <v>225</v>
      </c>
      <c r="U153" s="1759" t="s">
        <v>225</v>
      </c>
      <c r="V153" s="1759" t="s">
        <v>225</v>
      </c>
      <c r="W153" s="1759" t="s">
        <v>225</v>
      </c>
      <c r="X153" s="1759" t="s">
        <v>225</v>
      </c>
      <c r="Y153" s="1759" t="s">
        <v>0</v>
      </c>
      <c r="Z153" s="1759" t="s">
        <v>0</v>
      </c>
      <c r="AA153" s="1759" t="s">
        <v>118</v>
      </c>
      <c r="AB153" s="1759" t="s">
        <v>118</v>
      </c>
      <c r="AC153" s="1759" t="s">
        <v>118</v>
      </c>
      <c r="AD153" s="1759" t="s">
        <v>118</v>
      </c>
      <c r="AE153" s="1759" t="s">
        <v>118</v>
      </c>
      <c r="AF153" s="1759" t="s">
        <v>117</v>
      </c>
      <c r="AG153" s="1714" t="s">
        <v>117</v>
      </c>
      <c r="AH153" s="116"/>
      <c r="AI153" s="117"/>
    </row>
    <row r="154" spans="1:35" ht="22.35" customHeight="1" thickBot="1" x14ac:dyDescent="0.25">
      <c r="A154" s="130"/>
      <c r="B154" s="124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131"/>
      <c r="Z154" s="131"/>
      <c r="AA154" s="131"/>
      <c r="AB154" s="131"/>
      <c r="AC154" s="131"/>
      <c r="AD154" s="131"/>
      <c r="AE154" s="131"/>
      <c r="AF154" s="131"/>
      <c r="AG154" s="132"/>
      <c r="AH154" s="133"/>
      <c r="AI154" s="117"/>
    </row>
    <row r="155" spans="1:35" ht="22.35" customHeight="1" x14ac:dyDescent="0.2">
      <c r="A155" s="48"/>
      <c r="B155" s="2311" t="s">
        <v>228</v>
      </c>
      <c r="C155" s="2654"/>
      <c r="D155" s="2659" t="s">
        <v>97</v>
      </c>
      <c r="E155" s="2660"/>
      <c r="F155" s="2654"/>
      <c r="G155" s="2661" t="s">
        <v>98</v>
      </c>
      <c r="H155" s="2649"/>
      <c r="I155" s="2662"/>
      <c r="J155" s="2661" t="s">
        <v>99</v>
      </c>
      <c r="K155" s="2663"/>
      <c r="L155" s="2662"/>
      <c r="M155" s="2664" t="s">
        <v>100</v>
      </c>
      <c r="N155" s="2663"/>
      <c r="O155" s="2662"/>
      <c r="P155" s="2661" t="s">
        <v>101</v>
      </c>
      <c r="Q155" s="2665"/>
      <c r="R155" s="2662"/>
      <c r="S155" s="2661" t="s">
        <v>102</v>
      </c>
      <c r="T155" s="2666"/>
      <c r="U155" s="2662"/>
      <c r="V155" s="2661" t="s">
        <v>103</v>
      </c>
      <c r="W155" s="2665"/>
      <c r="X155" s="2667" t="s">
        <v>209</v>
      </c>
      <c r="Y155" s="2668"/>
      <c r="Z155" s="2668"/>
      <c r="AA155" s="2669"/>
      <c r="AB155" s="2299" t="s">
        <v>104</v>
      </c>
      <c r="AC155" s="2323"/>
      <c r="AD155" s="2323"/>
      <c r="AE155" s="2324"/>
      <c r="AF155" s="2324"/>
      <c r="AG155" s="2325"/>
      <c r="AH155" s="133"/>
      <c r="AI155" s="117"/>
    </row>
    <row r="156" spans="1:35" ht="22.35" customHeight="1" x14ac:dyDescent="0.2">
      <c r="A156" s="48"/>
      <c r="B156" s="1772" t="s">
        <v>229</v>
      </c>
      <c r="C156" s="1773" t="s">
        <v>230</v>
      </c>
      <c r="D156" s="1503"/>
      <c r="E156" s="1504"/>
      <c r="F156" s="1773" t="s">
        <v>230</v>
      </c>
      <c r="G156" s="1503"/>
      <c r="H156" s="1504"/>
      <c r="I156" s="1773" t="s">
        <v>230</v>
      </c>
      <c r="J156" s="1503"/>
      <c r="K156" s="1504"/>
      <c r="L156" s="1773" t="s">
        <v>230</v>
      </c>
      <c r="M156" s="1503"/>
      <c r="N156" s="1504"/>
      <c r="O156" s="1773" t="s">
        <v>231</v>
      </c>
      <c r="P156" s="1503"/>
      <c r="Q156" s="1504"/>
      <c r="R156" s="1773"/>
      <c r="S156" s="1503"/>
      <c r="T156" s="1504"/>
      <c r="U156" s="1773"/>
      <c r="V156" s="1503"/>
      <c r="W156" s="1504"/>
      <c r="X156" s="1773"/>
      <c r="Y156" s="1774"/>
      <c r="Z156" s="1774"/>
      <c r="AA156" s="1774"/>
      <c r="AB156" s="1500"/>
      <c r="AC156" s="1774"/>
      <c r="AD156" s="1774"/>
      <c r="AE156" s="1774"/>
      <c r="AF156" s="1774"/>
      <c r="AG156" s="1775"/>
      <c r="AH156" s="133"/>
      <c r="AI156" s="117"/>
    </row>
    <row r="157" spans="1:35" ht="22.35" customHeight="1" x14ac:dyDescent="0.2">
      <c r="A157" s="48"/>
      <c r="B157" s="4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133"/>
      <c r="AI157" s="117"/>
    </row>
    <row r="158" spans="1:35" ht="22.35" customHeight="1" thickBot="1" x14ac:dyDescent="0.25">
      <c r="A158" s="1776" t="s">
        <v>28</v>
      </c>
      <c r="B158" s="1597" t="s">
        <v>29</v>
      </c>
      <c r="C158" s="1566">
        <v>1</v>
      </c>
      <c r="D158" s="1598">
        <v>2</v>
      </c>
      <c r="E158" s="1598">
        <v>3</v>
      </c>
      <c r="F158" s="1566">
        <v>4</v>
      </c>
      <c r="G158" s="1566">
        <v>5</v>
      </c>
      <c r="H158" s="1566">
        <v>6</v>
      </c>
      <c r="I158" s="1566">
        <v>7</v>
      </c>
      <c r="J158" s="1566">
        <v>8</v>
      </c>
      <c r="K158" s="1598">
        <v>9</v>
      </c>
      <c r="L158" s="1598">
        <v>10</v>
      </c>
      <c r="M158" s="1566">
        <v>11</v>
      </c>
      <c r="N158" s="1566">
        <v>12</v>
      </c>
      <c r="O158" s="1566">
        <v>13</v>
      </c>
      <c r="P158" s="1566">
        <v>14</v>
      </c>
      <c r="Q158" s="1566">
        <v>15</v>
      </c>
      <c r="R158" s="1598">
        <v>16</v>
      </c>
      <c r="S158" s="1598">
        <v>17</v>
      </c>
      <c r="T158" s="1566">
        <v>18</v>
      </c>
      <c r="U158" s="1566">
        <v>19</v>
      </c>
      <c r="V158" s="1566">
        <v>20</v>
      </c>
      <c r="W158" s="1566">
        <v>21</v>
      </c>
      <c r="X158" s="1566">
        <v>22</v>
      </c>
      <c r="Y158" s="1598">
        <v>23</v>
      </c>
      <c r="Z158" s="1598">
        <v>24</v>
      </c>
      <c r="AA158" s="1598">
        <v>25</v>
      </c>
      <c r="AB158" s="1598">
        <v>26</v>
      </c>
      <c r="AC158" s="1566">
        <v>27</v>
      </c>
      <c r="AD158" s="1566">
        <v>28</v>
      </c>
      <c r="AE158" s="1566">
        <v>29</v>
      </c>
      <c r="AF158" s="1598">
        <v>30</v>
      </c>
      <c r="AG158" s="2576">
        <v>31</v>
      </c>
      <c r="AH158" s="133"/>
      <c r="AI158" s="117"/>
    </row>
    <row r="159" spans="1:35" ht="22.35" customHeight="1" x14ac:dyDescent="0.2">
      <c r="A159" s="2670">
        <v>8520</v>
      </c>
      <c r="B159" s="2671" t="s">
        <v>232</v>
      </c>
      <c r="C159" s="2546" t="s">
        <v>233</v>
      </c>
      <c r="D159" s="2546"/>
      <c r="E159" s="2546"/>
      <c r="F159" s="2546" t="s">
        <v>233</v>
      </c>
      <c r="G159" s="2546" t="s">
        <v>233</v>
      </c>
      <c r="H159" s="2546" t="s">
        <v>233</v>
      </c>
      <c r="I159" s="2672" t="s">
        <v>233</v>
      </c>
      <c r="J159" s="2546" t="s">
        <v>233</v>
      </c>
      <c r="K159" s="2546"/>
      <c r="L159" s="2546"/>
      <c r="M159" s="2546" t="s">
        <v>233</v>
      </c>
      <c r="N159" s="2546" t="s">
        <v>233</v>
      </c>
      <c r="O159" s="2546" t="s">
        <v>233</v>
      </c>
      <c r="P159" s="2673" t="s">
        <v>233</v>
      </c>
      <c r="Q159" s="2546" t="s">
        <v>233</v>
      </c>
      <c r="R159" s="2546"/>
      <c r="S159" s="2546"/>
      <c r="T159" s="2546" t="s">
        <v>233</v>
      </c>
      <c r="U159" s="2546" t="s">
        <v>233</v>
      </c>
      <c r="V159" s="2546" t="s">
        <v>233</v>
      </c>
      <c r="W159" s="2546" t="s">
        <v>233</v>
      </c>
      <c r="X159" s="2546" t="s">
        <v>233</v>
      </c>
      <c r="Y159" s="2546"/>
      <c r="Z159" s="2546"/>
      <c r="AA159" s="2546"/>
      <c r="AB159" s="2546"/>
      <c r="AC159" s="2674" t="s">
        <v>233</v>
      </c>
      <c r="AD159" s="2674" t="s">
        <v>233</v>
      </c>
      <c r="AE159" s="2674" t="s">
        <v>233</v>
      </c>
      <c r="AF159" s="2546"/>
      <c r="AG159" s="2549"/>
      <c r="AH159" s="133"/>
      <c r="AI159" s="117"/>
    </row>
    <row r="160" spans="1:35" ht="22.35" customHeight="1" x14ac:dyDescent="0.2">
      <c r="A160" s="137"/>
      <c r="B160" s="136"/>
      <c r="C160" s="129"/>
      <c r="D160" s="129"/>
      <c r="E160" s="129"/>
      <c r="F160" s="129"/>
      <c r="G160" s="129"/>
      <c r="H160" s="129"/>
      <c r="I160" s="129"/>
      <c r="J160" s="129"/>
      <c r="K160" s="129"/>
      <c r="L160" s="129"/>
      <c r="M160" s="129"/>
      <c r="N160" s="129"/>
      <c r="O160" s="129"/>
      <c r="P160" s="129"/>
      <c r="Q160" s="129"/>
      <c r="R160" s="129"/>
      <c r="S160" s="129"/>
      <c r="T160" s="129"/>
      <c r="U160" s="129"/>
      <c r="V160" s="129"/>
      <c r="W160" s="129"/>
      <c r="X160" s="129"/>
      <c r="Y160" s="129"/>
      <c r="Z160" s="129"/>
      <c r="AA160" s="129"/>
      <c r="AB160" s="129"/>
      <c r="AC160" s="129"/>
      <c r="AD160" s="129"/>
      <c r="AE160" s="129"/>
      <c r="AF160" s="129"/>
      <c r="AG160" s="129"/>
      <c r="AH160" s="133"/>
      <c r="AI160" s="117"/>
    </row>
    <row r="161" spans="1:35" ht="22.35" customHeight="1" x14ac:dyDescent="0.2">
      <c r="AH161" s="67"/>
      <c r="AI161" s="67"/>
    </row>
    <row r="162" spans="1:35" ht="22.35" customHeight="1" thickBot="1" x14ac:dyDescent="0.25">
      <c r="A162" s="108" t="s">
        <v>234</v>
      </c>
      <c r="B162" s="109"/>
      <c r="C162" s="109"/>
      <c r="D162" s="110"/>
      <c r="E162" s="110"/>
      <c r="F162" s="110"/>
      <c r="G162" s="65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09"/>
      <c r="AI162" s="109"/>
    </row>
    <row r="163" spans="1:35" ht="22.35" customHeight="1" x14ac:dyDescent="0.2">
      <c r="A163" s="108"/>
      <c r="B163" s="2311" t="s">
        <v>235</v>
      </c>
      <c r="C163" s="2675"/>
      <c r="D163" s="2676" t="s">
        <v>97</v>
      </c>
      <c r="E163" s="2677"/>
      <c r="F163" s="2678"/>
      <c r="G163" s="2675"/>
      <c r="H163" s="2676" t="s">
        <v>98</v>
      </c>
      <c r="I163" s="2677"/>
      <c r="J163" s="2678"/>
      <c r="K163" s="2675"/>
      <c r="L163" s="2676" t="s">
        <v>99</v>
      </c>
      <c r="M163" s="2677"/>
      <c r="N163" s="2678"/>
      <c r="O163" s="2675"/>
      <c r="P163" s="2676" t="s">
        <v>100</v>
      </c>
      <c r="Q163" s="2677"/>
      <c r="R163" s="2678"/>
      <c r="S163" s="2675"/>
      <c r="T163" s="2676" t="s">
        <v>101</v>
      </c>
      <c r="U163" s="2677"/>
      <c r="V163" s="2678"/>
      <c r="W163" s="2675"/>
      <c r="X163" s="2676" t="s">
        <v>102</v>
      </c>
      <c r="Y163" s="2677"/>
      <c r="Z163" s="2678"/>
      <c r="AA163" s="2675"/>
      <c r="AB163" s="2676" t="s">
        <v>103</v>
      </c>
      <c r="AC163" s="2677"/>
      <c r="AD163" s="2677"/>
      <c r="AE163" s="2679" t="s">
        <v>104</v>
      </c>
      <c r="AF163" s="2677"/>
      <c r="AG163" s="2677"/>
      <c r="AH163" s="2677"/>
      <c r="AI163" s="2680"/>
    </row>
    <row r="164" spans="1:35" ht="22.35" customHeight="1" x14ac:dyDescent="0.2">
      <c r="A164" s="108"/>
      <c r="B164" s="1786" t="s">
        <v>210</v>
      </c>
      <c r="C164" s="1787">
        <v>69</v>
      </c>
      <c r="D164" s="1788" t="s">
        <v>236</v>
      </c>
      <c r="E164" s="1788"/>
      <c r="F164" s="1789"/>
      <c r="G164" s="1787">
        <v>69</v>
      </c>
      <c r="H164" s="1788" t="s">
        <v>236</v>
      </c>
      <c r="I164" s="1788"/>
      <c r="J164" s="1789"/>
      <c r="K164" s="1787">
        <v>69</v>
      </c>
      <c r="L164" s="1788" t="s">
        <v>236</v>
      </c>
      <c r="M164" s="1788"/>
      <c r="N164" s="1789"/>
      <c r="O164" s="1787">
        <v>69</v>
      </c>
      <c r="P164" s="1788" t="s">
        <v>236</v>
      </c>
      <c r="Q164" s="1788"/>
      <c r="R164" s="1789"/>
      <c r="S164" s="1787">
        <v>69</v>
      </c>
      <c r="T164" s="1788" t="s">
        <v>236</v>
      </c>
      <c r="U164" s="1788"/>
      <c r="V164" s="1789"/>
      <c r="W164" s="1787"/>
      <c r="X164" s="1790"/>
      <c r="Y164" s="1790"/>
      <c r="Z164" s="1791"/>
      <c r="AA164" s="1787"/>
      <c r="AB164" s="1788"/>
      <c r="AC164" s="1788"/>
      <c r="AD164" s="1644"/>
      <c r="AE164" s="1792">
        <v>35</v>
      </c>
      <c r="AF164" s="1788"/>
      <c r="AG164" s="1788"/>
      <c r="AH164" s="1644"/>
      <c r="AI164" s="1793"/>
    </row>
    <row r="165" spans="1:35" ht="22.35" customHeight="1" x14ac:dyDescent="0.2">
      <c r="A165" s="108"/>
      <c r="B165" s="1786" t="s">
        <v>214</v>
      </c>
      <c r="C165" s="1787">
        <v>79</v>
      </c>
      <c r="D165" s="1788" t="s">
        <v>237</v>
      </c>
      <c r="E165" s="1788"/>
      <c r="F165" s="1789"/>
      <c r="G165" s="1787">
        <v>79</v>
      </c>
      <c r="H165" s="1788" t="s">
        <v>237</v>
      </c>
      <c r="I165" s="1788"/>
      <c r="J165" s="1789"/>
      <c r="K165" s="1787">
        <v>79</v>
      </c>
      <c r="L165" s="1788" t="s">
        <v>237</v>
      </c>
      <c r="M165" s="1788"/>
      <c r="N165" s="1789"/>
      <c r="O165" s="1787">
        <v>79</v>
      </c>
      <c r="P165" s="1788" t="s">
        <v>237</v>
      </c>
      <c r="Q165" s="1788"/>
      <c r="R165" s="1789"/>
      <c r="S165" s="1787">
        <v>79</v>
      </c>
      <c r="T165" s="1788" t="s">
        <v>237</v>
      </c>
      <c r="U165" s="1788"/>
      <c r="V165" s="1789"/>
      <c r="W165" s="1787"/>
      <c r="X165" s="1788"/>
      <c r="Y165" s="1788"/>
      <c r="Z165" s="1789"/>
      <c r="AA165" s="1788"/>
      <c r="AB165" s="1788"/>
      <c r="AC165" s="1788"/>
      <c r="AD165" s="1644"/>
      <c r="AE165" s="1792">
        <v>40</v>
      </c>
      <c r="AF165" s="1788"/>
      <c r="AG165" s="1788"/>
      <c r="AH165" s="1644"/>
      <c r="AI165" s="1793"/>
    </row>
    <row r="166" spans="1:35" ht="22.35" customHeight="1" x14ac:dyDescent="0.2">
      <c r="A166" s="108"/>
      <c r="B166" s="1786" t="s">
        <v>221</v>
      </c>
      <c r="C166" s="1787">
        <v>89</v>
      </c>
      <c r="D166" s="1788" t="s">
        <v>238</v>
      </c>
      <c r="E166" s="1788"/>
      <c r="F166" s="1789"/>
      <c r="G166" s="1787">
        <v>89</v>
      </c>
      <c r="H166" s="1788" t="s">
        <v>238</v>
      </c>
      <c r="I166" s="1788"/>
      <c r="J166" s="1789"/>
      <c r="K166" s="1787">
        <v>89</v>
      </c>
      <c r="L166" s="1788" t="s">
        <v>238</v>
      </c>
      <c r="M166" s="1788"/>
      <c r="N166" s="1789"/>
      <c r="O166" s="1787">
        <v>89</v>
      </c>
      <c r="P166" s="1788" t="s">
        <v>238</v>
      </c>
      <c r="Q166" s="1788"/>
      <c r="R166" s="1789"/>
      <c r="S166" s="1787">
        <v>89</v>
      </c>
      <c r="T166" s="1788" t="s">
        <v>239</v>
      </c>
      <c r="U166" s="1788"/>
      <c r="V166" s="1789"/>
      <c r="W166" s="1794"/>
      <c r="X166" s="1795" t="s">
        <v>240</v>
      </c>
      <c r="Y166" s="1795"/>
      <c r="Z166" s="1796"/>
      <c r="AA166" s="1794"/>
      <c r="AB166" s="1795"/>
      <c r="AC166" s="1795"/>
      <c r="AD166" s="1646"/>
      <c r="AE166" s="1792">
        <v>44</v>
      </c>
      <c r="AF166" s="1788"/>
      <c r="AG166" s="1788"/>
      <c r="AH166" s="1644"/>
      <c r="AI166" s="1793"/>
    </row>
    <row r="167" spans="1:35" ht="22.35" customHeight="1" x14ac:dyDescent="0.2">
      <c r="A167" s="108"/>
      <c r="B167" s="19" t="s">
        <v>223</v>
      </c>
      <c r="C167" s="1794">
        <v>99</v>
      </c>
      <c r="D167" s="1795" t="s">
        <v>241</v>
      </c>
      <c r="E167" s="1795"/>
      <c r="F167" s="1796"/>
      <c r="G167" s="1794">
        <v>99</v>
      </c>
      <c r="H167" s="1795" t="s">
        <v>241</v>
      </c>
      <c r="I167" s="1795"/>
      <c r="J167" s="1796"/>
      <c r="K167" s="1794">
        <v>99</v>
      </c>
      <c r="L167" s="1795" t="s">
        <v>241</v>
      </c>
      <c r="M167" s="1795"/>
      <c r="N167" s="1796"/>
      <c r="O167" s="1794">
        <v>99</v>
      </c>
      <c r="P167" s="1795" t="s">
        <v>241</v>
      </c>
      <c r="Q167" s="1795"/>
      <c r="R167" s="1796"/>
      <c r="S167" s="1794">
        <v>99</v>
      </c>
      <c r="T167" s="1795" t="s">
        <v>222</v>
      </c>
      <c r="U167" s="1795"/>
      <c r="V167" s="1646"/>
      <c r="W167" s="1645"/>
      <c r="X167" s="1646"/>
      <c r="Y167" s="1795"/>
      <c r="Z167" s="1796"/>
      <c r="AA167" s="1645"/>
      <c r="AB167" s="1646"/>
      <c r="AC167" s="1795"/>
      <c r="AD167" s="1796"/>
      <c r="AE167" s="1797">
        <v>28</v>
      </c>
      <c r="AF167" s="1795"/>
      <c r="AG167" s="1795"/>
      <c r="AH167" s="1646"/>
      <c r="AI167" s="1798"/>
    </row>
    <row r="168" spans="1:35" ht="22.35" customHeight="1" thickBot="1" x14ac:dyDescent="0.25">
      <c r="A168" s="108"/>
      <c r="B168" s="1799" t="s">
        <v>242</v>
      </c>
      <c r="C168" s="1800" t="s">
        <v>163</v>
      </c>
      <c r="D168" s="1801" t="s">
        <v>243</v>
      </c>
      <c r="E168" s="1802"/>
      <c r="F168" s="1590"/>
      <c r="G168" s="1800" t="s">
        <v>163</v>
      </c>
      <c r="H168" s="1801" t="s">
        <v>243</v>
      </c>
      <c r="I168" s="1588"/>
      <c r="J168" s="1802"/>
      <c r="K168" s="1800" t="s">
        <v>163</v>
      </c>
      <c r="L168" s="1801" t="s">
        <v>243</v>
      </c>
      <c r="M168" s="1802"/>
      <c r="N168" s="1803"/>
      <c r="O168" s="1800" t="s">
        <v>163</v>
      </c>
      <c r="P168" s="1801" t="s">
        <v>243</v>
      </c>
      <c r="Q168" s="1802"/>
      <c r="R168" s="1801"/>
      <c r="S168" s="1800" t="s">
        <v>163</v>
      </c>
      <c r="T168" s="1592" t="s">
        <v>244</v>
      </c>
      <c r="U168" s="1801"/>
      <c r="V168" s="1803"/>
      <c r="W168" s="1802"/>
      <c r="X168" s="1801"/>
      <c r="Y168" s="1801"/>
      <c r="Z168" s="1801"/>
      <c r="AA168" s="1804"/>
      <c r="AB168" s="1805"/>
      <c r="AC168" s="1801"/>
      <c r="AD168" s="1806"/>
      <c r="AE168" s="1801"/>
      <c r="AF168" s="1801"/>
      <c r="AG168" s="1801"/>
      <c r="AH168" s="1807"/>
      <c r="AI168" s="1808"/>
    </row>
    <row r="169" spans="1:35" ht="22.35" customHeight="1" x14ac:dyDescent="0.2">
      <c r="A169" s="68"/>
      <c r="B169" s="108"/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09"/>
      <c r="AI169" s="109"/>
    </row>
    <row r="170" spans="1:35" ht="22.35" customHeight="1" thickBot="1" x14ac:dyDescent="0.25">
      <c r="A170" s="1776"/>
      <c r="B170" s="1597" t="s">
        <v>29</v>
      </c>
      <c r="C170" s="1566">
        <v>1</v>
      </c>
      <c r="D170" s="1598">
        <v>2</v>
      </c>
      <c r="E170" s="1598">
        <v>3</v>
      </c>
      <c r="F170" s="1566">
        <v>4</v>
      </c>
      <c r="G170" s="1566">
        <v>5</v>
      </c>
      <c r="H170" s="1566">
        <v>6</v>
      </c>
      <c r="I170" s="1566">
        <v>7</v>
      </c>
      <c r="J170" s="1566">
        <v>8</v>
      </c>
      <c r="K170" s="1598">
        <v>9</v>
      </c>
      <c r="L170" s="1598">
        <v>10</v>
      </c>
      <c r="M170" s="1566">
        <v>11</v>
      </c>
      <c r="N170" s="1566">
        <v>12</v>
      </c>
      <c r="O170" s="1566">
        <v>13</v>
      </c>
      <c r="P170" s="1566">
        <v>14</v>
      </c>
      <c r="Q170" s="1566">
        <v>15</v>
      </c>
      <c r="R170" s="1598">
        <v>16</v>
      </c>
      <c r="S170" s="1598">
        <v>17</v>
      </c>
      <c r="T170" s="1566">
        <v>18</v>
      </c>
      <c r="U170" s="1566">
        <v>19</v>
      </c>
      <c r="V170" s="1566">
        <v>20</v>
      </c>
      <c r="W170" s="1566">
        <v>21</v>
      </c>
      <c r="X170" s="1566">
        <v>22</v>
      </c>
      <c r="Y170" s="1598">
        <v>23</v>
      </c>
      <c r="Z170" s="1598">
        <v>24</v>
      </c>
      <c r="AA170" s="1598">
        <v>25</v>
      </c>
      <c r="AB170" s="1598">
        <v>26</v>
      </c>
      <c r="AC170" s="1566">
        <v>27</v>
      </c>
      <c r="AD170" s="1566">
        <v>28</v>
      </c>
      <c r="AE170" s="1566">
        <v>29</v>
      </c>
      <c r="AF170" s="1598">
        <v>30</v>
      </c>
      <c r="AG170" s="2576">
        <v>31</v>
      </c>
      <c r="AH170" s="111"/>
      <c r="AI170" s="112"/>
    </row>
    <row r="171" spans="1:35" ht="22.35" customHeight="1" thickBot="1" x14ac:dyDescent="0.25">
      <c r="A171" s="2655">
        <v>1</v>
      </c>
      <c r="B171" s="2681" t="s">
        <v>245</v>
      </c>
      <c r="C171" s="2568">
        <v>79</v>
      </c>
      <c r="D171" s="2568"/>
      <c r="E171" s="2546"/>
      <c r="F171" s="2682">
        <v>89</v>
      </c>
      <c r="G171" s="2572">
        <v>89</v>
      </c>
      <c r="H171" s="2578">
        <v>89</v>
      </c>
      <c r="I171" s="2683">
        <v>89</v>
      </c>
      <c r="J171" s="2683">
        <v>89</v>
      </c>
      <c r="K171" s="2578" t="s">
        <v>438</v>
      </c>
      <c r="L171" s="2572"/>
      <c r="M171" s="2546">
        <v>99</v>
      </c>
      <c r="N171" s="2568">
        <v>99</v>
      </c>
      <c r="O171" s="2568">
        <v>99</v>
      </c>
      <c r="P171" s="2673">
        <v>99</v>
      </c>
      <c r="Q171" s="2568" t="s">
        <v>36</v>
      </c>
      <c r="R171" s="2568"/>
      <c r="S171" s="2546"/>
      <c r="T171" s="2546" t="s">
        <v>163</v>
      </c>
      <c r="U171" s="2568" t="s">
        <v>163</v>
      </c>
      <c r="V171" s="2568" t="s">
        <v>163</v>
      </c>
      <c r="W171" s="2568" t="s">
        <v>163</v>
      </c>
      <c r="X171" s="2568" t="s">
        <v>163</v>
      </c>
      <c r="Y171" s="2568"/>
      <c r="Z171" s="2568"/>
      <c r="AA171" s="2572">
        <v>69</v>
      </c>
      <c r="AB171" s="2568">
        <v>69</v>
      </c>
      <c r="AC171" s="2590">
        <v>69</v>
      </c>
      <c r="AD171" s="2684">
        <v>69</v>
      </c>
      <c r="AE171" s="2568">
        <v>69</v>
      </c>
      <c r="AF171" s="2572"/>
      <c r="AG171" s="2567"/>
      <c r="AH171" s="125"/>
      <c r="AI171" s="67"/>
    </row>
    <row r="172" spans="1:35" ht="22.35" customHeight="1" thickBot="1" x14ac:dyDescent="0.25">
      <c r="A172" s="1751">
        <v>2</v>
      </c>
      <c r="B172" s="1812" t="s">
        <v>247</v>
      </c>
      <c r="C172" s="1543">
        <v>89</v>
      </c>
      <c r="D172" s="1543" t="s">
        <v>438</v>
      </c>
      <c r="E172" s="1526"/>
      <c r="F172" s="1526">
        <v>99</v>
      </c>
      <c r="G172" s="1526">
        <v>99</v>
      </c>
      <c r="H172" s="1567">
        <v>99</v>
      </c>
      <c r="I172" s="1567">
        <v>99</v>
      </c>
      <c r="J172" s="1862" t="s">
        <v>36</v>
      </c>
      <c r="K172" s="1567"/>
      <c r="L172" s="1535"/>
      <c r="M172" s="1535" t="s">
        <v>163</v>
      </c>
      <c r="N172" s="1661" t="s">
        <v>163</v>
      </c>
      <c r="O172" s="1567" t="s">
        <v>163</v>
      </c>
      <c r="P172" s="2673" t="s">
        <v>163</v>
      </c>
      <c r="Q172" s="1567" t="s">
        <v>163</v>
      </c>
      <c r="R172" s="1536"/>
      <c r="S172" s="1567"/>
      <c r="T172" s="1535">
        <v>69</v>
      </c>
      <c r="U172" s="1567">
        <v>69</v>
      </c>
      <c r="V172" s="2011">
        <v>69</v>
      </c>
      <c r="W172" s="2011">
        <v>69</v>
      </c>
      <c r="X172" s="2685">
        <v>69</v>
      </c>
      <c r="Y172" s="1567"/>
      <c r="Z172" s="1567"/>
      <c r="AA172" s="1535">
        <v>79</v>
      </c>
      <c r="AB172" s="1536">
        <v>79</v>
      </c>
      <c r="AC172" s="2555">
        <v>79</v>
      </c>
      <c r="AD172" s="2555">
        <v>79</v>
      </c>
      <c r="AE172" s="2555">
        <v>79</v>
      </c>
      <c r="AF172" s="1550"/>
      <c r="AG172" s="1754"/>
      <c r="AH172" s="126"/>
      <c r="AI172" s="107"/>
    </row>
    <row r="173" spans="1:35" ht="22.35" customHeight="1" thickBot="1" x14ac:dyDescent="0.25">
      <c r="A173" s="1751">
        <v>3</v>
      </c>
      <c r="B173" s="1812" t="s">
        <v>248</v>
      </c>
      <c r="C173" s="1672" t="s">
        <v>36</v>
      </c>
      <c r="D173" s="1672"/>
      <c r="E173" s="1672"/>
      <c r="F173" s="1672" t="s">
        <v>163</v>
      </c>
      <c r="G173" s="1541" t="s">
        <v>163</v>
      </c>
      <c r="H173" s="1815" t="s">
        <v>163</v>
      </c>
      <c r="I173" s="1815" t="s">
        <v>163</v>
      </c>
      <c r="J173" s="1815" t="s">
        <v>488</v>
      </c>
      <c r="K173" s="1672"/>
      <c r="L173" s="1672"/>
      <c r="M173" s="1672">
        <v>69</v>
      </c>
      <c r="N173" s="1672">
        <v>69</v>
      </c>
      <c r="O173" s="1550">
        <v>69</v>
      </c>
      <c r="P173" s="2673">
        <v>69</v>
      </c>
      <c r="Q173" s="1550">
        <v>69</v>
      </c>
      <c r="R173" s="1550"/>
      <c r="S173" s="1550"/>
      <c r="T173" s="1550">
        <v>79</v>
      </c>
      <c r="U173" s="1550">
        <v>79</v>
      </c>
      <c r="V173" s="1672">
        <v>79</v>
      </c>
      <c r="W173" s="1672">
        <v>79</v>
      </c>
      <c r="X173" s="1672">
        <v>79</v>
      </c>
      <c r="Y173" s="1672"/>
      <c r="Z173" s="1672"/>
      <c r="AA173" s="1672">
        <v>89</v>
      </c>
      <c r="AB173" s="1672">
        <v>89</v>
      </c>
      <c r="AC173" s="2686">
        <v>89</v>
      </c>
      <c r="AD173" s="2686">
        <v>89</v>
      </c>
      <c r="AE173" s="2687">
        <v>89</v>
      </c>
      <c r="AF173" s="1672">
        <v>89</v>
      </c>
      <c r="AG173" s="1816"/>
      <c r="AH173" s="125"/>
      <c r="AI173" s="67"/>
    </row>
    <row r="174" spans="1:35" ht="22.35" customHeight="1" thickBot="1" x14ac:dyDescent="0.25">
      <c r="A174" s="1751">
        <v>4</v>
      </c>
      <c r="B174" s="1812" t="s">
        <v>512</v>
      </c>
      <c r="C174" s="1535" t="s">
        <v>250</v>
      </c>
      <c r="D174" s="1535"/>
      <c r="E174" s="1535"/>
      <c r="F174" s="1535">
        <v>69</v>
      </c>
      <c r="G174" s="1535">
        <v>69</v>
      </c>
      <c r="H174" s="1535">
        <v>69</v>
      </c>
      <c r="I174" s="1535">
        <v>69</v>
      </c>
      <c r="J174" s="1535">
        <v>69</v>
      </c>
      <c r="K174" s="1535"/>
      <c r="L174" s="1535"/>
      <c r="M174" s="1535">
        <v>79</v>
      </c>
      <c r="N174" s="1661">
        <v>79</v>
      </c>
      <c r="O174" s="1535">
        <v>79</v>
      </c>
      <c r="P174" s="2673">
        <v>79</v>
      </c>
      <c r="Q174" s="1711">
        <v>79</v>
      </c>
      <c r="R174" s="1711"/>
      <c r="S174" s="1535"/>
      <c r="T174" s="1535">
        <v>89</v>
      </c>
      <c r="U174" s="1535">
        <v>89</v>
      </c>
      <c r="V174" s="1535">
        <v>89</v>
      </c>
      <c r="W174" s="1535">
        <v>89</v>
      </c>
      <c r="X174" s="1535">
        <v>89</v>
      </c>
      <c r="Y174" s="1711">
        <v>89</v>
      </c>
      <c r="Z174" s="1711"/>
      <c r="AA174" s="1535">
        <v>99</v>
      </c>
      <c r="AB174" s="1535">
        <v>99</v>
      </c>
      <c r="AC174" s="1670">
        <v>99</v>
      </c>
      <c r="AD174" s="1670">
        <v>99</v>
      </c>
      <c r="AE174" s="1535" t="s">
        <v>36</v>
      </c>
      <c r="AF174" s="1711"/>
      <c r="AG174" s="1754"/>
      <c r="AH174" s="125"/>
      <c r="AI174" s="67"/>
    </row>
    <row r="175" spans="1:35" ht="22.35" customHeight="1" thickBot="1" x14ac:dyDescent="0.25">
      <c r="A175" s="1757">
        <v>5</v>
      </c>
      <c r="B175" s="1614" t="s">
        <v>251</v>
      </c>
      <c r="C175" s="1713">
        <v>69</v>
      </c>
      <c r="D175" s="1817"/>
      <c r="E175" s="1713"/>
      <c r="F175" s="1566">
        <v>79</v>
      </c>
      <c r="G175" s="1674">
        <v>79</v>
      </c>
      <c r="H175" s="1609">
        <v>79</v>
      </c>
      <c r="I175" s="1609">
        <v>79</v>
      </c>
      <c r="J175" s="984">
        <v>79</v>
      </c>
      <c r="K175" s="1599"/>
      <c r="L175" s="1599"/>
      <c r="M175" s="1566">
        <v>89</v>
      </c>
      <c r="N175" s="1713">
        <v>89</v>
      </c>
      <c r="O175" s="1713">
        <v>89</v>
      </c>
      <c r="P175" s="2673">
        <v>89</v>
      </c>
      <c r="Q175" s="1713">
        <v>89</v>
      </c>
      <c r="R175" s="2688">
        <v>89</v>
      </c>
      <c r="S175" s="2688"/>
      <c r="T175" s="2688">
        <v>99</v>
      </c>
      <c r="U175" s="2688">
        <v>99</v>
      </c>
      <c r="V175" s="2688">
        <v>99</v>
      </c>
      <c r="W175" s="2688">
        <v>99</v>
      </c>
      <c r="X175" s="1713" t="s">
        <v>36</v>
      </c>
      <c r="Y175" s="1713"/>
      <c r="Z175" s="1713"/>
      <c r="AA175" s="1616" t="s">
        <v>163</v>
      </c>
      <c r="AB175" s="1713" t="s">
        <v>163</v>
      </c>
      <c r="AC175" s="1566" t="s">
        <v>163</v>
      </c>
      <c r="AD175" s="1566" t="s">
        <v>163</v>
      </c>
      <c r="AE175" s="1566" t="s">
        <v>163</v>
      </c>
      <c r="AF175" s="1566"/>
      <c r="AG175" s="1852"/>
      <c r="AH175" s="125"/>
      <c r="AI175" s="67"/>
    </row>
    <row r="176" spans="1:35" ht="22.35" customHeight="1" x14ac:dyDescent="0.2">
      <c r="A176" s="130"/>
      <c r="B176" s="142"/>
      <c r="C176" s="143"/>
      <c r="D176" s="143"/>
      <c r="E176" s="143"/>
      <c r="F176" s="129"/>
      <c r="G176" s="141"/>
      <c r="H176" s="141"/>
      <c r="I176" s="141"/>
      <c r="J176" s="141"/>
      <c r="K176" s="141"/>
      <c r="L176" s="129"/>
      <c r="M176" s="129"/>
      <c r="N176" s="143"/>
      <c r="O176" s="143"/>
      <c r="P176" s="143"/>
      <c r="Q176" s="143"/>
      <c r="R176" s="143"/>
      <c r="S176" s="129"/>
      <c r="T176" s="144"/>
      <c r="U176" s="143"/>
      <c r="V176" s="143"/>
      <c r="W176" s="143"/>
      <c r="X176" s="143"/>
      <c r="Y176" s="143"/>
      <c r="Z176" s="145"/>
      <c r="AA176" s="145"/>
      <c r="AB176" s="143"/>
      <c r="AC176" s="143"/>
      <c r="AD176" s="143"/>
      <c r="AE176" s="143"/>
      <c r="AF176" s="143"/>
      <c r="AG176" s="145"/>
      <c r="AH176" s="125"/>
      <c r="AI176" s="67"/>
    </row>
    <row r="177" spans="1:38" ht="22.35" customHeight="1" x14ac:dyDescent="0.2">
      <c r="A177" s="69"/>
      <c r="B177" s="70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7"/>
      <c r="AI177" s="67"/>
    </row>
    <row r="178" spans="1:38" ht="22.35" customHeight="1" thickBot="1" x14ac:dyDescent="0.25">
      <c r="A178" s="108" t="s">
        <v>252</v>
      </c>
      <c r="B178" s="109"/>
      <c r="C178" s="109"/>
      <c r="D178" s="110"/>
      <c r="E178" s="110"/>
      <c r="F178" s="110"/>
      <c r="G178" s="65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09"/>
      <c r="AI178" s="109"/>
    </row>
    <row r="179" spans="1:38" ht="22.35" customHeight="1" x14ac:dyDescent="0.2">
      <c r="A179" s="108"/>
      <c r="B179" s="2311" t="s">
        <v>235</v>
      </c>
      <c r="C179" s="2675"/>
      <c r="D179" s="2676" t="s">
        <v>97</v>
      </c>
      <c r="E179" s="2677"/>
      <c r="F179" s="2678"/>
      <c r="G179" s="2675"/>
      <c r="H179" s="2676" t="s">
        <v>98</v>
      </c>
      <c r="I179" s="2677"/>
      <c r="J179" s="2678"/>
      <c r="K179" s="2675"/>
      <c r="L179" s="2676" t="s">
        <v>99</v>
      </c>
      <c r="M179" s="2677"/>
      <c r="N179" s="2678"/>
      <c r="O179" s="2675"/>
      <c r="P179" s="2676" t="s">
        <v>100</v>
      </c>
      <c r="Q179" s="2677"/>
      <c r="R179" s="2678"/>
      <c r="S179" s="2675"/>
      <c r="T179" s="2676" t="s">
        <v>101</v>
      </c>
      <c r="U179" s="2677"/>
      <c r="V179" s="2678"/>
      <c r="W179" s="2675"/>
      <c r="X179" s="2676" t="s">
        <v>102</v>
      </c>
      <c r="Y179" s="2677"/>
      <c r="Z179" s="2678"/>
      <c r="AA179" s="2675"/>
      <c r="AB179" s="2676" t="s">
        <v>103</v>
      </c>
      <c r="AC179" s="2677"/>
      <c r="AD179" s="2677"/>
      <c r="AE179" s="2679" t="s">
        <v>104</v>
      </c>
      <c r="AF179" s="2677"/>
      <c r="AG179" s="2677"/>
      <c r="AH179" s="2677"/>
      <c r="AI179" s="2680"/>
    </row>
    <row r="180" spans="1:38" ht="22.35" customHeight="1" x14ac:dyDescent="0.2">
      <c r="A180" s="108"/>
      <c r="B180" s="1786" t="s">
        <v>253</v>
      </c>
      <c r="C180" s="1643" t="s">
        <v>254</v>
      </c>
      <c r="D180" s="1788"/>
      <c r="E180" s="1788"/>
      <c r="F180" s="1789"/>
      <c r="G180" s="1643" t="s">
        <v>254</v>
      </c>
      <c r="H180" s="1788"/>
      <c r="I180" s="1788"/>
      <c r="J180" s="1789"/>
      <c r="K180" s="1643" t="s">
        <v>254</v>
      </c>
      <c r="L180" s="1788"/>
      <c r="M180" s="1788"/>
      <c r="N180" s="1789"/>
      <c r="O180" s="1643" t="s">
        <v>254</v>
      </c>
      <c r="P180" s="1788"/>
      <c r="Q180" s="1788"/>
      <c r="R180" s="1789"/>
      <c r="S180" s="1643" t="s">
        <v>254</v>
      </c>
      <c r="T180" s="1788"/>
      <c r="U180" s="1788"/>
      <c r="V180" s="1789"/>
      <c r="W180" s="1643" t="s">
        <v>255</v>
      </c>
      <c r="X180" s="1790"/>
      <c r="Y180" s="1790"/>
      <c r="Z180" s="1791"/>
      <c r="AA180" s="1643" t="s">
        <v>255</v>
      </c>
      <c r="AB180" s="1788"/>
      <c r="AC180" s="1788"/>
      <c r="AD180" s="1644"/>
      <c r="AE180" s="1792">
        <v>69</v>
      </c>
      <c r="AF180" s="2111"/>
      <c r="AG180" s="2111"/>
      <c r="AH180" s="2111"/>
      <c r="AI180" s="2112"/>
    </row>
    <row r="181" spans="1:38" ht="22.35" customHeight="1" x14ac:dyDescent="0.2">
      <c r="A181" s="108"/>
      <c r="B181" s="1786" t="s">
        <v>214</v>
      </c>
      <c r="C181" s="1643" t="s">
        <v>222</v>
      </c>
      <c r="D181" s="1788"/>
      <c r="E181" s="1788"/>
      <c r="F181" s="1789"/>
      <c r="G181" s="1643" t="s">
        <v>222</v>
      </c>
      <c r="H181" s="1788"/>
      <c r="I181" s="1788"/>
      <c r="J181" s="1789"/>
      <c r="K181" s="1643" t="s">
        <v>222</v>
      </c>
      <c r="L181" s="1788"/>
      <c r="M181" s="1788"/>
      <c r="N181" s="1789"/>
      <c r="O181" s="1643" t="s">
        <v>222</v>
      </c>
      <c r="P181" s="1788"/>
      <c r="Q181" s="1788"/>
      <c r="R181" s="1789"/>
      <c r="S181" s="1643" t="s">
        <v>222</v>
      </c>
      <c r="T181" s="1788"/>
      <c r="U181" s="1788"/>
      <c r="V181" s="1789"/>
      <c r="W181" s="1643" t="s">
        <v>222</v>
      </c>
      <c r="X181" s="1788"/>
      <c r="Y181" s="1788"/>
      <c r="Z181" s="1789"/>
      <c r="AA181" s="1788" t="s">
        <v>222</v>
      </c>
      <c r="AB181" s="1788"/>
      <c r="AC181" s="1788"/>
      <c r="AD181" s="1644"/>
      <c r="AE181" s="1792">
        <v>0</v>
      </c>
      <c r="AF181" s="2111"/>
      <c r="AG181" s="2111"/>
      <c r="AH181" s="2111"/>
      <c r="AI181" s="2112"/>
    </row>
    <row r="182" spans="1:38" ht="22.35" customHeight="1" x14ac:dyDescent="0.2">
      <c r="A182" s="108"/>
      <c r="B182" s="1786" t="s">
        <v>256</v>
      </c>
      <c r="C182" s="1643" t="s">
        <v>254</v>
      </c>
      <c r="D182" s="1788"/>
      <c r="E182" s="1788"/>
      <c r="F182" s="1789"/>
      <c r="G182" s="1643" t="s">
        <v>254</v>
      </c>
      <c r="H182" s="1788"/>
      <c r="I182" s="1788"/>
      <c r="J182" s="1789"/>
      <c r="K182" s="1643" t="s">
        <v>254</v>
      </c>
      <c r="L182" s="1788"/>
      <c r="M182" s="1788"/>
      <c r="N182" s="1789"/>
      <c r="O182" s="1643" t="s">
        <v>254</v>
      </c>
      <c r="P182" s="1788"/>
      <c r="Q182" s="1788"/>
      <c r="R182" s="1789"/>
      <c r="S182" s="1643" t="s">
        <v>254</v>
      </c>
      <c r="T182" s="1788"/>
      <c r="U182" s="1788"/>
      <c r="V182" s="1789"/>
      <c r="W182" s="1643" t="s">
        <v>255</v>
      </c>
      <c r="X182" s="1790"/>
      <c r="Y182" s="1790"/>
      <c r="Z182" s="1791"/>
      <c r="AA182" s="1643" t="s">
        <v>255</v>
      </c>
      <c r="AB182" s="1788"/>
      <c r="AC182" s="1788"/>
      <c r="AD182" s="1644"/>
      <c r="AE182" s="1792">
        <v>69</v>
      </c>
      <c r="AF182" s="1788"/>
      <c r="AG182" s="1788" t="s">
        <v>0</v>
      </c>
      <c r="AH182" s="1644"/>
      <c r="AI182" s="1793"/>
    </row>
    <row r="183" spans="1:38" ht="22.35" customHeight="1" x14ac:dyDescent="0.2">
      <c r="A183" s="108"/>
      <c r="B183" s="1786" t="s">
        <v>223</v>
      </c>
      <c r="C183" s="1643" t="s">
        <v>222</v>
      </c>
      <c r="D183" s="1788"/>
      <c r="E183" s="1788"/>
      <c r="F183" s="1789"/>
      <c r="G183" s="1643" t="s">
        <v>222</v>
      </c>
      <c r="H183" s="1788"/>
      <c r="I183" s="1788"/>
      <c r="J183" s="1789"/>
      <c r="K183" s="1643" t="s">
        <v>222</v>
      </c>
      <c r="L183" s="1788"/>
      <c r="M183" s="1788"/>
      <c r="N183" s="1789"/>
      <c r="O183" s="1643" t="s">
        <v>222</v>
      </c>
      <c r="P183" s="1788"/>
      <c r="Q183" s="1788"/>
      <c r="R183" s="1789"/>
      <c r="S183" s="1643" t="s">
        <v>222</v>
      </c>
      <c r="T183" s="1788"/>
      <c r="U183" s="1788"/>
      <c r="V183" s="1789"/>
      <c r="W183" s="1643" t="s">
        <v>222</v>
      </c>
      <c r="X183" s="1788"/>
      <c r="Y183" s="1788"/>
      <c r="Z183" s="1789"/>
      <c r="AA183" s="1788" t="s">
        <v>222</v>
      </c>
      <c r="AB183" s="1788"/>
      <c r="AC183" s="1788"/>
      <c r="AD183" s="1644"/>
      <c r="AE183" s="1792">
        <v>0</v>
      </c>
      <c r="AF183" s="1788"/>
      <c r="AG183" s="1788"/>
      <c r="AH183" s="1644"/>
      <c r="AI183" s="1793"/>
    </row>
    <row r="184" spans="1:38" ht="22.35" customHeight="1" x14ac:dyDescent="0.2">
      <c r="A184" s="108"/>
      <c r="B184" s="1786" t="s">
        <v>257</v>
      </c>
      <c r="C184" s="1643" t="s">
        <v>254</v>
      </c>
      <c r="D184" s="1788"/>
      <c r="E184" s="1788"/>
      <c r="F184" s="1789"/>
      <c r="G184" s="1643" t="s">
        <v>254</v>
      </c>
      <c r="H184" s="1788"/>
      <c r="I184" s="1788"/>
      <c r="J184" s="1789"/>
      <c r="K184" s="1643" t="s">
        <v>254</v>
      </c>
      <c r="L184" s="1788"/>
      <c r="M184" s="1788"/>
      <c r="N184" s="1789"/>
      <c r="O184" s="1643" t="s">
        <v>254</v>
      </c>
      <c r="P184" s="1788"/>
      <c r="Q184" s="1788"/>
      <c r="R184" s="1789"/>
      <c r="S184" s="1643" t="s">
        <v>254</v>
      </c>
      <c r="T184" s="1788"/>
      <c r="U184" s="1788"/>
      <c r="V184" s="1789"/>
      <c r="W184" s="1643" t="s">
        <v>258</v>
      </c>
      <c r="X184" s="1795"/>
      <c r="Y184" s="1795"/>
      <c r="Z184" s="1796"/>
      <c r="AA184" s="1643" t="s">
        <v>258</v>
      </c>
      <c r="AB184" s="1795"/>
      <c r="AC184" s="1795"/>
      <c r="AD184" s="1646"/>
      <c r="AE184" s="1792">
        <v>66</v>
      </c>
      <c r="AF184" s="1788"/>
      <c r="AG184" s="1788"/>
      <c r="AH184" s="1644"/>
      <c r="AI184" s="1793"/>
    </row>
    <row r="185" spans="1:38" ht="22.35" customHeight="1" thickBot="1" x14ac:dyDescent="0.25">
      <c r="A185" s="108"/>
      <c r="B185" s="1786" t="s">
        <v>259</v>
      </c>
      <c r="C185" s="1822" t="s">
        <v>222</v>
      </c>
      <c r="D185" s="1823"/>
      <c r="E185" s="1823"/>
      <c r="F185" s="1824"/>
      <c r="G185" s="1822" t="s">
        <v>222</v>
      </c>
      <c r="H185" s="1823"/>
      <c r="I185" s="1823"/>
      <c r="J185" s="1824"/>
      <c r="K185" s="1822" t="s">
        <v>222</v>
      </c>
      <c r="L185" s="1823"/>
      <c r="M185" s="1823"/>
      <c r="N185" s="1824"/>
      <c r="O185" s="1822" t="s">
        <v>222</v>
      </c>
      <c r="P185" s="1823"/>
      <c r="Q185" s="1823"/>
      <c r="R185" s="1824"/>
      <c r="S185" s="1822" t="s">
        <v>222</v>
      </c>
      <c r="T185" s="1823"/>
      <c r="U185" s="1823"/>
      <c r="V185" s="1807"/>
      <c r="W185" s="1822" t="s">
        <v>222</v>
      </c>
      <c r="X185" s="1807"/>
      <c r="Y185" s="1823"/>
      <c r="Z185" s="1824"/>
      <c r="AA185" s="1822" t="s">
        <v>222</v>
      </c>
      <c r="AB185" s="1807"/>
      <c r="AC185" s="1823"/>
      <c r="AD185" s="1824"/>
      <c r="AE185" s="1825" t="s">
        <v>260</v>
      </c>
      <c r="AF185" s="1823"/>
      <c r="AG185" s="1823"/>
      <c r="AH185" s="1807"/>
      <c r="AI185" s="1808"/>
    </row>
    <row r="186" spans="1:38" ht="22.35" customHeight="1" x14ac:dyDescent="0.2">
      <c r="A186" s="68"/>
      <c r="B186" s="108"/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09"/>
      <c r="AI186" s="109"/>
      <c r="AL186" t="s">
        <v>537</v>
      </c>
    </row>
    <row r="187" spans="1:38" ht="22.35" customHeight="1" thickBot="1" x14ac:dyDescent="0.25">
      <c r="A187" s="1776"/>
      <c r="B187" s="1597" t="s">
        <v>29</v>
      </c>
      <c r="C187" s="1685">
        <v>1</v>
      </c>
      <c r="D187" s="1716">
        <v>2</v>
      </c>
      <c r="E187" s="1716">
        <v>3</v>
      </c>
      <c r="F187" s="1685">
        <v>4</v>
      </c>
      <c r="G187" s="1685">
        <v>5</v>
      </c>
      <c r="H187" s="1685">
        <v>6</v>
      </c>
      <c r="I187" s="1685">
        <v>7</v>
      </c>
      <c r="J187" s="1685">
        <v>8</v>
      </c>
      <c r="K187" s="1716">
        <v>9</v>
      </c>
      <c r="L187" s="1716">
        <v>10</v>
      </c>
      <c r="M187" s="1685">
        <v>11</v>
      </c>
      <c r="N187" s="1685">
        <v>12</v>
      </c>
      <c r="O187" s="1685">
        <v>13</v>
      </c>
      <c r="P187" s="1685">
        <v>14</v>
      </c>
      <c r="Q187" s="1685">
        <v>15</v>
      </c>
      <c r="R187" s="1716">
        <v>16</v>
      </c>
      <c r="S187" s="1716">
        <v>17</v>
      </c>
      <c r="T187" s="1685">
        <v>18</v>
      </c>
      <c r="U187" s="1685">
        <v>19</v>
      </c>
      <c r="V187" s="1685">
        <v>20</v>
      </c>
      <c r="W187" s="1685">
        <v>21</v>
      </c>
      <c r="X187" s="1685">
        <v>22</v>
      </c>
      <c r="Y187" s="1716">
        <v>23</v>
      </c>
      <c r="Z187" s="1716">
        <v>24</v>
      </c>
      <c r="AA187" s="1716">
        <v>25</v>
      </c>
      <c r="AB187" s="1716">
        <v>26</v>
      </c>
      <c r="AC187" s="1685">
        <v>27</v>
      </c>
      <c r="AD187" s="1685">
        <v>28</v>
      </c>
      <c r="AE187" s="1685">
        <v>29</v>
      </c>
      <c r="AF187" s="1716">
        <v>30</v>
      </c>
      <c r="AG187" s="2633">
        <v>31</v>
      </c>
      <c r="AH187" s="111"/>
      <c r="AI187" s="112"/>
    </row>
    <row r="188" spans="1:38" ht="22.35" customHeight="1" x14ac:dyDescent="0.2">
      <c r="A188" s="2347">
        <v>1</v>
      </c>
      <c r="B188" s="2348" t="s">
        <v>261</v>
      </c>
      <c r="C188" s="2615" t="s">
        <v>36</v>
      </c>
      <c r="D188" s="2615"/>
      <c r="E188" s="2615"/>
      <c r="F188" s="2689">
        <v>22</v>
      </c>
      <c r="G188" s="2690">
        <v>22</v>
      </c>
      <c r="H188" s="2691">
        <v>22</v>
      </c>
      <c r="I188" s="2691">
        <v>22</v>
      </c>
      <c r="J188" s="2691">
        <v>22</v>
      </c>
      <c r="K188" s="2691">
        <v>22</v>
      </c>
      <c r="L188" s="2691">
        <v>22</v>
      </c>
      <c r="M188" s="2692" t="s">
        <v>36</v>
      </c>
      <c r="N188" s="2692" t="s">
        <v>36</v>
      </c>
      <c r="O188" s="2615" t="s">
        <v>36</v>
      </c>
      <c r="P188" s="2615" t="s">
        <v>36</v>
      </c>
      <c r="Q188" s="2615" t="s">
        <v>36</v>
      </c>
      <c r="R188" s="2615"/>
      <c r="S188" s="2615"/>
      <c r="T188" s="2693">
        <v>23</v>
      </c>
      <c r="U188" s="2693">
        <v>23</v>
      </c>
      <c r="V188" s="2693">
        <v>23</v>
      </c>
      <c r="W188" s="2694">
        <v>23</v>
      </c>
      <c r="X188" s="2693">
        <v>23</v>
      </c>
      <c r="Y188" s="2693">
        <v>23</v>
      </c>
      <c r="Z188" s="2694">
        <v>23</v>
      </c>
      <c r="AA188" s="2615" t="s">
        <v>36</v>
      </c>
      <c r="AB188" s="2615" t="s">
        <v>36</v>
      </c>
      <c r="AC188" s="2615" t="s">
        <v>36</v>
      </c>
      <c r="AD188" s="2615" t="s">
        <v>36</v>
      </c>
      <c r="AE188" s="2615" t="s">
        <v>36</v>
      </c>
      <c r="AF188" s="2615"/>
      <c r="AG188" s="2349"/>
      <c r="AH188" s="67"/>
      <c r="AI188" s="67"/>
    </row>
    <row r="189" spans="1:38" ht="22.35" customHeight="1" x14ac:dyDescent="0.2">
      <c r="A189" s="1827">
        <v>2</v>
      </c>
      <c r="B189" s="870" t="s">
        <v>262</v>
      </c>
      <c r="C189" s="1918" t="s">
        <v>36</v>
      </c>
      <c r="D189" s="1918"/>
      <c r="E189" s="1918"/>
      <c r="F189" s="1918">
        <v>23</v>
      </c>
      <c r="G189" s="1918">
        <v>23</v>
      </c>
      <c r="H189" s="1918">
        <v>23</v>
      </c>
      <c r="I189" s="1939">
        <v>23</v>
      </c>
      <c r="J189" s="1918">
        <v>23</v>
      </c>
      <c r="K189" s="1918">
        <v>23</v>
      </c>
      <c r="L189" s="1939">
        <v>23</v>
      </c>
      <c r="M189" s="1828" t="s">
        <v>36</v>
      </c>
      <c r="N189" s="1828" t="s">
        <v>36</v>
      </c>
      <c r="O189" s="1828" t="s">
        <v>36</v>
      </c>
      <c r="P189" s="1828" t="s">
        <v>36</v>
      </c>
      <c r="Q189" s="1828" t="s">
        <v>36</v>
      </c>
      <c r="R189" s="1828"/>
      <c r="S189" s="1828"/>
      <c r="T189" s="1828">
        <v>21</v>
      </c>
      <c r="U189" s="1828">
        <v>21</v>
      </c>
      <c r="V189" s="1828">
        <v>21</v>
      </c>
      <c r="W189" s="1939">
        <v>21</v>
      </c>
      <c r="X189" s="1918">
        <v>21</v>
      </c>
      <c r="Y189" s="1918">
        <v>21</v>
      </c>
      <c r="Z189" s="1939">
        <v>21</v>
      </c>
      <c r="AA189" s="1828" t="s">
        <v>36</v>
      </c>
      <c r="AB189" s="1828" t="s">
        <v>36</v>
      </c>
      <c r="AC189" s="1828" t="s">
        <v>36</v>
      </c>
      <c r="AD189" s="1828" t="s">
        <v>36</v>
      </c>
      <c r="AE189" s="1828" t="s">
        <v>36</v>
      </c>
      <c r="AF189" s="1828"/>
      <c r="AG189" s="2016"/>
      <c r="AH189" s="67"/>
      <c r="AI189" s="67"/>
    </row>
    <row r="190" spans="1:38" ht="22.35" customHeight="1" x14ac:dyDescent="0.2">
      <c r="A190" s="1827">
        <v>3</v>
      </c>
      <c r="B190" s="870" t="s">
        <v>263</v>
      </c>
      <c r="C190" s="1918" t="s">
        <v>36</v>
      </c>
      <c r="D190" s="1918"/>
      <c r="E190" s="1918"/>
      <c r="F190" s="1937">
        <v>21</v>
      </c>
      <c r="G190" s="2695">
        <v>21</v>
      </c>
      <c r="H190" s="2695">
        <v>21</v>
      </c>
      <c r="I190" s="2696">
        <v>21</v>
      </c>
      <c r="J190" s="2696">
        <v>21</v>
      </c>
      <c r="K190" s="2696">
        <v>21</v>
      </c>
      <c r="L190" s="2696">
        <v>21</v>
      </c>
      <c r="M190" s="1831" t="s">
        <v>36</v>
      </c>
      <c r="N190" s="1831" t="s">
        <v>36</v>
      </c>
      <c r="O190" s="1831" t="s">
        <v>36</v>
      </c>
      <c r="P190" s="1918" t="s">
        <v>36</v>
      </c>
      <c r="Q190" s="1918" t="s">
        <v>36</v>
      </c>
      <c r="R190" s="2015"/>
      <c r="S190" s="2015"/>
      <c r="T190" s="1918">
        <v>22</v>
      </c>
      <c r="U190" s="1828">
        <v>22</v>
      </c>
      <c r="V190" s="1828">
        <v>22</v>
      </c>
      <c r="W190" s="1939">
        <v>22</v>
      </c>
      <c r="X190" s="1918">
        <v>22</v>
      </c>
      <c r="Y190" s="1918">
        <v>22</v>
      </c>
      <c r="Z190" s="1939">
        <v>22</v>
      </c>
      <c r="AA190" s="1918" t="s">
        <v>36</v>
      </c>
      <c r="AB190" s="1918" t="s">
        <v>36</v>
      </c>
      <c r="AC190" s="1918" t="s">
        <v>36</v>
      </c>
      <c r="AD190" s="1918" t="s">
        <v>36</v>
      </c>
      <c r="AE190" s="1918" t="s">
        <v>36</v>
      </c>
      <c r="AF190" s="1918"/>
      <c r="AG190" s="2016"/>
      <c r="AH190" s="67"/>
      <c r="AI190" s="67"/>
    </row>
    <row r="191" spans="1:38" ht="22.35" customHeight="1" x14ac:dyDescent="0.2">
      <c r="A191" s="1827">
        <v>4</v>
      </c>
      <c r="B191" s="2350" t="s">
        <v>424</v>
      </c>
      <c r="C191" s="1918">
        <v>21</v>
      </c>
      <c r="D191" s="1918">
        <v>21</v>
      </c>
      <c r="E191" s="1939">
        <v>21</v>
      </c>
      <c r="F191" s="1918" t="s">
        <v>36</v>
      </c>
      <c r="G191" s="1918" t="s">
        <v>36</v>
      </c>
      <c r="H191" s="1918" t="s">
        <v>36</v>
      </c>
      <c r="I191" s="1918" t="s">
        <v>36</v>
      </c>
      <c r="J191" s="2697" t="s">
        <v>36</v>
      </c>
      <c r="K191" s="2697">
        <v>22</v>
      </c>
      <c r="L191" s="2697">
        <v>22</v>
      </c>
      <c r="M191" s="1918">
        <v>22</v>
      </c>
      <c r="N191" s="1918">
        <v>22</v>
      </c>
      <c r="O191" s="1831">
        <v>22</v>
      </c>
      <c r="P191" s="1831">
        <v>22</v>
      </c>
      <c r="Q191" s="1831">
        <v>22</v>
      </c>
      <c r="R191" s="1831">
        <v>22</v>
      </c>
      <c r="S191" s="1831">
        <v>22</v>
      </c>
      <c r="T191" s="1831" t="s">
        <v>36</v>
      </c>
      <c r="U191" s="2563" t="s">
        <v>32</v>
      </c>
      <c r="V191" s="1831" t="s">
        <v>36</v>
      </c>
      <c r="W191" s="1831" t="s">
        <v>36</v>
      </c>
      <c r="X191" s="1831" t="s">
        <v>36</v>
      </c>
      <c r="Y191" s="1918"/>
      <c r="Z191" s="1918"/>
      <c r="AA191" s="1918">
        <v>23</v>
      </c>
      <c r="AB191" s="1918">
        <v>23</v>
      </c>
      <c r="AC191" s="1918">
        <v>23</v>
      </c>
      <c r="AD191" s="1939">
        <v>23</v>
      </c>
      <c r="AE191" s="1918">
        <v>23</v>
      </c>
      <c r="AF191" s="1918">
        <v>23</v>
      </c>
      <c r="AG191" s="1832">
        <v>23</v>
      </c>
      <c r="AH191" s="67"/>
      <c r="AI191" s="67"/>
    </row>
    <row r="192" spans="1:38" ht="22.35" customHeight="1" x14ac:dyDescent="0.2">
      <c r="A192" s="1827">
        <v>5</v>
      </c>
      <c r="B192" s="1691" t="s">
        <v>174</v>
      </c>
      <c r="C192" s="1918">
        <v>22</v>
      </c>
      <c r="D192" s="1918">
        <v>22</v>
      </c>
      <c r="E192" s="1939">
        <v>22</v>
      </c>
      <c r="F192" s="2698" t="s">
        <v>36</v>
      </c>
      <c r="G192" s="1921" t="s">
        <v>36</v>
      </c>
      <c r="H192" s="1918" t="s">
        <v>36</v>
      </c>
      <c r="I192" s="1918" t="s">
        <v>36</v>
      </c>
      <c r="J192" s="1918" t="s">
        <v>36</v>
      </c>
      <c r="K192" s="1918"/>
      <c r="L192" s="1918"/>
      <c r="M192" s="1918">
        <v>23</v>
      </c>
      <c r="N192" s="1918">
        <v>23</v>
      </c>
      <c r="O192" s="1918">
        <v>23</v>
      </c>
      <c r="P192" s="1939">
        <v>23</v>
      </c>
      <c r="Q192" s="1918">
        <v>23</v>
      </c>
      <c r="R192" s="1918">
        <v>23</v>
      </c>
      <c r="S192" s="1939">
        <v>23</v>
      </c>
      <c r="T192" s="1918" t="s">
        <v>36</v>
      </c>
      <c r="U192" s="1918" t="s">
        <v>36</v>
      </c>
      <c r="V192" s="1918" t="s">
        <v>36</v>
      </c>
      <c r="W192" s="1918" t="s">
        <v>36</v>
      </c>
      <c r="X192" s="1918" t="s">
        <v>36</v>
      </c>
      <c r="Y192" s="1918"/>
      <c r="Z192" s="1918"/>
      <c r="AA192" s="1918">
        <v>21</v>
      </c>
      <c r="AB192" s="1918">
        <v>21</v>
      </c>
      <c r="AC192" s="1828">
        <v>21</v>
      </c>
      <c r="AD192" s="1828">
        <v>21</v>
      </c>
      <c r="AE192" s="1828">
        <v>21</v>
      </c>
      <c r="AF192" s="1918">
        <v>21</v>
      </c>
      <c r="AG192" s="1832">
        <v>21</v>
      </c>
      <c r="AH192" s="67"/>
      <c r="AI192" s="67"/>
    </row>
    <row r="193" spans="1:35" ht="22.35" customHeight="1" thickBot="1" x14ac:dyDescent="0.25">
      <c r="A193" s="1833">
        <v>6</v>
      </c>
      <c r="B193" s="342" t="s">
        <v>0</v>
      </c>
      <c r="C193" s="335">
        <v>23</v>
      </c>
      <c r="D193" s="335">
        <v>23</v>
      </c>
      <c r="E193" s="1834">
        <v>23</v>
      </c>
      <c r="F193" s="335" t="s">
        <v>36</v>
      </c>
      <c r="G193" s="335" t="s">
        <v>36</v>
      </c>
      <c r="H193" s="2116" t="s">
        <v>36</v>
      </c>
      <c r="I193" s="2116" t="s">
        <v>36</v>
      </c>
      <c r="J193" s="2116" t="s">
        <v>36</v>
      </c>
      <c r="K193" s="2116"/>
      <c r="L193" s="2116"/>
      <c r="M193" s="2116">
        <v>21</v>
      </c>
      <c r="N193" s="1835">
        <v>21</v>
      </c>
      <c r="O193" s="1835">
        <v>21</v>
      </c>
      <c r="P193" s="1835">
        <v>21</v>
      </c>
      <c r="Q193" s="1835">
        <v>21</v>
      </c>
      <c r="R193" s="1835">
        <v>21</v>
      </c>
      <c r="S193" s="1835">
        <v>21</v>
      </c>
      <c r="T193" s="1835" t="s">
        <v>36</v>
      </c>
      <c r="U193" s="335" t="s">
        <v>36</v>
      </c>
      <c r="V193" s="335" t="s">
        <v>36</v>
      </c>
      <c r="W193" s="335" t="s">
        <v>36</v>
      </c>
      <c r="X193" s="335" t="s">
        <v>36</v>
      </c>
      <c r="Y193" s="335"/>
      <c r="Z193" s="335"/>
      <c r="AA193" s="335">
        <v>22</v>
      </c>
      <c r="AB193" s="2117">
        <v>22</v>
      </c>
      <c r="AC193" s="2117">
        <v>22</v>
      </c>
      <c r="AD193" s="1834">
        <v>22</v>
      </c>
      <c r="AE193" s="335">
        <v>22</v>
      </c>
      <c r="AF193" s="335">
        <v>22</v>
      </c>
      <c r="AG193" s="2019">
        <v>22</v>
      </c>
      <c r="AH193" s="67"/>
      <c r="AI193" s="67"/>
    </row>
    <row r="194" spans="1:35" ht="22.35" customHeight="1" x14ac:dyDescent="0.2">
      <c r="A194" s="130"/>
      <c r="B194" s="128"/>
      <c r="C194" s="129"/>
      <c r="D194" s="129"/>
      <c r="E194" s="141"/>
      <c r="F194" s="129"/>
      <c r="G194" s="129"/>
      <c r="H194" s="146"/>
      <c r="I194" s="146"/>
      <c r="J194" s="146"/>
      <c r="K194" s="146"/>
      <c r="L194" s="146"/>
      <c r="M194" s="146"/>
      <c r="N194" s="126"/>
      <c r="O194" s="126"/>
      <c r="P194" s="141"/>
      <c r="Q194" s="129"/>
      <c r="R194" s="129"/>
      <c r="S194" s="141"/>
      <c r="T194" s="129"/>
      <c r="U194" s="129"/>
      <c r="V194" s="129"/>
      <c r="W194" s="129"/>
      <c r="X194" s="129"/>
      <c r="Y194" s="129"/>
      <c r="Z194" s="129"/>
      <c r="AA194" s="129"/>
      <c r="AB194" s="126"/>
      <c r="AC194" s="126"/>
      <c r="AD194" s="141"/>
      <c r="AE194" s="129"/>
      <c r="AF194" s="129"/>
      <c r="AG194" s="141"/>
      <c r="AH194" s="67"/>
      <c r="AI194" s="67"/>
    </row>
    <row r="195" spans="1:35" ht="22.35" customHeight="1" x14ac:dyDescent="0.2">
      <c r="A195" s="69"/>
      <c r="B195" s="70"/>
      <c r="C195" s="121"/>
      <c r="D195" s="121"/>
      <c r="E195" s="107"/>
      <c r="F195" s="121"/>
      <c r="G195" s="121"/>
      <c r="H195" s="121"/>
      <c r="I195" s="121"/>
      <c r="J195" s="121"/>
      <c r="K195" s="121"/>
      <c r="L195" s="121"/>
      <c r="M195" s="121"/>
      <c r="N195" s="121"/>
      <c r="O195" s="121"/>
      <c r="P195" s="107"/>
      <c r="Q195" s="121"/>
      <c r="R195" s="121"/>
      <c r="S195" s="107"/>
      <c r="T195" s="121"/>
      <c r="U195" s="121"/>
      <c r="V195" s="121"/>
      <c r="W195" s="121"/>
      <c r="X195" s="121"/>
      <c r="Y195" s="121"/>
      <c r="Z195" s="121"/>
      <c r="AA195" s="121"/>
      <c r="AB195" s="121"/>
      <c r="AC195" s="122"/>
      <c r="AD195" s="122"/>
      <c r="AE195" s="122"/>
      <c r="AF195" s="121"/>
      <c r="AG195" s="107"/>
      <c r="AH195" s="67"/>
      <c r="AI195" s="67"/>
    </row>
    <row r="196" spans="1:35" ht="22.35" customHeight="1" thickBot="1" x14ac:dyDescent="0.25">
      <c r="A196" s="104" t="s">
        <v>266</v>
      </c>
      <c r="D196" s="48"/>
      <c r="E196" s="48"/>
      <c r="F196" s="48"/>
      <c r="G196" s="65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</row>
    <row r="197" spans="1:35" ht="22.35" customHeight="1" x14ac:dyDescent="0.2">
      <c r="A197" s="1"/>
      <c r="B197" s="2311" t="s">
        <v>235</v>
      </c>
      <c r="C197" s="2654"/>
      <c r="D197" s="2676" t="s">
        <v>97</v>
      </c>
      <c r="E197" s="2574"/>
      <c r="F197" s="2649"/>
      <c r="G197" s="2654"/>
      <c r="H197" s="2676" t="s">
        <v>98</v>
      </c>
      <c r="I197" s="2574"/>
      <c r="J197" s="2649"/>
      <c r="K197" s="2654"/>
      <c r="L197" s="2676" t="s">
        <v>99</v>
      </c>
      <c r="M197" s="2574"/>
      <c r="N197" s="2649"/>
      <c r="O197" s="2654"/>
      <c r="P197" s="2676" t="s">
        <v>100</v>
      </c>
      <c r="Q197" s="2574"/>
      <c r="R197" s="2649"/>
      <c r="S197" s="2654"/>
      <c r="T197" s="2676" t="s">
        <v>101</v>
      </c>
      <c r="U197" s="2574"/>
      <c r="V197" s="2649"/>
      <c r="W197" s="2654"/>
      <c r="X197" s="2676" t="s">
        <v>102</v>
      </c>
      <c r="Y197" s="2574"/>
      <c r="Z197" s="2649"/>
      <c r="AA197" s="2654"/>
      <c r="AB197" s="2676" t="s">
        <v>103</v>
      </c>
      <c r="AC197" s="2574"/>
      <c r="AD197" s="2574"/>
      <c r="AE197" s="2679" t="s">
        <v>104</v>
      </c>
      <c r="AF197" s="2574"/>
      <c r="AG197" s="2574"/>
      <c r="AH197" s="2574"/>
      <c r="AI197" s="2575"/>
    </row>
    <row r="198" spans="1:35" ht="22.35" customHeight="1" x14ac:dyDescent="0.2">
      <c r="A198" s="1"/>
      <c r="B198" s="1786" t="s">
        <v>210</v>
      </c>
      <c r="C198" s="1643" t="s">
        <v>236</v>
      </c>
      <c r="D198" s="1501"/>
      <c r="E198" s="1501"/>
      <c r="F198" s="1789"/>
      <c r="G198" s="1643" t="s">
        <v>236</v>
      </c>
      <c r="H198" s="1501"/>
      <c r="I198" s="1501"/>
      <c r="J198" s="1789"/>
      <c r="K198" s="1643" t="s">
        <v>236</v>
      </c>
      <c r="L198" s="1501"/>
      <c r="M198" s="1501"/>
      <c r="N198" s="1789"/>
      <c r="O198" s="1643" t="s">
        <v>267</v>
      </c>
      <c r="P198" s="1501"/>
      <c r="Q198" s="1501"/>
      <c r="R198" s="1789"/>
      <c r="S198" s="1643" t="s">
        <v>222</v>
      </c>
      <c r="T198" s="1501"/>
      <c r="U198" s="1501"/>
      <c r="V198" s="1789"/>
      <c r="W198" s="1838"/>
      <c r="X198" s="1839"/>
      <c r="Y198" s="1839"/>
      <c r="Z198" s="1791"/>
      <c r="AA198" s="1787"/>
      <c r="AB198" s="1501"/>
      <c r="AC198" s="1501"/>
      <c r="AD198" s="1644"/>
      <c r="AE198" s="1792">
        <v>27</v>
      </c>
      <c r="AF198" s="1501"/>
      <c r="AG198" s="1501"/>
      <c r="AH198" s="1644"/>
      <c r="AI198" s="1510"/>
    </row>
    <row r="199" spans="1:35" ht="22.35" customHeight="1" x14ac:dyDescent="0.2">
      <c r="A199" s="1"/>
      <c r="B199" s="1786" t="s">
        <v>214</v>
      </c>
      <c r="C199" s="1643" t="s">
        <v>268</v>
      </c>
      <c r="D199" s="1501"/>
      <c r="E199" s="1501"/>
      <c r="F199" s="1789"/>
      <c r="G199" s="1643" t="s">
        <v>268</v>
      </c>
      <c r="H199" s="1501"/>
      <c r="I199" s="1501"/>
      <c r="J199" s="1789"/>
      <c r="K199" s="1643" t="s">
        <v>268</v>
      </c>
      <c r="L199" s="1501"/>
      <c r="M199" s="1501"/>
      <c r="N199" s="1789"/>
      <c r="O199" s="1643" t="s">
        <v>268</v>
      </c>
      <c r="P199" s="1501"/>
      <c r="Q199" s="1501"/>
      <c r="R199" s="1789"/>
      <c r="S199" s="1643" t="s">
        <v>236</v>
      </c>
      <c r="T199" s="1501"/>
      <c r="U199" s="1501"/>
      <c r="V199" s="1789"/>
      <c r="W199" s="1643"/>
      <c r="X199" s="1501"/>
      <c r="Y199" s="1501"/>
      <c r="Z199" s="1789"/>
      <c r="AA199" s="1501"/>
      <c r="AB199" s="1501"/>
      <c r="AC199" s="1501"/>
      <c r="AD199" s="1644"/>
      <c r="AE199" s="1792">
        <v>39</v>
      </c>
      <c r="AF199" s="1501"/>
      <c r="AG199" s="1501"/>
      <c r="AH199" s="1644"/>
      <c r="AI199" s="1510"/>
    </row>
    <row r="200" spans="1:35" ht="22.35" customHeight="1" x14ac:dyDescent="0.2">
      <c r="A200" s="1"/>
      <c r="B200" s="1786" t="s">
        <v>221</v>
      </c>
      <c r="C200" s="1643" t="s">
        <v>268</v>
      </c>
      <c r="D200" s="1501"/>
      <c r="E200" s="1501"/>
      <c r="F200" s="1789"/>
      <c r="G200" s="1643" t="s">
        <v>268</v>
      </c>
      <c r="H200" s="1501"/>
      <c r="I200" s="1501"/>
      <c r="J200" s="1789"/>
      <c r="K200" s="1643" t="s">
        <v>268</v>
      </c>
      <c r="L200" s="1501"/>
      <c r="M200" s="1501"/>
      <c r="N200" s="1789"/>
      <c r="O200" s="1643" t="s">
        <v>268</v>
      </c>
      <c r="P200" s="1501"/>
      <c r="Q200" s="1501"/>
      <c r="R200" s="1789"/>
      <c r="S200" s="1643" t="s">
        <v>268</v>
      </c>
      <c r="T200" s="1501"/>
      <c r="U200" s="1501"/>
      <c r="V200" s="1789"/>
      <c r="W200" s="1645" t="s">
        <v>269</v>
      </c>
      <c r="X200" s="1514"/>
      <c r="Y200" s="1514"/>
      <c r="Z200" s="1796"/>
      <c r="AA200" s="1794"/>
      <c r="AB200" s="1514"/>
      <c r="AC200" s="1514"/>
      <c r="AD200" s="1646"/>
      <c r="AE200" s="1792">
        <v>45</v>
      </c>
      <c r="AF200" s="1501"/>
      <c r="AG200" s="1501"/>
      <c r="AH200" s="1644"/>
      <c r="AI200" s="1510"/>
    </row>
    <row r="201" spans="1:35" ht="22.35" customHeight="1" thickBot="1" x14ac:dyDescent="0.25">
      <c r="A201" s="1"/>
      <c r="B201" s="148" t="s">
        <v>223</v>
      </c>
      <c r="C201" s="1822"/>
      <c r="D201" s="1588"/>
      <c r="E201" s="1588"/>
      <c r="F201" s="1824"/>
      <c r="G201" s="1822"/>
      <c r="H201" s="1588"/>
      <c r="I201" s="1588"/>
      <c r="J201" s="1824"/>
      <c r="K201" s="1822"/>
      <c r="L201" s="1588"/>
      <c r="M201" s="1588"/>
      <c r="N201" s="1824"/>
      <c r="O201" s="1822"/>
      <c r="P201" s="1588"/>
      <c r="Q201" s="1588"/>
      <c r="R201" s="1824"/>
      <c r="S201" s="1822"/>
      <c r="T201" s="1588"/>
      <c r="U201" s="1588"/>
      <c r="V201" s="1807"/>
      <c r="W201" s="1822"/>
      <c r="X201" s="1807"/>
      <c r="Y201" s="1588"/>
      <c r="Z201" s="1824"/>
      <c r="AA201" s="1822"/>
      <c r="AB201" s="1807"/>
      <c r="AC201" s="1588"/>
      <c r="AD201" s="1824"/>
      <c r="AE201" s="1840"/>
      <c r="AF201" s="1588"/>
      <c r="AG201" s="1588"/>
      <c r="AH201" s="1807"/>
      <c r="AI201" s="1595"/>
    </row>
    <row r="202" spans="1:35" ht="22.35" customHeight="1" x14ac:dyDescent="0.2">
      <c r="A202" s="68"/>
      <c r="B202" s="1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</row>
    <row r="203" spans="1:35" ht="22.35" customHeight="1" thickBot="1" x14ac:dyDescent="0.25">
      <c r="A203" s="1776"/>
      <c r="B203" s="1597" t="s">
        <v>29</v>
      </c>
      <c r="C203" s="1566">
        <v>1</v>
      </c>
      <c r="D203" s="1598">
        <v>2</v>
      </c>
      <c r="E203" s="1598">
        <v>3</v>
      </c>
      <c r="F203" s="1566">
        <v>4</v>
      </c>
      <c r="G203" s="1566">
        <v>5</v>
      </c>
      <c r="H203" s="1566">
        <v>6</v>
      </c>
      <c r="I203" s="1566">
        <v>7</v>
      </c>
      <c r="J203" s="1566">
        <v>8</v>
      </c>
      <c r="K203" s="1598">
        <v>9</v>
      </c>
      <c r="L203" s="1598">
        <v>10</v>
      </c>
      <c r="M203" s="1566">
        <v>11</v>
      </c>
      <c r="N203" s="1566">
        <v>12</v>
      </c>
      <c r="O203" s="1566">
        <v>13</v>
      </c>
      <c r="P203" s="1566">
        <v>14</v>
      </c>
      <c r="Q203" s="1566">
        <v>15</v>
      </c>
      <c r="R203" s="1598">
        <v>16</v>
      </c>
      <c r="S203" s="1598">
        <v>17</v>
      </c>
      <c r="T203" s="1566">
        <v>18</v>
      </c>
      <c r="U203" s="1566">
        <v>19</v>
      </c>
      <c r="V203" s="1566">
        <v>20</v>
      </c>
      <c r="W203" s="1566">
        <v>21</v>
      </c>
      <c r="X203" s="1566">
        <v>22</v>
      </c>
      <c r="Y203" s="1598">
        <v>23</v>
      </c>
      <c r="Z203" s="1598">
        <v>24</v>
      </c>
      <c r="AA203" s="1598">
        <v>25</v>
      </c>
      <c r="AB203" s="1598">
        <v>26</v>
      </c>
      <c r="AC203" s="1566">
        <v>27</v>
      </c>
      <c r="AD203" s="1566">
        <v>28</v>
      </c>
      <c r="AE203" s="1566">
        <v>29</v>
      </c>
      <c r="AF203" s="1598">
        <v>30</v>
      </c>
      <c r="AG203" s="2576">
        <v>31</v>
      </c>
      <c r="AH203" s="111"/>
      <c r="AI203" s="112"/>
    </row>
    <row r="204" spans="1:35" ht="22.35" customHeight="1" x14ac:dyDescent="0.2">
      <c r="A204" s="2655">
        <v>1</v>
      </c>
      <c r="B204" s="2699" t="s">
        <v>270</v>
      </c>
      <c r="C204" s="2546" t="s">
        <v>32</v>
      </c>
      <c r="D204" s="2546"/>
      <c r="E204" s="2546"/>
      <c r="F204" s="2546" t="s">
        <v>32</v>
      </c>
      <c r="G204" s="2572" t="s">
        <v>32</v>
      </c>
      <c r="H204" s="2546" t="s">
        <v>32</v>
      </c>
      <c r="I204" s="2572" t="s">
        <v>32</v>
      </c>
      <c r="J204" s="2572" t="s">
        <v>32</v>
      </c>
      <c r="K204" s="2572"/>
      <c r="L204" s="2546"/>
      <c r="M204" s="2546" t="s">
        <v>32</v>
      </c>
      <c r="N204" s="2546" t="s">
        <v>32</v>
      </c>
      <c r="O204" s="2546" t="s">
        <v>32</v>
      </c>
      <c r="P204" s="2546" t="s">
        <v>32</v>
      </c>
      <c r="Q204" s="2700" t="s">
        <v>32</v>
      </c>
      <c r="R204" s="2546"/>
      <c r="S204" s="2546"/>
      <c r="T204" s="2546" t="s">
        <v>32</v>
      </c>
      <c r="U204" s="2546" t="s">
        <v>32</v>
      </c>
      <c r="V204" s="2546" t="s">
        <v>32</v>
      </c>
      <c r="W204" s="2546" t="s">
        <v>32</v>
      </c>
      <c r="X204" s="2546" t="s">
        <v>32</v>
      </c>
      <c r="Y204" s="2546"/>
      <c r="Z204" s="2546"/>
      <c r="AA204" s="2546" t="s">
        <v>32</v>
      </c>
      <c r="AB204" s="2572" t="s">
        <v>32</v>
      </c>
      <c r="AC204" s="2546" t="s">
        <v>32</v>
      </c>
      <c r="AD204" s="2572" t="s">
        <v>32</v>
      </c>
      <c r="AE204" s="2572" t="s">
        <v>32</v>
      </c>
      <c r="AF204" s="2572"/>
      <c r="AG204" s="2549"/>
      <c r="AH204" s="133"/>
      <c r="AI204" s="117"/>
    </row>
    <row r="205" spans="1:35" ht="22.35" customHeight="1" x14ac:dyDescent="0.2">
      <c r="A205" s="1751">
        <v>2</v>
      </c>
      <c r="B205" s="1842" t="s">
        <v>271</v>
      </c>
      <c r="C205" s="1535" t="s">
        <v>54</v>
      </c>
      <c r="D205" s="1535" t="s">
        <v>54</v>
      </c>
      <c r="E205" s="1535"/>
      <c r="F205" s="1535" t="s">
        <v>272</v>
      </c>
      <c r="G205" s="1550" t="s">
        <v>272</v>
      </c>
      <c r="H205" s="1535" t="s">
        <v>272</v>
      </c>
      <c r="I205" s="1535" t="s">
        <v>272</v>
      </c>
      <c r="J205" s="1535" t="s">
        <v>36</v>
      </c>
      <c r="K205" s="1535"/>
      <c r="L205" s="1535"/>
      <c r="M205" s="1535" t="s">
        <v>273</v>
      </c>
      <c r="N205" s="1535" t="s">
        <v>273</v>
      </c>
      <c r="O205" s="1535" t="s">
        <v>273</v>
      </c>
      <c r="P205" s="1535" t="s">
        <v>273</v>
      </c>
      <c r="Q205" s="1535" t="s">
        <v>273</v>
      </c>
      <c r="R205" s="1661"/>
      <c r="S205" s="1535"/>
      <c r="T205" s="1535" t="s">
        <v>54</v>
      </c>
      <c r="U205" s="1535" t="s">
        <v>54</v>
      </c>
      <c r="V205" s="1535" t="s">
        <v>54</v>
      </c>
      <c r="W205" s="1535" t="s">
        <v>54</v>
      </c>
      <c r="X205" s="1535" t="s">
        <v>54</v>
      </c>
      <c r="Y205" s="1535" t="s">
        <v>54</v>
      </c>
      <c r="Z205" s="1535"/>
      <c r="AA205" s="1535" t="s">
        <v>272</v>
      </c>
      <c r="AB205" s="1550" t="s">
        <v>272</v>
      </c>
      <c r="AC205" s="1535" t="s">
        <v>272</v>
      </c>
      <c r="AD205" s="1535" t="s">
        <v>272</v>
      </c>
      <c r="AE205" s="1535" t="s">
        <v>36</v>
      </c>
      <c r="AF205" s="1535"/>
      <c r="AG205" s="1606"/>
      <c r="AH205" s="133"/>
      <c r="AI205" s="117"/>
    </row>
    <row r="206" spans="1:35" ht="22.35" customHeight="1" x14ac:dyDescent="0.2">
      <c r="A206" s="1751">
        <v>3</v>
      </c>
      <c r="B206" s="1843" t="s">
        <v>274</v>
      </c>
      <c r="C206" s="1535" t="s">
        <v>36</v>
      </c>
      <c r="D206" s="1535"/>
      <c r="E206" s="1535"/>
      <c r="F206" s="1670" t="s">
        <v>273</v>
      </c>
      <c r="G206" s="1670" t="s">
        <v>273</v>
      </c>
      <c r="H206" s="1670" t="s">
        <v>273</v>
      </c>
      <c r="I206" s="1670" t="s">
        <v>273</v>
      </c>
      <c r="J206" s="1670" t="s">
        <v>273</v>
      </c>
      <c r="K206" s="1670"/>
      <c r="L206" s="1670"/>
      <c r="M206" s="1670" t="s">
        <v>54</v>
      </c>
      <c r="N206" s="1670" t="s">
        <v>54</v>
      </c>
      <c r="O206" s="1670" t="s">
        <v>54</v>
      </c>
      <c r="P206" s="1670" t="s">
        <v>54</v>
      </c>
      <c r="Q206" s="1670" t="s">
        <v>54</v>
      </c>
      <c r="R206" s="1670" t="s">
        <v>54</v>
      </c>
      <c r="S206" s="1670"/>
      <c r="T206" s="1535" t="s">
        <v>272</v>
      </c>
      <c r="U206" s="1550" t="s">
        <v>272</v>
      </c>
      <c r="V206" s="1535" t="s">
        <v>272</v>
      </c>
      <c r="W206" s="1535" t="s">
        <v>272</v>
      </c>
      <c r="X206" s="1535" t="s">
        <v>36</v>
      </c>
      <c r="Y206" s="1535"/>
      <c r="Z206" s="1535"/>
      <c r="AA206" s="1535" t="s">
        <v>273</v>
      </c>
      <c r="AB206" s="1535" t="s">
        <v>273</v>
      </c>
      <c r="AC206" s="1535" t="s">
        <v>273</v>
      </c>
      <c r="AD206" s="1535" t="s">
        <v>273</v>
      </c>
      <c r="AE206" s="1535" t="s">
        <v>273</v>
      </c>
      <c r="AF206" s="1535"/>
      <c r="AG206" s="1606"/>
      <c r="AH206" s="133"/>
      <c r="AI206" s="117"/>
    </row>
    <row r="207" spans="1:35" ht="22.35" customHeight="1" x14ac:dyDescent="0.2">
      <c r="A207" s="1751">
        <v>4</v>
      </c>
      <c r="B207" s="1843"/>
      <c r="C207" s="1526"/>
      <c r="D207" s="1526"/>
      <c r="E207" s="1535"/>
      <c r="F207" s="1535"/>
      <c r="G207" s="1535"/>
      <c r="H207" s="1535"/>
      <c r="I207" s="1535"/>
      <c r="J207" s="1535"/>
      <c r="K207" s="1535"/>
      <c r="L207" s="1535"/>
      <c r="M207" s="1535"/>
      <c r="N207" s="1535"/>
      <c r="O207" s="1535"/>
      <c r="P207" s="1535"/>
      <c r="Q207" s="1535"/>
      <c r="R207" s="1535"/>
      <c r="S207" s="1535"/>
      <c r="T207" s="1535"/>
      <c r="U207" s="1535"/>
      <c r="V207" s="1535"/>
      <c r="W207" s="1535"/>
      <c r="X207" s="1526"/>
      <c r="Y207" s="1526"/>
      <c r="Z207" s="1535"/>
      <c r="AA207" s="1535"/>
      <c r="AB207" s="1535"/>
      <c r="AC207" s="1535"/>
      <c r="AD207" s="1535"/>
      <c r="AE207" s="1535"/>
      <c r="AF207" s="1535"/>
      <c r="AG207" s="1606"/>
      <c r="AH207" s="133"/>
      <c r="AI207" s="117"/>
    </row>
    <row r="208" spans="1:35" ht="22.35" customHeight="1" thickBot="1" x14ac:dyDescent="0.25">
      <c r="A208" s="1751">
        <v>5</v>
      </c>
      <c r="B208" s="1843"/>
      <c r="C208" s="1535"/>
      <c r="D208" s="1535"/>
      <c r="E208" s="1535"/>
      <c r="F208" s="1535"/>
      <c r="G208" s="1535"/>
      <c r="H208" s="1535"/>
      <c r="I208" s="1535"/>
      <c r="J208" s="1535"/>
      <c r="K208" s="1535"/>
      <c r="L208" s="1535"/>
      <c r="M208" s="1535"/>
      <c r="N208" s="1535"/>
      <c r="O208" s="1535"/>
      <c r="P208" s="1535"/>
      <c r="Q208" s="1535"/>
      <c r="R208" s="1535"/>
      <c r="S208" s="1535"/>
      <c r="T208" s="1535"/>
      <c r="U208" s="1535"/>
      <c r="V208" s="1535"/>
      <c r="W208" s="1526"/>
      <c r="X208" s="1535"/>
      <c r="Y208" s="1535"/>
      <c r="Z208" s="1535"/>
      <c r="AA208" s="1535"/>
      <c r="AB208" s="1535"/>
      <c r="AC208" s="1535"/>
      <c r="AD208" s="1535"/>
      <c r="AE208" s="1535"/>
      <c r="AF208" s="1535"/>
      <c r="AG208" s="1606"/>
      <c r="AH208" s="133"/>
      <c r="AI208" s="117"/>
    </row>
    <row r="209" spans="1:36" ht="22.35" customHeight="1" x14ac:dyDescent="0.2">
      <c r="A209" s="1751">
        <v>6</v>
      </c>
      <c r="B209" s="1532" t="s">
        <v>278</v>
      </c>
      <c r="C209" s="1535" t="s">
        <v>32</v>
      </c>
      <c r="D209" s="1535"/>
      <c r="E209" s="1535"/>
      <c r="F209" s="2018"/>
      <c r="G209" s="1526" t="s">
        <v>32</v>
      </c>
      <c r="H209" s="1526" t="s">
        <v>32</v>
      </c>
      <c r="I209" s="1526" t="s">
        <v>32</v>
      </c>
      <c r="J209" s="1526" t="s">
        <v>32</v>
      </c>
      <c r="K209" s="1535"/>
      <c r="L209" s="1535"/>
      <c r="M209" s="2018" t="s">
        <v>32</v>
      </c>
      <c r="N209" s="1535" t="s">
        <v>32</v>
      </c>
      <c r="O209" s="1535" t="s">
        <v>32</v>
      </c>
      <c r="P209" s="2673" t="s">
        <v>32</v>
      </c>
      <c r="Q209" s="1535" t="s">
        <v>32</v>
      </c>
      <c r="R209" s="1536"/>
      <c r="S209" s="1535"/>
      <c r="T209" s="2018" t="s">
        <v>32</v>
      </c>
      <c r="U209" s="1535" t="s">
        <v>32</v>
      </c>
      <c r="V209" s="1535" t="s">
        <v>32</v>
      </c>
      <c r="W209" s="1535" t="s">
        <v>32</v>
      </c>
      <c r="X209" s="1535" t="s">
        <v>32</v>
      </c>
      <c r="Y209" s="1535"/>
      <c r="Z209" s="1535"/>
      <c r="AA209" s="1535"/>
      <c r="AB209" s="1526" t="s">
        <v>32</v>
      </c>
      <c r="AC209" s="2018" t="s">
        <v>32</v>
      </c>
      <c r="AD209" s="1526" t="s">
        <v>32</v>
      </c>
      <c r="AE209" s="2018" t="s">
        <v>32</v>
      </c>
      <c r="AF209" s="1535"/>
      <c r="AG209" s="1606"/>
      <c r="AH209" s="125"/>
      <c r="AI209" s="67"/>
    </row>
    <row r="210" spans="1:36" ht="22.35" customHeight="1" thickBot="1" x14ac:dyDescent="0.25">
      <c r="A210" s="1757"/>
      <c r="B210" s="1608"/>
      <c r="C210" s="1566"/>
      <c r="D210" s="1566"/>
      <c r="E210" s="1566"/>
      <c r="F210" s="1566"/>
      <c r="G210" s="1566"/>
      <c r="H210" s="1566"/>
      <c r="I210" s="1566"/>
      <c r="J210" s="1566"/>
      <c r="K210" s="1566"/>
      <c r="L210" s="1566"/>
      <c r="M210" s="1566"/>
      <c r="N210" s="1566"/>
      <c r="O210" s="1566"/>
      <c r="P210" s="1566"/>
      <c r="Q210" s="1566"/>
      <c r="R210" s="1566"/>
      <c r="S210" s="1566"/>
      <c r="T210" s="1566"/>
      <c r="U210" s="1566"/>
      <c r="V210" s="1566"/>
      <c r="W210" s="1566"/>
      <c r="X210" s="1566"/>
      <c r="Y210" s="1566"/>
      <c r="Z210" s="1566"/>
      <c r="AA210" s="1566"/>
      <c r="AB210" s="1566"/>
      <c r="AC210" s="1566"/>
      <c r="AD210" s="1566"/>
      <c r="AE210" s="1566"/>
      <c r="AF210" s="1566"/>
      <c r="AG210" s="1714"/>
      <c r="AH210" s="67"/>
      <c r="AI210" s="67"/>
    </row>
    <row r="211" spans="1:36" ht="22.35" customHeight="1" x14ac:dyDescent="0.2">
      <c r="A211" s="130"/>
      <c r="B211" s="128"/>
      <c r="C211" s="129"/>
      <c r="D211" s="129"/>
      <c r="E211" s="129"/>
      <c r="F211" s="129"/>
      <c r="G211" s="129"/>
      <c r="H211" s="129"/>
      <c r="I211" s="129"/>
      <c r="J211" s="129"/>
      <c r="K211" s="129"/>
      <c r="L211" s="129"/>
      <c r="M211" s="129"/>
      <c r="N211" s="129"/>
      <c r="O211" s="129"/>
      <c r="P211" s="129"/>
      <c r="Q211" s="129"/>
      <c r="R211" s="129"/>
      <c r="S211" s="129"/>
      <c r="T211" s="129"/>
      <c r="U211" s="129"/>
      <c r="V211" s="129"/>
      <c r="W211" s="129"/>
      <c r="X211" s="129"/>
      <c r="Y211" s="129"/>
      <c r="Z211" s="129"/>
      <c r="AA211" s="129"/>
      <c r="AB211" s="129"/>
      <c r="AC211" s="129"/>
      <c r="AD211" s="129"/>
      <c r="AE211" s="129"/>
      <c r="AF211" s="129"/>
      <c r="AG211" s="129"/>
      <c r="AH211" s="67"/>
      <c r="AI211" s="67"/>
    </row>
    <row r="212" spans="1:36" ht="22.35" customHeight="1" x14ac:dyDescent="0.2">
      <c r="A212" s="130"/>
      <c r="B212" s="128"/>
      <c r="C212" s="129"/>
      <c r="D212" s="129"/>
      <c r="E212" s="129"/>
      <c r="F212" s="129"/>
      <c r="G212" s="129"/>
      <c r="H212" s="129"/>
      <c r="I212" s="129"/>
      <c r="J212" s="129"/>
      <c r="K212" s="129"/>
      <c r="L212" s="129"/>
      <c r="M212" s="129"/>
      <c r="N212" s="129"/>
      <c r="O212" s="129"/>
      <c r="P212" s="129"/>
      <c r="Q212" s="129"/>
      <c r="R212" s="129"/>
      <c r="S212" s="129"/>
      <c r="T212" s="129"/>
      <c r="U212" s="129"/>
      <c r="V212" s="129"/>
      <c r="W212" s="129"/>
      <c r="X212" s="129"/>
      <c r="Y212" s="129"/>
      <c r="Z212" s="129"/>
      <c r="AA212" s="129"/>
      <c r="AB212" s="129"/>
      <c r="AC212" s="129"/>
      <c r="AD212" s="129"/>
      <c r="AE212" s="129"/>
      <c r="AF212" s="129"/>
      <c r="AG212" s="129"/>
      <c r="AH212" s="67"/>
      <c r="AI212" s="67"/>
    </row>
    <row r="213" spans="1:36" ht="22.35" customHeight="1" thickBot="1" x14ac:dyDescent="0.25">
      <c r="A213" s="98" t="s">
        <v>279</v>
      </c>
      <c r="B213" s="48"/>
      <c r="C213" s="66"/>
      <c r="D213" s="48"/>
      <c r="E213" s="48"/>
      <c r="F213" s="66"/>
      <c r="G213" s="48"/>
      <c r="H213" s="48"/>
      <c r="I213" s="66"/>
      <c r="J213" s="66"/>
      <c r="K213" s="48"/>
      <c r="L213" s="66"/>
      <c r="M213" s="48"/>
      <c r="N213" s="48"/>
      <c r="O213" s="66"/>
      <c r="P213" s="48"/>
      <c r="Q213" s="66"/>
      <c r="R213" s="66"/>
      <c r="S213" s="48"/>
      <c r="T213" s="48"/>
      <c r="U213" s="66"/>
      <c r="V213" s="48"/>
      <c r="W213" s="66"/>
      <c r="X213" s="66"/>
      <c r="Y213" s="48"/>
      <c r="Z213" s="48"/>
      <c r="AA213" s="48"/>
      <c r="AB213" s="48"/>
      <c r="AC213" s="48"/>
      <c r="AD213" s="48"/>
      <c r="AE213" s="66"/>
      <c r="AF213" s="48"/>
      <c r="AG213" s="48"/>
      <c r="AH213" s="67"/>
      <c r="AI213" s="67"/>
    </row>
    <row r="214" spans="1:36" ht="22.35" customHeight="1" x14ac:dyDescent="0.2">
      <c r="A214" s="69"/>
      <c r="B214" s="2701" t="s">
        <v>280</v>
      </c>
      <c r="C214" s="2702"/>
      <c r="D214" s="226" t="s">
        <v>97</v>
      </c>
      <c r="E214" s="227"/>
      <c r="F214" s="1413"/>
      <c r="G214" s="2703"/>
      <c r="H214" s="226" t="s">
        <v>98</v>
      </c>
      <c r="I214" s="227"/>
      <c r="J214" s="1413"/>
      <c r="K214" s="2703"/>
      <c r="L214" s="226" t="s">
        <v>99</v>
      </c>
      <c r="M214" s="227"/>
      <c r="N214" s="1413"/>
      <c r="O214" s="2703"/>
      <c r="P214" s="226" t="s">
        <v>100</v>
      </c>
      <c r="Q214" s="227"/>
      <c r="R214" s="1413"/>
      <c r="S214" s="2703"/>
      <c r="T214" s="226" t="s">
        <v>101</v>
      </c>
      <c r="U214" s="227"/>
      <c r="V214" s="1413"/>
      <c r="W214" s="2703"/>
      <c r="X214" s="226" t="s">
        <v>102</v>
      </c>
      <c r="Y214" s="227"/>
      <c r="Z214" s="1413"/>
      <c r="AA214" s="2703"/>
      <c r="AB214" s="226" t="s">
        <v>103</v>
      </c>
      <c r="AC214" s="227"/>
      <c r="AD214" s="227"/>
      <c r="AE214" s="2704" t="s">
        <v>104</v>
      </c>
      <c r="AF214" s="227"/>
      <c r="AG214" s="227"/>
      <c r="AH214" s="227"/>
      <c r="AI214" s="1416"/>
    </row>
    <row r="215" spans="1:36" ht="22.35" customHeight="1" x14ac:dyDescent="0.2">
      <c r="A215" s="69"/>
      <c r="B215" s="2173" t="s">
        <v>281</v>
      </c>
      <c r="C215" s="1046" t="s">
        <v>162</v>
      </c>
      <c r="D215" s="1047" t="s">
        <v>282</v>
      </c>
      <c r="E215" s="1048"/>
      <c r="F215" s="1049"/>
      <c r="G215" s="1050"/>
      <c r="H215" s="2119" t="s">
        <v>282</v>
      </c>
      <c r="I215" s="2120"/>
      <c r="J215" s="1049"/>
      <c r="K215" s="1050"/>
      <c r="L215" s="2119" t="s">
        <v>282</v>
      </c>
      <c r="M215" s="2120"/>
      <c r="N215" s="1049"/>
      <c r="O215" s="1050"/>
      <c r="P215" s="2119" t="s">
        <v>283</v>
      </c>
      <c r="Q215" s="2120"/>
      <c r="R215" s="1049"/>
      <c r="S215" s="1050"/>
      <c r="T215" s="2119" t="s">
        <v>284</v>
      </c>
      <c r="U215" s="2120"/>
      <c r="V215" s="1049"/>
      <c r="W215" s="1051"/>
      <c r="X215" s="2121"/>
      <c r="Y215" s="2121"/>
      <c r="Z215" s="1052"/>
      <c r="AA215" s="1051"/>
      <c r="AB215" s="2121"/>
      <c r="AC215" s="2121"/>
      <c r="AD215" s="2121"/>
      <c r="AE215" s="1051"/>
      <c r="AF215" s="2121"/>
      <c r="AG215" s="2121"/>
      <c r="AH215" s="2122"/>
      <c r="AI215" s="1053"/>
    </row>
    <row r="216" spans="1:36" ht="22.35" customHeight="1" x14ac:dyDescent="0.2">
      <c r="A216" s="69"/>
      <c r="B216" s="2173" t="s">
        <v>281</v>
      </c>
      <c r="C216" s="1046" t="s">
        <v>285</v>
      </c>
      <c r="D216" s="1047" t="s">
        <v>282</v>
      </c>
      <c r="E216" s="1048"/>
      <c r="F216" s="1049"/>
      <c r="G216" s="1050"/>
      <c r="H216" s="2119" t="s">
        <v>282</v>
      </c>
      <c r="I216" s="2120"/>
      <c r="J216" s="1049"/>
      <c r="K216" s="1050"/>
      <c r="L216" s="2119" t="s">
        <v>282</v>
      </c>
      <c r="M216" s="2120"/>
      <c r="N216" s="1049"/>
      <c r="O216" s="1050"/>
      <c r="P216" s="2119" t="s">
        <v>283</v>
      </c>
      <c r="Q216" s="2120"/>
      <c r="R216" s="1049"/>
      <c r="S216" s="1050"/>
      <c r="T216" s="2119" t="s">
        <v>284</v>
      </c>
      <c r="U216" s="2120"/>
      <c r="V216" s="1049"/>
      <c r="W216" s="1051"/>
      <c r="X216" s="2121"/>
      <c r="Y216" s="2121"/>
      <c r="Z216" s="1052"/>
      <c r="AA216" s="1051"/>
      <c r="AB216" s="2121"/>
      <c r="AC216" s="2121"/>
      <c r="AD216" s="2121"/>
      <c r="AE216" s="1051"/>
      <c r="AF216" s="2121"/>
      <c r="AG216" s="2121"/>
      <c r="AH216" s="2122"/>
      <c r="AI216" s="1053"/>
    </row>
    <row r="217" spans="1:36" ht="22.35" customHeight="1" x14ac:dyDescent="0.2">
      <c r="A217" s="69"/>
      <c r="B217" s="2173" t="s">
        <v>286</v>
      </c>
      <c r="C217" s="1046" t="s">
        <v>166</v>
      </c>
      <c r="D217" s="1047" t="s">
        <v>282</v>
      </c>
      <c r="E217" s="1048"/>
      <c r="F217" s="1049"/>
      <c r="G217" s="1050"/>
      <c r="H217" s="2119" t="s">
        <v>282</v>
      </c>
      <c r="I217" s="2120"/>
      <c r="J217" s="1049"/>
      <c r="K217" s="1050"/>
      <c r="L217" s="2119" t="s">
        <v>282</v>
      </c>
      <c r="M217" s="2120"/>
      <c r="N217" s="1049"/>
      <c r="O217" s="1050"/>
      <c r="P217" s="2119" t="s">
        <v>287</v>
      </c>
      <c r="Q217" s="2120"/>
      <c r="R217" s="1049"/>
      <c r="S217" s="1050"/>
      <c r="T217" s="2119" t="s">
        <v>284</v>
      </c>
      <c r="U217" s="2120"/>
      <c r="V217" s="1049"/>
      <c r="W217" s="1051"/>
      <c r="X217" s="2121"/>
      <c r="Y217" s="2121"/>
      <c r="Z217" s="1052"/>
      <c r="AA217" s="1051"/>
      <c r="AB217" s="2121"/>
      <c r="AC217" s="2121"/>
      <c r="AD217" s="2121"/>
      <c r="AE217" s="1051"/>
      <c r="AF217" s="2121"/>
      <c r="AG217" s="2121"/>
      <c r="AH217" s="2122"/>
      <c r="AI217" s="1053"/>
    </row>
    <row r="218" spans="1:36" ht="22.35" customHeight="1" x14ac:dyDescent="0.2">
      <c r="A218" s="69"/>
      <c r="B218" s="2173" t="s">
        <v>288</v>
      </c>
      <c r="C218" s="1046" t="s">
        <v>153</v>
      </c>
      <c r="D218" s="1047" t="s">
        <v>282</v>
      </c>
      <c r="E218" s="1048"/>
      <c r="F218" s="1049"/>
      <c r="G218" s="1050"/>
      <c r="H218" s="2119" t="s">
        <v>282</v>
      </c>
      <c r="I218" s="2120"/>
      <c r="J218" s="1049"/>
      <c r="K218" s="1050"/>
      <c r="L218" s="2119" t="s">
        <v>282</v>
      </c>
      <c r="M218" s="2120"/>
      <c r="N218" s="1049"/>
      <c r="O218" s="1050"/>
      <c r="P218" s="2119" t="s">
        <v>283</v>
      </c>
      <c r="Q218" s="2120"/>
      <c r="R218" s="1049"/>
      <c r="S218" s="1050"/>
      <c r="T218" s="2119" t="s">
        <v>284</v>
      </c>
      <c r="U218" s="2120"/>
      <c r="V218" s="1049"/>
      <c r="W218" s="1051"/>
      <c r="X218" s="2121"/>
      <c r="Y218" s="2121"/>
      <c r="Z218" s="1052"/>
      <c r="AA218" s="1051"/>
      <c r="AB218" s="2121"/>
      <c r="AC218" s="2121"/>
      <c r="AD218" s="2121"/>
      <c r="AE218" s="1051"/>
      <c r="AF218" s="2121"/>
      <c r="AG218" s="2121"/>
      <c r="AH218" s="2122"/>
      <c r="AI218" s="1053"/>
    </row>
    <row r="219" spans="1:36" ht="22.35" customHeight="1" x14ac:dyDescent="0.2">
      <c r="A219" s="69"/>
      <c r="B219" s="2173" t="s">
        <v>295</v>
      </c>
      <c r="C219" s="1046" t="s">
        <v>296</v>
      </c>
      <c r="D219" s="1047" t="s">
        <v>282</v>
      </c>
      <c r="E219" s="1048"/>
      <c r="F219" s="1049"/>
      <c r="G219" s="1050"/>
      <c r="H219" s="2119" t="s">
        <v>282</v>
      </c>
      <c r="I219" s="2120"/>
      <c r="J219" s="1049"/>
      <c r="K219" s="1050"/>
      <c r="L219" s="2119" t="s">
        <v>282</v>
      </c>
      <c r="M219" s="2120"/>
      <c r="N219" s="1049"/>
      <c r="O219" s="1050"/>
      <c r="P219" s="2119" t="s">
        <v>282</v>
      </c>
      <c r="Q219" s="2120"/>
      <c r="R219" s="1049"/>
      <c r="S219" s="1050"/>
      <c r="T219" s="2119" t="s">
        <v>291</v>
      </c>
      <c r="U219" s="2120"/>
      <c r="V219" s="1049"/>
      <c r="W219" s="1051"/>
      <c r="X219" s="2121"/>
      <c r="Y219" s="2121"/>
      <c r="Z219" s="1052"/>
      <c r="AA219" s="1051"/>
      <c r="AB219" s="2121"/>
      <c r="AC219" s="2121"/>
      <c r="AD219" s="2121"/>
      <c r="AE219" s="1051"/>
      <c r="AF219" s="2121"/>
      <c r="AG219" s="2121"/>
      <c r="AH219" s="2122"/>
      <c r="AI219" s="1053"/>
    </row>
    <row r="220" spans="1:36" ht="22.35" customHeight="1" x14ac:dyDescent="0.2">
      <c r="A220" s="69"/>
      <c r="B220" s="2173" t="s">
        <v>297</v>
      </c>
      <c r="C220" s="1046" t="s">
        <v>151</v>
      </c>
      <c r="D220" s="1047" t="s">
        <v>282</v>
      </c>
      <c r="E220" s="1048"/>
      <c r="F220" s="1049"/>
      <c r="G220" s="1050"/>
      <c r="H220" s="2119" t="s">
        <v>282</v>
      </c>
      <c r="I220" s="2120"/>
      <c r="J220" s="1049"/>
      <c r="K220" s="1050"/>
      <c r="L220" s="2119" t="s">
        <v>282</v>
      </c>
      <c r="M220" s="2120"/>
      <c r="N220" s="1049"/>
      <c r="O220" s="1050"/>
      <c r="P220" s="2119" t="s">
        <v>283</v>
      </c>
      <c r="Q220" s="2120"/>
      <c r="R220" s="1049"/>
      <c r="S220" s="1050"/>
      <c r="T220" s="2119" t="s">
        <v>284</v>
      </c>
      <c r="U220" s="2120"/>
      <c r="V220" s="1049"/>
      <c r="W220" s="1051"/>
      <c r="X220" s="2121"/>
      <c r="Y220" s="2121"/>
      <c r="Z220" s="1052"/>
      <c r="AA220" s="1051"/>
      <c r="AB220" s="2121"/>
      <c r="AC220" s="2121"/>
      <c r="AD220" s="2121"/>
      <c r="AE220" s="1051"/>
      <c r="AF220" s="2121"/>
      <c r="AG220" s="2121"/>
      <c r="AH220" s="2122"/>
      <c r="AI220" s="1053"/>
    </row>
    <row r="221" spans="1:36" ht="22.35" customHeight="1" x14ac:dyDescent="0.2">
      <c r="A221" s="69"/>
      <c r="B221" s="2173" t="s">
        <v>297</v>
      </c>
      <c r="C221" s="1046" t="s">
        <v>145</v>
      </c>
      <c r="D221" s="1047" t="s">
        <v>282</v>
      </c>
      <c r="E221" s="1048"/>
      <c r="F221" s="1049"/>
      <c r="G221" s="1050"/>
      <c r="H221" s="2119" t="s">
        <v>282</v>
      </c>
      <c r="I221" s="2120"/>
      <c r="J221" s="1049"/>
      <c r="K221" s="1050"/>
      <c r="L221" s="2119" t="s">
        <v>282</v>
      </c>
      <c r="M221" s="2120"/>
      <c r="N221" s="1049"/>
      <c r="O221" s="1050"/>
      <c r="P221" s="2119" t="s">
        <v>283</v>
      </c>
      <c r="Q221" s="2120"/>
      <c r="R221" s="1049"/>
      <c r="S221" s="1050"/>
      <c r="T221" s="2119" t="s">
        <v>284</v>
      </c>
      <c r="U221" s="2120"/>
      <c r="V221" s="1049"/>
      <c r="W221" s="1051"/>
      <c r="X221" s="2121"/>
      <c r="Y221" s="2121"/>
      <c r="Z221" s="1052"/>
      <c r="AA221" s="1051"/>
      <c r="AB221" s="2121"/>
      <c r="AC221" s="2121"/>
      <c r="AD221" s="2121"/>
      <c r="AE221" s="1051"/>
      <c r="AF221" s="2121"/>
      <c r="AG221" s="2121"/>
      <c r="AH221" s="2122"/>
      <c r="AI221" s="1053"/>
    </row>
    <row r="222" spans="1:36" ht="22.35" customHeight="1" x14ac:dyDescent="0.2">
      <c r="A222" s="69"/>
      <c r="B222" s="2173" t="s">
        <v>298</v>
      </c>
      <c r="C222" s="1046" t="s">
        <v>299</v>
      </c>
      <c r="D222" s="1047" t="s">
        <v>282</v>
      </c>
      <c r="E222" s="1048"/>
      <c r="F222" s="1049"/>
      <c r="G222" s="1050"/>
      <c r="H222" s="2119" t="s">
        <v>282</v>
      </c>
      <c r="I222" s="2120"/>
      <c r="J222" s="1049"/>
      <c r="K222" s="1050"/>
      <c r="L222" s="2119" t="s">
        <v>282</v>
      </c>
      <c r="M222" s="2120"/>
      <c r="N222" s="1049"/>
      <c r="O222" s="1050"/>
      <c r="P222" s="2119" t="s">
        <v>300</v>
      </c>
      <c r="Q222" s="2120"/>
      <c r="R222" s="1049"/>
      <c r="S222" s="1050"/>
      <c r="T222" s="2119" t="s">
        <v>294</v>
      </c>
      <c r="U222" s="2120"/>
      <c r="V222" s="1049"/>
      <c r="W222" s="1051"/>
      <c r="X222" s="2121"/>
      <c r="Y222" s="2121"/>
      <c r="Z222" s="1052"/>
      <c r="AA222" s="1051"/>
      <c r="AB222" s="2121"/>
      <c r="AC222" s="2121"/>
      <c r="AD222" s="2121"/>
      <c r="AE222" s="1051"/>
      <c r="AF222" s="2121"/>
      <c r="AG222" s="2121"/>
      <c r="AH222" s="2122"/>
      <c r="AI222" s="1053"/>
    </row>
    <row r="223" spans="1:36" ht="22.35" customHeight="1" x14ac:dyDescent="0.2">
      <c r="A223" s="69"/>
      <c r="B223" s="314" t="s">
        <v>301</v>
      </c>
      <c r="C223" s="1046" t="s">
        <v>146</v>
      </c>
      <c r="D223" s="1047" t="s">
        <v>282</v>
      </c>
      <c r="E223" s="1048"/>
      <c r="F223" s="1054"/>
      <c r="G223" s="1055"/>
      <c r="H223" s="2119" t="s">
        <v>282</v>
      </c>
      <c r="I223" s="2705"/>
      <c r="J223" s="1054"/>
      <c r="K223" s="1055"/>
      <c r="L223" s="2119" t="s">
        <v>282</v>
      </c>
      <c r="M223" s="2705"/>
      <c r="N223" s="1054"/>
      <c r="O223" s="1055"/>
      <c r="P223" s="2119" t="s">
        <v>283</v>
      </c>
      <c r="Q223" s="2705"/>
      <c r="R223" s="1054"/>
      <c r="S223" s="1055"/>
      <c r="T223" s="2119" t="s">
        <v>284</v>
      </c>
      <c r="U223" s="2705"/>
      <c r="V223" s="1052"/>
      <c r="W223" s="315"/>
      <c r="X223" s="319"/>
      <c r="Y223" s="319"/>
      <c r="Z223" s="316"/>
      <c r="AA223" s="315"/>
      <c r="AB223" s="319"/>
      <c r="AC223" s="319"/>
      <c r="AD223" s="319"/>
      <c r="AE223" s="315"/>
      <c r="AF223" s="319"/>
      <c r="AG223" s="319"/>
      <c r="AH223" s="320"/>
      <c r="AI223" s="317"/>
      <c r="AJ223" s="124"/>
    </row>
    <row r="224" spans="1:36" ht="22.35" customHeight="1" x14ac:dyDescent="0.2">
      <c r="A224" s="69"/>
      <c r="B224" s="2173" t="s">
        <v>302</v>
      </c>
      <c r="C224" s="1046" t="s">
        <v>154</v>
      </c>
      <c r="D224" s="1047" t="s">
        <v>282</v>
      </c>
      <c r="E224" s="1048"/>
      <c r="F224" s="1049"/>
      <c r="G224" s="1050"/>
      <c r="H224" s="2119" t="s">
        <v>282</v>
      </c>
      <c r="I224" s="2120"/>
      <c r="J224" s="1049"/>
      <c r="K224" s="1050"/>
      <c r="L224" s="2119" t="s">
        <v>282</v>
      </c>
      <c r="M224" s="2120"/>
      <c r="N224" s="1049"/>
      <c r="O224" s="1050"/>
      <c r="P224" s="2119" t="s">
        <v>283</v>
      </c>
      <c r="Q224" s="2120"/>
      <c r="R224" s="1049"/>
      <c r="S224" s="1050"/>
      <c r="T224" s="2119" t="s">
        <v>284</v>
      </c>
      <c r="U224" s="2120"/>
      <c r="V224" s="1049"/>
      <c r="W224" s="1051"/>
      <c r="X224" s="2121"/>
      <c r="Y224" s="2121"/>
      <c r="Z224" s="2121"/>
      <c r="AA224" s="1051"/>
      <c r="AB224" s="2121"/>
      <c r="AC224" s="2121"/>
      <c r="AD224" s="2121"/>
      <c r="AE224" s="1051"/>
      <c r="AF224" s="2121"/>
      <c r="AG224" s="2121"/>
      <c r="AH224" s="2122"/>
      <c r="AI224" s="1053"/>
      <c r="AJ224" s="124"/>
    </row>
    <row r="225" spans="1:38" ht="22.35" customHeight="1" x14ac:dyDescent="0.2">
      <c r="A225" s="69"/>
      <c r="B225" s="2173" t="s">
        <v>303</v>
      </c>
      <c r="C225" s="1046" t="s">
        <v>132</v>
      </c>
      <c r="D225" s="1047" t="s">
        <v>304</v>
      </c>
      <c r="E225" s="1048"/>
      <c r="F225" s="1049"/>
      <c r="G225" s="1050"/>
      <c r="H225" s="2119" t="s">
        <v>304</v>
      </c>
      <c r="I225" s="2120"/>
      <c r="J225" s="1049"/>
      <c r="K225" s="1050"/>
      <c r="L225" s="2119" t="s">
        <v>304</v>
      </c>
      <c r="M225" s="2120"/>
      <c r="N225" s="2120"/>
      <c r="O225" s="1050"/>
      <c r="P225" s="2119" t="s">
        <v>304</v>
      </c>
      <c r="Q225" s="2120"/>
      <c r="R225" s="2120"/>
      <c r="S225" s="1050"/>
      <c r="T225" s="2119" t="s">
        <v>294</v>
      </c>
      <c r="U225" s="2120"/>
      <c r="V225" s="1049"/>
      <c r="W225" s="1056"/>
      <c r="X225" s="2121"/>
      <c r="Y225" s="2121"/>
      <c r="Z225" s="2121"/>
      <c r="AA225" s="1051"/>
      <c r="AB225" s="2121"/>
      <c r="AC225" s="2121"/>
      <c r="AD225" s="2121"/>
      <c r="AE225" s="1051"/>
      <c r="AF225" s="2121"/>
      <c r="AG225" s="2121"/>
      <c r="AH225" s="2122"/>
      <c r="AI225" s="1053"/>
      <c r="AJ225" s="124"/>
    </row>
    <row r="226" spans="1:38" ht="22.35" customHeight="1" x14ac:dyDescent="0.2">
      <c r="A226" s="69"/>
      <c r="B226" s="2173" t="s">
        <v>305</v>
      </c>
      <c r="C226" s="1046" t="s">
        <v>136</v>
      </c>
      <c r="D226" s="1047" t="s">
        <v>304</v>
      </c>
      <c r="E226" s="1048"/>
      <c r="F226" s="1049"/>
      <c r="G226" s="1050"/>
      <c r="H226" s="2119" t="s">
        <v>304</v>
      </c>
      <c r="I226" s="2120"/>
      <c r="J226" s="1049"/>
      <c r="K226" s="1050"/>
      <c r="L226" s="2119" t="s">
        <v>304</v>
      </c>
      <c r="M226" s="2120"/>
      <c r="N226" s="2120"/>
      <c r="O226" s="1050"/>
      <c r="P226" s="2119" t="s">
        <v>304</v>
      </c>
      <c r="Q226" s="2120"/>
      <c r="R226" s="2120"/>
      <c r="S226" s="1050"/>
      <c r="T226" s="2119" t="s">
        <v>294</v>
      </c>
      <c r="U226" s="2120"/>
      <c r="V226" s="1049"/>
      <c r="W226" s="1056"/>
      <c r="X226" s="2121"/>
      <c r="Y226" s="2121"/>
      <c r="Z226" s="1052"/>
      <c r="AA226" s="2123"/>
      <c r="AB226" s="2121"/>
      <c r="AC226" s="2121"/>
      <c r="AD226" s="2121"/>
      <c r="AE226" s="1051"/>
      <c r="AF226" s="2121"/>
      <c r="AG226" s="2121"/>
      <c r="AH226" s="2122"/>
      <c r="AI226" s="1053"/>
      <c r="AJ226" s="124"/>
    </row>
    <row r="227" spans="1:38" ht="22.35" customHeight="1" thickBot="1" x14ac:dyDescent="0.25">
      <c r="A227" s="69"/>
      <c r="B227" s="321" t="s">
        <v>306</v>
      </c>
      <c r="C227" s="322" t="s">
        <v>138</v>
      </c>
      <c r="D227" s="1057" t="s">
        <v>307</v>
      </c>
      <c r="E227" s="323"/>
      <c r="F227" s="1058"/>
      <c r="G227" s="324"/>
      <c r="H227" s="1059" t="s">
        <v>307</v>
      </c>
      <c r="I227" s="1060"/>
      <c r="J227" s="1058"/>
      <c r="K227" s="324"/>
      <c r="L227" s="1059" t="s">
        <v>307</v>
      </c>
      <c r="M227" s="1060"/>
      <c r="N227" s="1060"/>
      <c r="O227" s="324"/>
      <c r="P227" s="1059" t="s">
        <v>308</v>
      </c>
      <c r="Q227" s="1060"/>
      <c r="R227" s="1060"/>
      <c r="S227" s="324"/>
      <c r="T227" s="1059" t="s">
        <v>309</v>
      </c>
      <c r="U227" s="1060"/>
      <c r="V227" s="1058"/>
      <c r="W227" s="325"/>
      <c r="X227" s="1061"/>
      <c r="Y227" s="1061"/>
      <c r="Z227" s="1062"/>
      <c r="AA227" s="1063"/>
      <c r="AB227" s="1061"/>
      <c r="AC227" s="1061"/>
      <c r="AD227" s="1061"/>
      <c r="AE227" s="326"/>
      <c r="AF227" s="1061"/>
      <c r="AG227" s="1061"/>
      <c r="AH227" s="1064"/>
      <c r="AI227" s="327"/>
      <c r="AJ227" s="124"/>
    </row>
    <row r="228" spans="1:38" ht="22.35" customHeight="1" x14ac:dyDescent="0.2">
      <c r="A228" s="69"/>
      <c r="B228" s="134"/>
      <c r="C228" s="135"/>
      <c r="D228" s="136"/>
      <c r="E228" s="137"/>
      <c r="F228" s="137"/>
      <c r="G228" s="138"/>
      <c r="H228" s="136"/>
      <c r="I228" s="137"/>
      <c r="J228" s="137"/>
      <c r="K228" s="138"/>
      <c r="L228" s="136"/>
      <c r="M228" s="137"/>
      <c r="N228" s="137"/>
      <c r="O228" s="138"/>
      <c r="P228" s="128"/>
      <c r="Q228" s="137"/>
      <c r="R228" s="137"/>
      <c r="S228" s="138"/>
      <c r="T228" s="128"/>
      <c r="U228" s="137"/>
      <c r="V228" s="137"/>
      <c r="W228" s="137"/>
      <c r="X228" s="137"/>
      <c r="Y228" s="137"/>
      <c r="Z228" s="137"/>
      <c r="AA228" s="138"/>
      <c r="AB228" s="137"/>
      <c r="AC228" s="137"/>
      <c r="AD228" s="137"/>
      <c r="AE228" s="138"/>
      <c r="AF228" s="137"/>
      <c r="AG228" s="137"/>
      <c r="AH228" s="125"/>
      <c r="AI228" s="125"/>
      <c r="AJ228" s="124"/>
    </row>
    <row r="229" spans="1:38" ht="22.35" customHeight="1" thickBot="1" x14ac:dyDescent="0.25">
      <c r="A229" s="97"/>
      <c r="B229" s="486" t="s">
        <v>29</v>
      </c>
      <c r="C229" s="1685">
        <v>1</v>
      </c>
      <c r="D229" s="1716">
        <v>2</v>
      </c>
      <c r="E229" s="1716">
        <v>3</v>
      </c>
      <c r="F229" s="1685">
        <v>4</v>
      </c>
      <c r="G229" s="1685">
        <v>5</v>
      </c>
      <c r="H229" s="1685">
        <v>6</v>
      </c>
      <c r="I229" s="1685">
        <v>7</v>
      </c>
      <c r="J229" s="1685">
        <v>8</v>
      </c>
      <c r="K229" s="1716">
        <v>9</v>
      </c>
      <c r="L229" s="1716">
        <v>10</v>
      </c>
      <c r="M229" s="1685">
        <v>11</v>
      </c>
      <c r="N229" s="1685">
        <v>12</v>
      </c>
      <c r="O229" s="1685">
        <v>13</v>
      </c>
      <c r="P229" s="1685">
        <v>14</v>
      </c>
      <c r="Q229" s="1685">
        <v>15</v>
      </c>
      <c r="R229" s="1716">
        <v>16</v>
      </c>
      <c r="S229" s="1716">
        <v>17</v>
      </c>
      <c r="T229" s="1685">
        <v>18</v>
      </c>
      <c r="U229" s="1685">
        <v>19</v>
      </c>
      <c r="V229" s="1685">
        <v>20</v>
      </c>
      <c r="W229" s="1685">
        <v>21</v>
      </c>
      <c r="X229" s="1685">
        <v>22</v>
      </c>
      <c r="Y229" s="1716">
        <v>23</v>
      </c>
      <c r="Z229" s="1716">
        <v>24</v>
      </c>
      <c r="AA229" s="1716">
        <v>25</v>
      </c>
      <c r="AB229" s="1716">
        <v>26</v>
      </c>
      <c r="AC229" s="1685">
        <v>27</v>
      </c>
      <c r="AD229" s="1685">
        <v>28</v>
      </c>
      <c r="AE229" s="1685">
        <v>29</v>
      </c>
      <c r="AF229" s="1716">
        <v>30</v>
      </c>
      <c r="AG229" s="2633">
        <v>31</v>
      </c>
      <c r="AH229" s="118"/>
      <c r="AI229" s="112"/>
    </row>
    <row r="230" spans="1:38" ht="22.35" customHeight="1" thickBot="1" x14ac:dyDescent="0.25">
      <c r="A230" s="69"/>
      <c r="B230" s="2706" t="s">
        <v>310</v>
      </c>
      <c r="C230" s="2613" t="s">
        <v>162</v>
      </c>
      <c r="D230" s="2613"/>
      <c r="E230" s="2613"/>
      <c r="F230" s="2613" t="s">
        <v>162</v>
      </c>
      <c r="G230" s="2613" t="s">
        <v>162</v>
      </c>
      <c r="H230" s="2613" t="s">
        <v>162</v>
      </c>
      <c r="I230" s="2613" t="s">
        <v>162</v>
      </c>
      <c r="J230" s="2613" t="s">
        <v>162</v>
      </c>
      <c r="K230" s="2613"/>
      <c r="L230" s="2613"/>
      <c r="M230" s="2613" t="s">
        <v>162</v>
      </c>
      <c r="N230" s="2613" t="s">
        <v>162</v>
      </c>
      <c r="O230" s="2613" t="s">
        <v>162</v>
      </c>
      <c r="P230" s="2613" t="s">
        <v>162</v>
      </c>
      <c r="Q230" s="2613" t="s">
        <v>162</v>
      </c>
      <c r="R230" s="2613"/>
      <c r="S230" s="2613"/>
      <c r="T230" s="2613" t="s">
        <v>162</v>
      </c>
      <c r="U230" s="2613" t="s">
        <v>162</v>
      </c>
      <c r="V230" s="2613" t="s">
        <v>162</v>
      </c>
      <c r="W230" s="2613" t="s">
        <v>162</v>
      </c>
      <c r="X230" s="2613" t="s">
        <v>162</v>
      </c>
      <c r="Y230" s="2613"/>
      <c r="Z230" s="2613"/>
      <c r="AA230" s="2613"/>
      <c r="AB230" s="2613"/>
      <c r="AC230" s="2613" t="s">
        <v>162</v>
      </c>
      <c r="AD230" s="2613" t="s">
        <v>162</v>
      </c>
      <c r="AE230" s="2613" t="s">
        <v>162</v>
      </c>
      <c r="AF230" s="2613"/>
      <c r="AG230" s="2707"/>
      <c r="AH230" s="117"/>
      <c r="AI230" s="117"/>
    </row>
    <row r="231" spans="1:38" ht="22.35" customHeight="1" x14ac:dyDescent="0.2">
      <c r="A231" s="69"/>
      <c r="B231" s="1068" t="s">
        <v>311</v>
      </c>
      <c r="C231" s="793" t="s">
        <v>162</v>
      </c>
      <c r="D231" s="793"/>
      <c r="E231" s="793"/>
      <c r="F231" s="793" t="s">
        <v>162</v>
      </c>
      <c r="G231" s="793" t="s">
        <v>162</v>
      </c>
      <c r="H231" s="793" t="s">
        <v>162</v>
      </c>
      <c r="I231" s="793" t="s">
        <v>162</v>
      </c>
      <c r="J231" s="793" t="s">
        <v>162</v>
      </c>
      <c r="K231" s="793"/>
      <c r="L231" s="793"/>
      <c r="M231" s="2613" t="s">
        <v>162</v>
      </c>
      <c r="N231" s="2613" t="s">
        <v>162</v>
      </c>
      <c r="O231" s="2613" t="s">
        <v>162</v>
      </c>
      <c r="P231" s="2613" t="s">
        <v>162</v>
      </c>
      <c r="Q231" s="2708" t="s">
        <v>162</v>
      </c>
      <c r="R231" s="781"/>
      <c r="S231" s="781"/>
      <c r="T231" s="781" t="s">
        <v>162</v>
      </c>
      <c r="U231" s="781" t="s">
        <v>162</v>
      </c>
      <c r="V231" s="781" t="s">
        <v>162</v>
      </c>
      <c r="W231" s="781" t="s">
        <v>162</v>
      </c>
      <c r="X231" s="781" t="s">
        <v>162</v>
      </c>
      <c r="Y231" s="781"/>
      <c r="Z231" s="781"/>
      <c r="AA231" s="781"/>
      <c r="AB231" s="781"/>
      <c r="AC231" s="2613" t="s">
        <v>162</v>
      </c>
      <c r="AD231" s="781" t="s">
        <v>162</v>
      </c>
      <c r="AE231" s="781" t="s">
        <v>162</v>
      </c>
      <c r="AF231" s="781"/>
      <c r="AG231" s="923"/>
      <c r="AH231" s="117"/>
      <c r="AI231" s="117"/>
    </row>
    <row r="232" spans="1:38" ht="22.35" customHeight="1" x14ac:dyDescent="0.2">
      <c r="A232" s="69"/>
      <c r="B232" s="1068" t="s">
        <v>312</v>
      </c>
      <c r="C232" s="781" t="s">
        <v>285</v>
      </c>
      <c r="D232" s="781"/>
      <c r="E232" s="781"/>
      <c r="F232" s="781" t="s">
        <v>285</v>
      </c>
      <c r="G232" s="781" t="s">
        <v>285</v>
      </c>
      <c r="H232" s="781" t="s">
        <v>162</v>
      </c>
      <c r="I232" s="781" t="s">
        <v>285</v>
      </c>
      <c r="J232" s="781" t="s">
        <v>285</v>
      </c>
      <c r="K232" s="922"/>
      <c r="L232" s="781"/>
      <c r="M232" s="781" t="s">
        <v>285</v>
      </c>
      <c r="N232" s="781" t="s">
        <v>285</v>
      </c>
      <c r="O232" s="781" t="s">
        <v>162</v>
      </c>
      <c r="P232" s="781" t="s">
        <v>285</v>
      </c>
      <c r="Q232" s="781" t="s">
        <v>285</v>
      </c>
      <c r="R232" s="781"/>
      <c r="S232" s="781"/>
      <c r="T232" s="930" t="s">
        <v>538</v>
      </c>
      <c r="U232" s="930" t="s">
        <v>539</v>
      </c>
      <c r="V232" s="930" t="s">
        <v>162</v>
      </c>
      <c r="W232" s="930" t="s">
        <v>285</v>
      </c>
      <c r="X232" s="930" t="s">
        <v>285</v>
      </c>
      <c r="Y232" s="930"/>
      <c r="Z232" s="930"/>
      <c r="AA232" s="930" t="s">
        <v>142</v>
      </c>
      <c r="AB232" s="781"/>
      <c r="AC232" s="781" t="s">
        <v>285</v>
      </c>
      <c r="AD232" s="781" t="s">
        <v>285</v>
      </c>
      <c r="AE232" s="781" t="s">
        <v>285</v>
      </c>
      <c r="AF232" s="781"/>
      <c r="AG232" s="923"/>
      <c r="AH232" s="117"/>
      <c r="AI232" s="117"/>
      <c r="AL232" s="1068"/>
    </row>
    <row r="233" spans="1:38" ht="22.35" customHeight="1" x14ac:dyDescent="0.2">
      <c r="A233" s="69"/>
      <c r="B233" s="1068" t="s">
        <v>314</v>
      </c>
      <c r="C233" s="930" t="s">
        <v>490</v>
      </c>
      <c r="D233" s="781"/>
      <c r="E233" s="781"/>
      <c r="F233" s="781" t="s">
        <v>166</v>
      </c>
      <c r="G233" s="781" t="s">
        <v>166</v>
      </c>
      <c r="H233" s="781" t="s">
        <v>166</v>
      </c>
      <c r="I233" s="781" t="s">
        <v>166</v>
      </c>
      <c r="J233" s="781" t="s">
        <v>166</v>
      </c>
      <c r="K233" s="781"/>
      <c r="L233" s="781"/>
      <c r="M233" s="781" t="s">
        <v>166</v>
      </c>
      <c r="N233" s="781" t="s">
        <v>166</v>
      </c>
      <c r="O233" s="781" t="s">
        <v>166</v>
      </c>
      <c r="P233" s="781" t="s">
        <v>166</v>
      </c>
      <c r="Q233" s="781" t="s">
        <v>166</v>
      </c>
      <c r="R233" s="781"/>
      <c r="S233" s="781"/>
      <c r="T233" s="781" t="s">
        <v>166</v>
      </c>
      <c r="U233" s="781" t="s">
        <v>166</v>
      </c>
      <c r="V233" s="940" t="s">
        <v>166</v>
      </c>
      <c r="W233" s="781" t="s">
        <v>166</v>
      </c>
      <c r="X233" s="781" t="s">
        <v>166</v>
      </c>
      <c r="Y233" s="781"/>
      <c r="Z233" s="781"/>
      <c r="AA233" s="781"/>
      <c r="AB233" s="781"/>
      <c r="AC233" s="2709" t="s">
        <v>166</v>
      </c>
      <c r="AD233" s="781" t="s">
        <v>166</v>
      </c>
      <c r="AE233" s="781" t="s">
        <v>166</v>
      </c>
      <c r="AF233" s="781"/>
      <c r="AG233" s="923"/>
      <c r="AH233" s="117"/>
      <c r="AI233" s="117"/>
    </row>
    <row r="234" spans="1:38" ht="22.35" customHeight="1" x14ac:dyDescent="0.2">
      <c r="A234" s="69"/>
      <c r="B234" s="927" t="s">
        <v>315</v>
      </c>
      <c r="C234" s="781" t="s">
        <v>153</v>
      </c>
      <c r="D234" s="781"/>
      <c r="E234" s="781"/>
      <c r="F234" s="781" t="s">
        <v>153</v>
      </c>
      <c r="G234" s="781" t="s">
        <v>153</v>
      </c>
      <c r="H234" s="781" t="s">
        <v>153</v>
      </c>
      <c r="I234" s="781" t="s">
        <v>153</v>
      </c>
      <c r="J234" s="781" t="s">
        <v>153</v>
      </c>
      <c r="K234" s="781"/>
      <c r="L234" s="781"/>
      <c r="M234" s="781" t="s">
        <v>153</v>
      </c>
      <c r="N234" s="781" t="s">
        <v>153</v>
      </c>
      <c r="O234" s="781" t="s">
        <v>153</v>
      </c>
      <c r="P234" s="781" t="s">
        <v>153</v>
      </c>
      <c r="Q234" s="781" t="s">
        <v>153</v>
      </c>
      <c r="R234" s="781"/>
      <c r="S234" s="781"/>
      <c r="T234" s="793" t="s">
        <v>153</v>
      </c>
      <c r="U234" s="793" t="s">
        <v>153</v>
      </c>
      <c r="V234" s="793" t="s">
        <v>153</v>
      </c>
      <c r="W234" s="793" t="s">
        <v>153</v>
      </c>
      <c r="X234" s="793" t="s">
        <v>153</v>
      </c>
      <c r="Y234" s="781"/>
      <c r="Z234" s="781"/>
      <c r="AA234" s="781"/>
      <c r="AB234" s="781"/>
      <c r="AC234" s="793" t="s">
        <v>153</v>
      </c>
      <c r="AD234" s="793" t="s">
        <v>153</v>
      </c>
      <c r="AE234" s="793" t="s">
        <v>153</v>
      </c>
      <c r="AF234" s="781"/>
      <c r="AG234" s="923"/>
      <c r="AH234" s="117"/>
      <c r="AI234" s="117"/>
      <c r="AK234" t="s">
        <v>0</v>
      </c>
    </row>
    <row r="235" spans="1:38" ht="22.35" customHeight="1" x14ac:dyDescent="0.2">
      <c r="A235" s="69"/>
      <c r="B235" s="1068" t="s">
        <v>540</v>
      </c>
      <c r="C235" s="789" t="s">
        <v>296</v>
      </c>
      <c r="D235" s="789"/>
      <c r="E235" s="789"/>
      <c r="F235" s="789" t="s">
        <v>296</v>
      </c>
      <c r="G235" s="789" t="s">
        <v>296</v>
      </c>
      <c r="H235" s="789" t="s">
        <v>296</v>
      </c>
      <c r="I235" s="789" t="s">
        <v>296</v>
      </c>
      <c r="J235" s="789" t="s">
        <v>296</v>
      </c>
      <c r="K235" s="789"/>
      <c r="L235" s="789"/>
      <c r="M235" s="789" t="s">
        <v>296</v>
      </c>
      <c r="N235" s="789" t="s">
        <v>296</v>
      </c>
      <c r="O235" s="789" t="s">
        <v>296</v>
      </c>
      <c r="P235" s="789" t="s">
        <v>296</v>
      </c>
      <c r="Q235" s="789" t="s">
        <v>296</v>
      </c>
      <c r="R235" s="789"/>
      <c r="S235" s="789"/>
      <c r="T235" s="789" t="s">
        <v>296</v>
      </c>
      <c r="U235" s="789" t="s">
        <v>296</v>
      </c>
      <c r="V235" s="789" t="s">
        <v>296</v>
      </c>
      <c r="W235" s="801" t="s">
        <v>296</v>
      </c>
      <c r="X235" s="801" t="s">
        <v>403</v>
      </c>
      <c r="Y235" s="789"/>
      <c r="Z235" s="789"/>
      <c r="AA235" s="789"/>
      <c r="AB235" s="789"/>
      <c r="AC235" s="786" t="s">
        <v>296</v>
      </c>
      <c r="AD235" s="786" t="s">
        <v>296</v>
      </c>
      <c r="AE235" s="786" t="s">
        <v>296</v>
      </c>
      <c r="AF235" s="789"/>
      <c r="AG235" s="975"/>
      <c r="AH235" s="117"/>
      <c r="AI235" s="117"/>
    </row>
    <row r="236" spans="1:38" ht="22.35" customHeight="1" x14ac:dyDescent="0.2">
      <c r="A236" s="69"/>
      <c r="B236" s="924" t="s">
        <v>0</v>
      </c>
      <c r="C236" s="781" t="s">
        <v>151</v>
      </c>
      <c r="D236" s="781"/>
      <c r="E236" s="781"/>
      <c r="F236" s="781" t="s">
        <v>151</v>
      </c>
      <c r="G236" s="781" t="s">
        <v>151</v>
      </c>
      <c r="H236" s="781" t="s">
        <v>151</v>
      </c>
      <c r="I236" s="781" t="s">
        <v>151</v>
      </c>
      <c r="J236" s="781" t="s">
        <v>151</v>
      </c>
      <c r="K236" s="781"/>
      <c r="L236" s="781"/>
      <c r="M236" s="781" t="s">
        <v>151</v>
      </c>
      <c r="N236" s="781" t="s">
        <v>151</v>
      </c>
      <c r="O236" s="781" t="s">
        <v>151</v>
      </c>
      <c r="P236" s="781" t="s">
        <v>151</v>
      </c>
      <c r="Q236" s="781" t="s">
        <v>151</v>
      </c>
      <c r="R236" s="781"/>
      <c r="S236" s="781"/>
      <c r="T236" s="781" t="s">
        <v>151</v>
      </c>
      <c r="U236" s="781" t="s">
        <v>151</v>
      </c>
      <c r="V236" s="781" t="s">
        <v>151</v>
      </c>
      <c r="W236" s="781" t="s">
        <v>151</v>
      </c>
      <c r="X236" s="781" t="s">
        <v>151</v>
      </c>
      <c r="Y236" s="781"/>
      <c r="Z236" s="781"/>
      <c r="AA236" s="781"/>
      <c r="AB236" s="781"/>
      <c r="AC236" s="781" t="s">
        <v>151</v>
      </c>
      <c r="AD236" s="781" t="s">
        <v>151</v>
      </c>
      <c r="AE236" s="781" t="s">
        <v>151</v>
      </c>
      <c r="AF236" s="781"/>
      <c r="AG236" s="923"/>
      <c r="AH236" s="117"/>
      <c r="AI236" s="117"/>
    </row>
    <row r="237" spans="1:38" ht="22.35" customHeight="1" x14ac:dyDescent="0.2">
      <c r="A237" s="69"/>
      <c r="B237" s="1068" t="s">
        <v>317</v>
      </c>
      <c r="C237" s="780" t="s">
        <v>145</v>
      </c>
      <c r="D237" s="781"/>
      <c r="E237" s="781"/>
      <c r="F237" s="793" t="s">
        <v>145</v>
      </c>
      <c r="G237" s="781" t="s">
        <v>145</v>
      </c>
      <c r="H237" s="781" t="s">
        <v>145</v>
      </c>
      <c r="I237" s="781" t="s">
        <v>145</v>
      </c>
      <c r="J237" s="781" t="s">
        <v>145</v>
      </c>
      <c r="K237" s="781"/>
      <c r="L237" s="781"/>
      <c r="M237" s="781" t="s">
        <v>145</v>
      </c>
      <c r="N237" s="781" t="s">
        <v>145</v>
      </c>
      <c r="O237" s="781" t="s">
        <v>145</v>
      </c>
      <c r="P237" s="781" t="s">
        <v>145</v>
      </c>
      <c r="Q237" s="781" t="s">
        <v>145</v>
      </c>
      <c r="R237" s="781"/>
      <c r="S237" s="781"/>
      <c r="T237" s="781" t="s">
        <v>145</v>
      </c>
      <c r="U237" s="781" t="s">
        <v>145</v>
      </c>
      <c r="V237" s="781" t="s">
        <v>145</v>
      </c>
      <c r="W237" s="781" t="s">
        <v>145</v>
      </c>
      <c r="X237" s="781" t="s">
        <v>145</v>
      </c>
      <c r="Y237" s="781"/>
      <c r="Z237" s="781"/>
      <c r="AA237" s="781"/>
      <c r="AB237" s="781"/>
      <c r="AC237" s="781" t="s">
        <v>145</v>
      </c>
      <c r="AD237" s="793" t="s">
        <v>145</v>
      </c>
      <c r="AE237" s="793" t="s">
        <v>145</v>
      </c>
      <c r="AF237" s="781"/>
      <c r="AG237" s="923"/>
      <c r="AH237" s="117"/>
      <c r="AI237" s="117"/>
    </row>
    <row r="238" spans="1:38" ht="22.35" customHeight="1" x14ac:dyDescent="0.2">
      <c r="A238" s="69"/>
      <c r="B238" s="1068" t="s">
        <v>0</v>
      </c>
      <c r="C238" s="781" t="s">
        <v>299</v>
      </c>
      <c r="D238" s="781"/>
      <c r="E238" s="781"/>
      <c r="F238" s="781" t="s">
        <v>299</v>
      </c>
      <c r="G238" s="781" t="s">
        <v>299</v>
      </c>
      <c r="H238" s="781" t="s">
        <v>299</v>
      </c>
      <c r="I238" s="781" t="s">
        <v>299</v>
      </c>
      <c r="J238" s="781" t="s">
        <v>299</v>
      </c>
      <c r="K238" s="781"/>
      <c r="L238" s="781"/>
      <c r="M238" s="781" t="s">
        <v>299</v>
      </c>
      <c r="N238" s="781" t="s">
        <v>299</v>
      </c>
      <c r="O238" s="781" t="s">
        <v>299</v>
      </c>
      <c r="P238" s="781" t="s">
        <v>299</v>
      </c>
      <c r="Q238" s="781" t="s">
        <v>299</v>
      </c>
      <c r="R238" s="781"/>
      <c r="S238" s="781"/>
      <c r="T238" s="781" t="s">
        <v>299</v>
      </c>
      <c r="U238" s="781" t="s">
        <v>299</v>
      </c>
      <c r="V238" s="781" t="s">
        <v>299</v>
      </c>
      <c r="W238" s="781" t="s">
        <v>299</v>
      </c>
      <c r="X238" s="781" t="s">
        <v>299</v>
      </c>
      <c r="Y238" s="781"/>
      <c r="Z238" s="781"/>
      <c r="AA238" s="781"/>
      <c r="AB238" s="781"/>
      <c r="AC238" s="781" t="s">
        <v>299</v>
      </c>
      <c r="AD238" s="781" t="s">
        <v>299</v>
      </c>
      <c r="AE238" s="781" t="s">
        <v>299</v>
      </c>
      <c r="AF238" s="781"/>
      <c r="AG238" s="923"/>
      <c r="AH238" s="117"/>
      <c r="AI238" s="117"/>
    </row>
    <row r="239" spans="1:38" ht="22.35" customHeight="1" x14ac:dyDescent="0.2">
      <c r="A239" s="69"/>
      <c r="B239" s="924" t="s">
        <v>319</v>
      </c>
      <c r="C239" s="781" t="s">
        <v>146</v>
      </c>
      <c r="D239" s="781"/>
      <c r="E239" s="781"/>
      <c r="F239" s="781" t="s">
        <v>146</v>
      </c>
      <c r="G239" s="781" t="s">
        <v>146</v>
      </c>
      <c r="H239" s="781" t="s">
        <v>146</v>
      </c>
      <c r="I239" s="781" t="s">
        <v>146</v>
      </c>
      <c r="J239" s="781" t="s">
        <v>146</v>
      </c>
      <c r="K239" s="781"/>
      <c r="L239" s="781"/>
      <c r="M239" s="793" t="s">
        <v>146</v>
      </c>
      <c r="N239" s="781" t="s">
        <v>146</v>
      </c>
      <c r="O239" s="781" t="s">
        <v>146</v>
      </c>
      <c r="P239" s="781" t="s">
        <v>146</v>
      </c>
      <c r="Q239" s="781" t="s">
        <v>146</v>
      </c>
      <c r="R239" s="781"/>
      <c r="S239" s="781"/>
      <c r="T239" s="793" t="s">
        <v>146</v>
      </c>
      <c r="U239" s="793" t="s">
        <v>146</v>
      </c>
      <c r="V239" s="793" t="s">
        <v>146</v>
      </c>
      <c r="W239" s="793" t="s">
        <v>146</v>
      </c>
      <c r="X239" s="793" t="s">
        <v>146</v>
      </c>
      <c r="Y239" s="781"/>
      <c r="Z239" s="781"/>
      <c r="AA239" s="781"/>
      <c r="AB239" s="781"/>
      <c r="AC239" s="793" t="s">
        <v>146</v>
      </c>
      <c r="AD239" s="793" t="s">
        <v>146</v>
      </c>
      <c r="AE239" s="793" t="s">
        <v>146</v>
      </c>
      <c r="AF239" s="781"/>
      <c r="AG239" s="1427"/>
      <c r="AH239" s="117"/>
      <c r="AI239" s="117"/>
    </row>
    <row r="240" spans="1:38" ht="22.35" customHeight="1" x14ac:dyDescent="0.2">
      <c r="A240" s="69"/>
      <c r="B240" s="1068" t="s">
        <v>320</v>
      </c>
      <c r="C240" s="781" t="s">
        <v>154</v>
      </c>
      <c r="D240" s="781"/>
      <c r="E240" s="781"/>
      <c r="F240" s="781" t="s">
        <v>154</v>
      </c>
      <c r="G240" s="781" t="s">
        <v>154</v>
      </c>
      <c r="H240" s="2058" t="s">
        <v>154</v>
      </c>
      <c r="I240" s="2058" t="s">
        <v>154</v>
      </c>
      <c r="J240" s="2058" t="s">
        <v>321</v>
      </c>
      <c r="K240" s="781"/>
      <c r="L240" s="781"/>
      <c r="M240" s="781" t="s">
        <v>154</v>
      </c>
      <c r="N240" s="781" t="s">
        <v>154</v>
      </c>
      <c r="O240" s="781" t="s">
        <v>154</v>
      </c>
      <c r="P240" s="781" t="s">
        <v>154</v>
      </c>
      <c r="Q240" s="781" t="s">
        <v>154</v>
      </c>
      <c r="R240" s="781"/>
      <c r="S240" s="781"/>
      <c r="T240" s="781" t="s">
        <v>154</v>
      </c>
      <c r="U240" s="781" t="s">
        <v>154</v>
      </c>
      <c r="V240" s="781" t="s">
        <v>154</v>
      </c>
      <c r="W240" s="781" t="s">
        <v>154</v>
      </c>
      <c r="X240" s="781" t="s">
        <v>154</v>
      </c>
      <c r="Y240" s="781"/>
      <c r="Z240" s="781"/>
      <c r="AA240" s="781"/>
      <c r="AB240" s="781"/>
      <c r="AC240" s="781" t="s">
        <v>154</v>
      </c>
      <c r="AD240" s="781" t="s">
        <v>154</v>
      </c>
      <c r="AE240" s="781" t="s">
        <v>154</v>
      </c>
      <c r="AF240" s="781"/>
      <c r="AG240" s="923"/>
      <c r="AH240" s="117"/>
      <c r="AI240" s="117"/>
    </row>
    <row r="241" spans="1:35" ht="22.35" customHeight="1" x14ac:dyDescent="0.2">
      <c r="A241" s="69"/>
      <c r="B241" s="870" t="s">
        <v>131</v>
      </c>
      <c r="C241" s="781" t="s">
        <v>132</v>
      </c>
      <c r="D241" s="781"/>
      <c r="E241" s="781"/>
      <c r="F241" s="781" t="s">
        <v>132</v>
      </c>
      <c r="G241" s="781" t="s">
        <v>132</v>
      </c>
      <c r="H241" s="781" t="s">
        <v>132</v>
      </c>
      <c r="I241" s="781" t="s">
        <v>132</v>
      </c>
      <c r="J241" s="781" t="s">
        <v>132</v>
      </c>
      <c r="K241" s="781"/>
      <c r="L241" s="781"/>
      <c r="M241" s="942" t="s">
        <v>132</v>
      </c>
      <c r="N241" s="942" t="s">
        <v>132</v>
      </c>
      <c r="O241" s="942" t="s">
        <v>132</v>
      </c>
      <c r="P241" s="942" t="s">
        <v>132</v>
      </c>
      <c r="Q241" s="942" t="s">
        <v>132</v>
      </c>
      <c r="R241" s="942"/>
      <c r="S241" s="942"/>
      <c r="T241" s="942" t="s">
        <v>132</v>
      </c>
      <c r="U241" s="942" t="s">
        <v>132</v>
      </c>
      <c r="V241" s="942" t="s">
        <v>132</v>
      </c>
      <c r="W241" s="942" t="s">
        <v>132</v>
      </c>
      <c r="X241" s="942" t="s">
        <v>132</v>
      </c>
      <c r="Y241" s="781"/>
      <c r="Z241" s="781"/>
      <c r="AA241" s="781"/>
      <c r="AB241" s="781"/>
      <c r="AC241" s="1445" t="s">
        <v>132</v>
      </c>
      <c r="AD241" s="1445" t="s">
        <v>132</v>
      </c>
      <c r="AE241" s="1445" t="s">
        <v>132</v>
      </c>
      <c r="AF241" s="781"/>
      <c r="AG241" s="923"/>
      <c r="AH241" s="117"/>
      <c r="AI241" s="117"/>
    </row>
    <row r="242" spans="1:35" ht="22.35" customHeight="1" x14ac:dyDescent="0.2">
      <c r="A242" s="69"/>
      <c r="B242" s="924" t="s">
        <v>322</v>
      </c>
      <c r="C242" s="781" t="s">
        <v>136</v>
      </c>
      <c r="D242" s="781"/>
      <c r="E242" s="781"/>
      <c r="F242" s="781" t="s">
        <v>136</v>
      </c>
      <c r="G242" s="781" t="s">
        <v>136</v>
      </c>
      <c r="H242" s="781" t="s">
        <v>136</v>
      </c>
      <c r="I242" s="781" t="s">
        <v>136</v>
      </c>
      <c r="J242" s="781" t="s">
        <v>136</v>
      </c>
      <c r="K242" s="781"/>
      <c r="L242" s="781"/>
      <c r="M242" s="781" t="s">
        <v>136</v>
      </c>
      <c r="N242" s="781" t="s">
        <v>136</v>
      </c>
      <c r="O242" s="781" t="s">
        <v>136</v>
      </c>
      <c r="P242" s="781" t="s">
        <v>136</v>
      </c>
      <c r="Q242" s="781" t="s">
        <v>136</v>
      </c>
      <c r="R242" s="781"/>
      <c r="S242" s="781"/>
      <c r="T242" s="781" t="s">
        <v>136</v>
      </c>
      <c r="U242" s="781" t="s">
        <v>136</v>
      </c>
      <c r="V242" s="781" t="s">
        <v>136</v>
      </c>
      <c r="W242" s="781" t="s">
        <v>136</v>
      </c>
      <c r="X242" s="781" t="s">
        <v>136</v>
      </c>
      <c r="Y242" s="781"/>
      <c r="Z242" s="781"/>
      <c r="AA242" s="781"/>
      <c r="AB242" s="781"/>
      <c r="AC242" s="1071" t="s">
        <v>136</v>
      </c>
      <c r="AD242" s="793" t="s">
        <v>136</v>
      </c>
      <c r="AE242" s="793" t="s">
        <v>136</v>
      </c>
      <c r="AF242" s="781"/>
      <c r="AG242" s="923"/>
      <c r="AH242" s="67"/>
      <c r="AI242" s="67"/>
    </row>
    <row r="243" spans="1:35" ht="21" customHeight="1" thickBot="1" x14ac:dyDescent="0.25">
      <c r="A243" s="97"/>
      <c r="B243" s="328" t="s">
        <v>141</v>
      </c>
      <c r="C243" s="1834" t="s">
        <v>138</v>
      </c>
      <c r="D243" s="1834"/>
      <c r="E243" s="1834"/>
      <c r="F243" s="369" t="s">
        <v>138</v>
      </c>
      <c r="G243" s="347" t="s">
        <v>138</v>
      </c>
      <c r="H243" s="347" t="s">
        <v>138</v>
      </c>
      <c r="I243" s="347" t="s">
        <v>138</v>
      </c>
      <c r="J243" s="347" t="s">
        <v>138</v>
      </c>
      <c r="K243" s="1834"/>
      <c r="L243" s="1834"/>
      <c r="M243" s="1834" t="s">
        <v>138</v>
      </c>
      <c r="N243" s="1834" t="s">
        <v>138</v>
      </c>
      <c r="O243" s="1834" t="s">
        <v>138</v>
      </c>
      <c r="P243" s="1834" t="s">
        <v>138</v>
      </c>
      <c r="Q243" s="1834" t="s">
        <v>138</v>
      </c>
      <c r="R243" s="1834"/>
      <c r="S243" s="1834"/>
      <c r="T243" s="1834" t="s">
        <v>138</v>
      </c>
      <c r="U243" s="1834" t="s">
        <v>138</v>
      </c>
      <c r="V243" s="1834" t="s">
        <v>138</v>
      </c>
      <c r="W243" s="1834" t="s">
        <v>138</v>
      </c>
      <c r="X243" s="1834" t="s">
        <v>138</v>
      </c>
      <c r="Y243" s="1834"/>
      <c r="Z243" s="1834"/>
      <c r="AA243" s="1834"/>
      <c r="AB243" s="1834"/>
      <c r="AC243" s="369" t="s">
        <v>138</v>
      </c>
      <c r="AD243" s="369" t="s">
        <v>138</v>
      </c>
      <c r="AE243" s="369" t="s">
        <v>138</v>
      </c>
      <c r="AF243" s="1834"/>
      <c r="AG243" s="2019"/>
      <c r="AH243" s="73"/>
    </row>
    <row r="244" spans="1:35" ht="21" customHeight="1" x14ac:dyDescent="0.2">
      <c r="A244" s="97"/>
      <c r="B244" s="142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  <c r="AH244" s="73"/>
    </row>
    <row r="245" spans="1:35" ht="22.35" customHeight="1" x14ac:dyDescent="0.2"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</row>
    <row r="246" spans="1:35" ht="22.35" customHeight="1" thickBot="1" x14ac:dyDescent="0.25">
      <c r="A246" s="1" t="s">
        <v>323</v>
      </c>
      <c r="B246" s="37"/>
    </row>
    <row r="247" spans="1:35" ht="22.35" customHeight="1" x14ac:dyDescent="0.2">
      <c r="A247" s="1"/>
      <c r="B247" s="1072" t="s">
        <v>324</v>
      </c>
      <c r="C247" s="2710" t="s">
        <v>97</v>
      </c>
      <c r="D247" s="2650"/>
      <c r="E247" s="2650"/>
      <c r="F247" s="2650"/>
      <c r="G247" s="2710" t="s">
        <v>98</v>
      </c>
      <c r="H247" s="2650"/>
      <c r="I247" s="2650"/>
      <c r="J247" s="2650"/>
      <c r="K247" s="2710" t="s">
        <v>99</v>
      </c>
      <c r="L247" s="2650"/>
      <c r="M247" s="2650"/>
      <c r="N247" s="2650"/>
      <c r="O247" s="2710" t="s">
        <v>100</v>
      </c>
      <c r="P247" s="2650"/>
      <c r="Q247" s="2650"/>
      <c r="R247" s="2650"/>
      <c r="S247" s="2710" t="s">
        <v>101</v>
      </c>
      <c r="T247" s="2650"/>
      <c r="U247" s="2650"/>
      <c r="V247" s="2650"/>
      <c r="W247" s="2710" t="s">
        <v>102</v>
      </c>
      <c r="X247" s="2574"/>
      <c r="Y247" s="2650"/>
      <c r="Z247" s="2711"/>
      <c r="AA247" s="2710" t="s">
        <v>103</v>
      </c>
      <c r="AB247" s="2574"/>
      <c r="AC247" s="2650"/>
      <c r="AD247" s="2711"/>
      <c r="AE247" s="2712" t="s">
        <v>104</v>
      </c>
      <c r="AF247" s="2650"/>
      <c r="AG247" s="2650"/>
      <c r="AH247" s="2650"/>
      <c r="AI247" s="2575"/>
    </row>
    <row r="248" spans="1:35" ht="22.35" customHeight="1" x14ac:dyDescent="0.2">
      <c r="A248" s="1"/>
      <c r="B248" s="487">
        <v>3701</v>
      </c>
      <c r="C248" s="70" t="s">
        <v>325</v>
      </c>
      <c r="D248" s="70"/>
      <c r="E248" s="70"/>
      <c r="F248" s="70"/>
      <c r="G248" s="2713" t="s">
        <v>326</v>
      </c>
      <c r="H248" s="70"/>
      <c r="I248" s="70"/>
      <c r="J248" s="70"/>
      <c r="K248" s="2713" t="s">
        <v>326</v>
      </c>
      <c r="L248" s="70"/>
      <c r="M248" s="70"/>
      <c r="N248" s="70"/>
      <c r="O248" s="2713" t="s">
        <v>326</v>
      </c>
      <c r="P248" s="70"/>
      <c r="Q248" s="70"/>
      <c r="R248" s="70"/>
      <c r="S248" s="2713" t="s">
        <v>327</v>
      </c>
      <c r="T248" s="70"/>
      <c r="U248" s="70"/>
      <c r="V248" s="70"/>
      <c r="W248" s="1632"/>
      <c r="X248" s="2714"/>
      <c r="Y248" s="1585"/>
      <c r="Z248" s="2715"/>
      <c r="AA248" s="1632"/>
      <c r="AB248" s="2714"/>
      <c r="AC248" s="1585"/>
      <c r="AD248" s="2715"/>
      <c r="AE248" s="1787"/>
      <c r="AF248" s="1585"/>
      <c r="AG248" s="1585"/>
      <c r="AH248" s="1585"/>
      <c r="AI248" s="1510"/>
    </row>
    <row r="249" spans="1:35" ht="22.35" customHeight="1" x14ac:dyDescent="0.2">
      <c r="B249" s="1072">
        <v>3700</v>
      </c>
      <c r="C249" s="1585" t="s">
        <v>230</v>
      </c>
      <c r="D249" s="1585"/>
      <c r="E249" s="1585"/>
      <c r="F249" s="1585"/>
      <c r="G249" s="1742" t="s">
        <v>230</v>
      </c>
      <c r="H249" s="1585"/>
      <c r="I249" s="1585"/>
      <c r="J249" s="1585"/>
      <c r="K249" s="1742" t="s">
        <v>230</v>
      </c>
      <c r="L249" s="1585"/>
      <c r="M249" s="1585"/>
      <c r="N249" s="1585"/>
      <c r="O249" s="1742" t="s">
        <v>230</v>
      </c>
      <c r="P249" s="1585"/>
      <c r="Q249" s="1585"/>
      <c r="R249" s="1585"/>
      <c r="S249" s="1742" t="s">
        <v>231</v>
      </c>
      <c r="T249" s="1585"/>
      <c r="U249" s="1585"/>
      <c r="V249" s="1585"/>
      <c r="W249" s="1632"/>
      <c r="X249" s="1585"/>
      <c r="Y249" s="1585"/>
      <c r="Z249" s="1789"/>
      <c r="AA249" s="1787"/>
      <c r="AB249" s="1585"/>
      <c r="AC249" s="1585"/>
      <c r="AD249" s="1644"/>
      <c r="AE249" s="2716"/>
      <c r="AF249" s="1585"/>
      <c r="AG249" s="1585"/>
      <c r="AH249" s="1644"/>
      <c r="AI249" s="1510"/>
    </row>
    <row r="250" spans="1:35" ht="22.35" customHeight="1" x14ac:dyDescent="0.2">
      <c r="A250" s="1"/>
      <c r="B250" s="1072">
        <v>8514</v>
      </c>
      <c r="C250" s="1585" t="s">
        <v>326</v>
      </c>
      <c r="D250" s="1585"/>
      <c r="E250" s="1585"/>
      <c r="F250" s="1585"/>
      <c r="G250" s="1742" t="s">
        <v>326</v>
      </c>
      <c r="H250" s="1585"/>
      <c r="I250" s="1585"/>
      <c r="J250" s="1585"/>
      <c r="K250" s="1742" t="s">
        <v>326</v>
      </c>
      <c r="L250" s="1585"/>
      <c r="M250" s="1585"/>
      <c r="N250" s="1585"/>
      <c r="O250" s="1742" t="s">
        <v>326</v>
      </c>
      <c r="P250" s="1585"/>
      <c r="Q250" s="1585"/>
      <c r="R250" s="1585"/>
      <c r="S250" s="1742" t="s">
        <v>328</v>
      </c>
      <c r="T250" s="1585"/>
      <c r="U250" s="1585"/>
      <c r="V250" s="1585"/>
      <c r="W250" s="1632"/>
      <c r="X250" s="1585"/>
      <c r="Y250" s="1585"/>
      <c r="Z250" s="1789"/>
      <c r="AA250" s="1643"/>
      <c r="AB250" s="1585"/>
      <c r="AC250" s="1585"/>
      <c r="AD250" s="1644"/>
      <c r="AE250" s="1643"/>
      <c r="AF250" s="1585"/>
      <c r="AG250" s="1585"/>
      <c r="AH250" s="1644"/>
      <c r="AI250" s="1510"/>
    </row>
    <row r="251" spans="1:35" ht="22.35" customHeight="1" x14ac:dyDescent="0.2">
      <c r="A251" s="1"/>
      <c r="B251" s="1072">
        <v>8500</v>
      </c>
      <c r="C251" s="2082" t="s">
        <v>329</v>
      </c>
      <c r="D251" s="2082"/>
      <c r="E251" s="2082"/>
      <c r="F251" s="2082"/>
      <c r="G251" s="2365" t="s">
        <v>329</v>
      </c>
      <c r="H251" s="2082"/>
      <c r="I251" s="2082"/>
      <c r="J251" s="2082"/>
      <c r="K251" s="2365" t="s">
        <v>329</v>
      </c>
      <c r="L251" s="2082"/>
      <c r="M251" s="2082"/>
      <c r="N251" s="2082"/>
      <c r="O251" s="2365" t="s">
        <v>329</v>
      </c>
      <c r="P251" s="2082"/>
      <c r="Q251" s="2082"/>
      <c r="R251" s="2082"/>
      <c r="S251" s="2365" t="s">
        <v>330</v>
      </c>
      <c r="T251" s="2082"/>
      <c r="U251" s="2082"/>
      <c r="V251" s="2082"/>
      <c r="W251" s="1632"/>
      <c r="X251" s="2082"/>
      <c r="Y251" s="2082"/>
      <c r="Z251" s="2130"/>
      <c r="AA251" s="2131"/>
      <c r="AB251" s="2082"/>
      <c r="AC251" s="2082"/>
      <c r="AD251" s="2130"/>
      <c r="AE251" s="2131"/>
      <c r="AF251" s="2082"/>
      <c r="AG251" s="2082"/>
      <c r="AH251" s="2132"/>
      <c r="AI251" s="2133"/>
    </row>
    <row r="252" spans="1:35" ht="22.35" customHeight="1" x14ac:dyDescent="0.2">
      <c r="A252" s="1"/>
      <c r="B252" s="1072">
        <v>8514</v>
      </c>
      <c r="C252" s="2134" t="s">
        <v>326</v>
      </c>
      <c r="D252" s="2134"/>
      <c r="E252" s="2134"/>
      <c r="F252" s="2134"/>
      <c r="G252" s="2366" t="s">
        <v>326</v>
      </c>
      <c r="H252" s="2134"/>
      <c r="I252" s="2134"/>
      <c r="J252" s="2134"/>
      <c r="K252" s="2366" t="s">
        <v>326</v>
      </c>
      <c r="L252" s="2134"/>
      <c r="M252" s="2134"/>
      <c r="N252" s="2134"/>
      <c r="O252" s="2366" t="s">
        <v>326</v>
      </c>
      <c r="P252" s="2134"/>
      <c r="Q252" s="2134"/>
      <c r="R252" s="2134"/>
      <c r="S252" s="2366" t="s">
        <v>328</v>
      </c>
      <c r="T252" s="2134"/>
      <c r="U252" s="2134"/>
      <c r="V252" s="2134"/>
      <c r="W252" s="2717"/>
      <c r="X252" s="2136"/>
      <c r="Y252" s="2082"/>
      <c r="Z252" s="2137"/>
      <c r="AA252" s="2138"/>
      <c r="AB252" s="2136"/>
      <c r="AC252" s="2082"/>
      <c r="AD252" s="2082"/>
      <c r="AE252" s="2139"/>
      <c r="AF252" s="2082"/>
      <c r="AG252" s="2082"/>
      <c r="AH252" s="2082"/>
      <c r="AI252" s="2133"/>
    </row>
    <row r="253" spans="1:35" ht="22.35" customHeight="1" thickBot="1" x14ac:dyDescent="0.25">
      <c r="A253" s="1"/>
      <c r="B253" s="1076" t="s">
        <v>331</v>
      </c>
      <c r="C253" s="1592" t="s">
        <v>332</v>
      </c>
      <c r="D253" s="1592"/>
      <c r="E253" s="1592"/>
      <c r="F253" s="1592"/>
      <c r="G253" s="2718" t="s">
        <v>332</v>
      </c>
      <c r="H253" s="1592"/>
      <c r="I253" s="1592"/>
      <c r="J253" s="1592"/>
      <c r="K253" s="1744" t="s">
        <v>332</v>
      </c>
      <c r="L253" s="1592"/>
      <c r="M253" s="1592"/>
      <c r="N253" s="1592"/>
      <c r="O253" s="2718" t="s">
        <v>332</v>
      </c>
      <c r="P253" s="1592"/>
      <c r="Q253" s="1592"/>
      <c r="R253" s="1592"/>
      <c r="S253" s="2718" t="s">
        <v>333</v>
      </c>
      <c r="T253" s="1592"/>
      <c r="U253" s="1592"/>
      <c r="V253" s="1592"/>
      <c r="W253" s="1744"/>
      <c r="X253" s="1592"/>
      <c r="Y253" s="1592"/>
      <c r="Z253" s="1824"/>
      <c r="AA253" s="1800"/>
      <c r="AB253" s="1592"/>
      <c r="AC253" s="1592"/>
      <c r="AD253" s="1807"/>
      <c r="AE253" s="2719"/>
      <c r="AF253" s="1592"/>
      <c r="AG253" s="1592"/>
      <c r="AH253" s="1807"/>
      <c r="AI253" s="1595"/>
    </row>
    <row r="254" spans="1:35" ht="22.35" customHeight="1" x14ac:dyDescent="0.2">
      <c r="A254" s="1"/>
      <c r="B254" s="5"/>
      <c r="C254" s="42"/>
      <c r="D254" s="70"/>
      <c r="E254" s="70"/>
      <c r="F254" s="46"/>
      <c r="G254" s="42"/>
      <c r="H254" s="70"/>
      <c r="I254" s="70"/>
      <c r="J254" s="46"/>
      <c r="K254" s="42"/>
      <c r="L254" s="70"/>
      <c r="M254" s="70"/>
      <c r="N254" s="46"/>
      <c r="O254" s="42"/>
      <c r="P254" s="70"/>
      <c r="Q254" s="70"/>
      <c r="R254" s="46"/>
      <c r="S254" s="42"/>
      <c r="T254" s="70"/>
      <c r="U254" s="70"/>
      <c r="V254" s="46"/>
      <c r="W254" s="46"/>
      <c r="Z254" s="46"/>
      <c r="AA254" s="46"/>
      <c r="AD254" s="46"/>
      <c r="AE254" s="46"/>
      <c r="AH254" s="46"/>
    </row>
    <row r="255" spans="1:35" ht="22.35" customHeight="1" x14ac:dyDescent="0.2">
      <c r="A255" s="1" t="s">
        <v>334</v>
      </c>
      <c r="B255" s="5"/>
      <c r="C255" s="42"/>
      <c r="D255" s="70"/>
      <c r="E255" s="70"/>
      <c r="F255" s="46"/>
      <c r="G255" s="42"/>
      <c r="H255" s="70"/>
      <c r="I255" s="70"/>
      <c r="J255" s="46"/>
      <c r="K255" s="42"/>
      <c r="L255" s="70"/>
      <c r="M255" s="70"/>
      <c r="N255" s="46"/>
      <c r="O255" s="42"/>
      <c r="P255" s="70"/>
      <c r="Q255" s="70"/>
      <c r="R255" s="46"/>
      <c r="S255" s="42"/>
      <c r="T255" s="70"/>
      <c r="U255" s="70"/>
      <c r="V255" s="46"/>
      <c r="W255" s="46"/>
      <c r="Z255" s="46"/>
      <c r="AA255" s="46"/>
      <c r="AD255" s="46"/>
      <c r="AE255" s="46"/>
      <c r="AH255" s="46"/>
    </row>
    <row r="256" spans="1:35" ht="22.35" customHeight="1" thickBot="1" x14ac:dyDescent="0.25">
      <c r="A256" s="1776"/>
      <c r="B256" s="1597" t="s">
        <v>29</v>
      </c>
      <c r="C256" s="1566">
        <v>1</v>
      </c>
      <c r="D256" s="1598">
        <v>2</v>
      </c>
      <c r="E256" s="1598">
        <v>3</v>
      </c>
      <c r="F256" s="1566">
        <v>4</v>
      </c>
      <c r="G256" s="1566">
        <v>5</v>
      </c>
      <c r="H256" s="1566">
        <v>6</v>
      </c>
      <c r="I256" s="1566">
        <v>7</v>
      </c>
      <c r="J256" s="1566">
        <v>8</v>
      </c>
      <c r="K256" s="1598">
        <v>9</v>
      </c>
      <c r="L256" s="1598">
        <v>10</v>
      </c>
      <c r="M256" s="1566">
        <v>11</v>
      </c>
      <c r="N256" s="1566">
        <v>12</v>
      </c>
      <c r="O256" s="1566">
        <v>13</v>
      </c>
      <c r="P256" s="1566">
        <v>14</v>
      </c>
      <c r="Q256" s="1566">
        <v>15</v>
      </c>
      <c r="R256" s="1598">
        <v>16</v>
      </c>
      <c r="S256" s="1598">
        <v>17</v>
      </c>
      <c r="T256" s="1566">
        <v>18</v>
      </c>
      <c r="U256" s="1566">
        <v>19</v>
      </c>
      <c r="V256" s="1566">
        <v>20</v>
      </c>
      <c r="W256" s="1566">
        <v>21</v>
      </c>
      <c r="X256" s="1566">
        <v>22</v>
      </c>
      <c r="Y256" s="1598">
        <v>23</v>
      </c>
      <c r="Z256" s="1598">
        <v>24</v>
      </c>
      <c r="AA256" s="1598">
        <v>25</v>
      </c>
      <c r="AB256" s="1598">
        <v>26</v>
      </c>
      <c r="AC256" s="1566">
        <v>27</v>
      </c>
      <c r="AD256" s="1566">
        <v>28</v>
      </c>
      <c r="AE256" s="1566">
        <v>29</v>
      </c>
      <c r="AF256" s="1598">
        <v>30</v>
      </c>
      <c r="AG256" s="2576">
        <v>31</v>
      </c>
      <c r="AH256" s="111"/>
      <c r="AI256" s="112"/>
    </row>
    <row r="257" spans="1:35" ht="22.35" customHeight="1" x14ac:dyDescent="0.2">
      <c r="A257" s="2720"/>
      <c r="B257" s="2721" t="s">
        <v>335</v>
      </c>
      <c r="C257" s="779" t="s">
        <v>32</v>
      </c>
      <c r="D257" s="779"/>
      <c r="E257" s="789"/>
      <c r="F257" s="789" t="s">
        <v>32</v>
      </c>
      <c r="G257" s="779" t="s">
        <v>32</v>
      </c>
      <c r="H257" s="791" t="s">
        <v>32</v>
      </c>
      <c r="I257" s="779" t="s">
        <v>32</v>
      </c>
      <c r="J257" s="779" t="s">
        <v>32</v>
      </c>
      <c r="K257" s="779"/>
      <c r="L257" s="789"/>
      <c r="M257" s="789" t="s">
        <v>32</v>
      </c>
      <c r="N257" s="779" t="s">
        <v>32</v>
      </c>
      <c r="O257" s="791" t="s">
        <v>32</v>
      </c>
      <c r="P257" s="779" t="s">
        <v>32</v>
      </c>
      <c r="Q257" s="779" t="s">
        <v>32</v>
      </c>
      <c r="R257" s="779"/>
      <c r="S257" s="789"/>
      <c r="T257" s="789" t="s">
        <v>32</v>
      </c>
      <c r="U257" s="779" t="s">
        <v>32</v>
      </c>
      <c r="V257" s="791" t="s">
        <v>32</v>
      </c>
      <c r="W257" s="779" t="s">
        <v>32</v>
      </c>
      <c r="X257" s="779" t="s">
        <v>32</v>
      </c>
      <c r="Y257" s="779"/>
      <c r="Z257" s="789"/>
      <c r="AA257" s="789"/>
      <c r="AB257" s="779"/>
      <c r="AC257" s="791" t="s">
        <v>32</v>
      </c>
      <c r="AD257" s="779" t="s">
        <v>32</v>
      </c>
      <c r="AE257" s="779" t="s">
        <v>32</v>
      </c>
      <c r="AF257" s="779"/>
      <c r="AG257" s="975"/>
      <c r="AH257" s="111"/>
      <c r="AI257" s="112"/>
    </row>
    <row r="258" spans="1:35" ht="22.35" customHeight="1" x14ac:dyDescent="0.2">
      <c r="A258" s="1440"/>
      <c r="B258" s="1441" t="s">
        <v>336</v>
      </c>
      <c r="C258" s="779"/>
      <c r="D258" s="779"/>
      <c r="E258" s="789"/>
      <c r="F258" s="789"/>
      <c r="G258" s="779"/>
      <c r="H258" s="791"/>
      <c r="I258" s="779"/>
      <c r="J258" s="779"/>
      <c r="K258" s="779"/>
      <c r="L258" s="789"/>
      <c r="M258" s="789"/>
      <c r="N258" s="779"/>
      <c r="O258" s="791"/>
      <c r="P258" s="779"/>
      <c r="Q258" s="779"/>
      <c r="R258" s="779"/>
      <c r="S258" s="789"/>
      <c r="T258" s="789"/>
      <c r="U258" s="779"/>
      <c r="V258" s="791"/>
      <c r="W258" s="779"/>
      <c r="X258" s="779"/>
      <c r="Y258" s="779"/>
      <c r="Z258" s="789"/>
      <c r="AA258" s="789"/>
      <c r="AB258" s="779"/>
      <c r="AC258" s="791"/>
      <c r="AD258" s="779"/>
      <c r="AE258" s="779"/>
      <c r="AF258" s="779"/>
      <c r="AG258" s="975"/>
      <c r="AH258" s="111"/>
      <c r="AI258" s="112"/>
    </row>
    <row r="259" spans="1:35" ht="22.35" customHeight="1" x14ac:dyDescent="0.2">
      <c r="A259" s="1442">
        <v>8514</v>
      </c>
      <c r="B259" s="1443" t="s">
        <v>337</v>
      </c>
      <c r="C259" s="779" t="s">
        <v>32</v>
      </c>
      <c r="D259" s="779"/>
      <c r="E259" s="789"/>
      <c r="F259" s="789" t="s">
        <v>32</v>
      </c>
      <c r="G259" s="779" t="s">
        <v>32</v>
      </c>
      <c r="H259" s="791" t="s">
        <v>32</v>
      </c>
      <c r="I259" s="779" t="s">
        <v>32</v>
      </c>
      <c r="J259" s="779" t="s">
        <v>32</v>
      </c>
      <c r="K259" s="779"/>
      <c r="L259" s="789"/>
      <c r="M259" s="789" t="s">
        <v>32</v>
      </c>
      <c r="N259" s="779" t="s">
        <v>32</v>
      </c>
      <c r="O259" s="791" t="s">
        <v>32</v>
      </c>
      <c r="P259" s="779" t="s">
        <v>32</v>
      </c>
      <c r="Q259" s="779" t="s">
        <v>32</v>
      </c>
      <c r="R259" s="779"/>
      <c r="S259" s="789"/>
      <c r="T259" s="789" t="s">
        <v>32</v>
      </c>
      <c r="U259" s="779" t="s">
        <v>32</v>
      </c>
      <c r="V259" s="791" t="s">
        <v>32</v>
      </c>
      <c r="W259" s="779" t="s">
        <v>32</v>
      </c>
      <c r="X259" s="779" t="s">
        <v>32</v>
      </c>
      <c r="Y259" s="779"/>
      <c r="Z259" s="789"/>
      <c r="AA259" s="789"/>
      <c r="AB259" s="779"/>
      <c r="AC259" s="942" t="s">
        <v>32</v>
      </c>
      <c r="AD259" s="942" t="s">
        <v>32</v>
      </c>
      <c r="AE259" s="942" t="s">
        <v>32</v>
      </c>
      <c r="AF259" s="779"/>
      <c r="AG259" s="975"/>
      <c r="AH259" s="116"/>
      <c r="AI259" s="117"/>
    </row>
    <row r="260" spans="1:35" ht="21" customHeight="1" x14ac:dyDescent="0.2">
      <c r="A260" s="1442">
        <v>3701</v>
      </c>
      <c r="B260" s="1444" t="s">
        <v>338</v>
      </c>
      <c r="C260" s="779"/>
      <c r="D260" s="779"/>
      <c r="E260" s="789"/>
      <c r="F260" s="789"/>
      <c r="G260" s="779"/>
      <c r="H260" s="791"/>
      <c r="I260" s="779"/>
      <c r="J260" s="779"/>
      <c r="K260" s="779"/>
      <c r="L260" s="789"/>
      <c r="M260" s="789"/>
      <c r="N260" s="779"/>
      <c r="O260" s="791"/>
      <c r="P260" s="779"/>
      <c r="Q260" s="779"/>
      <c r="R260" s="779"/>
      <c r="S260" s="789"/>
      <c r="T260" s="789"/>
      <c r="U260" s="779"/>
      <c r="V260" s="791"/>
      <c r="W260" s="779"/>
      <c r="X260" s="779"/>
      <c r="Y260" s="779"/>
      <c r="Z260" s="789"/>
      <c r="AA260" s="789"/>
      <c r="AB260" s="779"/>
      <c r="AC260" s="791"/>
      <c r="AD260" s="779"/>
      <c r="AE260" s="779"/>
      <c r="AF260" s="779"/>
      <c r="AG260" s="975"/>
      <c r="AH260" s="116"/>
      <c r="AI260" s="117"/>
    </row>
    <row r="261" spans="1:35" ht="21" customHeight="1" x14ac:dyDescent="0.2">
      <c r="A261" s="1442">
        <v>3701</v>
      </c>
      <c r="B261" s="927" t="s">
        <v>339</v>
      </c>
      <c r="C261" s="779" t="s">
        <v>32</v>
      </c>
      <c r="D261" s="779"/>
      <c r="E261" s="789"/>
      <c r="F261" s="789" t="s">
        <v>32</v>
      </c>
      <c r="G261" s="779" t="s">
        <v>32</v>
      </c>
      <c r="H261" s="791" t="s">
        <v>32</v>
      </c>
      <c r="I261" s="779" t="s">
        <v>32</v>
      </c>
      <c r="J261" s="779" t="s">
        <v>32</v>
      </c>
      <c r="K261" s="779"/>
      <c r="L261" s="789"/>
      <c r="M261" s="789" t="s">
        <v>32</v>
      </c>
      <c r="N261" s="779" t="s">
        <v>32</v>
      </c>
      <c r="O261" s="791" t="s">
        <v>32</v>
      </c>
      <c r="P261" s="779" t="s">
        <v>32</v>
      </c>
      <c r="Q261" s="779" t="s">
        <v>32</v>
      </c>
      <c r="R261" s="779"/>
      <c r="S261" s="789"/>
      <c r="T261" s="789" t="s">
        <v>32</v>
      </c>
      <c r="U261" s="779" t="s">
        <v>32</v>
      </c>
      <c r="V261" s="791" t="s">
        <v>32</v>
      </c>
      <c r="W261" s="942" t="s">
        <v>32</v>
      </c>
      <c r="X261" s="942" t="s">
        <v>32</v>
      </c>
      <c r="Y261" s="779"/>
      <c r="Z261" s="789"/>
      <c r="AA261" s="789"/>
      <c r="AB261" s="779"/>
      <c r="AC261" s="942" t="s">
        <v>32</v>
      </c>
      <c r="AD261" s="942" t="s">
        <v>32</v>
      </c>
      <c r="AE261" s="942" t="s">
        <v>32</v>
      </c>
      <c r="AF261" s="779"/>
      <c r="AG261" s="975"/>
      <c r="AH261" s="116"/>
      <c r="AI261" s="117"/>
    </row>
    <row r="262" spans="1:35" ht="21" customHeight="1" x14ac:dyDescent="0.2">
      <c r="A262" s="1442">
        <v>3701</v>
      </c>
      <c r="B262" s="927" t="s">
        <v>439</v>
      </c>
      <c r="C262" s="779" t="s">
        <v>32</v>
      </c>
      <c r="D262" s="779"/>
      <c r="E262" s="789"/>
      <c r="F262" s="789" t="s">
        <v>32</v>
      </c>
      <c r="G262" s="779" t="s">
        <v>32</v>
      </c>
      <c r="H262" s="791" t="s">
        <v>32</v>
      </c>
      <c r="I262" s="779" t="s">
        <v>32</v>
      </c>
      <c r="J262" s="779" t="s">
        <v>32</v>
      </c>
      <c r="K262" s="779"/>
      <c r="L262" s="789"/>
      <c r="M262" s="789" t="s">
        <v>32</v>
      </c>
      <c r="N262" s="779" t="s">
        <v>32</v>
      </c>
      <c r="O262" s="791" t="s">
        <v>32</v>
      </c>
      <c r="P262" s="779" t="s">
        <v>32</v>
      </c>
      <c r="Q262" s="779" t="s">
        <v>32</v>
      </c>
      <c r="R262" s="779"/>
      <c r="S262" s="789"/>
      <c r="T262" s="789" t="s">
        <v>32</v>
      </c>
      <c r="U262" s="779" t="s">
        <v>32</v>
      </c>
      <c r="V262" s="791" t="s">
        <v>32</v>
      </c>
      <c r="W262" s="779" t="s">
        <v>32</v>
      </c>
      <c r="X262" s="779" t="s">
        <v>32</v>
      </c>
      <c r="Y262" s="779"/>
      <c r="Z262" s="789"/>
      <c r="AA262" s="789"/>
      <c r="AB262" s="779"/>
      <c r="AC262" s="791" t="s">
        <v>32</v>
      </c>
      <c r="AD262" s="779" t="s">
        <v>32</v>
      </c>
      <c r="AE262" s="779" t="s">
        <v>32</v>
      </c>
      <c r="AF262" s="779"/>
      <c r="AG262" s="975"/>
      <c r="AH262" s="116"/>
      <c r="AI262" s="117"/>
    </row>
    <row r="263" spans="1:35" ht="21" customHeight="1" x14ac:dyDescent="0.2">
      <c r="A263" s="1442">
        <v>3701</v>
      </c>
      <c r="B263" s="927" t="s">
        <v>340</v>
      </c>
      <c r="C263" s="779" t="s">
        <v>32</v>
      </c>
      <c r="D263" s="779"/>
      <c r="E263" s="789"/>
      <c r="F263" s="789" t="s">
        <v>32</v>
      </c>
      <c r="G263" s="779" t="s">
        <v>32</v>
      </c>
      <c r="H263" s="791" t="s">
        <v>32</v>
      </c>
      <c r="I263" s="779" t="s">
        <v>32</v>
      </c>
      <c r="J263" s="942" t="s">
        <v>32</v>
      </c>
      <c r="K263" s="779"/>
      <c r="L263" s="789"/>
      <c r="M263" s="942" t="s">
        <v>32</v>
      </c>
      <c r="N263" s="779" t="s">
        <v>32</v>
      </c>
      <c r="O263" s="791" t="s">
        <v>32</v>
      </c>
      <c r="P263" s="779" t="s">
        <v>32</v>
      </c>
      <c r="Q263" s="779" t="s">
        <v>32</v>
      </c>
      <c r="R263" s="779"/>
      <c r="S263" s="789"/>
      <c r="T263" s="789" t="s">
        <v>32</v>
      </c>
      <c r="U263" s="779" t="s">
        <v>32</v>
      </c>
      <c r="V263" s="791" t="s">
        <v>32</v>
      </c>
      <c r="W263" s="779" t="s">
        <v>32</v>
      </c>
      <c r="X263" s="942" t="s">
        <v>32</v>
      </c>
      <c r="Y263" s="779"/>
      <c r="Z263" s="789"/>
      <c r="AA263" s="789"/>
      <c r="AB263" s="779"/>
      <c r="AC263" s="794" t="s">
        <v>32</v>
      </c>
      <c r="AD263" s="794" t="s">
        <v>32</v>
      </c>
      <c r="AE263" s="794" t="s">
        <v>32</v>
      </c>
      <c r="AF263" s="779"/>
      <c r="AG263" s="975"/>
      <c r="AH263" s="116"/>
      <c r="AI263" s="117"/>
    </row>
    <row r="264" spans="1:35" ht="22.35" customHeight="1" x14ac:dyDescent="0.2">
      <c r="A264" s="1442">
        <v>3701</v>
      </c>
      <c r="B264" s="1444" t="s">
        <v>341</v>
      </c>
      <c r="C264" s="779"/>
      <c r="D264" s="779"/>
      <c r="E264" s="789"/>
      <c r="F264" s="789"/>
      <c r="G264" s="779"/>
      <c r="H264" s="791"/>
      <c r="I264" s="779"/>
      <c r="J264" s="779"/>
      <c r="K264" s="779"/>
      <c r="L264" s="789"/>
      <c r="M264" s="789"/>
      <c r="N264" s="779"/>
      <c r="O264" s="791"/>
      <c r="P264" s="779"/>
      <c r="Q264" s="779"/>
      <c r="R264" s="779"/>
      <c r="S264" s="789"/>
      <c r="T264" s="789"/>
      <c r="U264" s="779"/>
      <c r="V264" s="791"/>
      <c r="W264" s="779"/>
      <c r="X264" s="779"/>
      <c r="Y264" s="779"/>
      <c r="Z264" s="789"/>
      <c r="AA264" s="789"/>
      <c r="AB264" s="779"/>
      <c r="AC264" s="791"/>
      <c r="AD264" s="779"/>
      <c r="AE264" s="779"/>
      <c r="AF264" s="779"/>
      <c r="AG264" s="975"/>
      <c r="AH264" s="116"/>
      <c r="AI264" s="117"/>
    </row>
    <row r="265" spans="1:35" ht="22.35" customHeight="1" x14ac:dyDescent="0.2">
      <c r="A265" s="1442">
        <v>3701</v>
      </c>
      <c r="B265" s="927" t="s">
        <v>342</v>
      </c>
      <c r="C265" s="779" t="s">
        <v>32</v>
      </c>
      <c r="D265" s="779"/>
      <c r="E265" s="789"/>
      <c r="F265" s="789" t="s">
        <v>32</v>
      </c>
      <c r="G265" s="779" t="s">
        <v>32</v>
      </c>
      <c r="H265" s="791" t="s">
        <v>32</v>
      </c>
      <c r="I265" s="779" t="s">
        <v>32</v>
      </c>
      <c r="J265" s="779" t="s">
        <v>32</v>
      </c>
      <c r="K265" s="779"/>
      <c r="L265" s="789"/>
      <c r="M265" s="789" t="s">
        <v>32</v>
      </c>
      <c r="N265" s="779" t="s">
        <v>32</v>
      </c>
      <c r="O265" s="791" t="s">
        <v>32</v>
      </c>
      <c r="P265" s="779" t="s">
        <v>32</v>
      </c>
      <c r="Q265" s="779" t="s">
        <v>32</v>
      </c>
      <c r="R265" s="779"/>
      <c r="S265" s="789"/>
      <c r="T265" s="789" t="s">
        <v>32</v>
      </c>
      <c r="U265" s="779" t="s">
        <v>32</v>
      </c>
      <c r="V265" s="791" t="s">
        <v>32</v>
      </c>
      <c r="W265" s="779" t="s">
        <v>32</v>
      </c>
      <c r="X265" s="942" t="s">
        <v>32</v>
      </c>
      <c r="Y265" s="779"/>
      <c r="Z265" s="789"/>
      <c r="AA265" s="789"/>
      <c r="AB265" s="779"/>
      <c r="AC265" s="942" t="s">
        <v>32</v>
      </c>
      <c r="AD265" s="942" t="s">
        <v>32</v>
      </c>
      <c r="AE265" s="942" t="s">
        <v>32</v>
      </c>
      <c r="AF265" s="779"/>
      <c r="AG265" s="975"/>
      <c r="AH265" s="116"/>
      <c r="AI265" s="117"/>
    </row>
    <row r="266" spans="1:35" ht="22.35" customHeight="1" x14ac:dyDescent="0.2">
      <c r="A266" s="1442">
        <v>3701</v>
      </c>
      <c r="B266" s="927" t="s">
        <v>343</v>
      </c>
      <c r="C266" s="779" t="s">
        <v>32</v>
      </c>
      <c r="D266" s="779"/>
      <c r="E266" s="789"/>
      <c r="F266" s="789" t="s">
        <v>32</v>
      </c>
      <c r="G266" s="779" t="s">
        <v>32</v>
      </c>
      <c r="H266" s="791" t="s">
        <v>32</v>
      </c>
      <c r="I266" s="779" t="s">
        <v>32</v>
      </c>
      <c r="J266" s="779" t="s">
        <v>32</v>
      </c>
      <c r="K266" s="779"/>
      <c r="L266" s="789"/>
      <c r="M266" s="789" t="s">
        <v>32</v>
      </c>
      <c r="N266" s="920" t="s">
        <v>32</v>
      </c>
      <c r="O266" s="800" t="s">
        <v>32</v>
      </c>
      <c r="P266" s="779" t="s">
        <v>32</v>
      </c>
      <c r="Q266" s="779" t="s">
        <v>32</v>
      </c>
      <c r="R266" s="920"/>
      <c r="S266" s="789"/>
      <c r="T266" s="789" t="s">
        <v>32</v>
      </c>
      <c r="U266" s="779" t="s">
        <v>32</v>
      </c>
      <c r="V266" s="791" t="s">
        <v>32</v>
      </c>
      <c r="W266" s="779" t="s">
        <v>32</v>
      </c>
      <c r="X266" s="779" t="s">
        <v>32</v>
      </c>
      <c r="Y266" s="779"/>
      <c r="Z266" s="789"/>
      <c r="AA266" s="789"/>
      <c r="AB266" s="779"/>
      <c r="AC266" s="1445" t="s">
        <v>32</v>
      </c>
      <c r="AD266" s="1445" t="s">
        <v>32</v>
      </c>
      <c r="AE266" s="1445" t="s">
        <v>32</v>
      </c>
      <c r="AF266" s="779"/>
      <c r="AG266" s="975"/>
      <c r="AH266" s="116"/>
      <c r="AI266" s="117"/>
    </row>
    <row r="267" spans="1:35" ht="22.35" customHeight="1" x14ac:dyDescent="0.2">
      <c r="A267" s="1446">
        <v>3701</v>
      </c>
      <c r="B267" s="927" t="s">
        <v>344</v>
      </c>
      <c r="C267" s="779" t="s">
        <v>32</v>
      </c>
      <c r="D267" s="779"/>
      <c r="E267" s="789"/>
      <c r="F267" s="789" t="s">
        <v>32</v>
      </c>
      <c r="G267" s="792" t="s">
        <v>32</v>
      </c>
      <c r="H267" s="791" t="s">
        <v>32</v>
      </c>
      <c r="I267" s="779" t="s">
        <v>32</v>
      </c>
      <c r="J267" s="779" t="s">
        <v>32</v>
      </c>
      <c r="K267" s="779"/>
      <c r="L267" s="789"/>
      <c r="M267" s="789" t="s">
        <v>32</v>
      </c>
      <c r="N267" s="792" t="s">
        <v>32</v>
      </c>
      <c r="O267" s="791" t="s">
        <v>32</v>
      </c>
      <c r="P267" s="779" t="s">
        <v>32</v>
      </c>
      <c r="Q267" s="779" t="s">
        <v>32</v>
      </c>
      <c r="R267" s="779"/>
      <c r="S267" s="789"/>
      <c r="T267" s="789" t="s">
        <v>32</v>
      </c>
      <c r="U267" s="792" t="s">
        <v>32</v>
      </c>
      <c r="V267" s="800" t="s">
        <v>32</v>
      </c>
      <c r="W267" s="800" t="s">
        <v>32</v>
      </c>
      <c r="X267" s="800" t="s">
        <v>32</v>
      </c>
      <c r="Y267" s="779"/>
      <c r="Z267" s="789"/>
      <c r="AA267" s="789"/>
      <c r="AB267" s="792"/>
      <c r="AC267" s="942" t="s">
        <v>32</v>
      </c>
      <c r="AD267" s="942" t="s">
        <v>32</v>
      </c>
      <c r="AE267" s="942" t="s">
        <v>32</v>
      </c>
      <c r="AF267" s="779"/>
      <c r="AG267" s="975"/>
      <c r="AH267" s="116"/>
      <c r="AI267" s="117"/>
    </row>
    <row r="268" spans="1:35" ht="22.35" customHeight="1" x14ac:dyDescent="0.2">
      <c r="A268" s="867">
        <v>8500</v>
      </c>
      <c r="B268" s="868" t="s">
        <v>51</v>
      </c>
      <c r="C268" s="779" t="s">
        <v>32</v>
      </c>
      <c r="D268" s="779"/>
      <c r="E268" s="789"/>
      <c r="F268" s="789" t="s">
        <v>32</v>
      </c>
      <c r="G268" s="792" t="s">
        <v>32</v>
      </c>
      <c r="H268" s="791" t="s">
        <v>32</v>
      </c>
      <c r="I268" s="779" t="s">
        <v>32</v>
      </c>
      <c r="J268" s="779" t="s">
        <v>32</v>
      </c>
      <c r="K268" s="779"/>
      <c r="L268" s="789"/>
      <c r="M268" s="789" t="s">
        <v>32</v>
      </c>
      <c r="N268" s="792" t="s">
        <v>32</v>
      </c>
      <c r="O268" s="791" t="s">
        <v>32</v>
      </c>
      <c r="P268" s="779" t="s">
        <v>32</v>
      </c>
      <c r="Q268" s="779" t="s">
        <v>32</v>
      </c>
      <c r="R268" s="779"/>
      <c r="S268" s="789"/>
      <c r="T268" s="2555" t="s">
        <v>32</v>
      </c>
      <c r="U268" s="792" t="s">
        <v>32</v>
      </c>
      <c r="V268" s="961" t="s">
        <v>32</v>
      </c>
      <c r="W268" s="961" t="s">
        <v>32</v>
      </c>
      <c r="X268" s="961" t="s">
        <v>32</v>
      </c>
      <c r="Y268" s="779"/>
      <c r="Z268" s="789"/>
      <c r="AA268" s="789"/>
      <c r="AB268" s="792"/>
      <c r="AC268" s="2555" t="s">
        <v>32</v>
      </c>
      <c r="AD268" s="942" t="s">
        <v>32</v>
      </c>
      <c r="AE268" s="942" t="s">
        <v>32</v>
      </c>
      <c r="AF268" s="779"/>
      <c r="AG268" s="975"/>
      <c r="AH268" s="116"/>
      <c r="AI268" s="117"/>
    </row>
    <row r="269" spans="1:35" ht="22.35" customHeight="1" x14ac:dyDescent="0.2">
      <c r="A269" s="1442">
        <v>3701</v>
      </c>
      <c r="B269" s="927" t="s">
        <v>345</v>
      </c>
      <c r="C269" s="930" t="s">
        <v>32</v>
      </c>
      <c r="D269" s="930"/>
      <c r="E269" s="930"/>
      <c r="F269" s="930" t="s">
        <v>32</v>
      </c>
      <c r="G269" s="930" t="s">
        <v>352</v>
      </c>
      <c r="H269" s="961" t="s">
        <v>32</v>
      </c>
      <c r="I269" s="961" t="s">
        <v>32</v>
      </c>
      <c r="J269" s="961" t="s">
        <v>32</v>
      </c>
      <c r="K269" s="779"/>
      <c r="L269" s="789"/>
      <c r="M269" s="789" t="s">
        <v>32</v>
      </c>
      <c r="N269" s="779" t="s">
        <v>32</v>
      </c>
      <c r="O269" s="791" t="s">
        <v>32</v>
      </c>
      <c r="P269" s="779" t="s">
        <v>32</v>
      </c>
      <c r="Q269" s="779" t="s">
        <v>32</v>
      </c>
      <c r="R269" s="779"/>
      <c r="S269" s="789"/>
      <c r="T269" s="789" t="s">
        <v>32</v>
      </c>
      <c r="U269" s="779" t="s">
        <v>32</v>
      </c>
      <c r="V269" s="791" t="s">
        <v>32</v>
      </c>
      <c r="W269" s="2555" t="s">
        <v>32</v>
      </c>
      <c r="X269" s="2555" t="s">
        <v>32</v>
      </c>
      <c r="Y269" s="779"/>
      <c r="Z269" s="789"/>
      <c r="AA269" s="789"/>
      <c r="AB269" s="779"/>
      <c r="AC269" s="942" t="s">
        <v>32</v>
      </c>
      <c r="AD269" s="942" t="s">
        <v>32</v>
      </c>
      <c r="AE269" s="942" t="s">
        <v>32</v>
      </c>
      <c r="AF269" s="779"/>
      <c r="AG269" s="975"/>
      <c r="AH269" s="116"/>
      <c r="AI269" s="117"/>
    </row>
    <row r="270" spans="1:35" ht="22.35" customHeight="1" x14ac:dyDescent="0.2">
      <c r="A270" s="1442">
        <v>3701</v>
      </c>
      <c r="B270" s="927" t="s">
        <v>346</v>
      </c>
      <c r="C270" s="930" t="s">
        <v>352</v>
      </c>
      <c r="D270" s="779"/>
      <c r="E270" s="789"/>
      <c r="F270" s="789" t="s">
        <v>32</v>
      </c>
      <c r="G270" s="779" t="s">
        <v>32</v>
      </c>
      <c r="H270" s="791" t="s">
        <v>32</v>
      </c>
      <c r="I270" s="779" t="s">
        <v>32</v>
      </c>
      <c r="J270" s="779" t="s">
        <v>32</v>
      </c>
      <c r="K270" s="779"/>
      <c r="L270" s="789"/>
      <c r="M270" s="789" t="s">
        <v>32</v>
      </c>
      <c r="N270" s="779" t="s">
        <v>32</v>
      </c>
      <c r="O270" s="791" t="s">
        <v>32</v>
      </c>
      <c r="P270" s="779" t="s">
        <v>32</v>
      </c>
      <c r="Q270" s="779" t="s">
        <v>32</v>
      </c>
      <c r="R270" s="779"/>
      <c r="S270" s="789"/>
      <c r="T270" s="789" t="s">
        <v>32</v>
      </c>
      <c r="U270" s="779" t="s">
        <v>32</v>
      </c>
      <c r="V270" s="791" t="s">
        <v>32</v>
      </c>
      <c r="W270" s="2722" t="s">
        <v>32</v>
      </c>
      <c r="X270" s="2722" t="s">
        <v>32</v>
      </c>
      <c r="Y270" s="779"/>
      <c r="Z270" s="789"/>
      <c r="AA270" s="789"/>
      <c r="AB270" s="779"/>
      <c r="AC270" s="942" t="s">
        <v>32</v>
      </c>
      <c r="AD270" s="942" t="s">
        <v>32</v>
      </c>
      <c r="AE270" s="942" t="s">
        <v>32</v>
      </c>
      <c r="AF270" s="779"/>
      <c r="AG270" s="975"/>
      <c r="AH270" s="116"/>
      <c r="AI270" s="117"/>
    </row>
    <row r="271" spans="1:35" ht="22.35" customHeight="1" x14ac:dyDescent="0.2">
      <c r="A271" s="1442"/>
      <c r="B271" s="927" t="s">
        <v>347</v>
      </c>
      <c r="C271" s="779" t="s">
        <v>32</v>
      </c>
      <c r="D271" s="779"/>
      <c r="E271" s="789"/>
      <c r="F271" s="789" t="s">
        <v>32</v>
      </c>
      <c r="G271" s="779" t="s">
        <v>32</v>
      </c>
      <c r="H271" s="791" t="s">
        <v>32</v>
      </c>
      <c r="I271" s="779" t="s">
        <v>32</v>
      </c>
      <c r="J271" s="779" t="s">
        <v>32</v>
      </c>
      <c r="K271" s="779"/>
      <c r="L271" s="789"/>
      <c r="M271" s="789" t="s">
        <v>32</v>
      </c>
      <c r="N271" s="779" t="s">
        <v>32</v>
      </c>
      <c r="O271" s="791" t="s">
        <v>32</v>
      </c>
      <c r="P271" s="779" t="s">
        <v>32</v>
      </c>
      <c r="Q271" s="779" t="s">
        <v>32</v>
      </c>
      <c r="R271" s="779"/>
      <c r="S271" s="789"/>
      <c r="T271" s="789" t="s">
        <v>32</v>
      </c>
      <c r="U271" s="779" t="s">
        <v>32</v>
      </c>
      <c r="V271" s="791" t="s">
        <v>32</v>
      </c>
      <c r="W271" s="779" t="s">
        <v>32</v>
      </c>
      <c r="X271" s="779" t="s">
        <v>32</v>
      </c>
      <c r="Y271" s="779"/>
      <c r="Z271" s="789"/>
      <c r="AA271" s="789"/>
      <c r="AB271" s="779"/>
      <c r="AC271" s="942" t="s">
        <v>32</v>
      </c>
      <c r="AD271" s="942" t="s">
        <v>32</v>
      </c>
      <c r="AE271" s="942" t="s">
        <v>32</v>
      </c>
      <c r="AF271" s="779"/>
      <c r="AG271" s="975"/>
      <c r="AH271" s="116"/>
      <c r="AI271" s="117"/>
    </row>
    <row r="272" spans="1:35" ht="22.35" customHeight="1" x14ac:dyDescent="0.2">
      <c r="A272" s="1442"/>
      <c r="B272" s="927" t="s">
        <v>348</v>
      </c>
      <c r="C272" s="779" t="s">
        <v>32</v>
      </c>
      <c r="D272" s="779"/>
      <c r="E272" s="789"/>
      <c r="F272" s="789" t="s">
        <v>32</v>
      </c>
      <c r="G272" s="779" t="s">
        <v>32</v>
      </c>
      <c r="H272" s="791" t="s">
        <v>32</v>
      </c>
      <c r="I272" s="779" t="s">
        <v>32</v>
      </c>
      <c r="J272" s="779" t="s">
        <v>32</v>
      </c>
      <c r="K272" s="779"/>
      <c r="L272" s="789"/>
      <c r="M272" s="930" t="s">
        <v>32</v>
      </c>
      <c r="N272" s="930" t="s">
        <v>32</v>
      </c>
      <c r="O272" s="930" t="s">
        <v>32</v>
      </c>
      <c r="P272" s="930" t="s">
        <v>32</v>
      </c>
      <c r="Q272" s="930" t="s">
        <v>352</v>
      </c>
      <c r="R272" s="779"/>
      <c r="S272" s="789"/>
      <c r="T272" s="789" t="s">
        <v>32</v>
      </c>
      <c r="U272" s="779" t="s">
        <v>32</v>
      </c>
      <c r="V272" s="791" t="s">
        <v>32</v>
      </c>
      <c r="W272" s="779" t="s">
        <v>32</v>
      </c>
      <c r="X272" s="779" t="s">
        <v>32</v>
      </c>
      <c r="Y272" s="779"/>
      <c r="Z272" s="789"/>
      <c r="AA272" s="789"/>
      <c r="AB272" s="779"/>
      <c r="AC272" s="942" t="s">
        <v>32</v>
      </c>
      <c r="AD272" s="942" t="s">
        <v>32</v>
      </c>
      <c r="AE272" s="942" t="s">
        <v>32</v>
      </c>
      <c r="AF272" s="779"/>
      <c r="AG272" s="975"/>
      <c r="AH272" s="116"/>
      <c r="AI272" s="117"/>
    </row>
    <row r="273" spans="1:35" ht="22.35" customHeight="1" x14ac:dyDescent="0.2">
      <c r="A273" s="1442"/>
      <c r="B273" s="1444" t="s">
        <v>349</v>
      </c>
      <c r="C273" s="779"/>
      <c r="D273" s="779"/>
      <c r="E273" s="789"/>
      <c r="F273" s="789"/>
      <c r="G273" s="779"/>
      <c r="H273" s="791"/>
      <c r="I273" s="779"/>
      <c r="J273" s="779"/>
      <c r="K273" s="779"/>
      <c r="L273" s="789"/>
      <c r="M273" s="789"/>
      <c r="N273" s="779"/>
      <c r="O273" s="791"/>
      <c r="P273" s="779"/>
      <c r="Q273" s="779"/>
      <c r="R273" s="779"/>
      <c r="S273" s="789"/>
      <c r="T273" s="789"/>
      <c r="U273" s="779"/>
      <c r="V273" s="791"/>
      <c r="W273" s="779"/>
      <c r="X273" s="779"/>
      <c r="Y273" s="779"/>
      <c r="Z273" s="789"/>
      <c r="AA273" s="789"/>
      <c r="AB273" s="779"/>
      <c r="AC273" s="791"/>
      <c r="AD273" s="779"/>
      <c r="AE273" s="779"/>
      <c r="AF273" s="779"/>
      <c r="AG273" s="975"/>
      <c r="AH273" s="116"/>
      <c r="AI273" s="117"/>
    </row>
    <row r="274" spans="1:35" ht="22.35" customHeight="1" x14ac:dyDescent="0.2">
      <c r="A274" s="1442"/>
      <c r="B274" s="927" t="s">
        <v>350</v>
      </c>
      <c r="C274" s="779" t="s">
        <v>32</v>
      </c>
      <c r="D274" s="779"/>
      <c r="E274" s="789"/>
      <c r="F274" s="789" t="s">
        <v>32</v>
      </c>
      <c r="G274" s="779" t="s">
        <v>32</v>
      </c>
      <c r="H274" s="791" t="s">
        <v>32</v>
      </c>
      <c r="I274" s="779" t="s">
        <v>32</v>
      </c>
      <c r="J274" s="779" t="s">
        <v>32</v>
      </c>
      <c r="K274" s="779"/>
      <c r="L274" s="789"/>
      <c r="M274" s="789" t="s">
        <v>32</v>
      </c>
      <c r="N274" s="779" t="s">
        <v>32</v>
      </c>
      <c r="O274" s="791" t="s">
        <v>32</v>
      </c>
      <c r="P274" s="779" t="s">
        <v>32</v>
      </c>
      <c r="Q274" s="779" t="s">
        <v>32</v>
      </c>
      <c r="R274" s="779"/>
      <c r="S274" s="789"/>
      <c r="T274" s="940" t="s">
        <v>32</v>
      </c>
      <c r="U274" s="940">
        <v>0</v>
      </c>
      <c r="V274" s="791" t="s">
        <v>32</v>
      </c>
      <c r="W274" s="802" t="s">
        <v>32</v>
      </c>
      <c r="X274" s="802" t="s">
        <v>32</v>
      </c>
      <c r="Y274" s="779"/>
      <c r="Z274" s="789"/>
      <c r="AA274" s="789"/>
      <c r="AB274" s="779"/>
      <c r="AC274" s="942" t="s">
        <v>352</v>
      </c>
      <c r="AD274" s="942" t="s">
        <v>32</v>
      </c>
      <c r="AE274" s="942" t="s">
        <v>32</v>
      </c>
      <c r="AF274" s="779"/>
      <c r="AG274" s="975"/>
      <c r="AH274" s="116"/>
      <c r="AI274" s="117"/>
    </row>
    <row r="275" spans="1:35" ht="22.35" customHeight="1" x14ac:dyDescent="0.2">
      <c r="A275" s="1442"/>
      <c r="B275" s="927" t="s">
        <v>351</v>
      </c>
      <c r="C275" s="779" t="s">
        <v>32</v>
      </c>
      <c r="D275" s="779"/>
      <c r="E275" s="789"/>
      <c r="F275" s="789" t="s">
        <v>32</v>
      </c>
      <c r="G275" s="779" t="s">
        <v>32</v>
      </c>
      <c r="H275" s="791" t="s">
        <v>32</v>
      </c>
      <c r="I275" s="779" t="s">
        <v>32</v>
      </c>
      <c r="J275" s="779" t="s">
        <v>32</v>
      </c>
      <c r="K275" s="779"/>
      <c r="L275" s="789"/>
      <c r="M275" s="789" t="s">
        <v>32</v>
      </c>
      <c r="N275" s="930" t="s">
        <v>32</v>
      </c>
      <c r="O275" s="930" t="s">
        <v>352</v>
      </c>
      <c r="P275" s="780" t="s">
        <v>32</v>
      </c>
      <c r="Q275" s="780" t="s">
        <v>32</v>
      </c>
      <c r="R275" s="779"/>
      <c r="S275" s="789"/>
      <c r="T275" s="789" t="s">
        <v>32</v>
      </c>
      <c r="U275" s="779" t="s">
        <v>32</v>
      </c>
      <c r="V275" s="791" t="s">
        <v>32</v>
      </c>
      <c r="W275" s="779" t="s">
        <v>32</v>
      </c>
      <c r="X275" s="779" t="s">
        <v>32</v>
      </c>
      <c r="Y275" s="779"/>
      <c r="Z275" s="789"/>
      <c r="AA275" s="789"/>
      <c r="AB275" s="779"/>
      <c r="AC275" s="942" t="s">
        <v>32</v>
      </c>
      <c r="AD275" s="942" t="s">
        <v>32</v>
      </c>
      <c r="AE275" s="942" t="s">
        <v>32</v>
      </c>
      <c r="AF275" s="779"/>
      <c r="AG275" s="975"/>
      <c r="AH275" s="116"/>
      <c r="AI275" s="117"/>
    </row>
    <row r="276" spans="1:35" ht="22.35" customHeight="1" x14ac:dyDescent="0.2">
      <c r="A276" s="1442"/>
      <c r="B276" s="927"/>
      <c r="C276" s="779" t="s">
        <v>32</v>
      </c>
      <c r="D276" s="779"/>
      <c r="E276" s="789"/>
      <c r="F276" s="789" t="s">
        <v>32</v>
      </c>
      <c r="G276" s="779" t="s">
        <v>32</v>
      </c>
      <c r="H276" s="791" t="s">
        <v>32</v>
      </c>
      <c r="I276" s="779" t="s">
        <v>32</v>
      </c>
      <c r="J276" s="779" t="s">
        <v>32</v>
      </c>
      <c r="K276" s="779"/>
      <c r="L276" s="789"/>
      <c r="M276" s="789" t="s">
        <v>32</v>
      </c>
      <c r="N276" s="779" t="s">
        <v>32</v>
      </c>
      <c r="O276" s="791" t="s">
        <v>32</v>
      </c>
      <c r="P276" s="779" t="s">
        <v>32</v>
      </c>
      <c r="Q276" s="779" t="s">
        <v>32</v>
      </c>
      <c r="R276" s="779"/>
      <c r="S276" s="789"/>
      <c r="T276" s="789" t="s">
        <v>32</v>
      </c>
      <c r="U276" s="779" t="s">
        <v>32</v>
      </c>
      <c r="V276" s="791" t="s">
        <v>32</v>
      </c>
      <c r="W276" s="779" t="s">
        <v>32</v>
      </c>
      <c r="X276" s="779" t="s">
        <v>32</v>
      </c>
      <c r="Y276" s="779"/>
      <c r="Z276" s="789"/>
      <c r="AA276" s="789"/>
      <c r="AB276" s="779"/>
      <c r="AC276" s="791" t="s">
        <v>32</v>
      </c>
      <c r="AD276" s="779" t="s">
        <v>32</v>
      </c>
      <c r="AE276" s="779" t="s">
        <v>32</v>
      </c>
      <c r="AF276" s="779"/>
      <c r="AG276" s="975"/>
      <c r="AH276" s="113"/>
      <c r="AI276" s="67"/>
    </row>
    <row r="277" spans="1:35" ht="22.35" customHeight="1" x14ac:dyDescent="0.2">
      <c r="A277" s="1442"/>
      <c r="B277" s="927" t="s">
        <v>353</v>
      </c>
      <c r="C277" s="779" t="s">
        <v>32</v>
      </c>
      <c r="D277" s="779"/>
      <c r="E277" s="789"/>
      <c r="F277" s="789" t="s">
        <v>32</v>
      </c>
      <c r="G277" s="779" t="s">
        <v>32</v>
      </c>
      <c r="H277" s="791" t="s">
        <v>32</v>
      </c>
      <c r="I277" s="779" t="s">
        <v>32</v>
      </c>
      <c r="J277" s="779" t="s">
        <v>32</v>
      </c>
      <c r="K277" s="779"/>
      <c r="L277" s="789"/>
      <c r="M277" s="789" t="s">
        <v>32</v>
      </c>
      <c r="N277" s="779" t="s">
        <v>32</v>
      </c>
      <c r="O277" s="930" t="s">
        <v>32</v>
      </c>
      <c r="P277" s="930" t="s">
        <v>32</v>
      </c>
      <c r="Q277" s="930" t="s">
        <v>32</v>
      </c>
      <c r="R277" s="930"/>
      <c r="S277" s="930"/>
      <c r="T277" s="930" t="s">
        <v>352</v>
      </c>
      <c r="U277" s="779" t="s">
        <v>32</v>
      </c>
      <c r="V277" s="791" t="s">
        <v>32</v>
      </c>
      <c r="W277" s="779" t="s">
        <v>32</v>
      </c>
      <c r="X277" s="779" t="s">
        <v>32</v>
      </c>
      <c r="Y277" s="779"/>
      <c r="Z277" s="789"/>
      <c r="AA277" s="789"/>
      <c r="AB277" s="779"/>
      <c r="AC277" s="2370" t="s">
        <v>32</v>
      </c>
      <c r="AD277" s="2369" t="s">
        <v>32</v>
      </c>
      <c r="AE277" s="2369" t="s">
        <v>32</v>
      </c>
      <c r="AF277" s="779"/>
      <c r="AG277" s="975"/>
      <c r="AH277" s="113"/>
      <c r="AI277" s="67"/>
    </row>
    <row r="278" spans="1:35" ht="22.35" customHeight="1" x14ac:dyDescent="0.2">
      <c r="A278" s="780"/>
      <c r="B278" s="2723"/>
      <c r="C278" s="789"/>
      <c r="D278" s="789"/>
      <c r="E278" s="789"/>
      <c r="F278" s="789"/>
      <c r="G278" s="789"/>
      <c r="H278" s="789"/>
      <c r="I278" s="789"/>
      <c r="J278" s="789"/>
      <c r="K278" s="789"/>
      <c r="L278" s="789"/>
      <c r="M278" s="789"/>
      <c r="N278" s="789"/>
      <c r="O278" s="789"/>
      <c r="P278" s="789"/>
      <c r="Q278" s="789"/>
      <c r="R278" s="789"/>
      <c r="S278" s="789"/>
      <c r="T278" s="789"/>
      <c r="U278" s="789"/>
      <c r="V278" s="789"/>
      <c r="W278" s="789"/>
      <c r="X278" s="789"/>
      <c r="Y278" s="789"/>
      <c r="Z278" s="789"/>
      <c r="AA278" s="789"/>
      <c r="AB278" s="789"/>
      <c r="AC278" s="789"/>
      <c r="AD278" s="789"/>
      <c r="AE278" s="789"/>
      <c r="AF278" s="789"/>
      <c r="AG278" s="471"/>
      <c r="AH278" s="113"/>
      <c r="AI278" s="67"/>
    </row>
    <row r="279" spans="1:35" ht="22.35" customHeight="1" x14ac:dyDescent="0.2">
      <c r="A279" s="780"/>
      <c r="B279" s="927"/>
      <c r="C279" s="789"/>
      <c r="D279" s="789"/>
      <c r="E279" s="789"/>
      <c r="F279" s="789"/>
      <c r="G279" s="789"/>
      <c r="H279" s="789"/>
      <c r="I279" s="789"/>
      <c r="J279" s="789"/>
      <c r="K279" s="789"/>
      <c r="L279" s="789"/>
      <c r="M279" s="789"/>
      <c r="N279" s="798"/>
      <c r="O279" s="798"/>
      <c r="P279" s="798"/>
      <c r="Q279" s="792"/>
      <c r="R279" s="798"/>
      <c r="S279" s="789"/>
      <c r="T279" s="789"/>
      <c r="U279" s="798"/>
      <c r="V279" s="798"/>
      <c r="W279" s="798"/>
      <c r="X279" s="789"/>
      <c r="Y279" s="798"/>
      <c r="Z279" s="789"/>
      <c r="AA279" s="789"/>
      <c r="AB279" s="789"/>
      <c r="AC279" s="789"/>
      <c r="AD279" s="789"/>
      <c r="AE279" s="789"/>
      <c r="AF279" s="798"/>
      <c r="AG279" s="472"/>
      <c r="AH279" s="113"/>
      <c r="AI279" s="67"/>
    </row>
    <row r="280" spans="1:35" ht="22.35" customHeight="1" x14ac:dyDescent="0.2">
      <c r="A280" s="780"/>
      <c r="B280" s="780"/>
      <c r="C280" s="789"/>
      <c r="D280" s="789"/>
      <c r="E280" s="789"/>
      <c r="F280" s="789"/>
      <c r="G280" s="789"/>
      <c r="H280" s="789"/>
      <c r="I280" s="789"/>
      <c r="J280" s="789"/>
      <c r="K280" s="789"/>
      <c r="L280" s="789"/>
      <c r="M280" s="789"/>
      <c r="N280" s="789"/>
      <c r="O280" s="789"/>
      <c r="P280" s="789"/>
      <c r="Q280" s="789"/>
      <c r="R280" s="789"/>
      <c r="S280" s="789"/>
      <c r="T280" s="789"/>
      <c r="U280" s="789"/>
      <c r="V280" s="789"/>
      <c r="W280" s="789"/>
      <c r="X280" s="789"/>
      <c r="Y280" s="789"/>
      <c r="Z280" s="789"/>
      <c r="AA280" s="789"/>
      <c r="AB280" s="789"/>
      <c r="AC280" s="789"/>
      <c r="AD280" s="789"/>
      <c r="AE280" s="789"/>
      <c r="AF280" s="789"/>
      <c r="AG280" s="471"/>
      <c r="AH280" s="113"/>
      <c r="AI280" s="67"/>
    </row>
    <row r="281" spans="1:35" ht="22.35" customHeight="1" x14ac:dyDescent="0.2">
      <c r="A281" s="780"/>
      <c r="B281" s="780"/>
      <c r="C281" s="789"/>
      <c r="D281" s="789"/>
      <c r="E281" s="789"/>
      <c r="F281" s="789"/>
      <c r="G281" s="789"/>
      <c r="H281" s="1091"/>
      <c r="I281" s="789"/>
      <c r="J281" s="789"/>
      <c r="K281" s="789"/>
      <c r="L281" s="789"/>
      <c r="M281" s="789"/>
      <c r="N281" s="789"/>
      <c r="O281" s="789"/>
      <c r="P281" s="789"/>
      <c r="Q281" s="789"/>
      <c r="R281" s="789"/>
      <c r="S281" s="789"/>
      <c r="T281" s="789"/>
      <c r="U281" s="789"/>
      <c r="V281" s="789"/>
      <c r="W281" s="789"/>
      <c r="X281" s="789"/>
      <c r="Y281" s="789"/>
      <c r="Z281" s="789"/>
      <c r="AA281" s="789"/>
      <c r="AB281" s="789"/>
      <c r="AC281" s="789"/>
      <c r="AD281" s="789"/>
      <c r="AE281" s="789"/>
      <c r="AF281" s="789"/>
      <c r="AG281" s="473"/>
      <c r="AH281" s="113"/>
      <c r="AI281" s="67"/>
    </row>
    <row r="282" spans="1:35" ht="22.35" customHeight="1" x14ac:dyDescent="0.2">
      <c r="A282" s="1442"/>
      <c r="B282" s="1092"/>
      <c r="C282" s="789"/>
      <c r="D282" s="789"/>
      <c r="E282" s="789"/>
      <c r="F282" s="789"/>
      <c r="G282" s="789"/>
      <c r="H282" s="789"/>
      <c r="I282" s="789"/>
      <c r="J282" s="789"/>
      <c r="K282" s="789"/>
      <c r="L282" s="789"/>
      <c r="M282" s="789"/>
      <c r="N282" s="789"/>
      <c r="O282" s="789"/>
      <c r="P282" s="789"/>
      <c r="Q282" s="789"/>
      <c r="R282" s="789"/>
      <c r="S282" s="789"/>
      <c r="T282" s="789"/>
      <c r="U282" s="789"/>
      <c r="V282" s="789"/>
      <c r="W282" s="789"/>
      <c r="X282" s="789"/>
      <c r="Y282" s="789"/>
      <c r="Z282" s="789"/>
      <c r="AA282" s="789"/>
      <c r="AB282" s="789"/>
      <c r="AC282" s="789"/>
      <c r="AD282" s="789"/>
      <c r="AE282" s="789"/>
      <c r="AF282" s="789"/>
      <c r="AG282" s="473"/>
      <c r="AH282" s="113"/>
      <c r="AI282" s="67"/>
    </row>
    <row r="283" spans="1:35" ht="22.35" customHeight="1" x14ac:dyDescent="0.2">
      <c r="A283" s="1442"/>
      <c r="B283" s="1093"/>
      <c r="C283" s="789"/>
      <c r="D283" s="789"/>
      <c r="E283" s="789"/>
      <c r="F283" s="789"/>
      <c r="G283" s="789"/>
      <c r="H283" s="789"/>
      <c r="I283" s="789"/>
      <c r="J283" s="789"/>
      <c r="K283" s="789"/>
      <c r="L283" s="789"/>
      <c r="M283" s="789"/>
      <c r="N283" s="789"/>
      <c r="O283" s="789"/>
      <c r="P283" s="789"/>
      <c r="Q283" s="789"/>
      <c r="R283" s="789"/>
      <c r="S283" s="789"/>
      <c r="T283" s="789"/>
      <c r="U283" s="789"/>
      <c r="V283" s="789"/>
      <c r="W283" s="789"/>
      <c r="X283" s="789"/>
      <c r="Y283" s="789"/>
      <c r="Z283" s="789"/>
      <c r="AA283" s="789"/>
      <c r="AB283" s="789"/>
      <c r="AC283" s="789"/>
      <c r="AD283" s="789"/>
      <c r="AE283" s="789"/>
      <c r="AF283" s="789"/>
      <c r="AG283" s="473"/>
      <c r="AH283" s="113"/>
      <c r="AI283" s="67"/>
    </row>
    <row r="284" spans="1:35" ht="22.35" customHeight="1" x14ac:dyDescent="0.2">
      <c r="A284" s="68"/>
      <c r="B284" s="74"/>
      <c r="C284" s="66"/>
      <c r="D284" s="66"/>
      <c r="E284" s="66"/>
      <c r="F284" s="66"/>
      <c r="G284" s="66"/>
      <c r="H284" s="66"/>
      <c r="I284" s="66"/>
      <c r="J284" s="66"/>
      <c r="L284" s="66"/>
      <c r="M284" s="66"/>
      <c r="N284" s="66"/>
      <c r="O284" s="66"/>
      <c r="P284" s="48"/>
      <c r="Q284" s="48"/>
      <c r="R284" s="48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7"/>
      <c r="AI284" s="67"/>
    </row>
    <row r="288" spans="1:35" ht="21" customHeight="1" thickBot="1" x14ac:dyDescent="0.25">
      <c r="A288" s="104" t="s">
        <v>354</v>
      </c>
    </row>
    <row r="289" spans="1:35" ht="21" customHeight="1" x14ac:dyDescent="0.2">
      <c r="B289" s="2724" t="s">
        <v>324</v>
      </c>
      <c r="C289" s="2654"/>
      <c r="D289" s="2676" t="s">
        <v>97</v>
      </c>
      <c r="E289" s="2574"/>
      <c r="F289" s="2649"/>
      <c r="G289" s="2654"/>
      <c r="H289" s="2676" t="s">
        <v>98</v>
      </c>
      <c r="I289" s="2574"/>
      <c r="J289" s="2649"/>
      <c r="K289" s="2654"/>
      <c r="L289" s="2676" t="s">
        <v>99</v>
      </c>
      <c r="M289" s="2574"/>
      <c r="N289" s="2649"/>
      <c r="O289" s="2654"/>
      <c r="P289" s="2676" t="s">
        <v>100</v>
      </c>
      <c r="Q289" s="2574"/>
      <c r="R289" s="2649"/>
      <c r="S289" s="2654"/>
      <c r="T289" s="2676" t="s">
        <v>101</v>
      </c>
      <c r="U289" s="2574"/>
      <c r="V289" s="2649"/>
      <c r="W289" s="2654"/>
      <c r="X289" s="2676" t="s">
        <v>102</v>
      </c>
      <c r="Y289" s="2574"/>
      <c r="Z289" s="2649"/>
      <c r="AA289" s="2654"/>
      <c r="AB289" s="2676" t="s">
        <v>103</v>
      </c>
      <c r="AC289" s="2574"/>
      <c r="AD289" s="2574"/>
      <c r="AE289" s="2679" t="s">
        <v>104</v>
      </c>
      <c r="AF289" s="2574"/>
      <c r="AG289" s="2574"/>
      <c r="AH289" s="2574"/>
      <c r="AI289" s="2575"/>
    </row>
    <row r="290" spans="1:35" ht="21" customHeight="1" x14ac:dyDescent="0.2">
      <c r="B290" s="2376"/>
      <c r="C290" s="2144" t="s">
        <v>355</v>
      </c>
      <c r="D290" s="2136"/>
      <c r="E290" s="2145"/>
      <c r="F290" s="2146"/>
      <c r="G290" s="2144" t="s">
        <v>355</v>
      </c>
      <c r="H290" s="2136"/>
      <c r="I290" s="2145"/>
      <c r="J290" s="2146"/>
      <c r="K290" s="2144" t="s">
        <v>355</v>
      </c>
      <c r="L290" s="2136"/>
      <c r="M290" s="2145"/>
      <c r="N290" s="2146"/>
      <c r="O290" s="2144" t="s">
        <v>355</v>
      </c>
      <c r="P290" s="2147"/>
      <c r="Q290" s="2145"/>
      <c r="R290" s="2146"/>
      <c r="S290" s="2148" t="s">
        <v>356</v>
      </c>
      <c r="T290" s="2136"/>
      <c r="U290" s="2145"/>
      <c r="V290" s="2146"/>
      <c r="W290" s="2138"/>
      <c r="X290" s="2136"/>
      <c r="Y290" s="2082"/>
      <c r="Z290" s="2137"/>
      <c r="AA290" s="2138"/>
      <c r="AB290" s="2136"/>
      <c r="AC290" s="2082"/>
      <c r="AD290" s="2082"/>
      <c r="AE290" s="2139"/>
      <c r="AF290" s="2082"/>
      <c r="AG290" s="2165"/>
      <c r="AH290" s="2165"/>
      <c r="AI290" s="2133"/>
    </row>
    <row r="291" spans="1:35" ht="21" customHeight="1" x14ac:dyDescent="0.2">
      <c r="A291" s="70"/>
      <c r="B291" s="2725"/>
      <c r="C291" s="1838" t="s">
        <v>238</v>
      </c>
      <c r="D291" s="2726"/>
      <c r="E291" s="2145"/>
      <c r="F291" s="2146"/>
      <c r="G291" s="1838" t="s">
        <v>238</v>
      </c>
      <c r="H291" s="2136"/>
      <c r="I291" s="2145"/>
      <c r="J291" s="2146"/>
      <c r="K291" s="1838" t="s">
        <v>238</v>
      </c>
      <c r="L291" s="2136"/>
      <c r="M291" s="2145"/>
      <c r="N291" s="2146"/>
      <c r="O291" s="1838" t="s">
        <v>238</v>
      </c>
      <c r="P291" s="2136"/>
      <c r="Q291" s="2145"/>
      <c r="R291" s="2146"/>
      <c r="S291" s="2144" t="s">
        <v>357</v>
      </c>
      <c r="T291" s="2136"/>
      <c r="U291" s="2145"/>
      <c r="V291" s="2146"/>
      <c r="W291" s="2138"/>
      <c r="X291" s="2136"/>
      <c r="Y291" s="2082"/>
      <c r="Z291" s="2137"/>
      <c r="AA291" s="2138"/>
      <c r="AB291" s="2136"/>
      <c r="AC291" s="2082"/>
      <c r="AD291" s="2082"/>
      <c r="AE291" s="2139"/>
      <c r="AF291" s="2082"/>
      <c r="AG291" s="2165"/>
      <c r="AH291" s="2165"/>
      <c r="AI291" s="2133"/>
    </row>
    <row r="292" spans="1:35" ht="21" customHeight="1" x14ac:dyDescent="0.2">
      <c r="B292" s="2725"/>
      <c r="C292" s="1838" t="s">
        <v>241</v>
      </c>
      <c r="D292" s="2726"/>
      <c r="E292" s="2145"/>
      <c r="F292" s="2146"/>
      <c r="G292" s="1838" t="s">
        <v>241</v>
      </c>
      <c r="H292" s="2136"/>
      <c r="I292" s="2145"/>
      <c r="J292" s="2146"/>
      <c r="K292" s="1838" t="s">
        <v>241</v>
      </c>
      <c r="L292" s="2136"/>
      <c r="M292" s="2145"/>
      <c r="N292" s="2146"/>
      <c r="O292" s="1838" t="s">
        <v>241</v>
      </c>
      <c r="P292" s="2136"/>
      <c r="Q292" s="2145"/>
      <c r="R292" s="2146"/>
      <c r="S292" s="1838" t="s">
        <v>236</v>
      </c>
      <c r="T292" s="2136"/>
      <c r="U292" s="2145"/>
      <c r="V292" s="2146"/>
      <c r="W292" s="2138"/>
      <c r="X292" s="2136"/>
      <c r="Y292" s="2082"/>
      <c r="Z292" s="2137"/>
      <c r="AA292" s="2138"/>
      <c r="AB292" s="2136"/>
      <c r="AC292" s="2082"/>
      <c r="AD292" s="2082"/>
      <c r="AE292" s="2139"/>
      <c r="AF292" s="2082"/>
      <c r="AG292" s="2165"/>
      <c r="AH292" s="2165"/>
      <c r="AI292" s="2133"/>
    </row>
    <row r="293" spans="1:35" ht="21" customHeight="1" x14ac:dyDescent="0.2">
      <c r="B293" s="2725"/>
      <c r="C293" s="1643"/>
      <c r="D293" s="1644"/>
      <c r="E293" s="2082"/>
      <c r="F293" s="2137"/>
      <c r="G293" s="1643"/>
      <c r="H293" s="1644"/>
      <c r="I293" s="2082"/>
      <c r="J293" s="2137"/>
      <c r="K293" s="1643"/>
      <c r="L293" s="1644"/>
      <c r="M293" s="2082"/>
      <c r="N293" s="2137"/>
      <c r="O293" s="1643"/>
      <c r="P293" s="1644"/>
      <c r="Q293" s="2082"/>
      <c r="R293" s="2137"/>
      <c r="S293" s="1643"/>
      <c r="T293" s="1644"/>
      <c r="U293" s="2082"/>
      <c r="V293" s="2137"/>
      <c r="W293" s="2138"/>
      <c r="X293" s="2136"/>
      <c r="Y293" s="2082"/>
      <c r="Z293" s="2137"/>
      <c r="AA293" s="2138"/>
      <c r="AB293" s="2136"/>
      <c r="AC293" s="2082"/>
      <c r="AD293" s="2082"/>
      <c r="AE293" s="2139"/>
      <c r="AF293" s="2082"/>
      <c r="AG293" s="2165"/>
      <c r="AH293" s="2165"/>
      <c r="AI293" s="2133"/>
    </row>
    <row r="294" spans="1:35" ht="21" customHeight="1" x14ac:dyDescent="0.2">
      <c r="B294" s="2725"/>
      <c r="C294" s="1787"/>
      <c r="D294" s="1644"/>
      <c r="E294" s="2082"/>
      <c r="F294" s="2137"/>
      <c r="G294" s="2136"/>
      <c r="H294" s="2136"/>
      <c r="I294" s="2082"/>
      <c r="J294" s="2137"/>
      <c r="K294" s="2136"/>
      <c r="L294" s="2136"/>
      <c r="M294" s="2082"/>
      <c r="N294" s="2137"/>
      <c r="O294" s="2136"/>
      <c r="P294" s="2136"/>
      <c r="Q294" s="2082"/>
      <c r="R294" s="2137"/>
      <c r="S294" s="2136"/>
      <c r="T294" s="2136"/>
      <c r="U294" s="2082"/>
      <c r="V294" s="2137"/>
      <c r="W294" s="2138"/>
      <c r="X294" s="2136"/>
      <c r="Y294" s="2082"/>
      <c r="Z294" s="2137"/>
      <c r="AA294" s="2138"/>
      <c r="AB294" s="2136"/>
      <c r="AC294" s="2082"/>
      <c r="AD294" s="2082"/>
      <c r="AE294" s="2139"/>
      <c r="AF294" s="2082"/>
      <c r="AG294" s="2165"/>
      <c r="AH294" s="2165"/>
      <c r="AI294" s="2133"/>
    </row>
    <row r="295" spans="1:35" ht="21" customHeight="1" x14ac:dyDescent="0.2">
      <c r="B295" s="2725" t="s">
        <v>210</v>
      </c>
      <c r="C295" s="1787" t="s">
        <v>358</v>
      </c>
      <c r="D295" s="2726"/>
      <c r="E295" s="2145"/>
      <c r="F295" s="2146"/>
      <c r="G295" s="1787" t="s">
        <v>358</v>
      </c>
      <c r="H295" s="2726"/>
      <c r="I295" s="2145"/>
      <c r="J295" s="2146"/>
      <c r="K295" s="1787" t="s">
        <v>358</v>
      </c>
      <c r="L295" s="2726"/>
      <c r="M295" s="2145"/>
      <c r="N295" s="2146"/>
      <c r="O295" s="1787" t="s">
        <v>358</v>
      </c>
      <c r="P295" s="2726"/>
      <c r="Q295" s="2145"/>
      <c r="R295" s="2146"/>
      <c r="S295" s="2136" t="s">
        <v>359</v>
      </c>
      <c r="T295" s="2136"/>
      <c r="U295" s="2145"/>
      <c r="V295" s="2146"/>
      <c r="W295" s="2138"/>
      <c r="X295" s="2136"/>
      <c r="Y295" s="2082"/>
      <c r="Z295" s="2137"/>
      <c r="AA295" s="2138"/>
      <c r="AB295" s="2136"/>
      <c r="AC295" s="2082"/>
      <c r="AD295" s="2082"/>
      <c r="AE295" s="2139"/>
      <c r="AF295" s="2082"/>
      <c r="AG295" s="2165"/>
      <c r="AH295" s="2165"/>
      <c r="AI295" s="2133"/>
    </row>
    <row r="296" spans="1:35" ht="21" customHeight="1" x14ac:dyDescent="0.2">
      <c r="B296" s="2725" t="s">
        <v>214</v>
      </c>
      <c r="C296" s="1787" t="s">
        <v>360</v>
      </c>
      <c r="D296" s="2726"/>
      <c r="E296" s="2145"/>
      <c r="F296" s="2146"/>
      <c r="G296" s="1787" t="s">
        <v>360</v>
      </c>
      <c r="H296" s="2726"/>
      <c r="I296" s="2145"/>
      <c r="J296" s="2146"/>
      <c r="K296" s="1787" t="s">
        <v>360</v>
      </c>
      <c r="L296" s="2726"/>
      <c r="M296" s="2145"/>
      <c r="N296" s="2146"/>
      <c r="O296" s="1787" t="s">
        <v>360</v>
      </c>
      <c r="P296" s="2726"/>
      <c r="Q296" s="2145"/>
      <c r="R296" s="2146"/>
      <c r="S296" s="2136" t="s">
        <v>361</v>
      </c>
      <c r="T296" s="2136"/>
      <c r="U296" s="2145"/>
      <c r="V296" s="2146"/>
      <c r="W296" s="2138"/>
      <c r="X296" s="2136"/>
      <c r="Y296" s="2082"/>
      <c r="Z296" s="2137"/>
      <c r="AA296" s="2138"/>
      <c r="AB296" s="2136"/>
      <c r="AC296" s="2082"/>
      <c r="AD296" s="2082"/>
      <c r="AE296" s="2139"/>
      <c r="AF296" s="2082"/>
      <c r="AG296" s="2165"/>
      <c r="AH296" s="2165"/>
      <c r="AI296" s="2133"/>
    </row>
    <row r="297" spans="1:35" ht="21" customHeight="1" thickBot="1" x14ac:dyDescent="0.25">
      <c r="B297" s="2727" t="s">
        <v>221</v>
      </c>
      <c r="C297" s="1800" t="s">
        <v>362</v>
      </c>
      <c r="D297" s="2728"/>
      <c r="E297" s="206"/>
      <c r="F297" s="207"/>
      <c r="G297" s="1800" t="s">
        <v>362</v>
      </c>
      <c r="H297" s="2728"/>
      <c r="I297" s="206"/>
      <c r="J297" s="207"/>
      <c r="K297" s="1800" t="s">
        <v>362</v>
      </c>
      <c r="L297" s="2728"/>
      <c r="M297" s="206"/>
      <c r="N297" s="207"/>
      <c r="O297" s="1800" t="s">
        <v>362</v>
      </c>
      <c r="P297" s="2728"/>
      <c r="Q297" s="206"/>
      <c r="R297" s="207"/>
      <c r="S297" s="150" t="s">
        <v>363</v>
      </c>
      <c r="T297" s="150"/>
      <c r="U297" s="206"/>
      <c r="V297" s="207"/>
      <c r="W297" s="201"/>
      <c r="X297" s="150"/>
      <c r="Y297" s="202"/>
      <c r="Z297" s="203"/>
      <c r="AA297" s="204"/>
      <c r="AB297" s="150"/>
      <c r="AC297" s="202"/>
      <c r="AD297" s="202"/>
      <c r="AE297" s="205"/>
      <c r="AF297" s="202"/>
      <c r="AG297" s="200"/>
      <c r="AH297" s="200"/>
      <c r="AI297" s="147"/>
    </row>
    <row r="298" spans="1:35" ht="21" customHeight="1" x14ac:dyDescent="0.2">
      <c r="B298" s="37"/>
      <c r="C298" s="42"/>
      <c r="D298" s="5"/>
      <c r="G298" s="42"/>
      <c r="H298" s="5"/>
      <c r="K298" s="42"/>
      <c r="L298" s="5"/>
      <c r="O298" s="42"/>
      <c r="P298" s="5"/>
      <c r="S298" s="42"/>
      <c r="T298" s="42"/>
      <c r="X298" s="42"/>
      <c r="AB298" s="42"/>
      <c r="AE298" s="42"/>
    </row>
    <row r="299" spans="1:35" ht="21" customHeight="1" x14ac:dyDescent="0.2">
      <c r="A299" s="2377" t="s">
        <v>364</v>
      </c>
    </row>
    <row r="300" spans="1:35" ht="21" customHeight="1" thickBot="1" x14ac:dyDescent="0.25">
      <c r="A300" s="1776"/>
      <c r="B300" s="1597" t="s">
        <v>29</v>
      </c>
      <c r="C300" s="1685">
        <v>1</v>
      </c>
      <c r="D300" s="1716">
        <v>2</v>
      </c>
      <c r="E300" s="1716">
        <v>3</v>
      </c>
      <c r="F300" s="1685">
        <v>4</v>
      </c>
      <c r="G300" s="1685">
        <v>5</v>
      </c>
      <c r="H300" s="1685">
        <v>6</v>
      </c>
      <c r="I300" s="1685">
        <v>7</v>
      </c>
      <c r="J300" s="1685">
        <v>8</v>
      </c>
      <c r="K300" s="1716">
        <v>9</v>
      </c>
      <c r="L300" s="1716">
        <v>10</v>
      </c>
      <c r="M300" s="1685">
        <v>11</v>
      </c>
      <c r="N300" s="1685">
        <v>12</v>
      </c>
      <c r="O300" s="1685">
        <v>13</v>
      </c>
      <c r="P300" s="1685">
        <v>14</v>
      </c>
      <c r="Q300" s="1685">
        <v>15</v>
      </c>
      <c r="R300" s="1716">
        <v>16</v>
      </c>
      <c r="S300" s="1716">
        <v>17</v>
      </c>
      <c r="T300" s="1685">
        <v>18</v>
      </c>
      <c r="U300" s="1685">
        <v>19</v>
      </c>
      <c r="V300" s="1685">
        <v>20</v>
      </c>
      <c r="W300" s="1685">
        <v>21</v>
      </c>
      <c r="X300" s="1685">
        <v>22</v>
      </c>
      <c r="Y300" s="1716">
        <v>23</v>
      </c>
      <c r="Z300" s="1716">
        <v>24</v>
      </c>
      <c r="AA300" s="1716">
        <v>25</v>
      </c>
      <c r="AB300" s="1716">
        <v>26</v>
      </c>
      <c r="AC300" s="1685">
        <v>27</v>
      </c>
      <c r="AD300" s="1685">
        <v>28</v>
      </c>
      <c r="AE300" s="1685">
        <v>29</v>
      </c>
      <c r="AF300" s="1716">
        <v>30</v>
      </c>
      <c r="AG300" s="2633">
        <v>31</v>
      </c>
      <c r="AH300" s="111"/>
      <c r="AI300" s="112"/>
    </row>
    <row r="301" spans="1:35" ht="21" customHeight="1" x14ac:dyDescent="0.2">
      <c r="A301" s="2729">
        <v>3702</v>
      </c>
      <c r="B301" s="2656" t="s">
        <v>365</v>
      </c>
      <c r="C301" s="2546" t="s">
        <v>32</v>
      </c>
      <c r="D301" s="2546"/>
      <c r="E301" s="2546"/>
      <c r="F301" s="2546" t="s">
        <v>32</v>
      </c>
      <c r="G301" s="2546" t="s">
        <v>32</v>
      </c>
      <c r="H301" s="2546" t="s">
        <v>32</v>
      </c>
      <c r="I301" s="2546" t="s">
        <v>32</v>
      </c>
      <c r="J301" s="2546" t="s">
        <v>32</v>
      </c>
      <c r="K301" s="2546"/>
      <c r="L301" s="2546"/>
      <c r="M301" s="2546" t="s">
        <v>32</v>
      </c>
      <c r="N301" s="2546" t="s">
        <v>32</v>
      </c>
      <c r="O301" s="2546" t="s">
        <v>32</v>
      </c>
      <c r="P301" s="2546" t="s">
        <v>32</v>
      </c>
      <c r="Q301" s="2546" t="s">
        <v>32</v>
      </c>
      <c r="R301" s="2546"/>
      <c r="S301" s="2546"/>
      <c r="T301" s="2546" t="s">
        <v>32</v>
      </c>
      <c r="U301" s="2546" t="s">
        <v>32</v>
      </c>
      <c r="V301" s="2546" t="s">
        <v>32</v>
      </c>
      <c r="W301" s="2546" t="s">
        <v>32</v>
      </c>
      <c r="X301" s="2546" t="s">
        <v>32</v>
      </c>
      <c r="Y301" s="2546"/>
      <c r="Z301" s="2546"/>
      <c r="AA301" s="2546"/>
      <c r="AB301" s="2546"/>
      <c r="AC301" s="2547" t="s">
        <v>32</v>
      </c>
      <c r="AD301" s="2547" t="s">
        <v>32</v>
      </c>
      <c r="AE301" s="2547" t="s">
        <v>32</v>
      </c>
      <c r="AF301" s="2546"/>
      <c r="AG301" s="2549"/>
      <c r="AH301" s="116"/>
      <c r="AI301" s="117"/>
    </row>
    <row r="302" spans="1:35" ht="21" customHeight="1" x14ac:dyDescent="0.2">
      <c r="A302" s="1531"/>
      <c r="B302" s="1605"/>
      <c r="C302" s="1535" t="s">
        <v>32</v>
      </c>
      <c r="D302" s="1535"/>
      <c r="E302" s="1535"/>
      <c r="F302" s="1535" t="s">
        <v>32</v>
      </c>
      <c r="G302" s="1535" t="s">
        <v>32</v>
      </c>
      <c r="H302" s="1535" t="s">
        <v>32</v>
      </c>
      <c r="I302" s="1535" t="s">
        <v>32</v>
      </c>
      <c r="J302" s="1535" t="s">
        <v>32</v>
      </c>
      <c r="K302" s="1535"/>
      <c r="L302" s="1535"/>
      <c r="M302" s="1535" t="s">
        <v>32</v>
      </c>
      <c r="N302" s="1535" t="s">
        <v>32</v>
      </c>
      <c r="O302" s="1535" t="s">
        <v>32</v>
      </c>
      <c r="P302" s="1535" t="s">
        <v>32</v>
      </c>
      <c r="Q302" s="1535" t="s">
        <v>32</v>
      </c>
      <c r="R302" s="1535"/>
      <c r="S302" s="1535"/>
      <c r="T302" s="1535" t="s">
        <v>32</v>
      </c>
      <c r="U302" s="1535" t="s">
        <v>32</v>
      </c>
      <c r="V302" s="1535" t="s">
        <v>32</v>
      </c>
      <c r="W302" s="1535" t="s">
        <v>32</v>
      </c>
      <c r="X302" s="1535" t="s">
        <v>32</v>
      </c>
      <c r="Y302" s="1535"/>
      <c r="Z302" s="1535"/>
      <c r="AA302" s="1535"/>
      <c r="AB302" s="1535"/>
      <c r="AC302" s="1535" t="s">
        <v>32</v>
      </c>
      <c r="AD302" s="1535" t="s">
        <v>32</v>
      </c>
      <c r="AE302" s="1535" t="s">
        <v>32</v>
      </c>
      <c r="AF302" s="1535"/>
      <c r="AG302" s="1606"/>
      <c r="AH302" s="116"/>
      <c r="AI302" s="117"/>
    </row>
    <row r="303" spans="1:35" ht="21" customHeight="1" x14ac:dyDescent="0.2">
      <c r="A303" s="2730"/>
      <c r="B303" s="1752"/>
      <c r="C303" s="1535" t="s">
        <v>32</v>
      </c>
      <c r="D303" s="1535"/>
      <c r="E303" s="1535"/>
      <c r="F303" s="1535" t="s">
        <v>32</v>
      </c>
      <c r="G303" s="1535" t="s">
        <v>32</v>
      </c>
      <c r="H303" s="1535" t="s">
        <v>32</v>
      </c>
      <c r="I303" s="1535" t="s">
        <v>32</v>
      </c>
      <c r="J303" s="1535" t="s">
        <v>32</v>
      </c>
      <c r="K303" s="1535"/>
      <c r="L303" s="1535"/>
      <c r="M303" s="1535" t="s">
        <v>32</v>
      </c>
      <c r="N303" s="1535" t="s">
        <v>32</v>
      </c>
      <c r="O303" s="1535" t="s">
        <v>32</v>
      </c>
      <c r="P303" s="1535" t="s">
        <v>32</v>
      </c>
      <c r="Q303" s="1535" t="s">
        <v>32</v>
      </c>
      <c r="R303" s="1535"/>
      <c r="S303" s="1535"/>
      <c r="T303" s="1535" t="s">
        <v>32</v>
      </c>
      <c r="U303" s="1535" t="s">
        <v>32</v>
      </c>
      <c r="V303" s="1535" t="s">
        <v>32</v>
      </c>
      <c r="W303" s="1535" t="s">
        <v>32</v>
      </c>
      <c r="X303" s="1535" t="s">
        <v>32</v>
      </c>
      <c r="Y303" s="1535"/>
      <c r="Z303" s="1535"/>
      <c r="AA303" s="1535"/>
      <c r="AB303" s="1535"/>
      <c r="AC303" s="1535" t="s">
        <v>32</v>
      </c>
      <c r="AD303" s="1535" t="s">
        <v>32</v>
      </c>
      <c r="AE303" s="1535" t="s">
        <v>32</v>
      </c>
      <c r="AF303" s="1535"/>
      <c r="AG303" s="1606"/>
      <c r="AH303" s="116"/>
      <c r="AI303" s="117"/>
    </row>
    <row r="304" spans="1:35" ht="21" customHeight="1" x14ac:dyDescent="0.2">
      <c r="A304" s="2731"/>
      <c r="B304" s="2732"/>
      <c r="C304" s="1535"/>
      <c r="D304" s="1535"/>
      <c r="E304" s="1535"/>
      <c r="F304" s="1535"/>
      <c r="G304" s="1535"/>
      <c r="H304" s="1535"/>
      <c r="I304" s="1535"/>
      <c r="J304" s="1535"/>
      <c r="K304" s="1535"/>
      <c r="L304" s="1535"/>
      <c r="M304" s="1535"/>
      <c r="N304" s="1535"/>
      <c r="O304" s="1535"/>
      <c r="P304" s="1535"/>
      <c r="Q304" s="1535"/>
      <c r="R304" s="1535"/>
      <c r="S304" s="1535"/>
      <c r="T304" s="1535"/>
      <c r="U304" s="1535"/>
      <c r="V304" s="1535"/>
      <c r="W304" s="1535"/>
      <c r="X304" s="1535"/>
      <c r="Y304" s="1535"/>
      <c r="Z304" s="1535"/>
      <c r="AA304" s="1535"/>
      <c r="AB304" s="1535"/>
      <c r="AC304" s="1535"/>
      <c r="AD304" s="1535"/>
      <c r="AE304" s="1535"/>
      <c r="AF304" s="1535"/>
      <c r="AG304" s="1606"/>
      <c r="AH304" s="116"/>
      <c r="AI304" s="117"/>
    </row>
    <row r="305" spans="1:36" ht="21" customHeight="1" x14ac:dyDescent="0.2">
      <c r="A305" s="2733"/>
      <c r="B305" s="2734" t="s">
        <v>366</v>
      </c>
      <c r="C305" s="1529"/>
      <c r="D305" s="1529"/>
      <c r="E305" s="1529"/>
      <c r="F305" s="1529"/>
      <c r="G305" s="1529"/>
      <c r="H305" s="1529"/>
      <c r="I305" s="1529"/>
      <c r="J305" s="1529"/>
      <c r="K305" s="1529"/>
      <c r="L305" s="1529"/>
      <c r="M305" s="1529"/>
      <c r="N305" s="1529"/>
      <c r="O305" s="1529"/>
      <c r="P305" s="1529"/>
      <c r="Q305" s="1529"/>
      <c r="R305" s="1529"/>
      <c r="S305" s="1529"/>
      <c r="T305" s="1529"/>
      <c r="U305" s="1529"/>
      <c r="V305" s="1529"/>
      <c r="W305" s="1529"/>
      <c r="X305" s="1529"/>
      <c r="Y305" s="1529"/>
      <c r="Z305" s="1529"/>
      <c r="AA305" s="1529"/>
      <c r="AB305" s="1529"/>
      <c r="AC305" s="1529"/>
      <c r="AD305" s="1529"/>
      <c r="AE305" s="1529"/>
      <c r="AF305" s="1529"/>
      <c r="AG305" s="1530"/>
      <c r="AH305" s="114"/>
      <c r="AI305" s="115"/>
    </row>
    <row r="306" spans="1:36" ht="21" customHeight="1" x14ac:dyDescent="0.2">
      <c r="A306" s="2730">
        <v>3702</v>
      </c>
      <c r="B306" s="1532" t="s">
        <v>367</v>
      </c>
      <c r="C306" s="1567" t="s">
        <v>368</v>
      </c>
      <c r="D306" s="1567"/>
      <c r="E306" s="1550"/>
      <c r="F306" s="1550" t="s">
        <v>368</v>
      </c>
      <c r="G306" s="1567" t="s">
        <v>368</v>
      </c>
      <c r="H306" s="1567" t="s">
        <v>368</v>
      </c>
      <c r="I306" s="1567" t="s">
        <v>368</v>
      </c>
      <c r="J306" s="1567" t="s">
        <v>368</v>
      </c>
      <c r="K306" s="1567"/>
      <c r="L306" s="1550"/>
      <c r="M306" s="1550" t="s">
        <v>368</v>
      </c>
      <c r="N306" s="1567" t="s">
        <v>368</v>
      </c>
      <c r="O306" s="1567" t="s">
        <v>368</v>
      </c>
      <c r="P306" s="1567" t="s">
        <v>368</v>
      </c>
      <c r="Q306" s="1567" t="s">
        <v>368</v>
      </c>
      <c r="R306" s="1567"/>
      <c r="S306" s="1550"/>
      <c r="T306" s="1550" t="s">
        <v>368</v>
      </c>
      <c r="U306" s="1567" t="s">
        <v>368</v>
      </c>
      <c r="V306" s="1567" t="s">
        <v>368</v>
      </c>
      <c r="W306" s="1567" t="s">
        <v>368</v>
      </c>
      <c r="X306" s="1567" t="s">
        <v>368</v>
      </c>
      <c r="Y306" s="1567"/>
      <c r="Z306" s="1550"/>
      <c r="AA306" s="1550"/>
      <c r="AB306" s="1567"/>
      <c r="AC306" s="1539" t="s">
        <v>368</v>
      </c>
      <c r="AD306" s="1539" t="s">
        <v>368</v>
      </c>
      <c r="AE306" s="1539" t="s">
        <v>368</v>
      </c>
      <c r="AF306" s="1567"/>
      <c r="AG306" s="1754"/>
      <c r="AH306" s="116"/>
      <c r="AI306" s="117"/>
    </row>
    <row r="307" spans="1:36" ht="21" customHeight="1" x14ac:dyDescent="0.2">
      <c r="A307" s="2730"/>
      <c r="B307" s="1532" t="s">
        <v>369</v>
      </c>
      <c r="C307" s="1567" t="s">
        <v>370</v>
      </c>
      <c r="D307" s="1567"/>
      <c r="E307" s="1567"/>
      <c r="F307" s="1567" t="s">
        <v>370</v>
      </c>
      <c r="G307" s="1567" t="s">
        <v>370</v>
      </c>
      <c r="H307" s="1567" t="s">
        <v>370</v>
      </c>
      <c r="I307" s="1567" t="s">
        <v>370</v>
      </c>
      <c r="J307" s="1567" t="s">
        <v>370</v>
      </c>
      <c r="K307" s="1567"/>
      <c r="L307" s="1567"/>
      <c r="M307" s="1567" t="s">
        <v>370</v>
      </c>
      <c r="N307" s="1567" t="s">
        <v>370</v>
      </c>
      <c r="O307" s="1567" t="s">
        <v>370</v>
      </c>
      <c r="P307" s="1567" t="s">
        <v>370</v>
      </c>
      <c r="Q307" s="1567" t="s">
        <v>370</v>
      </c>
      <c r="R307" s="1567"/>
      <c r="S307" s="1567"/>
      <c r="T307" s="1567" t="s">
        <v>370</v>
      </c>
      <c r="U307" s="1567" t="s">
        <v>370</v>
      </c>
      <c r="V307" s="1567" t="s">
        <v>370</v>
      </c>
      <c r="W307" s="2735" t="s">
        <v>370</v>
      </c>
      <c r="X307" s="2735" t="s">
        <v>370</v>
      </c>
      <c r="Y307" s="1668"/>
      <c r="Z307" s="1668" t="s">
        <v>142</v>
      </c>
      <c r="AA307" s="1567"/>
      <c r="AB307" s="1567"/>
      <c r="AC307" s="1539" t="s">
        <v>370</v>
      </c>
      <c r="AD307" s="1539" t="s">
        <v>370</v>
      </c>
      <c r="AE307" s="1539" t="s">
        <v>370</v>
      </c>
      <c r="AF307" s="1567"/>
      <c r="AG307" s="2736"/>
      <c r="AH307" s="116"/>
      <c r="AI307" s="117"/>
    </row>
    <row r="308" spans="1:36" ht="21" customHeight="1" thickBot="1" x14ac:dyDescent="0.25">
      <c r="A308" s="2737"/>
      <c r="B308" s="1608" t="s">
        <v>371</v>
      </c>
      <c r="C308" s="1609" t="s">
        <v>372</v>
      </c>
      <c r="D308" s="1609"/>
      <c r="E308" s="1616"/>
      <c r="F308" s="1616" t="s">
        <v>372</v>
      </c>
      <c r="G308" s="1609" t="s">
        <v>372</v>
      </c>
      <c r="H308" s="1609" t="s">
        <v>372</v>
      </c>
      <c r="I308" s="1609" t="s">
        <v>372</v>
      </c>
      <c r="J308" s="1609" t="s">
        <v>372</v>
      </c>
      <c r="K308" s="1609"/>
      <c r="L308" s="1616"/>
      <c r="M308" s="1616" t="s">
        <v>372</v>
      </c>
      <c r="N308" s="1609" t="s">
        <v>372</v>
      </c>
      <c r="O308" s="1609" t="s">
        <v>372</v>
      </c>
      <c r="P308" s="1609" t="s">
        <v>372</v>
      </c>
      <c r="Q308" s="1609" t="s">
        <v>372</v>
      </c>
      <c r="R308" s="1609"/>
      <c r="S308" s="1616"/>
      <c r="T308" s="1616" t="s">
        <v>372</v>
      </c>
      <c r="U308" s="1609" t="s">
        <v>372</v>
      </c>
      <c r="V308" s="1609" t="s">
        <v>372</v>
      </c>
      <c r="W308" s="1609" t="s">
        <v>372</v>
      </c>
      <c r="X308" s="1609" t="s">
        <v>372</v>
      </c>
      <c r="Y308" s="1609"/>
      <c r="Z308" s="1616"/>
      <c r="AA308" s="1616"/>
      <c r="AB308" s="1609"/>
      <c r="AC308" s="1609" t="s">
        <v>372</v>
      </c>
      <c r="AD308" s="1609" t="s">
        <v>372</v>
      </c>
      <c r="AE308" s="1609" t="s">
        <v>372</v>
      </c>
      <c r="AF308" s="1609"/>
      <c r="AG308" s="1634"/>
      <c r="AH308" s="116"/>
      <c r="AI308" s="117"/>
    </row>
    <row r="309" spans="1:36" ht="21" customHeight="1" x14ac:dyDescent="0.2"/>
    <row r="310" spans="1:36" ht="24" customHeight="1" x14ac:dyDescent="0.2"/>
    <row r="311" spans="1:36" ht="25.5" customHeight="1" thickBot="1" x14ac:dyDescent="0.25">
      <c r="A311" s="104" t="s">
        <v>373</v>
      </c>
    </row>
    <row r="312" spans="1:36" ht="21" customHeight="1" x14ac:dyDescent="0.2">
      <c r="A312" s="1"/>
      <c r="B312" s="2724" t="s">
        <v>324</v>
      </c>
      <c r="C312" s="2654"/>
      <c r="D312" s="2676" t="s">
        <v>97</v>
      </c>
      <c r="E312" s="2574"/>
      <c r="F312" s="2649"/>
      <c r="G312" s="2654"/>
      <c r="H312" s="2676" t="s">
        <v>98</v>
      </c>
      <c r="I312" s="2574"/>
      <c r="J312" s="2649"/>
      <c r="K312" s="2654"/>
      <c r="L312" s="2676" t="s">
        <v>99</v>
      </c>
      <c r="M312" s="2574"/>
      <c r="N312" s="2649"/>
      <c r="O312" s="2654"/>
      <c r="P312" s="2676" t="s">
        <v>100</v>
      </c>
      <c r="Q312" s="2574"/>
      <c r="R312" s="2649"/>
      <c r="S312" s="2654"/>
      <c r="T312" s="2676" t="s">
        <v>101</v>
      </c>
      <c r="U312" s="2574"/>
      <c r="V312" s="2649"/>
      <c r="W312" s="2654"/>
      <c r="X312" s="2676" t="s">
        <v>102</v>
      </c>
      <c r="Y312" s="2574"/>
      <c r="Z312" s="2649"/>
      <c r="AA312" s="2654"/>
      <c r="AB312" s="2676" t="s">
        <v>103</v>
      </c>
      <c r="AC312" s="2574"/>
      <c r="AD312" s="2574"/>
      <c r="AE312" s="2679" t="s">
        <v>104</v>
      </c>
      <c r="AF312" s="2574"/>
      <c r="AG312" s="2574"/>
      <c r="AH312" s="2574"/>
      <c r="AI312" s="2575"/>
    </row>
    <row r="313" spans="1:36" ht="21" customHeight="1" x14ac:dyDescent="0.2">
      <c r="A313" s="1"/>
      <c r="B313" s="2376"/>
      <c r="C313" s="2081"/>
      <c r="D313" s="2136"/>
      <c r="E313" s="2165"/>
      <c r="F313" s="2154"/>
      <c r="G313" s="2081"/>
      <c r="H313" s="2136"/>
      <c r="I313" s="2165"/>
      <c r="J313" s="2154"/>
      <c r="K313" s="2081"/>
      <c r="L313" s="2136"/>
      <c r="M313" s="2165"/>
      <c r="N313" s="2154"/>
      <c r="O313" s="2081"/>
      <c r="P313" s="2136"/>
      <c r="Q313" s="2165"/>
      <c r="R313" s="2154"/>
      <c r="S313" s="2081"/>
      <c r="T313" s="2136"/>
      <c r="U313" s="2165"/>
      <c r="V313" s="2154"/>
      <c r="W313" s="2081"/>
      <c r="X313" s="2136"/>
      <c r="Y313" s="2165"/>
      <c r="Z313" s="2154"/>
      <c r="AA313" s="2081"/>
      <c r="AB313" s="2136"/>
      <c r="AC313" s="2165"/>
      <c r="AD313" s="2165"/>
      <c r="AE313" s="2139"/>
      <c r="AF313" s="2165"/>
      <c r="AG313" s="2165"/>
      <c r="AH313" s="2165"/>
      <c r="AI313" s="2133"/>
    </row>
    <row r="314" spans="1:36" ht="21" customHeight="1" x14ac:dyDescent="0.2">
      <c r="A314" s="70"/>
      <c r="B314" s="2725"/>
      <c r="C314" s="1643"/>
      <c r="D314" s="1501"/>
      <c r="E314" s="1501"/>
      <c r="F314" s="1789"/>
      <c r="G314" s="1643"/>
      <c r="H314" s="1501"/>
      <c r="I314" s="1501"/>
      <c r="J314" s="1789"/>
      <c r="K314" s="1643"/>
      <c r="L314" s="1501"/>
      <c r="M314" s="1501"/>
      <c r="N314" s="1789"/>
      <c r="O314" s="1643"/>
      <c r="P314" s="1501"/>
      <c r="Q314" s="1501"/>
      <c r="R314" s="1789"/>
      <c r="S314" s="1643"/>
      <c r="T314" s="1501"/>
      <c r="U314" s="1501"/>
      <c r="V314" s="1789"/>
      <c r="W314" s="1643"/>
      <c r="X314" s="1501"/>
      <c r="Y314" s="1501"/>
      <c r="Z314" s="1789"/>
      <c r="AA314" s="1787"/>
      <c r="AB314" s="1501"/>
      <c r="AC314" s="1501"/>
      <c r="AD314" s="1644"/>
      <c r="AE314" s="2738"/>
      <c r="AF314" s="1501"/>
      <c r="AG314" s="1501"/>
      <c r="AH314" s="1644"/>
      <c r="AI314" s="1510"/>
    </row>
    <row r="315" spans="1:36" ht="21" customHeight="1" thickBot="1" x14ac:dyDescent="0.25">
      <c r="A315" s="1"/>
      <c r="B315" s="1799"/>
      <c r="C315" s="1800"/>
      <c r="D315" s="1588"/>
      <c r="E315" s="1588"/>
      <c r="F315" s="1824"/>
      <c r="G315" s="1800"/>
      <c r="H315" s="1588"/>
      <c r="I315" s="1588"/>
      <c r="J315" s="1824"/>
      <c r="K315" s="1800"/>
      <c r="L315" s="1588"/>
      <c r="M315" s="1588"/>
      <c r="N315" s="1824"/>
      <c r="O315" s="1800"/>
      <c r="P315" s="1588"/>
      <c r="Q315" s="1588"/>
      <c r="R315" s="1824"/>
      <c r="S315" s="1800"/>
      <c r="T315" s="1588"/>
      <c r="U315" s="1588"/>
      <c r="V315" s="1824"/>
      <c r="W315" s="1822"/>
      <c r="X315" s="1588"/>
      <c r="Y315" s="1588"/>
      <c r="Z315" s="1824"/>
      <c r="AA315" s="1822"/>
      <c r="AB315" s="1588"/>
      <c r="AC315" s="1588"/>
      <c r="AD315" s="1807"/>
      <c r="AE315" s="1822"/>
      <c r="AF315" s="1588"/>
      <c r="AG315" s="1588"/>
      <c r="AH315" s="1807"/>
      <c r="AI315" s="1595"/>
    </row>
    <row r="316" spans="1:36" ht="21" customHeight="1" x14ac:dyDescent="0.2">
      <c r="A316" s="1"/>
      <c r="B316" s="5"/>
      <c r="C316" s="42"/>
      <c r="F316" s="46"/>
      <c r="G316" s="42"/>
      <c r="J316" s="46"/>
      <c r="K316" s="42"/>
      <c r="N316" s="46"/>
      <c r="O316" s="42"/>
      <c r="R316" s="46"/>
      <c r="S316" s="42"/>
      <c r="V316" s="46"/>
      <c r="W316" s="46"/>
      <c r="Z316" s="46"/>
      <c r="AA316" s="46"/>
      <c r="AD316" s="46"/>
      <c r="AE316" s="46"/>
      <c r="AH316" s="46"/>
    </row>
    <row r="317" spans="1:36" ht="33" customHeight="1" x14ac:dyDescent="0.2">
      <c r="A317" s="104" t="s">
        <v>374</v>
      </c>
      <c r="B317" s="5"/>
      <c r="C317" s="42"/>
      <c r="F317" s="46"/>
      <c r="G317" s="42"/>
      <c r="J317" s="46"/>
      <c r="K317" s="42"/>
      <c r="N317" s="46"/>
      <c r="O317" s="42"/>
      <c r="R317" s="46"/>
      <c r="S317" s="42"/>
      <c r="V317" s="46"/>
      <c r="W317" s="46"/>
      <c r="Z317" s="46"/>
      <c r="AA317" s="46"/>
      <c r="AD317" s="46"/>
      <c r="AE317" s="46"/>
      <c r="AH317" s="210"/>
      <c r="AI317" s="124"/>
      <c r="AJ317" s="124"/>
    </row>
    <row r="318" spans="1:36" ht="21" customHeight="1" thickBot="1" x14ac:dyDescent="0.25">
      <c r="A318" s="1776" t="s">
        <v>28</v>
      </c>
      <c r="B318" s="1597" t="s">
        <v>29</v>
      </c>
      <c r="C318" s="1685">
        <v>1</v>
      </c>
      <c r="D318" s="1716">
        <v>2</v>
      </c>
      <c r="E318" s="1716">
        <v>3</v>
      </c>
      <c r="F318" s="1685">
        <v>4</v>
      </c>
      <c r="G318" s="1685">
        <v>5</v>
      </c>
      <c r="H318" s="1685">
        <v>6</v>
      </c>
      <c r="I318" s="1685">
        <v>7</v>
      </c>
      <c r="J318" s="1685">
        <v>8</v>
      </c>
      <c r="K318" s="1716">
        <v>9</v>
      </c>
      <c r="L318" s="1716">
        <v>10</v>
      </c>
      <c r="M318" s="1685">
        <v>11</v>
      </c>
      <c r="N318" s="1685">
        <v>12</v>
      </c>
      <c r="O318" s="1685">
        <v>13</v>
      </c>
      <c r="P318" s="1685">
        <v>14</v>
      </c>
      <c r="Q318" s="1685">
        <v>15</v>
      </c>
      <c r="R318" s="1716">
        <v>16</v>
      </c>
      <c r="S318" s="1716">
        <v>17</v>
      </c>
      <c r="T318" s="1685">
        <v>18</v>
      </c>
      <c r="U318" s="1685">
        <v>19</v>
      </c>
      <c r="V318" s="1685">
        <v>20</v>
      </c>
      <c r="W318" s="1685">
        <v>21</v>
      </c>
      <c r="X318" s="1685">
        <v>22</v>
      </c>
      <c r="Y318" s="1716">
        <v>23</v>
      </c>
      <c r="Z318" s="1716">
        <v>24</v>
      </c>
      <c r="AA318" s="1716">
        <v>25</v>
      </c>
      <c r="AB318" s="1716">
        <v>26</v>
      </c>
      <c r="AC318" s="1685">
        <v>27</v>
      </c>
      <c r="AD318" s="1685">
        <v>28</v>
      </c>
      <c r="AE318" s="1685">
        <v>29</v>
      </c>
      <c r="AF318" s="1716">
        <v>30</v>
      </c>
      <c r="AG318" s="2633">
        <v>31</v>
      </c>
      <c r="AH318" s="211"/>
      <c r="AI318" s="212"/>
      <c r="AJ318" s="124"/>
    </row>
    <row r="319" spans="1:36" ht="21" customHeight="1" x14ac:dyDescent="0.2">
      <c r="A319" s="2380"/>
      <c r="B319" s="2739" t="s">
        <v>375</v>
      </c>
      <c r="C319" s="2615" t="s">
        <v>32</v>
      </c>
      <c r="D319" s="2615"/>
      <c r="E319" s="2615"/>
      <c r="F319" s="2615" t="s">
        <v>32</v>
      </c>
      <c r="G319" s="2615" t="s">
        <v>32</v>
      </c>
      <c r="H319" s="2615" t="s">
        <v>32</v>
      </c>
      <c r="I319" s="2615" t="s">
        <v>32</v>
      </c>
      <c r="J319" s="2615" t="s">
        <v>32</v>
      </c>
      <c r="K319" s="2615"/>
      <c r="L319" s="2615"/>
      <c r="M319" s="2615" t="s">
        <v>32</v>
      </c>
      <c r="N319" s="2615" t="s">
        <v>32</v>
      </c>
      <c r="O319" s="2615" t="s">
        <v>32</v>
      </c>
      <c r="P319" s="2615" t="s">
        <v>32</v>
      </c>
      <c r="Q319" s="2615" t="s">
        <v>32</v>
      </c>
      <c r="R319" s="2615"/>
      <c r="S319" s="2615"/>
      <c r="T319" s="2615" t="s">
        <v>32</v>
      </c>
      <c r="U319" s="2615" t="s">
        <v>32</v>
      </c>
      <c r="V319" s="2615" t="s">
        <v>32</v>
      </c>
      <c r="W319" s="2615" t="s">
        <v>32</v>
      </c>
      <c r="X319" s="2615" t="s">
        <v>32</v>
      </c>
      <c r="Y319" s="2615"/>
      <c r="Z319" s="2615"/>
      <c r="AA319" s="2615"/>
      <c r="AB319" s="2615"/>
      <c r="AC319" s="2615" t="s">
        <v>32</v>
      </c>
      <c r="AD319" s="2615" t="s">
        <v>32</v>
      </c>
      <c r="AE319" s="2615" t="s">
        <v>32</v>
      </c>
      <c r="AF319" s="2615"/>
      <c r="AG319" s="2349"/>
      <c r="AH319" s="213"/>
      <c r="AI319" s="214"/>
      <c r="AJ319" s="124"/>
    </row>
    <row r="320" spans="1:36" ht="21" customHeight="1" x14ac:dyDescent="0.2">
      <c r="A320" s="1107"/>
      <c r="B320" s="870" t="s">
        <v>376</v>
      </c>
      <c r="C320" s="789" t="s">
        <v>32</v>
      </c>
      <c r="D320" s="789"/>
      <c r="E320" s="789"/>
      <c r="F320" s="789" t="s">
        <v>32</v>
      </c>
      <c r="G320" s="789" t="s">
        <v>32</v>
      </c>
      <c r="H320" s="789" t="s">
        <v>32</v>
      </c>
      <c r="I320" s="789" t="s">
        <v>32</v>
      </c>
      <c r="J320" s="789" t="s">
        <v>32</v>
      </c>
      <c r="K320" s="789"/>
      <c r="L320" s="789"/>
      <c r="M320" s="789" t="s">
        <v>32</v>
      </c>
      <c r="N320" s="789" t="s">
        <v>32</v>
      </c>
      <c r="O320" s="789" t="s">
        <v>32</v>
      </c>
      <c r="P320" s="789" t="s">
        <v>32</v>
      </c>
      <c r="Q320" s="789" t="s">
        <v>32</v>
      </c>
      <c r="R320" s="789"/>
      <c r="S320" s="789"/>
      <c r="T320" s="789" t="s">
        <v>32</v>
      </c>
      <c r="U320" s="789" t="s">
        <v>32</v>
      </c>
      <c r="V320" s="789" t="s">
        <v>32</v>
      </c>
      <c r="W320" s="789" t="s">
        <v>32</v>
      </c>
      <c r="X320" s="789" t="s">
        <v>32</v>
      </c>
      <c r="Y320" s="789"/>
      <c r="Z320" s="789"/>
      <c r="AA320" s="789"/>
      <c r="AB320" s="789"/>
      <c r="AC320" s="789" t="s">
        <v>32</v>
      </c>
      <c r="AD320" s="789" t="s">
        <v>32</v>
      </c>
      <c r="AE320" s="789" t="s">
        <v>32</v>
      </c>
      <c r="AF320" s="789"/>
      <c r="AG320" s="1070"/>
      <c r="AH320" s="213"/>
      <c r="AI320" s="214"/>
      <c r="AJ320" s="124"/>
    </row>
    <row r="321" spans="1:36" ht="21" customHeight="1" x14ac:dyDescent="0.2">
      <c r="A321" s="1442"/>
      <c r="B321" s="870" t="s">
        <v>377</v>
      </c>
      <c r="C321" s="789" t="s">
        <v>32</v>
      </c>
      <c r="D321" s="789"/>
      <c r="E321" s="789"/>
      <c r="F321" s="789" t="s">
        <v>32</v>
      </c>
      <c r="G321" s="789" t="s">
        <v>32</v>
      </c>
      <c r="H321" s="789" t="s">
        <v>32</v>
      </c>
      <c r="I321" s="789" t="s">
        <v>32</v>
      </c>
      <c r="J321" s="789" t="s">
        <v>32</v>
      </c>
      <c r="K321" s="789"/>
      <c r="L321" s="789"/>
      <c r="M321" s="789" t="s">
        <v>32</v>
      </c>
      <c r="N321" s="789" t="s">
        <v>32</v>
      </c>
      <c r="O321" s="789" t="s">
        <v>32</v>
      </c>
      <c r="P321" s="789" t="s">
        <v>32</v>
      </c>
      <c r="Q321" s="789" t="s">
        <v>32</v>
      </c>
      <c r="R321" s="789"/>
      <c r="S321" s="789"/>
      <c r="T321" s="789" t="s">
        <v>32</v>
      </c>
      <c r="U321" s="789" t="s">
        <v>32</v>
      </c>
      <c r="V321" s="789" t="s">
        <v>32</v>
      </c>
      <c r="W321" s="789" t="s">
        <v>32</v>
      </c>
      <c r="X321" s="789" t="s">
        <v>32</v>
      </c>
      <c r="Y321" s="789"/>
      <c r="Z321" s="789"/>
      <c r="AA321" s="789"/>
      <c r="AB321" s="789"/>
      <c r="AC321" s="789" t="s">
        <v>32</v>
      </c>
      <c r="AD321" s="789" t="s">
        <v>32</v>
      </c>
      <c r="AE321" s="789" t="s">
        <v>32</v>
      </c>
      <c r="AF321" s="789"/>
      <c r="AG321" s="975"/>
      <c r="AH321" s="213"/>
      <c r="AI321" s="214"/>
      <c r="AJ321" s="124"/>
    </row>
    <row r="322" spans="1:36" ht="21" customHeight="1" x14ac:dyDescent="0.2">
      <c r="A322" s="1442"/>
      <c r="B322" s="870" t="s">
        <v>378</v>
      </c>
      <c r="C322" s="798" t="s">
        <v>32</v>
      </c>
      <c r="D322" s="789"/>
      <c r="E322" s="789"/>
      <c r="F322" s="789" t="s">
        <v>32</v>
      </c>
      <c r="G322" s="789" t="s">
        <v>32</v>
      </c>
      <c r="H322" s="789" t="s">
        <v>32</v>
      </c>
      <c r="I322" s="789" t="s">
        <v>32</v>
      </c>
      <c r="J322" s="798" t="s">
        <v>32</v>
      </c>
      <c r="K322" s="789"/>
      <c r="L322" s="789"/>
      <c r="M322" s="789" t="s">
        <v>32</v>
      </c>
      <c r="N322" s="789" t="s">
        <v>32</v>
      </c>
      <c r="O322" s="789" t="s">
        <v>32</v>
      </c>
      <c r="P322" s="789" t="s">
        <v>32</v>
      </c>
      <c r="Q322" s="798" t="s">
        <v>32</v>
      </c>
      <c r="R322" s="789"/>
      <c r="S322" s="789"/>
      <c r="T322" s="789" t="s">
        <v>32</v>
      </c>
      <c r="U322" s="789" t="s">
        <v>32</v>
      </c>
      <c r="V322" s="789" t="s">
        <v>32</v>
      </c>
      <c r="W322" s="789" t="s">
        <v>32</v>
      </c>
      <c r="X322" s="798" t="s">
        <v>32</v>
      </c>
      <c r="Y322" s="789"/>
      <c r="Z322" s="789"/>
      <c r="AA322" s="789"/>
      <c r="AB322" s="789"/>
      <c r="AC322" s="789" t="s">
        <v>32</v>
      </c>
      <c r="AD322" s="789" t="s">
        <v>32</v>
      </c>
      <c r="AE322" s="798" t="s">
        <v>32</v>
      </c>
      <c r="AF322" s="789"/>
      <c r="AG322" s="975"/>
      <c r="AH322" s="213"/>
      <c r="AI322" s="214"/>
      <c r="AJ322" s="124"/>
    </row>
    <row r="323" spans="1:36" ht="21" customHeight="1" x14ac:dyDescent="0.2">
      <c r="A323" s="1442"/>
      <c r="B323" s="870" t="s">
        <v>379</v>
      </c>
      <c r="C323" s="789" t="s">
        <v>32</v>
      </c>
      <c r="D323" s="789"/>
      <c r="E323" s="789"/>
      <c r="F323" s="789" t="s">
        <v>32</v>
      </c>
      <c r="G323" s="789" t="s">
        <v>32</v>
      </c>
      <c r="H323" s="789" t="s">
        <v>32</v>
      </c>
      <c r="I323" s="789" t="s">
        <v>32</v>
      </c>
      <c r="J323" s="789" t="s">
        <v>32</v>
      </c>
      <c r="K323" s="789"/>
      <c r="L323" s="789"/>
      <c r="M323" s="789" t="s">
        <v>32</v>
      </c>
      <c r="N323" s="789" t="s">
        <v>32</v>
      </c>
      <c r="O323" s="789" t="s">
        <v>32</v>
      </c>
      <c r="P323" s="789" t="s">
        <v>32</v>
      </c>
      <c r="Q323" s="789" t="s">
        <v>32</v>
      </c>
      <c r="R323" s="789"/>
      <c r="S323" s="789"/>
      <c r="T323" s="789" t="s">
        <v>32</v>
      </c>
      <c r="U323" s="789" t="s">
        <v>32</v>
      </c>
      <c r="V323" s="789" t="s">
        <v>32</v>
      </c>
      <c r="W323" s="789" t="s">
        <v>32</v>
      </c>
      <c r="X323" s="789" t="s">
        <v>32</v>
      </c>
      <c r="Y323" s="789"/>
      <c r="Z323" s="789"/>
      <c r="AA323" s="789"/>
      <c r="AB323" s="789"/>
      <c r="AC323" s="789" t="s">
        <v>32</v>
      </c>
      <c r="AD323" s="789" t="s">
        <v>32</v>
      </c>
      <c r="AE323" s="789" t="s">
        <v>32</v>
      </c>
      <c r="AF323" s="789"/>
      <c r="AG323" s="1070"/>
      <c r="AH323" s="213"/>
      <c r="AI323" s="214"/>
      <c r="AJ323" s="124"/>
    </row>
    <row r="324" spans="1:36" ht="21" customHeight="1" x14ac:dyDescent="0.2">
      <c r="A324" s="1442"/>
      <c r="B324" s="870" t="s">
        <v>380</v>
      </c>
      <c r="C324" s="789" t="s">
        <v>32</v>
      </c>
      <c r="D324" s="789"/>
      <c r="E324" s="789"/>
      <c r="F324" s="789" t="s">
        <v>32</v>
      </c>
      <c r="G324" s="789" t="s">
        <v>32</v>
      </c>
      <c r="H324" s="789" t="s">
        <v>32</v>
      </c>
      <c r="I324" s="789" t="s">
        <v>32</v>
      </c>
      <c r="J324" s="789" t="s">
        <v>32</v>
      </c>
      <c r="K324" s="789"/>
      <c r="L324" s="789"/>
      <c r="M324" s="789" t="s">
        <v>32</v>
      </c>
      <c r="N324" s="789" t="s">
        <v>32</v>
      </c>
      <c r="O324" s="789" t="s">
        <v>32</v>
      </c>
      <c r="P324" s="789" t="s">
        <v>32</v>
      </c>
      <c r="Q324" s="789" t="s">
        <v>32</v>
      </c>
      <c r="R324" s="789"/>
      <c r="S324" s="789"/>
      <c r="T324" s="789" t="s">
        <v>32</v>
      </c>
      <c r="U324" s="789" t="s">
        <v>32</v>
      </c>
      <c r="V324" s="789" t="s">
        <v>32</v>
      </c>
      <c r="W324" s="789" t="s">
        <v>32</v>
      </c>
      <c r="X324" s="789" t="s">
        <v>32</v>
      </c>
      <c r="Y324" s="789"/>
      <c r="Z324" s="789"/>
      <c r="AA324" s="789"/>
      <c r="AB324" s="789"/>
      <c r="AC324" s="789" t="s">
        <v>32</v>
      </c>
      <c r="AD324" s="789" t="s">
        <v>32</v>
      </c>
      <c r="AE324" s="789" t="s">
        <v>32</v>
      </c>
      <c r="AF324" s="789"/>
      <c r="AG324" s="923"/>
      <c r="AH324" s="213"/>
      <c r="AI324" s="214"/>
      <c r="AJ324" s="124"/>
    </row>
    <row r="325" spans="1:36" ht="21" customHeight="1" x14ac:dyDescent="0.2">
      <c r="A325" s="1442"/>
      <c r="B325" s="870" t="s">
        <v>381</v>
      </c>
      <c r="C325" s="789" t="s">
        <v>32</v>
      </c>
      <c r="D325" s="789"/>
      <c r="E325" s="789"/>
      <c r="F325" s="789" t="s">
        <v>32</v>
      </c>
      <c r="G325" s="789" t="s">
        <v>32</v>
      </c>
      <c r="H325" s="789" t="s">
        <v>32</v>
      </c>
      <c r="I325" s="789" t="s">
        <v>32</v>
      </c>
      <c r="J325" s="789" t="s">
        <v>32</v>
      </c>
      <c r="K325" s="789"/>
      <c r="L325" s="789"/>
      <c r="M325" s="789" t="s">
        <v>32</v>
      </c>
      <c r="N325" s="789" t="s">
        <v>32</v>
      </c>
      <c r="O325" s="789" t="s">
        <v>32</v>
      </c>
      <c r="P325" s="789" t="s">
        <v>32</v>
      </c>
      <c r="Q325" s="789" t="s">
        <v>32</v>
      </c>
      <c r="R325" s="789"/>
      <c r="S325" s="789"/>
      <c r="T325" s="789" t="s">
        <v>32</v>
      </c>
      <c r="U325" s="789" t="s">
        <v>32</v>
      </c>
      <c r="V325" s="789" t="s">
        <v>32</v>
      </c>
      <c r="W325" s="789" t="s">
        <v>32</v>
      </c>
      <c r="X325" s="789" t="s">
        <v>32</v>
      </c>
      <c r="Y325" s="789"/>
      <c r="Z325" s="789"/>
      <c r="AA325" s="789"/>
      <c r="AB325" s="789"/>
      <c r="AC325" s="789" t="s">
        <v>32</v>
      </c>
      <c r="AD325" s="789" t="s">
        <v>32</v>
      </c>
      <c r="AE325" s="789" t="s">
        <v>32</v>
      </c>
      <c r="AF325" s="789"/>
      <c r="AG325" s="923"/>
      <c r="AH325" s="213"/>
      <c r="AI325" s="214"/>
      <c r="AJ325" s="124"/>
    </row>
    <row r="326" spans="1:36" ht="21" customHeight="1" x14ac:dyDescent="0.2">
      <c r="A326" s="1442"/>
      <c r="B326" s="870" t="s">
        <v>382</v>
      </c>
      <c r="C326" s="789" t="s">
        <v>32</v>
      </c>
      <c r="D326" s="789"/>
      <c r="E326" s="789"/>
      <c r="F326" s="789" t="s">
        <v>32</v>
      </c>
      <c r="G326" s="789" t="s">
        <v>32</v>
      </c>
      <c r="H326" s="789" t="s">
        <v>32</v>
      </c>
      <c r="I326" s="789" t="s">
        <v>32</v>
      </c>
      <c r="J326" s="789" t="s">
        <v>32</v>
      </c>
      <c r="K326" s="789"/>
      <c r="L326" s="789"/>
      <c r="M326" s="789" t="s">
        <v>32</v>
      </c>
      <c r="N326" s="789" t="s">
        <v>32</v>
      </c>
      <c r="O326" s="789" t="s">
        <v>32</v>
      </c>
      <c r="P326" s="789" t="s">
        <v>32</v>
      </c>
      <c r="Q326" s="789" t="s">
        <v>32</v>
      </c>
      <c r="R326" s="789"/>
      <c r="S326" s="789"/>
      <c r="T326" s="789" t="s">
        <v>32</v>
      </c>
      <c r="U326" s="789" t="s">
        <v>32</v>
      </c>
      <c r="V326" s="789" t="s">
        <v>32</v>
      </c>
      <c r="W326" s="789" t="s">
        <v>32</v>
      </c>
      <c r="X326" s="789" t="s">
        <v>32</v>
      </c>
      <c r="Y326" s="789"/>
      <c r="Z326" s="789"/>
      <c r="AA326" s="789"/>
      <c r="AB326" s="789"/>
      <c r="AC326" s="789" t="s">
        <v>32</v>
      </c>
      <c r="AD326" s="789" t="s">
        <v>32</v>
      </c>
      <c r="AE326" s="789" t="s">
        <v>32</v>
      </c>
      <c r="AF326" s="789"/>
      <c r="AG326" s="923"/>
      <c r="AH326" s="213"/>
      <c r="AI326" s="214"/>
      <c r="AJ326" s="124"/>
    </row>
    <row r="327" spans="1:36" ht="21" customHeight="1" x14ac:dyDescent="0.2">
      <c r="A327" s="1442"/>
      <c r="B327" s="870" t="s">
        <v>383</v>
      </c>
      <c r="C327" s="789" t="s">
        <v>32</v>
      </c>
      <c r="D327" s="789"/>
      <c r="E327" s="789"/>
      <c r="F327" s="789" t="s">
        <v>32</v>
      </c>
      <c r="G327" s="789" t="s">
        <v>32</v>
      </c>
      <c r="H327" s="789" t="s">
        <v>32</v>
      </c>
      <c r="I327" s="789" t="s">
        <v>32</v>
      </c>
      <c r="J327" s="789" t="s">
        <v>32</v>
      </c>
      <c r="K327" s="789"/>
      <c r="L327" s="789"/>
      <c r="M327" s="789" t="s">
        <v>32</v>
      </c>
      <c r="N327" s="789" t="s">
        <v>32</v>
      </c>
      <c r="O327" s="789" t="s">
        <v>32</v>
      </c>
      <c r="P327" s="789" t="s">
        <v>32</v>
      </c>
      <c r="Q327" s="789" t="s">
        <v>32</v>
      </c>
      <c r="R327" s="789"/>
      <c r="S327" s="789"/>
      <c r="T327" s="789" t="s">
        <v>32</v>
      </c>
      <c r="U327" s="789" t="s">
        <v>32</v>
      </c>
      <c r="V327" s="789" t="s">
        <v>32</v>
      </c>
      <c r="W327" s="789" t="s">
        <v>32</v>
      </c>
      <c r="X327" s="789" t="s">
        <v>32</v>
      </c>
      <c r="Y327" s="789"/>
      <c r="Z327" s="789"/>
      <c r="AA327" s="789"/>
      <c r="AB327" s="789"/>
      <c r="AC327" s="789" t="s">
        <v>32</v>
      </c>
      <c r="AD327" s="789" t="s">
        <v>32</v>
      </c>
      <c r="AE327" s="789" t="s">
        <v>32</v>
      </c>
      <c r="AF327" s="789"/>
      <c r="AG327" s="923"/>
      <c r="AH327" s="213"/>
      <c r="AI327" s="214"/>
      <c r="AJ327" s="124"/>
    </row>
    <row r="328" spans="1:36" ht="21" customHeight="1" x14ac:dyDescent="0.2">
      <c r="A328" s="1442"/>
      <c r="B328" s="870" t="s">
        <v>384</v>
      </c>
      <c r="C328" s="789" t="s">
        <v>32</v>
      </c>
      <c r="D328" s="789"/>
      <c r="E328" s="789"/>
      <c r="F328" s="789" t="s">
        <v>32</v>
      </c>
      <c r="G328" s="789" t="s">
        <v>32</v>
      </c>
      <c r="H328" s="1447" t="s">
        <v>32</v>
      </c>
      <c r="I328" s="789" t="s">
        <v>32</v>
      </c>
      <c r="J328" s="789" t="s">
        <v>32</v>
      </c>
      <c r="K328" s="789"/>
      <c r="L328" s="789"/>
      <c r="M328" s="789" t="s">
        <v>32</v>
      </c>
      <c r="N328" s="789" t="s">
        <v>32</v>
      </c>
      <c r="O328" s="1447" t="s">
        <v>32</v>
      </c>
      <c r="P328" s="789" t="s">
        <v>32</v>
      </c>
      <c r="Q328" s="789" t="s">
        <v>32</v>
      </c>
      <c r="R328" s="789"/>
      <c r="S328" s="789"/>
      <c r="T328" s="789" t="s">
        <v>32</v>
      </c>
      <c r="U328" s="789" t="s">
        <v>32</v>
      </c>
      <c r="V328" s="1447" t="s">
        <v>32</v>
      </c>
      <c r="W328" s="789" t="s">
        <v>32</v>
      </c>
      <c r="X328" s="789" t="s">
        <v>32</v>
      </c>
      <c r="Y328" s="789"/>
      <c r="Z328" s="789"/>
      <c r="AA328" s="789"/>
      <c r="AB328" s="789"/>
      <c r="AC328" s="1447" t="s">
        <v>32</v>
      </c>
      <c r="AD328" s="789" t="s">
        <v>32</v>
      </c>
      <c r="AE328" s="789" t="s">
        <v>32</v>
      </c>
      <c r="AF328" s="789"/>
      <c r="AG328" s="923"/>
      <c r="AH328" s="213"/>
      <c r="AI328" s="214"/>
      <c r="AJ328" s="124"/>
    </row>
    <row r="329" spans="1:36" ht="21" customHeight="1" x14ac:dyDescent="0.2">
      <c r="A329" s="474"/>
      <c r="B329" s="475" t="s">
        <v>385</v>
      </c>
      <c r="C329" s="483" t="s">
        <v>32</v>
      </c>
      <c r="D329" s="483"/>
      <c r="E329" s="483"/>
      <c r="F329" s="483" t="s">
        <v>32</v>
      </c>
      <c r="G329" s="483" t="s">
        <v>32</v>
      </c>
      <c r="H329" s="483" t="s">
        <v>32</v>
      </c>
      <c r="I329" s="483" t="s">
        <v>32</v>
      </c>
      <c r="J329" s="483" t="s">
        <v>32</v>
      </c>
      <c r="K329" s="483"/>
      <c r="L329" s="483"/>
      <c r="M329" s="483" t="s">
        <v>32</v>
      </c>
      <c r="N329" s="483" t="s">
        <v>32</v>
      </c>
      <c r="O329" s="483" t="s">
        <v>32</v>
      </c>
      <c r="P329" s="483" t="s">
        <v>32</v>
      </c>
      <c r="Q329" s="483" t="s">
        <v>32</v>
      </c>
      <c r="R329" s="483"/>
      <c r="S329" s="483"/>
      <c r="T329" s="483" t="s">
        <v>32</v>
      </c>
      <c r="U329" s="483" t="s">
        <v>32</v>
      </c>
      <c r="V329" s="483" t="s">
        <v>32</v>
      </c>
      <c r="W329" s="483" t="s">
        <v>32</v>
      </c>
      <c r="X329" s="483" t="s">
        <v>32</v>
      </c>
      <c r="Y329" s="483"/>
      <c r="Z329" s="483"/>
      <c r="AA329" s="483"/>
      <c r="AB329" s="483"/>
      <c r="AC329" s="483" t="s">
        <v>32</v>
      </c>
      <c r="AD329" s="483" t="s">
        <v>32</v>
      </c>
      <c r="AE329" s="483" t="s">
        <v>32</v>
      </c>
      <c r="AF329" s="483"/>
      <c r="AG329" s="2740"/>
      <c r="AH329" s="213"/>
      <c r="AI329" s="214"/>
      <c r="AJ329" s="124"/>
    </row>
    <row r="330" spans="1:36" ht="21" customHeight="1" x14ac:dyDescent="0.2">
      <c r="A330" s="1442"/>
      <c r="B330" s="870"/>
      <c r="C330" s="789"/>
      <c r="D330" s="1325"/>
      <c r="E330" s="789"/>
      <c r="F330" s="789"/>
      <c r="G330" s="789"/>
      <c r="H330" s="789"/>
      <c r="I330" s="789"/>
      <c r="J330" s="789"/>
      <c r="K330" s="789"/>
      <c r="L330" s="789"/>
      <c r="M330" s="789"/>
      <c r="N330" s="789"/>
      <c r="O330" s="789"/>
      <c r="P330" s="789"/>
      <c r="Q330" s="789"/>
      <c r="R330" s="789"/>
      <c r="S330" s="789"/>
      <c r="T330" s="789"/>
      <c r="U330" s="789"/>
      <c r="V330" s="789"/>
      <c r="W330" s="789"/>
      <c r="X330" s="789"/>
      <c r="Y330" s="789"/>
      <c r="Z330" s="789"/>
      <c r="AA330" s="789"/>
      <c r="AB330" s="789"/>
      <c r="AC330" s="789"/>
      <c r="AD330" s="789"/>
      <c r="AE330" s="789"/>
      <c r="AF330" s="789"/>
      <c r="AG330" s="923"/>
      <c r="AH330" s="213"/>
      <c r="AI330" s="214"/>
      <c r="AJ330" s="124"/>
    </row>
    <row r="331" spans="1:36" ht="21" customHeight="1" x14ac:dyDescent="0.2">
      <c r="A331" s="2619"/>
      <c r="B331" s="286"/>
      <c r="C331" s="2381"/>
      <c r="D331" s="2381"/>
      <c r="E331" s="2381"/>
      <c r="F331" s="2381"/>
      <c r="G331" s="2381"/>
      <c r="H331" s="2381"/>
      <c r="I331" s="2381"/>
      <c r="J331" s="2381"/>
      <c r="K331" s="2381"/>
      <c r="L331" s="2381"/>
      <c r="M331" s="2381"/>
      <c r="N331" s="2404"/>
      <c r="O331" s="2404"/>
      <c r="P331" s="2381"/>
      <c r="Q331" s="2381"/>
      <c r="R331" s="2381"/>
      <c r="S331" s="2381"/>
      <c r="T331" s="2381"/>
      <c r="U331" s="2381"/>
      <c r="V331" s="2381"/>
      <c r="W331" s="2381"/>
      <c r="X331" s="2381"/>
      <c r="Y331" s="2381"/>
      <c r="Z331" s="2381"/>
      <c r="AA331" s="2381"/>
      <c r="AB331" s="2404"/>
      <c r="AC331" s="2404"/>
      <c r="AD331" s="2381"/>
      <c r="AE331" s="2381"/>
      <c r="AF331" s="2381"/>
      <c r="AG331" s="2382"/>
      <c r="AH331" s="213"/>
      <c r="AI331" s="215"/>
      <c r="AJ331" s="124"/>
    </row>
    <row r="332" spans="1:36" ht="21" customHeight="1" thickBot="1" x14ac:dyDescent="0.25">
      <c r="A332" s="331"/>
      <c r="B332" s="333"/>
      <c r="C332" s="2741"/>
      <c r="D332" s="2742"/>
      <c r="E332" s="2742"/>
      <c r="F332" s="2742"/>
      <c r="G332" s="2742"/>
      <c r="H332" s="2742"/>
      <c r="I332" s="2742"/>
      <c r="J332" s="2742"/>
      <c r="K332" s="2742"/>
      <c r="L332" s="2742"/>
      <c r="M332" s="2742"/>
      <c r="N332" s="2743"/>
      <c r="O332" s="2743"/>
      <c r="P332" s="2742"/>
      <c r="Q332" s="2742"/>
      <c r="R332" s="2742"/>
      <c r="S332" s="2742"/>
      <c r="T332" s="2742"/>
      <c r="U332" s="2742"/>
      <c r="V332" s="2742"/>
      <c r="W332" s="2742"/>
      <c r="X332" s="2742"/>
      <c r="Y332" s="2742"/>
      <c r="Z332" s="2742"/>
      <c r="AA332" s="2742"/>
      <c r="AB332" s="2743"/>
      <c r="AC332" s="2743"/>
      <c r="AD332" s="2742"/>
      <c r="AE332" s="2742"/>
      <c r="AF332" s="2742"/>
      <c r="AG332" s="2744"/>
      <c r="AH332" s="213"/>
      <c r="AI332" s="215"/>
      <c r="AJ332" s="124"/>
    </row>
    <row r="333" spans="1:36" x14ac:dyDescent="0.2">
      <c r="AH333" s="124"/>
      <c r="AI333" s="124"/>
      <c r="AJ333" s="124"/>
    </row>
    <row r="334" spans="1:36" x14ac:dyDescent="0.2">
      <c r="AH334" s="124"/>
      <c r="AI334" s="124"/>
      <c r="AJ334" s="124"/>
    </row>
    <row r="335" spans="1:36" x14ac:dyDescent="0.2">
      <c r="AH335" s="124"/>
      <c r="AI335" s="124"/>
      <c r="AJ335" s="124"/>
    </row>
    <row r="336" spans="1:36" x14ac:dyDescent="0.2">
      <c r="AH336" s="124"/>
      <c r="AI336" s="124"/>
      <c r="AJ336" s="124"/>
    </row>
  </sheetData>
  <protectedRanges>
    <protectedRange sqref="B171:B17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73 B175:B17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autoFilter ref="A13:AG53" xr:uid="{A1739D99-AA1A-4499-8C89-9427BEC1617B}"/>
  <mergeCells count="1">
    <mergeCell ref="U33:AA33"/>
  </mergeCells>
  <phoneticPr fontId="9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ignoredErrors>
    <ignoredError sqref="T29 V29:W29" numberStoredAsText="1"/>
  </ignoredError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4261-4EF6-4612-B8E6-9B6A8417A289}">
  <sheetPr codeName="Ark78"/>
  <dimension ref="A1:AN336"/>
  <sheetViews>
    <sheetView workbookViewId="0">
      <pane xSplit="2" ySplit="3" topLeftCell="C68" activePane="bottomRight" state="frozen"/>
      <selection pane="topRight" activeCell="C1" sqref="C1"/>
      <selection pane="bottomLeft" activeCell="A4" sqref="A4"/>
      <selection pane="bottomRight" activeCell="O237" sqref="O237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2745" t="s">
        <v>2</v>
      </c>
      <c r="C2" s="2746" t="s">
        <v>3</v>
      </c>
      <c r="D2" s="2747"/>
      <c r="E2" s="2748" t="s">
        <v>4</v>
      </c>
      <c r="F2" s="2749"/>
      <c r="G2" s="2750"/>
      <c r="H2" s="2750"/>
      <c r="I2" s="2750"/>
      <c r="J2" s="2750"/>
      <c r="K2" s="2751"/>
      <c r="L2" s="2752" t="s">
        <v>5</v>
      </c>
      <c r="M2" s="2753"/>
      <c r="N2" s="2754"/>
      <c r="O2" s="2755" t="s">
        <v>6</v>
      </c>
      <c r="P2" s="2756"/>
      <c r="Q2" s="2757"/>
      <c r="R2" s="2758"/>
      <c r="S2" s="2759" t="s">
        <v>7</v>
      </c>
      <c r="T2" s="2760"/>
      <c r="U2" s="2761"/>
      <c r="V2" s="2760"/>
      <c r="W2" s="2762" t="s">
        <v>8</v>
      </c>
      <c r="X2" s="2763"/>
      <c r="Y2" s="2764"/>
      <c r="Z2" s="106" t="s">
        <v>9</v>
      </c>
      <c r="AA2" s="2765"/>
      <c r="AB2" s="2766"/>
      <c r="AC2" s="2767"/>
      <c r="AD2" s="2768" t="s">
        <v>10</v>
      </c>
      <c r="AE2" s="2769"/>
      <c r="AF2" s="2769"/>
      <c r="AG2" s="2770"/>
    </row>
    <row r="3" spans="1:38" ht="13.35" customHeight="1" x14ac:dyDescent="0.2">
      <c r="A3" s="1"/>
      <c r="B3" s="2771" t="s">
        <v>11</v>
      </c>
      <c r="C3" s="2772" t="s">
        <v>12</v>
      </c>
      <c r="D3" s="2773"/>
      <c r="E3" s="2160"/>
      <c r="F3" s="2161"/>
      <c r="G3" s="2161"/>
      <c r="H3" s="2162" t="s">
        <v>13</v>
      </c>
      <c r="I3" s="2163"/>
      <c r="J3" s="2163"/>
      <c r="K3" s="2164"/>
      <c r="L3" s="2774" t="s">
        <v>14</v>
      </c>
      <c r="M3" s="2775"/>
      <c r="N3" s="2776"/>
      <c r="O3" s="2163"/>
      <c r="P3" s="2163"/>
      <c r="Q3" s="2163"/>
      <c r="R3" s="2163"/>
      <c r="S3" s="2165"/>
      <c r="T3" s="2383" t="s">
        <v>15</v>
      </c>
      <c r="U3" s="2167"/>
      <c r="V3" s="2168"/>
      <c r="W3" s="2169"/>
      <c r="X3" s="2170"/>
      <c r="Y3" s="2162" t="s">
        <v>16</v>
      </c>
      <c r="Z3" s="2775"/>
      <c r="AA3" s="2775"/>
      <c r="AB3" s="2777"/>
      <c r="AC3" s="2778"/>
      <c r="AD3" s="2779" t="s">
        <v>17</v>
      </c>
      <c r="AE3" s="2780"/>
      <c r="AF3" s="2780"/>
      <c r="AG3" s="2781"/>
    </row>
    <row r="4" spans="1:38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22.35" customHeight="1" x14ac:dyDescent="0.2">
      <c r="A5" s="104" t="s">
        <v>19</v>
      </c>
      <c r="B5" s="1"/>
      <c r="C5" s="2782"/>
      <c r="D5" s="2783" t="s">
        <v>97</v>
      </c>
      <c r="E5" s="2784"/>
      <c r="F5" s="2782"/>
      <c r="G5" s="2783" t="s">
        <v>98</v>
      </c>
      <c r="H5" s="2784"/>
      <c r="I5" s="2782"/>
      <c r="J5" s="2783" t="s">
        <v>99</v>
      </c>
      <c r="K5" s="2784"/>
      <c r="L5" s="2782"/>
      <c r="M5" s="2783" t="s">
        <v>100</v>
      </c>
      <c r="N5" s="2784"/>
      <c r="O5" s="2782"/>
      <c r="P5" s="2783" t="s">
        <v>101</v>
      </c>
      <c r="Q5" s="2784"/>
      <c r="R5" s="2782"/>
      <c r="S5" s="2783" t="s">
        <v>102</v>
      </c>
      <c r="T5" s="2785"/>
      <c r="U5" s="2786"/>
      <c r="V5" s="2787" t="s">
        <v>103</v>
      </c>
      <c r="W5" s="2785"/>
    </row>
    <row r="6" spans="1:38" ht="22.35" customHeight="1" x14ac:dyDescent="0.2">
      <c r="A6" s="2788"/>
      <c r="B6" s="1045" t="s">
        <v>463</v>
      </c>
      <c r="C6" s="2789" t="s">
        <v>491</v>
      </c>
      <c r="D6" s="2790"/>
      <c r="E6" s="2791"/>
      <c r="F6" s="2792" t="s">
        <v>491</v>
      </c>
      <c r="G6" s="2793"/>
      <c r="H6" s="2793"/>
      <c r="I6" s="2789" t="s">
        <v>492</v>
      </c>
      <c r="J6" s="2793"/>
      <c r="K6" s="2791"/>
      <c r="L6" s="2792" t="s">
        <v>492</v>
      </c>
      <c r="M6" s="2793"/>
      <c r="N6" s="2791"/>
      <c r="O6" s="2792" t="s">
        <v>493</v>
      </c>
      <c r="P6" s="2793"/>
      <c r="Q6" s="2791"/>
      <c r="R6" s="2793"/>
      <c r="S6" s="2793"/>
      <c r="T6" s="2793"/>
      <c r="U6" s="1045"/>
      <c r="V6" s="2793"/>
      <c r="W6" s="2791"/>
      <c r="X6" s="2793"/>
      <c r="Y6" s="2793"/>
      <c r="Z6" s="2793"/>
      <c r="AA6" s="2793"/>
      <c r="AB6" s="2794"/>
      <c r="AC6" s="2791"/>
      <c r="AD6" s="124"/>
      <c r="AE6" s="124"/>
      <c r="AF6" s="124"/>
      <c r="AG6" s="124"/>
    </row>
    <row r="7" spans="1:38" ht="22.35" customHeight="1" x14ac:dyDescent="0.2">
      <c r="A7" s="2788"/>
      <c r="B7" s="1045" t="s">
        <v>464</v>
      </c>
      <c r="C7" s="2789" t="s">
        <v>494</v>
      </c>
      <c r="D7" s="2793"/>
      <c r="E7" s="2791"/>
      <c r="F7" s="2792" t="s">
        <v>494</v>
      </c>
      <c r="G7" s="2793"/>
      <c r="H7" s="2793"/>
      <c r="I7" s="2789" t="s">
        <v>494</v>
      </c>
      <c r="J7" s="2793"/>
      <c r="K7" s="2791"/>
      <c r="L7" s="2792" t="s">
        <v>494</v>
      </c>
      <c r="M7" s="2793"/>
      <c r="N7" s="2791"/>
      <c r="O7" s="2792" t="s">
        <v>495</v>
      </c>
      <c r="P7" s="2793"/>
      <c r="Q7" s="2791"/>
      <c r="R7" s="2793"/>
      <c r="S7" s="2793"/>
      <c r="T7" s="2793"/>
      <c r="U7" s="1045"/>
      <c r="V7" s="2793"/>
      <c r="W7" s="2791"/>
      <c r="X7" s="2793"/>
      <c r="Y7" s="2793"/>
      <c r="Z7" s="2793"/>
      <c r="AA7" s="2793"/>
      <c r="AB7" s="2795"/>
      <c r="AC7" s="2791"/>
      <c r="AD7" s="124"/>
      <c r="AE7" s="124"/>
      <c r="AF7" s="124"/>
      <c r="AG7" s="124"/>
    </row>
    <row r="8" spans="1:38" ht="22.35" customHeight="1" x14ac:dyDescent="0.2">
      <c r="A8" s="1045"/>
      <c r="B8" s="1045" t="s">
        <v>496</v>
      </c>
      <c r="C8" s="1673" t="s">
        <v>497</v>
      </c>
      <c r="D8" s="2796"/>
      <c r="E8" s="2797"/>
      <c r="F8" s="2792" t="s">
        <v>498</v>
      </c>
      <c r="G8" s="2796"/>
      <c r="H8" s="2796"/>
      <c r="I8" s="1673" t="s">
        <v>498</v>
      </c>
      <c r="J8" s="2796"/>
      <c r="K8" s="2797"/>
      <c r="L8" s="2792" t="s">
        <v>498</v>
      </c>
      <c r="M8" s="2796"/>
      <c r="N8" s="2796"/>
      <c r="O8" s="1673" t="s">
        <v>499</v>
      </c>
      <c r="P8" s="2796"/>
      <c r="Q8" s="2797"/>
      <c r="R8" s="355" t="s">
        <v>501</v>
      </c>
      <c r="S8" s="356"/>
      <c r="T8" s="356"/>
      <c r="U8" s="357" t="s">
        <v>501</v>
      </c>
      <c r="V8" s="356"/>
      <c r="W8" s="358"/>
      <c r="X8" s="2793"/>
      <c r="Y8" s="2793"/>
      <c r="Z8" s="2793"/>
      <c r="AA8" s="2793"/>
      <c r="AB8" s="2795"/>
      <c r="AC8" s="2791"/>
      <c r="AD8" s="124"/>
      <c r="AE8" s="124"/>
      <c r="AF8" s="124"/>
      <c r="AG8" s="124"/>
    </row>
    <row r="9" spans="1:38" ht="22.35" customHeight="1" x14ac:dyDescent="0.2">
      <c r="A9" s="1045"/>
      <c r="B9" s="1045" t="s">
        <v>502</v>
      </c>
      <c r="C9" s="2789" t="s">
        <v>503</v>
      </c>
      <c r="D9" s="2796"/>
      <c r="E9" s="2797"/>
      <c r="F9" s="2792" t="s">
        <v>503</v>
      </c>
      <c r="G9" s="2793"/>
      <c r="H9" s="2793"/>
      <c r="I9" s="2789" t="s">
        <v>503</v>
      </c>
      <c r="J9" s="2793"/>
      <c r="K9" s="2791"/>
      <c r="L9" s="2792" t="s">
        <v>503</v>
      </c>
      <c r="M9" s="2793"/>
      <c r="N9" s="2791"/>
      <c r="O9" s="2792" t="s">
        <v>504</v>
      </c>
      <c r="P9" s="2793"/>
      <c r="Q9" s="2791"/>
      <c r="R9" s="2792" t="s">
        <v>505</v>
      </c>
      <c r="S9" s="2793"/>
      <c r="T9" s="2793"/>
      <c r="U9" s="2789" t="s">
        <v>516</v>
      </c>
      <c r="V9" s="2793"/>
      <c r="W9" s="2791"/>
      <c r="X9" s="2793"/>
      <c r="Y9" s="2793"/>
      <c r="Z9" s="2793"/>
      <c r="AA9" s="2793"/>
      <c r="AB9" s="2795"/>
      <c r="AC9" s="2791"/>
      <c r="AD9" s="124"/>
      <c r="AE9" s="124"/>
      <c r="AF9" s="124"/>
      <c r="AG9" s="124"/>
    </row>
    <row r="10" spans="1:38" ht="22.35" customHeight="1" x14ac:dyDescent="0.2">
      <c r="A10" s="104" t="s">
        <v>25</v>
      </c>
    </row>
    <row r="11" spans="1:38" ht="22.35" customHeight="1" x14ac:dyDescent="0.2">
      <c r="A11" s="104" t="s">
        <v>26</v>
      </c>
      <c r="AJ11" s="1161" t="s">
        <v>30</v>
      </c>
    </row>
    <row r="12" spans="1:38" ht="22.35" customHeight="1" x14ac:dyDescent="0.2">
      <c r="AJ12" s="1161">
        <v>160.33000000000001</v>
      </c>
    </row>
    <row r="13" spans="1:38" ht="22.35" customHeight="1" thickBot="1" x14ac:dyDescent="0.25">
      <c r="B13" s="61" t="s">
        <v>27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</row>
    <row r="14" spans="1:38" ht="22.35" customHeight="1" thickBot="1" x14ac:dyDescent="0.25">
      <c r="A14" s="2538" t="s">
        <v>28</v>
      </c>
      <c r="B14" s="2539" t="s">
        <v>29</v>
      </c>
      <c r="C14" s="2541">
        <v>1</v>
      </c>
      <c r="D14" s="2540">
        <v>2</v>
      </c>
      <c r="E14" s="2540">
        <v>3</v>
      </c>
      <c r="F14" s="2540">
        <v>4</v>
      </c>
      <c r="G14" s="2540">
        <v>5</v>
      </c>
      <c r="H14" s="2541">
        <v>6</v>
      </c>
      <c r="I14" s="2541">
        <v>7</v>
      </c>
      <c r="J14" s="2540">
        <v>8</v>
      </c>
      <c r="K14" s="2540">
        <v>9</v>
      </c>
      <c r="L14" s="2540">
        <v>10</v>
      </c>
      <c r="M14" s="2540">
        <v>11</v>
      </c>
      <c r="N14" s="2540">
        <v>12</v>
      </c>
      <c r="O14" s="2541">
        <v>13</v>
      </c>
      <c r="P14" s="2541">
        <v>14</v>
      </c>
      <c r="Q14" s="2540">
        <v>15</v>
      </c>
      <c r="R14" s="2540">
        <v>16</v>
      </c>
      <c r="S14" s="2540">
        <v>17</v>
      </c>
      <c r="T14" s="2540">
        <v>18</v>
      </c>
      <c r="U14" s="2540">
        <v>19</v>
      </c>
      <c r="V14" s="2541">
        <v>20</v>
      </c>
      <c r="W14" s="2541">
        <v>21</v>
      </c>
      <c r="X14" s="2540">
        <v>22</v>
      </c>
      <c r="Y14" s="2540">
        <v>23</v>
      </c>
      <c r="Z14" s="2540">
        <v>24</v>
      </c>
      <c r="AA14" s="2540">
        <v>25</v>
      </c>
      <c r="AB14" s="2540">
        <v>26</v>
      </c>
      <c r="AC14" s="2541">
        <v>27</v>
      </c>
      <c r="AD14" s="2541">
        <v>28</v>
      </c>
      <c r="AE14" s="2540">
        <v>29</v>
      </c>
      <c r="AF14" s="2540">
        <v>30</v>
      </c>
      <c r="AG14" s="2798">
        <v>31</v>
      </c>
      <c r="AH14" s="268"/>
      <c r="AI14" s="268"/>
    </row>
    <row r="15" spans="1:38" ht="22.35" customHeight="1" x14ac:dyDescent="0.2">
      <c r="A15" s="2799">
        <v>8500</v>
      </c>
      <c r="B15" s="2800" t="s">
        <v>31</v>
      </c>
      <c r="C15" s="2801"/>
      <c r="D15" s="2801" t="s">
        <v>32</v>
      </c>
      <c r="E15" s="2801" t="s">
        <v>32</v>
      </c>
      <c r="F15" s="2801" t="s">
        <v>32</v>
      </c>
      <c r="G15" s="2801" t="s">
        <v>32</v>
      </c>
      <c r="H15" s="2801"/>
      <c r="I15" s="2801"/>
      <c r="J15" s="2801" t="s">
        <v>32</v>
      </c>
      <c r="K15" s="2801" t="s">
        <v>32</v>
      </c>
      <c r="L15" s="2801" t="s">
        <v>32</v>
      </c>
      <c r="M15" s="2801" t="s">
        <v>32</v>
      </c>
      <c r="N15" s="2801" t="s">
        <v>32</v>
      </c>
      <c r="O15" s="2801"/>
      <c r="P15" s="2801"/>
      <c r="Q15" s="2801" t="s">
        <v>32</v>
      </c>
      <c r="R15" s="2801" t="s">
        <v>32</v>
      </c>
      <c r="S15" s="2801" t="s">
        <v>32</v>
      </c>
      <c r="T15" s="2801" t="s">
        <v>32</v>
      </c>
      <c r="U15" s="2801" t="s">
        <v>32</v>
      </c>
      <c r="V15" s="2801"/>
      <c r="W15" s="2801"/>
      <c r="X15" s="2801" t="s">
        <v>32</v>
      </c>
      <c r="Y15" s="2801" t="s">
        <v>32</v>
      </c>
      <c r="Z15" s="2801" t="s">
        <v>32</v>
      </c>
      <c r="AA15" s="2801" t="s">
        <v>32</v>
      </c>
      <c r="AB15" s="2801" t="s">
        <v>32</v>
      </c>
      <c r="AC15" s="2801"/>
      <c r="AD15" s="2801"/>
      <c r="AE15" s="2801" t="s">
        <v>32</v>
      </c>
      <c r="AF15" s="2801" t="s">
        <v>32</v>
      </c>
      <c r="AG15" s="2802" t="s">
        <v>32</v>
      </c>
      <c r="AH15" s="124"/>
      <c r="AI15" s="217"/>
      <c r="AL15" t="s">
        <v>0</v>
      </c>
    </row>
    <row r="16" spans="1:38" ht="22.35" customHeight="1" x14ac:dyDescent="0.2">
      <c r="A16" s="2803" t="s">
        <v>33</v>
      </c>
      <c r="B16" s="2804"/>
      <c r="C16" s="2804"/>
      <c r="D16" s="2804"/>
      <c r="E16" s="2804"/>
      <c r="F16" s="2804"/>
      <c r="G16" s="2804"/>
      <c r="H16" s="2804"/>
      <c r="I16" s="2804"/>
      <c r="J16" s="2804"/>
      <c r="K16" s="2804"/>
      <c r="L16" s="2804"/>
      <c r="M16" s="2804"/>
      <c r="N16" s="2804"/>
      <c r="O16" s="2804"/>
      <c r="P16" s="2804"/>
      <c r="Q16" s="2804"/>
      <c r="R16" s="2804"/>
      <c r="S16" s="2804"/>
      <c r="T16" s="2804"/>
      <c r="U16" s="2804"/>
      <c r="V16" s="2804"/>
      <c r="W16" s="2804"/>
      <c r="X16" s="2804"/>
      <c r="Y16" s="2804"/>
      <c r="Z16" s="2804"/>
      <c r="AA16" s="2804"/>
      <c r="AB16" s="2804"/>
      <c r="AC16" s="2804"/>
      <c r="AD16" s="2804"/>
      <c r="AE16" s="2804"/>
      <c r="AF16" s="2804"/>
      <c r="AG16" s="2805"/>
      <c r="AH16" s="124"/>
      <c r="AI16" s="217"/>
    </row>
    <row r="17" spans="1:40" ht="22.35" customHeight="1" x14ac:dyDescent="0.2">
      <c r="A17" s="2806">
        <v>8546</v>
      </c>
      <c r="B17" s="2807" t="s">
        <v>38</v>
      </c>
      <c r="C17" s="2808" t="s">
        <v>36</v>
      </c>
      <c r="D17" s="2808" t="s">
        <v>36</v>
      </c>
      <c r="E17" s="2808" t="s">
        <v>36</v>
      </c>
      <c r="F17" s="2809" t="s">
        <v>36</v>
      </c>
      <c r="G17" s="2810" t="s">
        <v>36</v>
      </c>
      <c r="H17" s="2808" t="s">
        <v>35</v>
      </c>
      <c r="I17" s="2809" t="s">
        <v>35</v>
      </c>
      <c r="J17" s="2809" t="s">
        <v>461</v>
      </c>
      <c r="K17" s="2809" t="s">
        <v>461</v>
      </c>
      <c r="L17" s="2809" t="s">
        <v>461</v>
      </c>
      <c r="M17" s="2809" t="s">
        <v>461</v>
      </c>
      <c r="N17" s="2809" t="s">
        <v>461</v>
      </c>
      <c r="O17" s="2809"/>
      <c r="P17" s="2809"/>
      <c r="Q17" s="2809" t="s">
        <v>36</v>
      </c>
      <c r="R17" s="2809" t="s">
        <v>36</v>
      </c>
      <c r="S17" s="2809" t="s">
        <v>36</v>
      </c>
      <c r="T17" s="2809" t="s">
        <v>36</v>
      </c>
      <c r="U17" s="2809" t="s">
        <v>36</v>
      </c>
      <c r="V17" s="2809" t="s">
        <v>0</v>
      </c>
      <c r="W17" s="2809"/>
      <c r="X17" s="2809" t="s">
        <v>460</v>
      </c>
      <c r="Y17" s="2809" t="s">
        <v>460</v>
      </c>
      <c r="Z17" s="2809" t="s">
        <v>460</v>
      </c>
      <c r="AA17" s="2809" t="s">
        <v>460</v>
      </c>
      <c r="AB17" s="2810" t="s">
        <v>460</v>
      </c>
      <c r="AC17" s="2809" t="s">
        <v>37</v>
      </c>
      <c r="AD17" s="2809" t="s">
        <v>37</v>
      </c>
      <c r="AE17" s="2808" t="s">
        <v>36</v>
      </c>
      <c r="AF17" s="2808" t="s">
        <v>36</v>
      </c>
      <c r="AG17" s="2808" t="s">
        <v>36</v>
      </c>
    </row>
    <row r="18" spans="1:40" ht="22.35" customHeight="1" x14ac:dyDescent="0.2">
      <c r="A18" s="2806">
        <v>8546</v>
      </c>
      <c r="B18" s="2807" t="s">
        <v>519</v>
      </c>
      <c r="C18" s="2786" t="s">
        <v>461</v>
      </c>
      <c r="D18" s="2786" t="s">
        <v>461</v>
      </c>
      <c r="E18" s="2786" t="s">
        <v>461</v>
      </c>
      <c r="F18" s="2786" t="s">
        <v>461</v>
      </c>
      <c r="G18" s="2786" t="s">
        <v>461</v>
      </c>
      <c r="H18" s="2786"/>
      <c r="I18" s="2786"/>
      <c r="J18" s="2786" t="s">
        <v>36</v>
      </c>
      <c r="K18" s="2786" t="s">
        <v>36</v>
      </c>
      <c r="L18" s="2786" t="s">
        <v>36</v>
      </c>
      <c r="M18" s="2786" t="s">
        <v>36</v>
      </c>
      <c r="N18" s="2786" t="s">
        <v>36</v>
      </c>
      <c r="O18" s="2786"/>
      <c r="P18" s="2786"/>
      <c r="Q18" s="2811" t="s">
        <v>460</v>
      </c>
      <c r="R18" s="2812" t="s">
        <v>460</v>
      </c>
      <c r="S18" s="2812" t="s">
        <v>460</v>
      </c>
      <c r="T18" s="2812" t="s">
        <v>460</v>
      </c>
      <c r="U18" s="2786" t="s">
        <v>460</v>
      </c>
      <c r="V18" s="2786" t="s">
        <v>37</v>
      </c>
      <c r="W18" s="2786" t="s">
        <v>37</v>
      </c>
      <c r="X18" s="2786" t="s">
        <v>36</v>
      </c>
      <c r="Y18" s="2786" t="s">
        <v>36</v>
      </c>
      <c r="Z18" s="2786" t="s">
        <v>36</v>
      </c>
      <c r="AA18" s="2786" t="s">
        <v>36</v>
      </c>
      <c r="AB18" s="2786" t="s">
        <v>36</v>
      </c>
      <c r="AC18" s="2786" t="s">
        <v>35</v>
      </c>
      <c r="AD18" s="2808" t="s">
        <v>35</v>
      </c>
      <c r="AE18" s="2786" t="s">
        <v>461</v>
      </c>
      <c r="AF18" s="2786" t="s">
        <v>461</v>
      </c>
      <c r="AG18" s="2786" t="s">
        <v>461</v>
      </c>
    </row>
    <row r="19" spans="1:40" ht="22.35" customHeight="1" x14ac:dyDescent="0.2">
      <c r="A19" s="2806">
        <v>8500</v>
      </c>
      <c r="B19" s="2807" t="s">
        <v>52</v>
      </c>
      <c r="C19" s="2809" t="s">
        <v>36</v>
      </c>
      <c r="D19" s="2809" t="s">
        <v>36</v>
      </c>
      <c r="E19" s="2809" t="s">
        <v>36</v>
      </c>
      <c r="F19" s="2813" t="s">
        <v>36</v>
      </c>
      <c r="G19" s="2809" t="s">
        <v>36</v>
      </c>
      <c r="H19" s="2809"/>
      <c r="I19" s="2809"/>
      <c r="J19" s="2809" t="s">
        <v>460</v>
      </c>
      <c r="K19" s="2813" t="s">
        <v>460</v>
      </c>
      <c r="L19" s="2813" t="s">
        <v>460</v>
      </c>
      <c r="M19" s="2808" t="s">
        <v>460</v>
      </c>
      <c r="N19" s="2808" t="s">
        <v>460</v>
      </c>
      <c r="O19" s="2808" t="s">
        <v>37</v>
      </c>
      <c r="P19" s="2809" t="s">
        <v>37</v>
      </c>
      <c r="Q19" s="2809" t="s">
        <v>36</v>
      </c>
      <c r="R19" s="2809" t="s">
        <v>36</v>
      </c>
      <c r="S19" s="2809" t="s">
        <v>36</v>
      </c>
      <c r="T19" s="2810" t="s">
        <v>36</v>
      </c>
      <c r="U19" s="2809" t="s">
        <v>36</v>
      </c>
      <c r="V19" s="2808" t="s">
        <v>35</v>
      </c>
      <c r="W19" s="2808" t="s">
        <v>35</v>
      </c>
      <c r="X19" s="2808" t="s">
        <v>461</v>
      </c>
      <c r="Y19" s="2808" t="s">
        <v>461</v>
      </c>
      <c r="Z19" s="2808" t="s">
        <v>461</v>
      </c>
      <c r="AA19" s="2809" t="s">
        <v>461</v>
      </c>
      <c r="AB19" s="2808" t="s">
        <v>461</v>
      </c>
      <c r="AC19" s="2809"/>
      <c r="AD19" s="2809"/>
      <c r="AE19" s="2809" t="s">
        <v>36</v>
      </c>
      <c r="AF19" s="2809" t="s">
        <v>36</v>
      </c>
      <c r="AG19" s="2809" t="s">
        <v>36</v>
      </c>
      <c r="AJ19" s="268"/>
      <c r="AK19" s="268"/>
      <c r="AL19" s="268"/>
      <c r="AM19" s="268"/>
      <c r="AN19" s="268"/>
    </row>
    <row r="20" spans="1:40" ht="22.35" customHeight="1" x14ac:dyDescent="0.2">
      <c r="A20" s="2806">
        <v>8546</v>
      </c>
      <c r="B20" s="2814" t="s">
        <v>42</v>
      </c>
      <c r="C20" s="2809" t="s">
        <v>460</v>
      </c>
      <c r="D20" s="2809" t="s">
        <v>460</v>
      </c>
      <c r="E20" s="2809" t="s">
        <v>460</v>
      </c>
      <c r="F20" s="2809" t="s">
        <v>460</v>
      </c>
      <c r="G20" s="2808" t="s">
        <v>460</v>
      </c>
      <c r="H20" s="2808" t="s">
        <v>37</v>
      </c>
      <c r="I20" s="2809" t="s">
        <v>37</v>
      </c>
      <c r="J20" s="2808" t="s">
        <v>36</v>
      </c>
      <c r="K20" s="2808" t="s">
        <v>36</v>
      </c>
      <c r="L20" s="2809" t="s">
        <v>36</v>
      </c>
      <c r="M20" s="2808" t="s">
        <v>36</v>
      </c>
      <c r="N20" s="2808" t="s">
        <v>36</v>
      </c>
      <c r="O20" s="2808" t="s">
        <v>35</v>
      </c>
      <c r="P20" s="2808" t="s">
        <v>35</v>
      </c>
      <c r="Q20" s="2808" t="s">
        <v>461</v>
      </c>
      <c r="R20" s="2811" t="s">
        <v>461</v>
      </c>
      <c r="S20" s="2811" t="s">
        <v>461</v>
      </c>
      <c r="T20" s="2809" t="s">
        <v>461</v>
      </c>
      <c r="U20" s="2809" t="s">
        <v>461</v>
      </c>
      <c r="V20" s="2809"/>
      <c r="W20" s="2809"/>
      <c r="X20" s="2809" t="s">
        <v>36</v>
      </c>
      <c r="Y20" s="2809" t="s">
        <v>36</v>
      </c>
      <c r="Z20" s="2815" t="s">
        <v>36</v>
      </c>
      <c r="AA20" s="2809" t="s">
        <v>36</v>
      </c>
      <c r="AB20" s="2810" t="s">
        <v>36</v>
      </c>
      <c r="AC20" s="2816"/>
      <c r="AD20" s="2816"/>
      <c r="AE20" s="2809" t="s">
        <v>460</v>
      </c>
      <c r="AF20" s="2809" t="s">
        <v>460</v>
      </c>
      <c r="AG20" s="2809" t="s">
        <v>460</v>
      </c>
      <c r="AH20" s="268"/>
      <c r="AI20" s="268"/>
      <c r="AJ20" s="124"/>
      <c r="AK20" s="124"/>
      <c r="AL20" s="124"/>
      <c r="AM20" s="217"/>
      <c r="AN20" s="217"/>
    </row>
    <row r="21" spans="1:40" ht="22.35" customHeight="1" x14ac:dyDescent="0.2">
      <c r="A21" s="2806">
        <v>8546</v>
      </c>
      <c r="B21" s="2807" t="s">
        <v>41</v>
      </c>
      <c r="C21" s="2808" t="s">
        <v>464</v>
      </c>
      <c r="D21" s="2809" t="s">
        <v>464</v>
      </c>
      <c r="E21" s="2809" t="s">
        <v>464</v>
      </c>
      <c r="F21" s="2810" t="s">
        <v>464</v>
      </c>
      <c r="G21" s="2809" t="s">
        <v>464</v>
      </c>
      <c r="H21" s="2809"/>
      <c r="I21" s="2809"/>
      <c r="J21" s="2813" t="s">
        <v>463</v>
      </c>
      <c r="K21" s="2813" t="s">
        <v>463</v>
      </c>
      <c r="L21" s="2813" t="s">
        <v>463</v>
      </c>
      <c r="M21" s="2813" t="s">
        <v>463</v>
      </c>
      <c r="N21" s="2813" t="s">
        <v>463</v>
      </c>
      <c r="O21" s="2813"/>
      <c r="P21" s="2813"/>
      <c r="Q21" s="2809" t="s">
        <v>464</v>
      </c>
      <c r="R21" s="2809" t="s">
        <v>464</v>
      </c>
      <c r="S21" s="2809" t="s">
        <v>464</v>
      </c>
      <c r="T21" s="2817" t="s">
        <v>464</v>
      </c>
      <c r="U21" s="2818" t="s">
        <v>464</v>
      </c>
      <c r="V21" s="2809"/>
      <c r="W21" s="2809"/>
      <c r="X21" s="2819" t="s">
        <v>463</v>
      </c>
      <c r="Y21" s="2819" t="s">
        <v>463</v>
      </c>
      <c r="Z21" s="2819" t="s">
        <v>463</v>
      </c>
      <c r="AA21" s="2819" t="s">
        <v>463</v>
      </c>
      <c r="AB21" s="2809" t="s">
        <v>463</v>
      </c>
      <c r="AC21" s="2810"/>
      <c r="AD21" s="2809"/>
      <c r="AE21" s="2808" t="s">
        <v>464</v>
      </c>
      <c r="AF21" s="2809" t="s">
        <v>464</v>
      </c>
      <c r="AG21" s="2809" t="s">
        <v>464</v>
      </c>
      <c r="AH21" s="124"/>
      <c r="AI21" s="217"/>
      <c r="AJ21" s="124"/>
      <c r="AK21" s="124"/>
      <c r="AL21" s="124"/>
      <c r="AM21" s="217"/>
      <c r="AN21" s="217"/>
    </row>
    <row r="22" spans="1:40" ht="22.35" customHeight="1" thickBot="1" x14ac:dyDescent="0.25">
      <c r="A22" s="2820">
        <v>8546</v>
      </c>
      <c r="B22" s="2821" t="s">
        <v>34</v>
      </c>
      <c r="C22" s="2822" t="s">
        <v>463</v>
      </c>
      <c r="D22" s="2822" t="s">
        <v>463</v>
      </c>
      <c r="E22" s="2823" t="s">
        <v>463</v>
      </c>
      <c r="F22" s="2823" t="s">
        <v>463</v>
      </c>
      <c r="G22" s="2823" t="s">
        <v>463</v>
      </c>
      <c r="H22" s="2824" t="s">
        <v>0</v>
      </c>
      <c r="I22" s="2823" t="s">
        <v>0</v>
      </c>
      <c r="J22" s="2825" t="s">
        <v>464</v>
      </c>
      <c r="K22" s="2822" t="s">
        <v>464</v>
      </c>
      <c r="L22" s="2822" t="s">
        <v>464</v>
      </c>
      <c r="M22" s="2826" t="s">
        <v>464</v>
      </c>
      <c r="N22" s="2826" t="s">
        <v>464</v>
      </c>
      <c r="O22" s="2823"/>
      <c r="P22" s="2827"/>
      <c r="Q22" s="2826" t="s">
        <v>463</v>
      </c>
      <c r="R22" s="2826" t="s">
        <v>463</v>
      </c>
      <c r="S22" s="2823" t="s">
        <v>463</v>
      </c>
      <c r="T22" s="2823" t="s">
        <v>463</v>
      </c>
      <c r="U22" s="2823" t="s">
        <v>463</v>
      </c>
      <c r="V22" s="2823"/>
      <c r="W22" s="2823"/>
      <c r="X22" s="2828" t="s">
        <v>464</v>
      </c>
      <c r="Y22" s="2828" t="s">
        <v>464</v>
      </c>
      <c r="Z22" s="2828" t="s">
        <v>464</v>
      </c>
      <c r="AA22" s="2828" t="s">
        <v>464</v>
      </c>
      <c r="AB22" s="2828" t="s">
        <v>464</v>
      </c>
      <c r="AC22" s="2822"/>
      <c r="AD22" s="2822"/>
      <c r="AE22" s="2822" t="s">
        <v>463</v>
      </c>
      <c r="AF22" s="2822" t="s">
        <v>463</v>
      </c>
      <c r="AG22" s="2823" t="s">
        <v>463</v>
      </c>
      <c r="AH22" s="124"/>
      <c r="AI22" s="217"/>
      <c r="AJ22" s="124"/>
      <c r="AK22" s="124"/>
      <c r="AL22" s="124"/>
      <c r="AM22" s="217"/>
      <c r="AN22" s="217"/>
    </row>
    <row r="23" spans="1:40" ht="22.35" customHeight="1" thickBot="1" x14ac:dyDescent="0.25">
      <c r="A23" s="2557" t="s">
        <v>43</v>
      </c>
      <c r="B23" s="2558"/>
      <c r="C23" s="2559"/>
      <c r="D23" s="2559"/>
      <c r="E23" s="2559"/>
      <c r="F23" s="2559"/>
      <c r="G23" s="2559"/>
      <c r="H23" s="2559"/>
      <c r="I23" s="2559"/>
      <c r="J23" s="2559"/>
      <c r="K23" s="2559"/>
      <c r="L23" s="2559"/>
      <c r="M23" s="2559"/>
      <c r="N23" s="2559"/>
      <c r="O23" s="2559"/>
      <c r="P23" s="2559"/>
      <c r="Q23" s="2559"/>
      <c r="R23" s="2559"/>
      <c r="S23" s="2559"/>
      <c r="T23" s="2559"/>
      <c r="U23" s="2559"/>
      <c r="V23" s="2559"/>
      <c r="W23" s="2559"/>
      <c r="X23" s="2559"/>
      <c r="Y23" s="2559"/>
      <c r="Z23" s="2559"/>
      <c r="AA23" s="2559"/>
      <c r="AB23" s="2559"/>
      <c r="AC23" s="2559"/>
      <c r="AD23" s="2559"/>
      <c r="AE23" s="2559"/>
      <c r="AF23" s="2559"/>
      <c r="AG23" s="2560"/>
      <c r="AJ23" s="124"/>
      <c r="AK23" s="124"/>
      <c r="AL23" s="124"/>
      <c r="AM23" s="217"/>
      <c r="AN23" s="217"/>
    </row>
    <row r="24" spans="1:40" ht="22.35" customHeight="1" thickBot="1" x14ac:dyDescent="0.25">
      <c r="A24" s="2400">
        <v>8500</v>
      </c>
      <c r="B24" s="2401" t="s">
        <v>49</v>
      </c>
      <c r="C24" s="2403"/>
      <c r="D24" s="2403" t="s">
        <v>32</v>
      </c>
      <c r="E24" s="2403" t="s">
        <v>32</v>
      </c>
      <c r="F24" s="2561" t="s">
        <v>32</v>
      </c>
      <c r="G24" s="2403" t="s">
        <v>32</v>
      </c>
      <c r="H24" s="2409"/>
      <c r="I24" s="2403"/>
      <c r="J24" s="2403" t="s">
        <v>32</v>
      </c>
      <c r="K24" s="2403" t="s">
        <v>32</v>
      </c>
      <c r="L24" s="2403" t="s">
        <v>32</v>
      </c>
      <c r="M24" s="2403" t="s">
        <v>32</v>
      </c>
      <c r="N24" s="2403" t="s">
        <v>32</v>
      </c>
      <c r="O24" s="300" t="s">
        <v>0</v>
      </c>
      <c r="P24" s="2403"/>
      <c r="Q24" s="2403" t="s">
        <v>32</v>
      </c>
      <c r="R24" s="2403" t="s">
        <v>32</v>
      </c>
      <c r="S24" s="2403" t="s">
        <v>32</v>
      </c>
      <c r="T24" s="2403" t="s">
        <v>32</v>
      </c>
      <c r="U24" s="2403" t="s">
        <v>32</v>
      </c>
      <c r="V24" s="2403"/>
      <c r="W24" s="2403"/>
      <c r="X24" s="2403" t="s">
        <v>32</v>
      </c>
      <c r="Y24" s="2403" t="s">
        <v>32</v>
      </c>
      <c r="Z24" s="2561" t="s">
        <v>32</v>
      </c>
      <c r="AA24" s="2403" t="s">
        <v>32</v>
      </c>
      <c r="AB24" s="2403" t="s">
        <v>32</v>
      </c>
      <c r="AC24" s="2403"/>
      <c r="AD24" s="2403"/>
      <c r="AE24" s="2403" t="s">
        <v>32</v>
      </c>
      <c r="AF24" s="2403" t="s">
        <v>32</v>
      </c>
      <c r="AG24" s="2829" t="s">
        <v>32</v>
      </c>
      <c r="AJ24" s="1161" t="s">
        <v>30</v>
      </c>
      <c r="AK24" s="1161" t="s">
        <v>44</v>
      </c>
      <c r="AL24" s="1161" t="s">
        <v>45</v>
      </c>
      <c r="AM24" s="1161" t="s">
        <v>46</v>
      </c>
      <c r="AN24" s="1161" t="s">
        <v>47</v>
      </c>
    </row>
    <row r="25" spans="1:40" ht="22.35" customHeight="1" thickBot="1" x14ac:dyDescent="0.25">
      <c r="A25" s="2830"/>
      <c r="B25" s="2831" t="s">
        <v>156</v>
      </c>
      <c r="C25" s="2832"/>
      <c r="D25" s="2832" t="s">
        <v>32</v>
      </c>
      <c r="E25" s="2832" t="s">
        <v>32</v>
      </c>
      <c r="F25" s="2832" t="s">
        <v>32</v>
      </c>
      <c r="G25" s="2832" t="s">
        <v>32</v>
      </c>
      <c r="H25" s="2832"/>
      <c r="I25" s="2832"/>
      <c r="J25" s="2808" t="s">
        <v>36</v>
      </c>
      <c r="K25" s="2808" t="s">
        <v>36</v>
      </c>
      <c r="L25" s="2808" t="s">
        <v>36</v>
      </c>
      <c r="M25" s="2808" t="s">
        <v>36</v>
      </c>
      <c r="N25" s="2808" t="s">
        <v>36</v>
      </c>
      <c r="O25" t="s">
        <v>73</v>
      </c>
      <c r="P25" t="s">
        <v>73</v>
      </c>
      <c r="Q25" s="2833" t="s">
        <v>460</v>
      </c>
      <c r="R25" s="2833" t="s">
        <v>460</v>
      </c>
      <c r="S25" s="2833" t="s">
        <v>460</v>
      </c>
      <c r="T25" s="2833" t="s">
        <v>460</v>
      </c>
      <c r="U25" s="2833" t="s">
        <v>36</v>
      </c>
      <c r="V25" s="2834"/>
      <c r="W25" s="2834"/>
      <c r="X25" s="2835">
        <v>6</v>
      </c>
      <c r="Y25" s="2836">
        <v>6</v>
      </c>
      <c r="Z25" s="2836">
        <v>6</v>
      </c>
      <c r="AA25" s="2836">
        <v>6</v>
      </c>
      <c r="AB25" s="2836">
        <v>6</v>
      </c>
      <c r="AC25" s="2837" t="s">
        <v>32</v>
      </c>
      <c r="AD25" s="2833"/>
      <c r="AE25" s="2808" t="s">
        <v>36</v>
      </c>
      <c r="AF25" s="2808" t="s">
        <v>36</v>
      </c>
      <c r="AG25" s="2808" t="s">
        <v>36</v>
      </c>
      <c r="AJ25" s="2838">
        <v>138.5</v>
      </c>
      <c r="AK25" s="2838">
        <v>7.75</v>
      </c>
      <c r="AL25" s="2838">
        <f>IF(AJ25="","",SUM(AJ25:AK25))</f>
        <v>146.25</v>
      </c>
      <c r="AM25" s="2839">
        <f t="shared" ref="AM25" si="0">IF(AJ25="","",AL25-NormTid)</f>
        <v>-14.080000000000013</v>
      </c>
      <c r="AN25" s="2839">
        <f>IF(AM25="","",AM25)</f>
        <v>-14.080000000000013</v>
      </c>
    </row>
    <row r="26" spans="1:40" ht="22.35" customHeight="1" thickBot="1" x14ac:dyDescent="0.25">
      <c r="A26" s="2840"/>
      <c r="B26" s="2841" t="s">
        <v>53</v>
      </c>
      <c r="C26" s="2837"/>
      <c r="D26" s="2837" t="s">
        <v>32</v>
      </c>
      <c r="E26" s="2842" t="s">
        <v>32</v>
      </c>
      <c r="F26" s="2842" t="s">
        <v>32</v>
      </c>
      <c r="G26" s="2842" t="s">
        <v>32</v>
      </c>
      <c r="H26" s="2837"/>
      <c r="I26" s="2837"/>
      <c r="J26" s="2837" t="s">
        <v>32</v>
      </c>
      <c r="K26" s="2837" t="s">
        <v>32</v>
      </c>
      <c r="L26" s="2837" t="s">
        <v>32</v>
      </c>
      <c r="M26" s="2843" t="s">
        <v>32</v>
      </c>
      <c r="N26" s="2837" t="s">
        <v>32</v>
      </c>
      <c r="O26" s="2837"/>
      <c r="P26" s="2837"/>
      <c r="Q26" s="2843" t="s">
        <v>32</v>
      </c>
      <c r="R26" s="2842" t="s">
        <v>32</v>
      </c>
      <c r="S26" s="2837" t="s">
        <v>32</v>
      </c>
      <c r="T26" s="2837" t="s">
        <v>32</v>
      </c>
      <c r="U26" s="2837" t="s">
        <v>32</v>
      </c>
      <c r="V26" s="2837"/>
      <c r="W26" s="2837"/>
      <c r="X26" s="2837" t="s">
        <v>32</v>
      </c>
      <c r="Y26" s="2837" t="s">
        <v>32</v>
      </c>
      <c r="Z26" s="2561" t="s">
        <v>32</v>
      </c>
      <c r="AA26" s="2837" t="s">
        <v>32</v>
      </c>
      <c r="AB26" s="2837" t="s">
        <v>32</v>
      </c>
      <c r="AC26" s="2837"/>
      <c r="AD26" s="2837"/>
      <c r="AE26" s="2837" t="s">
        <v>32</v>
      </c>
      <c r="AF26" s="2837" t="s">
        <v>32</v>
      </c>
      <c r="AG26" s="351" t="s">
        <v>32</v>
      </c>
      <c r="AH26" s="268"/>
      <c r="AI26" s="268"/>
    </row>
    <row r="27" spans="1:40" ht="22.35" customHeight="1" thickBot="1" x14ac:dyDescent="0.25">
      <c r="A27" s="209"/>
      <c r="B27" s="2844" t="s">
        <v>311</v>
      </c>
      <c r="C27" s="2837"/>
      <c r="D27" s="2837" t="s">
        <v>32</v>
      </c>
      <c r="E27" s="2837" t="s">
        <v>32</v>
      </c>
      <c r="F27" s="2837" t="s">
        <v>32</v>
      </c>
      <c r="G27" s="2837" t="s">
        <v>32</v>
      </c>
      <c r="H27" s="2837"/>
      <c r="I27" s="2837"/>
      <c r="J27" s="2837" t="s">
        <v>32</v>
      </c>
      <c r="K27" s="2837" t="s">
        <v>32</v>
      </c>
      <c r="L27" s="2837" t="s">
        <v>32</v>
      </c>
      <c r="M27" s="2837" t="s">
        <v>32</v>
      </c>
      <c r="N27" s="2837" t="s">
        <v>32</v>
      </c>
      <c r="O27" s="300" t="s">
        <v>0</v>
      </c>
      <c r="P27" s="2837"/>
      <c r="Q27" s="2837" t="s">
        <v>32</v>
      </c>
      <c r="R27" s="2837" t="s">
        <v>32</v>
      </c>
      <c r="S27" s="2837" t="s">
        <v>32</v>
      </c>
      <c r="T27" s="2837" t="s">
        <v>32</v>
      </c>
      <c r="U27" s="2837" t="s">
        <v>32</v>
      </c>
      <c r="V27" s="2837"/>
      <c r="W27" s="2837"/>
      <c r="X27" s="2837" t="s">
        <v>32</v>
      </c>
      <c r="Y27" s="2837" t="s">
        <v>32</v>
      </c>
      <c r="Z27" s="2837" t="s">
        <v>32</v>
      </c>
      <c r="AA27" s="2837" t="s">
        <v>285</v>
      </c>
      <c r="AB27" s="2837" t="s">
        <v>32</v>
      </c>
      <c r="AC27" s="2837"/>
      <c r="AD27" s="2837"/>
      <c r="AE27" s="2845" t="s">
        <v>32</v>
      </c>
      <c r="AF27" s="2845" t="s">
        <v>352</v>
      </c>
      <c r="AG27" s="378" t="s">
        <v>32</v>
      </c>
      <c r="AH27" s="124"/>
      <c r="AI27" s="217"/>
    </row>
    <row r="28" spans="1:40" ht="22.35" customHeight="1" thickBot="1" x14ac:dyDescent="0.25">
      <c r="A28" s="209"/>
      <c r="B28" s="129"/>
      <c r="C28" s="2837"/>
      <c r="D28" s="2837"/>
      <c r="E28" s="2837"/>
      <c r="F28" s="2837"/>
      <c r="G28" s="2837"/>
      <c r="H28" s="2837"/>
      <c r="I28" s="2837"/>
      <c r="J28" s="2837"/>
      <c r="K28" s="2837"/>
      <c r="L28" s="2837"/>
      <c r="M28" s="2837"/>
      <c r="N28" s="2837"/>
      <c r="O28" t="s">
        <v>0</v>
      </c>
      <c r="Q28" s="2837"/>
      <c r="R28" s="2837"/>
      <c r="S28" s="2837"/>
      <c r="T28" s="2837"/>
      <c r="U28" s="2837"/>
      <c r="V28" s="129" t="s">
        <v>0</v>
      </c>
      <c r="W28" s="129"/>
      <c r="X28" s="483" t="s">
        <v>0</v>
      </c>
      <c r="Y28" s="2837"/>
      <c r="Z28" s="2837"/>
      <c r="AA28" s="2837">
        <v>3</v>
      </c>
      <c r="AB28" s="2837"/>
      <c r="AC28" s="2837"/>
      <c r="AD28" s="2837"/>
      <c r="AE28" s="2837"/>
      <c r="AF28" s="2837"/>
      <c r="AG28" s="2837"/>
      <c r="AH28" s="124"/>
      <c r="AI28" s="217"/>
    </row>
    <row r="29" spans="1:40" ht="22.35" customHeight="1" thickBot="1" x14ac:dyDescent="0.25">
      <c r="A29" s="209"/>
      <c r="B29" s="129"/>
      <c r="C29" s="2846">
        <v>21</v>
      </c>
      <c r="D29" s="2837"/>
      <c r="E29" s="2837"/>
      <c r="F29" s="2837"/>
      <c r="G29" s="2837"/>
      <c r="H29" s="2837"/>
      <c r="I29" s="2847"/>
      <c r="J29" s="2837"/>
      <c r="K29" s="2837"/>
      <c r="L29" s="2837"/>
      <c r="M29" s="2837"/>
      <c r="N29" s="2837"/>
      <c r="O29" s="2837"/>
      <c r="P29" s="2847"/>
      <c r="Q29" s="2837"/>
      <c r="R29" s="2837"/>
      <c r="S29" s="2837"/>
      <c r="T29" s="2837"/>
      <c r="U29" s="2837"/>
      <c r="V29" s="2837"/>
      <c r="W29" s="2837"/>
      <c r="X29" s="2837"/>
      <c r="Y29" s="2837"/>
      <c r="Z29" s="2837"/>
      <c r="AA29" s="2837"/>
      <c r="AB29" s="2837"/>
      <c r="AC29" s="2846"/>
      <c r="AD29" s="2846"/>
      <c r="AE29" s="2846"/>
      <c r="AF29" s="2846"/>
      <c r="AG29" s="2349"/>
    </row>
    <row r="30" spans="1:40" ht="22.35" customHeight="1" thickBot="1" x14ac:dyDescent="0.25">
      <c r="A30" s="209"/>
      <c r="B30" s="129"/>
      <c r="C30" s="2837"/>
      <c r="D30" s="2837"/>
      <c r="E30" s="2837"/>
      <c r="F30" s="2837"/>
      <c r="G30" s="2837"/>
      <c r="H30" s="2837"/>
      <c r="I30" s="2837"/>
      <c r="J30" s="2837"/>
      <c r="K30" s="2837"/>
      <c r="L30" s="2837"/>
      <c r="M30" s="2837"/>
      <c r="N30" s="2837"/>
      <c r="O30" s="2837"/>
      <c r="P30" s="2837"/>
      <c r="Q30" s="2837"/>
      <c r="R30" s="2837"/>
      <c r="S30" s="2837"/>
      <c r="T30" s="2837"/>
      <c r="U30" s="2837"/>
      <c r="V30" s="2837"/>
      <c r="W30" s="2837"/>
      <c r="X30" s="2837"/>
      <c r="Y30" s="2837"/>
      <c r="Z30" s="2837"/>
      <c r="AA30" s="2837"/>
      <c r="AB30" s="2837"/>
      <c r="AC30" s="2837"/>
      <c r="AD30" s="2837"/>
      <c r="AE30" s="2837"/>
      <c r="AF30" s="2837"/>
      <c r="AG30" s="2837"/>
      <c r="AH30" s="2837"/>
      <c r="AI30" s="2837"/>
    </row>
    <row r="31" spans="1:40" ht="22.35" customHeight="1" thickBot="1" x14ac:dyDescent="0.25">
      <c r="A31" s="209"/>
      <c r="B31" s="129"/>
      <c r="C31" s="2837"/>
      <c r="D31" s="2837"/>
      <c r="E31" s="2837"/>
      <c r="F31" s="2837"/>
      <c r="G31" s="2837"/>
      <c r="H31" s="2837"/>
      <c r="I31" s="2837"/>
      <c r="J31" s="2837"/>
      <c r="K31" s="2837"/>
      <c r="L31" s="2837"/>
      <c r="M31" s="2837"/>
      <c r="N31" s="2837"/>
      <c r="O31" s="2837"/>
      <c r="P31" s="2837"/>
      <c r="Q31" s="2837"/>
      <c r="R31" s="2837"/>
      <c r="S31" s="2837"/>
      <c r="T31" s="2837"/>
      <c r="U31" s="2837"/>
      <c r="V31" s="2837"/>
      <c r="W31" s="2837"/>
      <c r="X31" s="2837"/>
      <c r="Y31" s="2837"/>
      <c r="Z31" s="2837"/>
      <c r="AA31" s="2837"/>
      <c r="AB31" s="2837"/>
      <c r="AC31" s="2837"/>
      <c r="AD31" s="2837"/>
      <c r="AE31" s="2837"/>
      <c r="AF31" s="2837"/>
      <c r="AG31" s="2837"/>
      <c r="AH31" s="2837"/>
      <c r="AI31" s="2837"/>
    </row>
    <row r="32" spans="1:40" ht="22.35" customHeight="1" thickBot="1" x14ac:dyDescent="0.25">
      <c r="A32" s="209"/>
      <c r="B32" s="129"/>
      <c r="C32" s="2837"/>
      <c r="D32" s="2837"/>
      <c r="E32" s="2837"/>
      <c r="F32" s="2837"/>
      <c r="G32" s="2837"/>
      <c r="H32" s="2837"/>
      <c r="I32" s="2837"/>
      <c r="J32" s="2837"/>
      <c r="K32" s="2837"/>
      <c r="L32" s="2837"/>
      <c r="M32" s="2837"/>
      <c r="N32" s="2837"/>
      <c r="O32" s="2837"/>
      <c r="P32" s="2837"/>
      <c r="Q32" s="2837"/>
      <c r="R32" s="2837"/>
      <c r="S32" s="2837"/>
      <c r="T32" s="2837"/>
      <c r="U32" s="2837"/>
      <c r="V32" s="2837"/>
      <c r="W32" s="2837"/>
      <c r="X32" s="2837"/>
      <c r="Y32" s="2837"/>
      <c r="Z32" s="2837"/>
      <c r="AA32" s="2837"/>
      <c r="AB32" s="2837"/>
      <c r="AC32" s="2837"/>
      <c r="AD32" s="2837"/>
      <c r="AE32" s="2837"/>
      <c r="AF32" s="2837"/>
      <c r="AG32" s="2837"/>
      <c r="AH32" s="2837"/>
      <c r="AI32" s="2837"/>
    </row>
    <row r="33" spans="1:38" ht="22.35" customHeight="1" thickBot="1" x14ac:dyDescent="0.25">
      <c r="A33" s="209"/>
      <c r="B33" s="129"/>
      <c r="C33" s="2837"/>
      <c r="D33" s="2837"/>
      <c r="E33" s="2837"/>
      <c r="F33" s="2837"/>
      <c r="G33" s="2837"/>
      <c r="H33" s="2837"/>
      <c r="I33" s="2837"/>
      <c r="J33" s="2837"/>
      <c r="K33" s="2837"/>
      <c r="L33" s="2837"/>
      <c r="M33" s="2837"/>
      <c r="N33" s="2837"/>
      <c r="O33" s="2837"/>
      <c r="P33" s="2837"/>
      <c r="Q33" s="2837"/>
      <c r="R33" s="2837"/>
      <c r="S33" s="2837"/>
      <c r="T33" s="2837"/>
      <c r="U33" s="2837"/>
      <c r="V33" s="2837"/>
      <c r="W33" s="2837"/>
      <c r="X33" s="2837"/>
      <c r="Y33" s="2837"/>
      <c r="Z33" s="2837"/>
      <c r="AA33" s="2837"/>
      <c r="AB33" s="2837"/>
      <c r="AC33" s="2837"/>
      <c r="AD33" s="2837"/>
      <c r="AE33" s="2837"/>
      <c r="AF33" s="2837"/>
      <c r="AG33" s="2837"/>
      <c r="AH33" s="2837"/>
      <c r="AI33" s="2837"/>
    </row>
    <row r="34" spans="1:38" ht="22.35" customHeight="1" thickBot="1" x14ac:dyDescent="0.25">
      <c r="A34" s="209"/>
      <c r="B34" s="129"/>
      <c r="C34" s="2837"/>
      <c r="D34" s="2837"/>
      <c r="E34" s="2837"/>
      <c r="F34" s="2837"/>
      <c r="G34" s="2837"/>
      <c r="H34" s="2837"/>
      <c r="I34" s="2837"/>
      <c r="J34" s="2837"/>
      <c r="K34" s="2837"/>
      <c r="L34" s="2837"/>
      <c r="M34" s="2837"/>
      <c r="N34" s="2837"/>
      <c r="O34" s="2837"/>
      <c r="P34" s="2837"/>
      <c r="Q34" s="2837"/>
      <c r="R34" s="2837"/>
      <c r="S34" s="2837"/>
      <c r="T34" s="2837"/>
      <c r="U34" s="2837"/>
      <c r="V34" s="2837"/>
      <c r="W34" s="2837"/>
      <c r="X34" s="2837"/>
      <c r="Y34" s="2837"/>
      <c r="Z34" s="2837"/>
      <c r="AA34" s="2837"/>
      <c r="AB34" s="2837"/>
      <c r="AC34" s="2837"/>
      <c r="AD34" s="2837"/>
      <c r="AE34" s="2837"/>
      <c r="AF34" s="2837"/>
      <c r="AG34" s="2837"/>
      <c r="AH34" s="2837"/>
      <c r="AI34" s="2837"/>
    </row>
    <row r="35" spans="1:38" ht="12.75" customHeight="1" thickBot="1" x14ac:dyDescent="0.25">
      <c r="A35" s="104" t="s">
        <v>55</v>
      </c>
      <c r="C35" s="2837"/>
      <c r="D35" s="2837"/>
      <c r="E35" s="2837"/>
      <c r="F35" s="2837"/>
      <c r="G35" s="2837"/>
      <c r="H35" s="2837"/>
      <c r="I35" s="2837"/>
      <c r="J35" s="2837"/>
      <c r="K35" s="2837"/>
      <c r="L35" s="2837"/>
      <c r="M35" s="2837"/>
      <c r="N35" s="2837"/>
      <c r="O35" s="2837"/>
      <c r="P35" s="2837"/>
      <c r="Q35" s="2837"/>
      <c r="R35" s="2837"/>
      <c r="S35" s="2837"/>
      <c r="T35" s="2837"/>
      <c r="U35" s="2837"/>
      <c r="V35" s="2837"/>
      <c r="W35" s="2837"/>
      <c r="X35" s="2837"/>
      <c r="Y35" s="2837"/>
      <c r="Z35" s="2837"/>
      <c r="AA35" s="2837"/>
      <c r="AB35" s="2837"/>
      <c r="AC35" s="2837"/>
      <c r="AD35" s="2837"/>
      <c r="AE35" s="2837"/>
      <c r="AF35" s="2837"/>
      <c r="AG35" s="2837"/>
      <c r="AH35" s="2837"/>
      <c r="AI35" s="2837"/>
      <c r="AK35" s="1"/>
    </row>
    <row r="36" spans="1:38" ht="28.5" customHeight="1" x14ac:dyDescent="0.2">
      <c r="A36" s="2416" t="s">
        <v>56</v>
      </c>
      <c r="B36" s="2417"/>
      <c r="C36" s="2417"/>
      <c r="D36" s="2848" t="s">
        <v>57</v>
      </c>
      <c r="E36" s="2419"/>
      <c r="F36" s="2419"/>
      <c r="G36" s="2419"/>
      <c r="H36" s="2419"/>
      <c r="I36" s="2419"/>
      <c r="J36" s="2419"/>
      <c r="K36" s="2419"/>
      <c r="L36" s="2419"/>
      <c r="M36" s="2420" t="s">
        <v>58</v>
      </c>
      <c r="N36" s="2419"/>
      <c r="O36" s="2419"/>
      <c r="P36" s="2419"/>
      <c r="Q36" s="2419"/>
      <c r="R36" s="2419"/>
      <c r="S36" s="2421"/>
      <c r="T36" s="4270" t="s">
        <v>59</v>
      </c>
      <c r="U36" s="4271"/>
      <c r="V36" s="4271"/>
      <c r="W36" s="4271"/>
      <c r="X36" s="4271"/>
      <c r="Y36" s="4271"/>
      <c r="Z36" s="4272"/>
      <c r="AA36" s="2849" t="s">
        <v>60</v>
      </c>
      <c r="AB36" s="2850"/>
      <c r="AC36" s="2850"/>
      <c r="AD36" s="2850"/>
      <c r="AE36" s="2850"/>
      <c r="AF36" s="2850"/>
      <c r="AG36" s="2851"/>
      <c r="AK36" s="1"/>
    </row>
    <row r="37" spans="1:38" ht="22.35" customHeight="1" x14ac:dyDescent="0.2">
      <c r="A37" s="2852" t="s">
        <v>61</v>
      </c>
      <c r="B37" s="2853"/>
      <c r="C37" s="2853"/>
      <c r="D37" s="2854" t="s">
        <v>62</v>
      </c>
      <c r="E37" s="2855"/>
      <c r="F37" s="2775"/>
      <c r="G37" s="2775"/>
      <c r="H37" s="2775"/>
      <c r="I37" s="2775"/>
      <c r="J37" s="2775"/>
      <c r="K37" s="2775"/>
      <c r="L37" s="2856"/>
      <c r="M37" s="2857" t="s">
        <v>63</v>
      </c>
      <c r="N37" s="2853"/>
      <c r="O37" s="2858"/>
      <c r="P37" s="2853"/>
      <c r="Q37" s="2853"/>
      <c r="R37" s="2853"/>
      <c r="S37" s="2859"/>
      <c r="T37" s="2854" t="s">
        <v>64</v>
      </c>
      <c r="U37" s="2775"/>
      <c r="V37" s="2855"/>
      <c r="W37" s="2775"/>
      <c r="X37" s="2775"/>
      <c r="Y37" s="2775"/>
      <c r="Z37" s="2856"/>
      <c r="AA37" s="105" t="s">
        <v>65</v>
      </c>
      <c r="AD37" s="60"/>
      <c r="AG37" s="63"/>
      <c r="AK37" s="1"/>
    </row>
    <row r="38" spans="1:38" ht="22.35" customHeight="1" x14ac:dyDescent="0.2">
      <c r="A38" s="2860" t="s">
        <v>66</v>
      </c>
      <c r="B38" s="2775"/>
      <c r="C38" s="2775"/>
      <c r="D38" s="2861"/>
      <c r="E38" s="2775"/>
      <c r="F38" s="2775"/>
      <c r="G38" s="2856"/>
      <c r="H38" s="2862" t="s">
        <v>67</v>
      </c>
      <c r="I38" s="2775"/>
      <c r="J38" s="2775"/>
      <c r="K38" s="2775"/>
      <c r="L38" s="2775"/>
      <c r="M38" s="2863"/>
      <c r="N38" s="2775"/>
      <c r="O38" s="2775"/>
      <c r="P38" s="2775"/>
      <c r="Q38" s="2775"/>
      <c r="R38" s="2775"/>
      <c r="S38" s="2775"/>
      <c r="T38" s="2861"/>
      <c r="U38" s="104" t="s">
        <v>68</v>
      </c>
      <c r="AA38" s="2858"/>
      <c r="AB38" s="2853"/>
      <c r="AC38" s="2853"/>
      <c r="AD38" s="2853"/>
      <c r="AE38" s="2853"/>
      <c r="AF38" s="2853"/>
      <c r="AG38" s="2864"/>
      <c r="AK38" s="42"/>
    </row>
    <row r="39" spans="1:38" ht="22.35" customHeight="1" thickBot="1" x14ac:dyDescent="0.25">
      <c r="A39" s="2865" t="s">
        <v>69</v>
      </c>
      <c r="B39" s="2866"/>
      <c r="C39" s="2866"/>
      <c r="D39" s="2867"/>
      <c r="E39" s="2866"/>
      <c r="F39" s="2866"/>
      <c r="G39" s="2868"/>
      <c r="H39" s="2869" t="s">
        <v>70</v>
      </c>
      <c r="I39" s="2868"/>
      <c r="J39" s="2866"/>
      <c r="K39" s="2866"/>
      <c r="L39" s="2866"/>
      <c r="M39" s="2870"/>
      <c r="N39" s="2866"/>
      <c r="O39" s="2866"/>
      <c r="P39" s="2866"/>
      <c r="Q39" s="2871"/>
      <c r="R39" s="2871"/>
      <c r="S39" s="2871"/>
      <c r="T39" s="2867"/>
      <c r="U39" s="2872" t="s">
        <v>71</v>
      </c>
      <c r="V39" s="2866"/>
      <c r="W39" s="2866"/>
      <c r="X39" s="2866"/>
      <c r="Y39" s="2866"/>
      <c r="Z39" s="2866"/>
      <c r="AA39" s="2866"/>
      <c r="AB39" s="2866"/>
      <c r="AC39" s="2866"/>
      <c r="AD39" s="2866"/>
      <c r="AE39" s="2866"/>
      <c r="AF39" s="2866"/>
      <c r="AG39" s="2873"/>
      <c r="AK39" s="1"/>
    </row>
    <row r="40" spans="1:38" ht="22.35" customHeight="1" x14ac:dyDescent="0.2">
      <c r="B40" s="64" t="s">
        <v>27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1"/>
    </row>
    <row r="41" spans="1:38" ht="22.35" customHeight="1" thickBot="1" x14ac:dyDescent="0.25">
      <c r="A41" s="2874" t="s">
        <v>28</v>
      </c>
      <c r="B41" s="2875" t="s">
        <v>29</v>
      </c>
      <c r="C41" s="2876">
        <v>1</v>
      </c>
      <c r="D41" s="2877">
        <v>2</v>
      </c>
      <c r="E41" s="2877">
        <v>3</v>
      </c>
      <c r="F41" s="2877">
        <v>4</v>
      </c>
      <c r="G41" s="2877">
        <v>5</v>
      </c>
      <c r="H41" s="2876">
        <v>6</v>
      </c>
      <c r="I41" s="2876">
        <v>7</v>
      </c>
      <c r="J41" s="2877">
        <v>8</v>
      </c>
      <c r="K41" s="2877">
        <v>9</v>
      </c>
      <c r="L41" s="2877">
        <v>10</v>
      </c>
      <c r="M41" s="2877">
        <v>11</v>
      </c>
      <c r="N41" s="2877">
        <v>12</v>
      </c>
      <c r="O41" s="2876">
        <v>13</v>
      </c>
      <c r="P41" s="2876">
        <v>14</v>
      </c>
      <c r="Q41" s="2877">
        <v>15</v>
      </c>
      <c r="R41" s="2877">
        <v>16</v>
      </c>
      <c r="S41" s="2877">
        <v>17</v>
      </c>
      <c r="T41" s="2877">
        <v>18</v>
      </c>
      <c r="U41" s="2877">
        <v>19</v>
      </c>
      <c r="V41" s="2876">
        <v>20</v>
      </c>
      <c r="W41" s="2876">
        <v>21</v>
      </c>
      <c r="X41" s="2877">
        <v>22</v>
      </c>
      <c r="Y41" s="2877">
        <v>23</v>
      </c>
      <c r="Z41" s="2877">
        <v>24</v>
      </c>
      <c r="AA41" s="2877">
        <v>25</v>
      </c>
      <c r="AB41" s="2877">
        <v>26</v>
      </c>
      <c r="AC41" s="2876">
        <v>27</v>
      </c>
      <c r="AD41" s="2876">
        <v>28</v>
      </c>
      <c r="AE41" s="2877">
        <v>29</v>
      </c>
      <c r="AF41" s="2877">
        <v>30</v>
      </c>
      <c r="AG41" s="2878">
        <v>31</v>
      </c>
      <c r="AH41" s="111"/>
      <c r="AI41" s="112"/>
      <c r="AL41" t="s">
        <v>0</v>
      </c>
    </row>
    <row r="42" spans="1:38" ht="22.35" customHeight="1" x14ac:dyDescent="0.2">
      <c r="A42" s="2879">
        <v>1</v>
      </c>
      <c r="B42" s="2800" t="s">
        <v>72</v>
      </c>
      <c r="C42" s="2880">
        <v>8</v>
      </c>
      <c r="D42" s="2880">
        <v>8</v>
      </c>
      <c r="E42" s="2880">
        <v>8</v>
      </c>
      <c r="F42" s="2880">
        <v>8</v>
      </c>
      <c r="G42" s="2880">
        <v>8</v>
      </c>
      <c r="H42" s="2880"/>
      <c r="I42" s="2880"/>
      <c r="J42" s="2880" t="s">
        <v>32</v>
      </c>
      <c r="K42" s="2880" t="s">
        <v>36</v>
      </c>
      <c r="L42" s="2880" t="s">
        <v>32</v>
      </c>
      <c r="M42" s="2880" t="s">
        <v>36</v>
      </c>
      <c r="N42" s="2880" t="s">
        <v>32</v>
      </c>
      <c r="O42" s="2880"/>
      <c r="P42" s="2880"/>
      <c r="Q42" s="2880">
        <v>1</v>
      </c>
      <c r="R42" s="2880">
        <v>1</v>
      </c>
      <c r="S42" s="2880">
        <v>1</v>
      </c>
      <c r="T42" s="2880">
        <v>1</v>
      </c>
      <c r="U42" s="2880">
        <v>1</v>
      </c>
      <c r="V42" s="2880"/>
      <c r="W42" s="2880"/>
      <c r="X42" s="2683">
        <v>9</v>
      </c>
      <c r="Y42" s="2683">
        <v>9</v>
      </c>
      <c r="Z42" s="2881">
        <v>9</v>
      </c>
      <c r="AA42" s="2881">
        <v>9</v>
      </c>
      <c r="AB42" s="2683">
        <v>9</v>
      </c>
      <c r="AC42" s="2880" t="s">
        <v>75</v>
      </c>
      <c r="AD42" s="2880" t="s">
        <v>75</v>
      </c>
      <c r="AE42" s="2880" t="s">
        <v>36</v>
      </c>
      <c r="AF42" s="2880" t="s">
        <v>36</v>
      </c>
      <c r="AG42" s="2882" t="s">
        <v>36</v>
      </c>
      <c r="AH42" s="116"/>
      <c r="AI42" s="117"/>
    </row>
    <row r="43" spans="1:38" ht="22.35" customHeight="1" x14ac:dyDescent="0.2">
      <c r="A43" s="2883">
        <v>6</v>
      </c>
      <c r="B43" s="2807" t="s">
        <v>74</v>
      </c>
      <c r="C43" s="2813">
        <v>6</v>
      </c>
      <c r="D43" s="2813">
        <v>6</v>
      </c>
      <c r="E43" s="2884">
        <v>6</v>
      </c>
      <c r="F43" s="2813">
        <v>6</v>
      </c>
      <c r="G43" s="2813">
        <v>6</v>
      </c>
      <c r="H43" s="2813"/>
      <c r="I43" s="2813"/>
      <c r="J43" s="2813" t="s">
        <v>36</v>
      </c>
      <c r="K43" s="2813" t="s">
        <v>36</v>
      </c>
      <c r="L43" s="2813" t="s">
        <v>36</v>
      </c>
      <c r="M43" s="2813" t="s">
        <v>36</v>
      </c>
      <c r="N43" s="2813" t="s">
        <v>36</v>
      </c>
      <c r="O43" s="2813"/>
      <c r="P43" s="2813"/>
      <c r="Q43" s="2813">
        <v>5</v>
      </c>
      <c r="R43" s="2813">
        <v>5</v>
      </c>
      <c r="S43" s="2813">
        <v>5</v>
      </c>
      <c r="T43" s="2813">
        <v>5</v>
      </c>
      <c r="U43" s="2816">
        <v>5</v>
      </c>
      <c r="V43" s="2816"/>
      <c r="W43" s="2816"/>
      <c r="X43" s="2816">
        <v>10</v>
      </c>
      <c r="Y43" s="2816">
        <v>10</v>
      </c>
      <c r="Z43" s="2813">
        <v>10</v>
      </c>
      <c r="AA43" s="2813">
        <v>10</v>
      </c>
      <c r="AB43" s="2813">
        <v>10</v>
      </c>
      <c r="AC43" s="2813" t="s">
        <v>76</v>
      </c>
      <c r="AD43" s="2813" t="s">
        <v>76</v>
      </c>
      <c r="AE43" s="2813" t="s">
        <v>36</v>
      </c>
      <c r="AF43" s="2813" t="s">
        <v>36</v>
      </c>
      <c r="AG43" s="2885" t="s">
        <v>36</v>
      </c>
      <c r="AH43" s="116"/>
      <c r="AI43" s="117"/>
    </row>
    <row r="44" spans="1:38" ht="22.35" customHeight="1" thickBot="1" x14ac:dyDescent="0.25">
      <c r="A44" s="2886">
        <v>11</v>
      </c>
      <c r="B44" s="870" t="s">
        <v>126</v>
      </c>
      <c r="C44" s="2887">
        <v>7</v>
      </c>
      <c r="D44" s="2887">
        <v>7</v>
      </c>
      <c r="E44" s="2887">
        <v>7</v>
      </c>
      <c r="F44" s="2887" t="s">
        <v>521</v>
      </c>
      <c r="G44" s="2887">
        <v>7</v>
      </c>
      <c r="H44" s="2887"/>
      <c r="I44" s="2887"/>
      <c r="J44" s="2888">
        <v>4</v>
      </c>
      <c r="K44" s="2888">
        <v>4</v>
      </c>
      <c r="L44" s="2888">
        <v>4</v>
      </c>
      <c r="M44" s="2888">
        <v>4</v>
      </c>
      <c r="N44" s="2888">
        <v>4</v>
      </c>
      <c r="O44" s="2888"/>
      <c r="P44" s="2888"/>
      <c r="Q44" s="2888">
        <v>3</v>
      </c>
      <c r="R44" s="2888">
        <v>3</v>
      </c>
      <c r="S44" s="2888">
        <v>3</v>
      </c>
      <c r="T44" s="2888">
        <v>3</v>
      </c>
      <c r="U44" s="2888">
        <v>3</v>
      </c>
      <c r="V44" s="2887"/>
      <c r="W44" s="2887"/>
      <c r="X44" s="2887">
        <v>11</v>
      </c>
      <c r="Y44" s="2887">
        <v>11</v>
      </c>
      <c r="Z44" s="2887">
        <v>11</v>
      </c>
      <c r="AA44" s="2887">
        <v>11</v>
      </c>
      <c r="AB44" s="2887">
        <v>11</v>
      </c>
      <c r="AC44" s="2887" t="s">
        <v>73</v>
      </c>
      <c r="AD44" s="2887" t="s">
        <v>73</v>
      </c>
      <c r="AE44" s="2887" t="s">
        <v>36</v>
      </c>
      <c r="AF44" s="2887" t="s">
        <v>36</v>
      </c>
      <c r="AG44" s="2889" t="s">
        <v>36</v>
      </c>
      <c r="AH44" s="116"/>
      <c r="AI44" s="117"/>
    </row>
    <row r="45" spans="1:38" ht="22.35" customHeight="1" x14ac:dyDescent="0.2">
      <c r="A45" s="2879">
        <v>2</v>
      </c>
      <c r="B45" s="2800" t="s">
        <v>79</v>
      </c>
      <c r="C45" s="2890" t="s">
        <v>36</v>
      </c>
      <c r="D45" s="2890" t="s">
        <v>36</v>
      </c>
      <c r="E45" s="2890" t="s">
        <v>36</v>
      </c>
      <c r="F45" s="2890" t="s">
        <v>36</v>
      </c>
      <c r="G45" s="2890" t="s">
        <v>36</v>
      </c>
      <c r="H45" s="2836"/>
      <c r="I45" s="2836"/>
      <c r="J45" s="2835">
        <v>1</v>
      </c>
      <c r="K45" s="2835">
        <v>1</v>
      </c>
      <c r="L45" s="2836">
        <v>1</v>
      </c>
      <c r="M45" s="2836">
        <v>1</v>
      </c>
      <c r="N45" s="2836">
        <v>1</v>
      </c>
      <c r="O45" s="2834"/>
      <c r="P45" s="2836"/>
      <c r="Q45" s="2834">
        <v>9</v>
      </c>
      <c r="R45" s="2834">
        <v>9</v>
      </c>
      <c r="S45" s="2835">
        <v>9</v>
      </c>
      <c r="T45" s="2834">
        <v>9</v>
      </c>
      <c r="U45" s="2834">
        <v>9</v>
      </c>
      <c r="V45" s="2834" t="s">
        <v>75</v>
      </c>
      <c r="W45" s="2834" t="s">
        <v>75</v>
      </c>
      <c r="X45" s="2834" t="s">
        <v>36</v>
      </c>
      <c r="Y45" s="2836" t="s">
        <v>36</v>
      </c>
      <c r="Z45" s="2836" t="s">
        <v>36</v>
      </c>
      <c r="AA45" s="2836" t="s">
        <v>36</v>
      </c>
      <c r="AB45" s="2836" t="s">
        <v>36</v>
      </c>
      <c r="AC45" s="2834" t="s">
        <v>82</v>
      </c>
      <c r="AD45" s="2834" t="s">
        <v>80</v>
      </c>
      <c r="AE45" s="2836">
        <v>6</v>
      </c>
      <c r="AF45" s="2836">
        <v>6</v>
      </c>
      <c r="AG45" s="2891">
        <v>6</v>
      </c>
      <c r="AH45" s="116"/>
      <c r="AI45" s="117"/>
    </row>
    <row r="46" spans="1:38" ht="22.35" customHeight="1" x14ac:dyDescent="0.2">
      <c r="A46" s="2883">
        <v>7</v>
      </c>
      <c r="B46" s="2807" t="s">
        <v>81</v>
      </c>
      <c r="C46" s="2808" t="s">
        <v>36</v>
      </c>
      <c r="D46" s="2808" t="s">
        <v>36</v>
      </c>
      <c r="E46" s="2808" t="s">
        <v>36</v>
      </c>
      <c r="F46" s="2808" t="s">
        <v>36</v>
      </c>
      <c r="G46" s="2892" t="s">
        <v>36</v>
      </c>
      <c r="H46" s="2892"/>
      <c r="I46" s="2811"/>
      <c r="J46" s="2816">
        <v>5</v>
      </c>
      <c r="K46" s="2816">
        <v>5</v>
      </c>
      <c r="L46" s="2816">
        <v>5</v>
      </c>
      <c r="M46" s="2816">
        <v>5</v>
      </c>
      <c r="N46" s="2893">
        <v>5</v>
      </c>
      <c r="O46" s="2893"/>
      <c r="P46" s="2816"/>
      <c r="Q46" s="2816">
        <v>10</v>
      </c>
      <c r="R46" s="2816">
        <v>10</v>
      </c>
      <c r="S46" s="2816">
        <v>10</v>
      </c>
      <c r="T46" s="2816">
        <v>10</v>
      </c>
      <c r="U46" s="2893">
        <v>10</v>
      </c>
      <c r="V46" s="2893" t="s">
        <v>76</v>
      </c>
      <c r="W46" s="2894" t="s">
        <v>76</v>
      </c>
      <c r="X46" s="2892" t="s">
        <v>36</v>
      </c>
      <c r="Y46" s="2892" t="s">
        <v>36</v>
      </c>
      <c r="Z46" s="2892" t="s">
        <v>36</v>
      </c>
      <c r="AA46" s="2892" t="s">
        <v>36</v>
      </c>
      <c r="AB46" s="2892" t="s">
        <v>36</v>
      </c>
      <c r="AC46" s="2892" t="s">
        <v>84</v>
      </c>
      <c r="AD46" s="2892" t="s">
        <v>84</v>
      </c>
      <c r="AE46" s="2892">
        <v>7</v>
      </c>
      <c r="AF46" s="2892">
        <v>7</v>
      </c>
      <c r="AG46" s="2895">
        <v>7</v>
      </c>
      <c r="AH46" s="116"/>
      <c r="AI46" s="117"/>
    </row>
    <row r="47" spans="1:38" ht="22.35" customHeight="1" thickBot="1" x14ac:dyDescent="0.25">
      <c r="A47" s="2886">
        <v>12</v>
      </c>
      <c r="B47" s="2896" t="s">
        <v>135</v>
      </c>
      <c r="C47" s="2897">
        <v>4</v>
      </c>
      <c r="D47" s="2897">
        <v>4</v>
      </c>
      <c r="E47" s="2897">
        <v>4</v>
      </c>
      <c r="F47" s="2898">
        <v>4</v>
      </c>
      <c r="G47" s="2897">
        <v>4</v>
      </c>
      <c r="H47" s="2897"/>
      <c r="I47" s="2897"/>
      <c r="J47" s="2899" t="s">
        <v>32</v>
      </c>
      <c r="K47" s="2897">
        <v>3</v>
      </c>
      <c r="L47" s="2897">
        <v>3</v>
      </c>
      <c r="M47" s="2897">
        <v>3</v>
      </c>
      <c r="N47" s="2897">
        <v>3</v>
      </c>
      <c r="O47" s="2897"/>
      <c r="P47" s="2897"/>
      <c r="Q47" s="2897">
        <v>11</v>
      </c>
      <c r="R47" s="2897">
        <v>11</v>
      </c>
      <c r="S47" s="2897">
        <v>11</v>
      </c>
      <c r="T47" s="2897">
        <v>11</v>
      </c>
      <c r="U47" s="2897">
        <v>11</v>
      </c>
      <c r="V47" s="2897" t="s">
        <v>73</v>
      </c>
      <c r="W47" s="2897" t="s">
        <v>73</v>
      </c>
      <c r="X47" s="2897" t="s">
        <v>36</v>
      </c>
      <c r="Y47" s="2897" t="s">
        <v>36</v>
      </c>
      <c r="Z47" s="2897" t="s">
        <v>36</v>
      </c>
      <c r="AA47" s="2897" t="s">
        <v>36</v>
      </c>
      <c r="AB47" s="2897" t="s">
        <v>36</v>
      </c>
      <c r="AC47" s="2897" t="s">
        <v>80</v>
      </c>
      <c r="AD47" s="2897" t="s">
        <v>80</v>
      </c>
      <c r="AE47" s="2897">
        <v>8</v>
      </c>
      <c r="AF47" s="2897">
        <v>8</v>
      </c>
      <c r="AG47" s="2900">
        <v>8</v>
      </c>
      <c r="AH47" s="116"/>
      <c r="AI47" s="117"/>
    </row>
    <row r="48" spans="1:38" ht="22.35" customHeight="1" x14ac:dyDescent="0.2">
      <c r="A48" s="2879">
        <v>3</v>
      </c>
      <c r="B48" s="2901"/>
      <c r="C48" s="2835">
        <v>1</v>
      </c>
      <c r="D48" s="2834">
        <v>1</v>
      </c>
      <c r="E48" s="2836">
        <v>1</v>
      </c>
      <c r="F48" s="2836">
        <v>1</v>
      </c>
      <c r="G48" s="2836">
        <v>1</v>
      </c>
      <c r="H48" s="2836"/>
      <c r="I48" s="2836"/>
      <c r="J48" s="2834">
        <v>9</v>
      </c>
      <c r="K48" s="2834">
        <v>9</v>
      </c>
      <c r="L48" s="2834">
        <v>9</v>
      </c>
      <c r="M48" s="2834">
        <v>9</v>
      </c>
      <c r="N48" s="2834">
        <v>9</v>
      </c>
      <c r="O48" s="2834" t="s">
        <v>75</v>
      </c>
      <c r="P48" s="2834" t="s">
        <v>75</v>
      </c>
      <c r="Q48" s="2834" t="s">
        <v>36</v>
      </c>
      <c r="R48" s="2836" t="s">
        <v>36</v>
      </c>
      <c r="S48" s="2836" t="s">
        <v>36</v>
      </c>
      <c r="T48" s="2836" t="s">
        <v>36</v>
      </c>
      <c r="U48" s="2836" t="s">
        <v>36</v>
      </c>
      <c r="V48" s="2834" t="s">
        <v>82</v>
      </c>
      <c r="W48" s="2834" t="s">
        <v>80</v>
      </c>
      <c r="X48" s="2835">
        <v>6</v>
      </c>
      <c r="Y48" s="2836">
        <v>6</v>
      </c>
      <c r="Z48" s="2836">
        <v>6</v>
      </c>
      <c r="AA48" s="2836">
        <v>6</v>
      </c>
      <c r="AB48" s="2836">
        <v>6</v>
      </c>
      <c r="AC48" s="2902"/>
      <c r="AD48" s="2836"/>
      <c r="AE48" s="2836" t="s">
        <v>36</v>
      </c>
      <c r="AF48" s="2836" t="s">
        <v>36</v>
      </c>
      <c r="AG48" s="2891" t="s">
        <v>36</v>
      </c>
      <c r="AH48" s="116"/>
      <c r="AI48" s="117"/>
    </row>
    <row r="49" spans="1:39" ht="22.35" customHeight="1" x14ac:dyDescent="0.2">
      <c r="A49" s="2883">
        <v>8</v>
      </c>
      <c r="B49" s="2807" t="s">
        <v>88</v>
      </c>
      <c r="C49" s="2816"/>
      <c r="D49" s="2816">
        <v>5</v>
      </c>
      <c r="E49" s="2903">
        <v>5</v>
      </c>
      <c r="F49" s="2816">
        <v>5</v>
      </c>
      <c r="G49" s="2816">
        <v>5</v>
      </c>
      <c r="H49" s="2816"/>
      <c r="I49" s="2816"/>
      <c r="J49" s="2816">
        <v>10</v>
      </c>
      <c r="K49" s="2816">
        <v>10</v>
      </c>
      <c r="L49" s="2816">
        <v>10</v>
      </c>
      <c r="M49" s="2816">
        <v>10</v>
      </c>
      <c r="N49" s="2808">
        <v>10</v>
      </c>
      <c r="O49" s="2816" t="s">
        <v>76</v>
      </c>
      <c r="P49" s="2816" t="s">
        <v>76</v>
      </c>
      <c r="Q49" s="2816" t="s">
        <v>36</v>
      </c>
      <c r="R49" s="2816" t="s">
        <v>36</v>
      </c>
      <c r="S49" s="2816" t="s">
        <v>36</v>
      </c>
      <c r="T49" s="2816" t="s">
        <v>36</v>
      </c>
      <c r="U49" s="2816" t="s">
        <v>36</v>
      </c>
      <c r="V49" s="2892" t="s">
        <v>84</v>
      </c>
      <c r="W49" s="2892" t="s">
        <v>84</v>
      </c>
      <c r="X49" s="2811">
        <v>7</v>
      </c>
      <c r="Y49" s="2892">
        <v>7</v>
      </c>
      <c r="Z49" s="2892">
        <v>7</v>
      </c>
      <c r="AA49" s="2892">
        <v>7</v>
      </c>
      <c r="AB49" s="2892">
        <v>7</v>
      </c>
      <c r="AC49" s="2892"/>
      <c r="AD49" s="2808"/>
      <c r="AE49" s="2808">
        <v>4</v>
      </c>
      <c r="AF49" s="2893">
        <v>4</v>
      </c>
      <c r="AG49" s="2895">
        <v>4</v>
      </c>
      <c r="AH49" s="116"/>
      <c r="AI49" s="117"/>
    </row>
    <row r="50" spans="1:39" ht="22.35" customHeight="1" thickBot="1" x14ac:dyDescent="0.25">
      <c r="A50" s="2886">
        <v>13</v>
      </c>
      <c r="B50" s="2904"/>
      <c r="C50" s="2877">
        <v>3</v>
      </c>
      <c r="D50" s="2877">
        <v>3</v>
      </c>
      <c r="E50" s="2887">
        <v>3</v>
      </c>
      <c r="F50" s="2887">
        <v>3</v>
      </c>
      <c r="G50" s="2887">
        <v>3</v>
      </c>
      <c r="H50" s="2887"/>
      <c r="I50" s="2887"/>
      <c r="J50" s="2877">
        <v>11</v>
      </c>
      <c r="K50" s="2887">
        <v>11</v>
      </c>
      <c r="L50" s="2905">
        <v>11</v>
      </c>
      <c r="M50" s="2887">
        <v>11</v>
      </c>
      <c r="N50" s="2905">
        <v>11</v>
      </c>
      <c r="O50" s="2905" t="s">
        <v>73</v>
      </c>
      <c r="P50" s="2905" t="s">
        <v>73</v>
      </c>
      <c r="Q50" s="2887" t="s">
        <v>36</v>
      </c>
      <c r="R50" s="2887" t="s">
        <v>36</v>
      </c>
      <c r="S50" s="2887" t="s">
        <v>36</v>
      </c>
      <c r="T50" s="2887" t="s">
        <v>36</v>
      </c>
      <c r="U50" s="2887" t="s">
        <v>36</v>
      </c>
      <c r="V50" s="2887" t="s">
        <v>80</v>
      </c>
      <c r="W50" s="2887" t="s">
        <v>80</v>
      </c>
      <c r="X50" s="2887">
        <v>8</v>
      </c>
      <c r="Y50" s="2877">
        <v>8</v>
      </c>
      <c r="Z50" s="2887">
        <v>8</v>
      </c>
      <c r="AA50" s="2887">
        <v>8</v>
      </c>
      <c r="AB50" s="2887">
        <v>8</v>
      </c>
      <c r="AC50" s="2887"/>
      <c r="AD50" s="2887"/>
      <c r="AE50" s="2877" t="s">
        <v>36</v>
      </c>
      <c r="AF50" s="2887" t="s">
        <v>36</v>
      </c>
      <c r="AG50" s="2889" t="s">
        <v>36</v>
      </c>
      <c r="AH50" s="116"/>
      <c r="AI50" s="117"/>
    </row>
    <row r="51" spans="1:39" ht="22.35" customHeight="1" x14ac:dyDescent="0.2">
      <c r="A51" s="2879">
        <v>4</v>
      </c>
      <c r="B51" s="2800" t="s">
        <v>90</v>
      </c>
      <c r="C51" s="2836">
        <v>9</v>
      </c>
      <c r="D51" s="2834">
        <v>9</v>
      </c>
      <c r="E51" s="2836">
        <v>9</v>
      </c>
      <c r="F51" s="2835">
        <v>9</v>
      </c>
      <c r="G51" s="2835">
        <v>9</v>
      </c>
      <c r="H51" s="2835" t="s">
        <v>75</v>
      </c>
      <c r="I51" s="2835" t="s">
        <v>75</v>
      </c>
      <c r="J51" s="2835" t="s">
        <v>36</v>
      </c>
      <c r="K51" s="2835" t="s">
        <v>36</v>
      </c>
      <c r="L51" s="2835" t="s">
        <v>36</v>
      </c>
      <c r="M51" s="2835" t="s">
        <v>36</v>
      </c>
      <c r="N51" s="2835" t="s">
        <v>36</v>
      </c>
      <c r="O51" s="2835" t="s">
        <v>82</v>
      </c>
      <c r="P51" s="2835" t="s">
        <v>80</v>
      </c>
      <c r="Q51" s="2835">
        <v>6</v>
      </c>
      <c r="R51" s="2835">
        <v>6</v>
      </c>
      <c r="S51" s="2835">
        <v>6</v>
      </c>
      <c r="T51" s="2836">
        <v>6</v>
      </c>
      <c r="U51" s="2836">
        <v>6</v>
      </c>
      <c r="V51" s="2902"/>
      <c r="W51" s="2836"/>
      <c r="X51" s="2836" t="s">
        <v>36</v>
      </c>
      <c r="Y51" s="2835" t="s">
        <v>36</v>
      </c>
      <c r="Z51" s="2836" t="s">
        <v>36</v>
      </c>
      <c r="AA51" s="2836" t="s">
        <v>36</v>
      </c>
      <c r="AB51" s="2836" t="s">
        <v>36</v>
      </c>
      <c r="AC51" s="2836"/>
      <c r="AD51" s="2836"/>
      <c r="AE51" s="2834">
        <v>5</v>
      </c>
      <c r="AF51" s="2836">
        <v>5</v>
      </c>
      <c r="AG51" s="2891">
        <v>5</v>
      </c>
      <c r="AH51" s="116"/>
      <c r="AI51" s="117"/>
    </row>
    <row r="52" spans="1:39" ht="22.35" customHeight="1" x14ac:dyDescent="0.2">
      <c r="A52" s="2883">
        <v>9</v>
      </c>
      <c r="B52" s="2807" t="s">
        <v>91</v>
      </c>
      <c r="C52" s="2892">
        <v>10</v>
      </c>
      <c r="D52" s="2892">
        <v>10</v>
      </c>
      <c r="E52" s="2892">
        <v>10</v>
      </c>
      <c r="F52" s="2892">
        <v>10</v>
      </c>
      <c r="G52" s="2892">
        <v>10</v>
      </c>
      <c r="H52" s="2892" t="s">
        <v>76</v>
      </c>
      <c r="I52" s="2892" t="s">
        <v>76</v>
      </c>
      <c r="J52" s="2892" t="s">
        <v>36</v>
      </c>
      <c r="K52" s="2892" t="s">
        <v>36</v>
      </c>
      <c r="L52" s="2892" t="s">
        <v>36</v>
      </c>
      <c r="M52" s="2892" t="s">
        <v>36</v>
      </c>
      <c r="N52" s="2892" t="s">
        <v>36</v>
      </c>
      <c r="O52" s="2892" t="s">
        <v>84</v>
      </c>
      <c r="P52" s="2892" t="s">
        <v>84</v>
      </c>
      <c r="Q52" s="2811">
        <v>7</v>
      </c>
      <c r="R52" s="2892">
        <v>7</v>
      </c>
      <c r="S52" s="2892">
        <v>7</v>
      </c>
      <c r="T52" s="2892">
        <v>7</v>
      </c>
      <c r="U52" s="2892">
        <v>7</v>
      </c>
      <c r="V52" s="2892"/>
      <c r="W52" s="2892"/>
      <c r="X52" s="2906">
        <v>4</v>
      </c>
      <c r="Y52" s="2906">
        <v>4</v>
      </c>
      <c r="Z52" s="2906">
        <v>4</v>
      </c>
      <c r="AA52" s="2906">
        <v>4</v>
      </c>
      <c r="AB52" s="2906">
        <v>4</v>
      </c>
      <c r="AC52" s="2906"/>
      <c r="AD52" s="2906"/>
      <c r="AE52" s="2884">
        <v>3</v>
      </c>
      <c r="AF52" s="2884">
        <v>3</v>
      </c>
      <c r="AG52" s="2907">
        <v>3</v>
      </c>
      <c r="AH52" s="116"/>
      <c r="AI52" s="117"/>
    </row>
    <row r="53" spans="1:39" ht="22.35" customHeight="1" thickBot="1" x14ac:dyDescent="0.25">
      <c r="A53" s="2886">
        <v>14</v>
      </c>
      <c r="B53" s="2904" t="s">
        <v>92</v>
      </c>
      <c r="C53" s="2877">
        <v>11</v>
      </c>
      <c r="D53" s="2887">
        <v>11</v>
      </c>
      <c r="E53" s="2887">
        <v>11</v>
      </c>
      <c r="F53" s="2887">
        <v>11</v>
      </c>
      <c r="G53" s="2905">
        <v>11</v>
      </c>
      <c r="H53" s="2905" t="s">
        <v>73</v>
      </c>
      <c r="I53" s="2905" t="s">
        <v>73</v>
      </c>
      <c r="J53" s="2887" t="s">
        <v>36</v>
      </c>
      <c r="K53" s="2887" t="s">
        <v>36</v>
      </c>
      <c r="L53" s="2887" t="s">
        <v>36</v>
      </c>
      <c r="M53" s="2887" t="s">
        <v>36</v>
      </c>
      <c r="N53" s="2887" t="s">
        <v>36</v>
      </c>
      <c r="O53" s="2877" t="s">
        <v>80</v>
      </c>
      <c r="P53" s="2887" t="s">
        <v>80</v>
      </c>
      <c r="Q53" s="2887">
        <v>8</v>
      </c>
      <c r="R53" s="2877">
        <v>8</v>
      </c>
      <c r="S53" s="2887">
        <v>8</v>
      </c>
      <c r="T53" s="2887">
        <v>8</v>
      </c>
      <c r="U53" s="2887">
        <v>8</v>
      </c>
      <c r="V53" s="2887"/>
      <c r="W53" s="2887"/>
      <c r="X53" s="2877" t="s">
        <v>36</v>
      </c>
      <c r="Y53" s="2887" t="s">
        <v>36</v>
      </c>
      <c r="Z53" s="2887" t="s">
        <v>36</v>
      </c>
      <c r="AA53" s="2887" t="s">
        <v>36</v>
      </c>
      <c r="AB53" s="2887" t="s">
        <v>36</v>
      </c>
      <c r="AC53" s="2877"/>
      <c r="AD53" s="2887"/>
      <c r="AE53" s="2887">
        <v>1</v>
      </c>
      <c r="AF53" s="2877">
        <v>1</v>
      </c>
      <c r="AG53" s="2878">
        <v>1</v>
      </c>
      <c r="AH53" s="116"/>
      <c r="AI53" s="117"/>
    </row>
    <row r="54" spans="1:39" ht="22.35" customHeight="1" x14ac:dyDescent="0.2">
      <c r="A54" s="2879">
        <v>5</v>
      </c>
      <c r="B54" s="2807" t="s">
        <v>93</v>
      </c>
      <c r="C54" s="2890" t="s">
        <v>36</v>
      </c>
      <c r="D54" s="2890" t="s">
        <v>36</v>
      </c>
      <c r="E54" s="2890" t="s">
        <v>36</v>
      </c>
      <c r="F54" s="2890" t="s">
        <v>36</v>
      </c>
      <c r="G54" s="2834" t="s">
        <v>36</v>
      </c>
      <c r="H54" s="2834" t="s">
        <v>82</v>
      </c>
      <c r="I54" s="2834" t="s">
        <v>80</v>
      </c>
      <c r="J54" s="2834">
        <v>6</v>
      </c>
      <c r="K54" s="2836">
        <v>6</v>
      </c>
      <c r="L54" s="2836">
        <v>6</v>
      </c>
      <c r="M54" s="2836">
        <v>6</v>
      </c>
      <c r="N54" s="2908">
        <v>6</v>
      </c>
      <c r="O54" s="2835"/>
      <c r="P54" s="2836"/>
      <c r="Q54" s="2836" t="s">
        <v>36</v>
      </c>
      <c r="R54" s="2835" t="s">
        <v>36</v>
      </c>
      <c r="S54" s="2836" t="s">
        <v>36</v>
      </c>
      <c r="T54" s="2836" t="s">
        <v>36</v>
      </c>
      <c r="U54" s="2834" t="s">
        <v>36</v>
      </c>
      <c r="V54" s="2834"/>
      <c r="W54" s="2834"/>
      <c r="X54" s="2909">
        <v>5</v>
      </c>
      <c r="Y54" s="2909">
        <v>5</v>
      </c>
      <c r="Z54" s="2909">
        <v>5</v>
      </c>
      <c r="AA54" s="2909">
        <v>5</v>
      </c>
      <c r="AB54" s="2909">
        <v>5</v>
      </c>
      <c r="AC54" s="2909"/>
      <c r="AD54" s="2909"/>
      <c r="AE54" s="2910">
        <v>10</v>
      </c>
      <c r="AF54" s="2910">
        <v>10</v>
      </c>
      <c r="AG54" s="2911">
        <v>10</v>
      </c>
      <c r="AH54" s="116"/>
      <c r="AI54" s="117"/>
    </row>
    <row r="55" spans="1:39" ht="22.35" customHeight="1" x14ac:dyDescent="0.2">
      <c r="A55" s="2883">
        <v>10</v>
      </c>
      <c r="B55" s="2807"/>
      <c r="C55" s="2892" t="s">
        <v>36</v>
      </c>
      <c r="D55" s="2892" t="s">
        <v>36</v>
      </c>
      <c r="E55" s="2892" t="s">
        <v>36</v>
      </c>
      <c r="F55" s="2808" t="s">
        <v>36</v>
      </c>
      <c r="G55" s="2813" t="s">
        <v>36</v>
      </c>
      <c r="H55" s="2813" t="s">
        <v>84</v>
      </c>
      <c r="I55" s="2813" t="s">
        <v>84</v>
      </c>
      <c r="J55" s="2813">
        <v>7</v>
      </c>
      <c r="K55" s="2813">
        <v>7</v>
      </c>
      <c r="L55" s="2813">
        <v>7</v>
      </c>
      <c r="M55" s="2813">
        <v>7</v>
      </c>
      <c r="N55" s="2813">
        <v>7</v>
      </c>
      <c r="O55" s="2813"/>
      <c r="P55" s="2813"/>
      <c r="Q55" s="2813">
        <v>4</v>
      </c>
      <c r="R55" s="2813">
        <v>4</v>
      </c>
      <c r="S55" s="2813">
        <v>4</v>
      </c>
      <c r="T55" s="2813">
        <v>4</v>
      </c>
      <c r="U55" s="2813">
        <v>4</v>
      </c>
      <c r="V55" s="2813"/>
      <c r="W55" s="2808"/>
      <c r="X55" s="2892">
        <v>3</v>
      </c>
      <c r="Y55" s="2811">
        <v>3</v>
      </c>
      <c r="Z55" s="2892">
        <v>3</v>
      </c>
      <c r="AA55" s="2892">
        <v>3</v>
      </c>
      <c r="AB55" s="2892">
        <v>3</v>
      </c>
      <c r="AC55" s="2892"/>
      <c r="AD55" s="2892"/>
      <c r="AE55" s="2892">
        <v>11</v>
      </c>
      <c r="AF55" s="2892">
        <v>11</v>
      </c>
      <c r="AG55" s="2895">
        <v>11</v>
      </c>
      <c r="AH55" s="116"/>
      <c r="AI55" s="117"/>
    </row>
    <row r="56" spans="1:39" ht="22.35" customHeight="1" thickBot="1" x14ac:dyDescent="0.25">
      <c r="A56" s="2886">
        <v>15</v>
      </c>
      <c r="B56" s="2904" t="s">
        <v>95</v>
      </c>
      <c r="C56" s="2887" t="s">
        <v>36</v>
      </c>
      <c r="D56" s="2887" t="s">
        <v>36</v>
      </c>
      <c r="E56" s="2887" t="s">
        <v>36</v>
      </c>
      <c r="F56" s="2905" t="s">
        <v>36</v>
      </c>
      <c r="G56" s="2905" t="s">
        <v>36</v>
      </c>
      <c r="H56" s="2905" t="s">
        <v>80</v>
      </c>
      <c r="I56" s="2905" t="s">
        <v>80</v>
      </c>
      <c r="J56" s="2905">
        <v>8</v>
      </c>
      <c r="K56" s="2877">
        <v>8</v>
      </c>
      <c r="L56" s="2887">
        <v>8</v>
      </c>
      <c r="M56" s="2887">
        <v>8</v>
      </c>
      <c r="N56" s="2887">
        <v>8</v>
      </c>
      <c r="O56" s="2897"/>
      <c r="P56" s="2897"/>
      <c r="Q56" s="2897" t="s">
        <v>36</v>
      </c>
      <c r="R56" s="2897" t="s">
        <v>36</v>
      </c>
      <c r="S56" s="2897" t="s">
        <v>36</v>
      </c>
      <c r="T56" s="2897" t="s">
        <v>36</v>
      </c>
      <c r="U56" s="2897" t="s">
        <v>36</v>
      </c>
      <c r="V56" s="2887"/>
      <c r="W56" s="2887"/>
      <c r="X56" s="2887">
        <v>1</v>
      </c>
      <c r="Y56" s="2877">
        <v>1</v>
      </c>
      <c r="Z56" s="2887">
        <v>1</v>
      </c>
      <c r="AA56" s="2887">
        <v>1</v>
      </c>
      <c r="AB56" s="2912" t="s">
        <v>408</v>
      </c>
      <c r="AC56" s="2913"/>
      <c r="AD56" s="2913"/>
      <c r="AE56" s="2913">
        <v>9</v>
      </c>
      <c r="AF56" s="2913">
        <v>9</v>
      </c>
      <c r="AG56" s="2914">
        <v>9</v>
      </c>
      <c r="AH56" s="116"/>
      <c r="AI56" s="117"/>
    </row>
    <row r="57" spans="1:39" ht="22.35" customHeight="1" x14ac:dyDescent="0.2">
      <c r="A57" s="62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1"/>
    </row>
    <row r="58" spans="1:39" ht="22.35" customHeight="1" x14ac:dyDescent="0.2">
      <c r="A58" s="69"/>
      <c r="B58" s="42" t="s">
        <v>96</v>
      </c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1"/>
    </row>
    <row r="59" spans="1:39" ht="22.35" customHeight="1" x14ac:dyDescent="0.2">
      <c r="A59" s="2787" t="s">
        <v>28</v>
      </c>
      <c r="B59" s="2787"/>
      <c r="C59" s="2786"/>
      <c r="D59" s="2787" t="s">
        <v>97</v>
      </c>
      <c r="E59" s="2785"/>
      <c r="F59" s="2786"/>
      <c r="G59" s="2787" t="s">
        <v>98</v>
      </c>
      <c r="H59" s="2785"/>
      <c r="I59" s="2786"/>
      <c r="J59" s="2787" t="s">
        <v>99</v>
      </c>
      <c r="K59" s="2785"/>
      <c r="L59" s="2786"/>
      <c r="M59" s="2787" t="s">
        <v>100</v>
      </c>
      <c r="N59" s="2785"/>
      <c r="O59" s="2786"/>
      <c r="P59" s="2787" t="s">
        <v>101</v>
      </c>
      <c r="Q59" s="2785"/>
      <c r="R59" s="2782"/>
      <c r="S59" s="2783" t="s">
        <v>102</v>
      </c>
      <c r="T59" s="2785"/>
      <c r="U59" s="2786"/>
      <c r="V59" s="2787" t="s">
        <v>103</v>
      </c>
      <c r="W59" s="2785"/>
      <c r="X59" s="2915" t="s">
        <v>104</v>
      </c>
      <c r="Y59" s="2785"/>
      <c r="Z59" s="2785"/>
      <c r="AA59" s="2916"/>
      <c r="AB59" s="2777"/>
      <c r="AC59" s="2777"/>
      <c r="AD59" s="2777"/>
      <c r="AE59" s="2777"/>
      <c r="AF59" s="2777"/>
      <c r="AG59" s="2778"/>
      <c r="AH59" s="1"/>
    </row>
    <row r="60" spans="1:39" ht="22.35" customHeight="1" x14ac:dyDescent="0.2">
      <c r="A60" s="2917">
        <v>8517</v>
      </c>
      <c r="B60" s="2918" t="s">
        <v>105</v>
      </c>
      <c r="C60" s="2919" t="s">
        <v>106</v>
      </c>
      <c r="D60" s="2920"/>
      <c r="E60" s="2776"/>
      <c r="F60" s="2919" t="s">
        <v>106</v>
      </c>
      <c r="G60" s="2920"/>
      <c r="H60" s="2776"/>
      <c r="I60" s="2919" t="s">
        <v>106</v>
      </c>
      <c r="J60" s="2920"/>
      <c r="K60" s="2776"/>
      <c r="L60" s="2919" t="s">
        <v>106</v>
      </c>
      <c r="M60" s="2920"/>
      <c r="N60" s="2776"/>
      <c r="O60" s="2919" t="s">
        <v>107</v>
      </c>
      <c r="P60" s="2920"/>
      <c r="Q60" s="2776"/>
      <c r="R60" s="2919"/>
      <c r="S60" s="2920"/>
      <c r="T60" s="2776"/>
      <c r="U60" s="2919" t="s">
        <v>108</v>
      </c>
      <c r="V60" s="2920"/>
      <c r="W60" s="2776"/>
      <c r="X60" s="2774"/>
      <c r="Y60" s="2777"/>
      <c r="Z60" s="2777"/>
      <c r="AA60" s="2777"/>
      <c r="AB60" s="2777"/>
      <c r="AC60" s="2777"/>
      <c r="AD60" s="2777"/>
      <c r="AE60" s="2777"/>
      <c r="AF60" s="2777"/>
      <c r="AG60" s="2778"/>
      <c r="AH60" s="1"/>
    </row>
    <row r="61" spans="1:39" ht="22.35" customHeight="1" x14ac:dyDescent="0.2">
      <c r="B61" s="2806" t="s">
        <v>109</v>
      </c>
      <c r="C61" s="2921" t="s">
        <v>110</v>
      </c>
      <c r="D61" s="2922"/>
      <c r="E61" s="2923"/>
      <c r="F61" s="2921" t="s">
        <v>110</v>
      </c>
      <c r="G61" s="2924"/>
      <c r="H61" s="2923"/>
      <c r="I61" s="2919" t="s">
        <v>110</v>
      </c>
      <c r="J61" s="2920"/>
      <c r="K61" s="2925"/>
      <c r="L61" s="2919" t="s">
        <v>110</v>
      </c>
      <c r="M61" s="2920"/>
      <c r="N61" s="2925"/>
      <c r="O61" s="2919" t="s">
        <v>111</v>
      </c>
      <c r="P61" s="2920"/>
      <c r="Q61" s="2776"/>
      <c r="R61" s="2926" t="s">
        <v>0</v>
      </c>
      <c r="S61" s="2920"/>
      <c r="T61" s="2925"/>
      <c r="U61" s="2920" t="s">
        <v>0</v>
      </c>
      <c r="V61" s="2920"/>
      <c r="W61" s="2776"/>
      <c r="X61" s="2927" t="s">
        <v>0</v>
      </c>
      <c r="Y61" s="48"/>
      <c r="Z61" s="48"/>
      <c r="AA61" s="48"/>
      <c r="AB61" s="48"/>
      <c r="AC61" s="48"/>
      <c r="AD61" s="48"/>
      <c r="AE61" s="48"/>
      <c r="AF61" s="48"/>
      <c r="AG61" s="71"/>
      <c r="AH61" s="1"/>
    </row>
    <row r="62" spans="1:39" ht="22.35" customHeight="1" x14ac:dyDescent="0.2">
      <c r="A62" s="2928"/>
      <c r="B62" s="2918" t="s">
        <v>112</v>
      </c>
      <c r="C62" s="2921" t="s">
        <v>113</v>
      </c>
      <c r="D62" s="2922"/>
      <c r="E62" s="2924"/>
      <c r="F62" s="2921" t="s">
        <v>113</v>
      </c>
      <c r="G62" s="2922"/>
      <c r="H62" s="2924"/>
      <c r="I62" s="2921" t="s">
        <v>113</v>
      </c>
      <c r="J62" s="2922"/>
      <c r="K62" s="2924"/>
      <c r="L62" s="2921" t="s">
        <v>113</v>
      </c>
      <c r="M62" s="2922"/>
      <c r="N62" s="2924"/>
      <c r="O62" s="2921" t="s">
        <v>114</v>
      </c>
      <c r="P62" s="2922"/>
      <c r="Q62" s="2924"/>
      <c r="R62" s="2929"/>
      <c r="S62" s="210"/>
      <c r="T62" s="2923"/>
      <c r="U62" s="2922"/>
      <c r="V62" s="2922"/>
      <c r="W62" s="2924"/>
      <c r="X62" s="2774"/>
      <c r="Y62" s="2777"/>
      <c r="Z62" s="2777"/>
      <c r="AA62" s="2777"/>
      <c r="AB62" s="2777"/>
      <c r="AC62" s="2777"/>
      <c r="AD62" s="2777"/>
      <c r="AE62" s="2777"/>
      <c r="AF62" s="2777"/>
      <c r="AG62" s="2778"/>
      <c r="AH62" s="1"/>
      <c r="AM62" t="s">
        <v>0</v>
      </c>
    </row>
    <row r="63" spans="1:39" ht="22.35" customHeight="1" x14ac:dyDescent="0.2">
      <c r="A63" s="2787"/>
      <c r="B63" s="2918"/>
      <c r="C63" s="2930"/>
      <c r="D63" s="2931"/>
      <c r="E63" s="2932"/>
      <c r="F63" s="2930"/>
      <c r="G63" s="2931"/>
      <c r="H63" s="2932"/>
      <c r="I63" s="2930"/>
      <c r="J63" s="2931"/>
      <c r="K63" s="2932"/>
      <c r="L63" s="2930"/>
      <c r="M63" s="2931"/>
      <c r="N63" s="2932"/>
      <c r="O63" s="2930"/>
      <c r="P63" s="2931"/>
      <c r="Q63" s="2932"/>
      <c r="R63" s="2930"/>
      <c r="S63" s="2931"/>
      <c r="T63" s="2932"/>
      <c r="U63" s="2930"/>
      <c r="V63" s="2931"/>
      <c r="W63" s="2932"/>
      <c r="X63" s="2776"/>
      <c r="Y63" s="2777"/>
      <c r="Z63" s="2777"/>
      <c r="AA63" s="2777"/>
      <c r="AB63" s="2777"/>
      <c r="AC63" s="2777"/>
      <c r="AD63" s="2777"/>
      <c r="AE63" s="2777"/>
      <c r="AF63" s="2777"/>
      <c r="AG63" s="2778"/>
      <c r="AH63" s="1"/>
      <c r="AJ63" t="s">
        <v>115</v>
      </c>
    </row>
    <row r="64" spans="1:39" ht="22.35" customHeight="1" x14ac:dyDescent="0.2">
      <c r="A64" s="301"/>
      <c r="B64" s="209"/>
      <c r="C64" s="210"/>
      <c r="D64" s="210"/>
      <c r="E64" s="302"/>
      <c r="F64" s="210"/>
      <c r="G64" s="210"/>
      <c r="H64" s="302"/>
      <c r="I64" s="210"/>
      <c r="J64" s="210"/>
      <c r="K64" s="302"/>
      <c r="L64" s="210"/>
      <c r="M64" s="210"/>
      <c r="N64" s="302"/>
      <c r="O64" s="210"/>
      <c r="P64" s="210"/>
      <c r="Q64" s="302"/>
      <c r="R64" s="210"/>
      <c r="S64" s="210"/>
      <c r="T64" s="302"/>
      <c r="U64" s="210"/>
      <c r="V64" s="210"/>
      <c r="W64" s="302"/>
      <c r="X64" s="302"/>
      <c r="Y64" s="137"/>
      <c r="Z64" s="137"/>
      <c r="AA64" s="137"/>
      <c r="AB64" s="137"/>
      <c r="AC64" s="137"/>
      <c r="AD64" s="137"/>
      <c r="AE64" s="137"/>
      <c r="AF64" s="137"/>
      <c r="AG64" s="137"/>
      <c r="AH64" s="1"/>
    </row>
    <row r="65" spans="1:40" ht="22.35" customHeight="1" x14ac:dyDescent="0.2">
      <c r="A65" s="37"/>
      <c r="B65" s="62"/>
      <c r="C65" s="46"/>
      <c r="D65" s="46"/>
      <c r="E65" s="6"/>
      <c r="F65" s="46"/>
      <c r="G65" s="46"/>
      <c r="H65" s="6"/>
      <c r="I65" s="46"/>
      <c r="J65" s="46"/>
      <c r="K65" s="6"/>
      <c r="L65" s="46"/>
      <c r="M65" s="46"/>
      <c r="N65" s="6"/>
      <c r="O65" s="46"/>
      <c r="P65" s="46"/>
      <c r="Q65" s="6"/>
      <c r="R65" s="46"/>
      <c r="S65" s="46"/>
      <c r="T65" s="6"/>
      <c r="U65" s="46"/>
      <c r="V65" s="46"/>
      <c r="W65" s="6"/>
      <c r="X65" s="6"/>
      <c r="Y65" s="48"/>
      <c r="Z65" s="48"/>
      <c r="AA65" s="48"/>
      <c r="AB65" s="48"/>
      <c r="AC65" s="48"/>
      <c r="AD65" s="48"/>
      <c r="AE65" s="48"/>
      <c r="AF65" s="48"/>
      <c r="AG65" s="48"/>
      <c r="AH65" s="1"/>
    </row>
    <row r="66" spans="1:40" ht="22.35" customHeight="1" thickBot="1" x14ac:dyDescent="0.25">
      <c r="A66" s="2933"/>
      <c r="B66" s="2934" t="s">
        <v>29</v>
      </c>
      <c r="C66" s="2876">
        <v>1</v>
      </c>
      <c r="D66" s="2877">
        <v>2</v>
      </c>
      <c r="E66" s="2877">
        <v>3</v>
      </c>
      <c r="F66" s="2877">
        <v>4</v>
      </c>
      <c r="G66" s="2877">
        <v>5</v>
      </c>
      <c r="H66" s="2876">
        <v>6</v>
      </c>
      <c r="I66" s="2876">
        <v>7</v>
      </c>
      <c r="J66" s="2877">
        <v>8</v>
      </c>
      <c r="K66" s="2877">
        <v>9</v>
      </c>
      <c r="L66" s="2877">
        <v>10</v>
      </c>
      <c r="M66" s="2877">
        <v>11</v>
      </c>
      <c r="N66" s="2877">
        <v>12</v>
      </c>
      <c r="O66" s="2876">
        <v>13</v>
      </c>
      <c r="P66" s="2876">
        <v>14</v>
      </c>
      <c r="Q66" s="2877">
        <v>15</v>
      </c>
      <c r="R66" s="2877">
        <v>16</v>
      </c>
      <c r="S66" s="2877">
        <v>17</v>
      </c>
      <c r="T66" s="2877">
        <v>18</v>
      </c>
      <c r="U66" s="2877">
        <v>19</v>
      </c>
      <c r="V66" s="2876">
        <v>20</v>
      </c>
      <c r="W66" s="2876">
        <v>21</v>
      </c>
      <c r="X66" s="2877">
        <v>22</v>
      </c>
      <c r="Y66" s="2877">
        <v>23</v>
      </c>
      <c r="Z66" s="2877">
        <v>24</v>
      </c>
      <c r="AA66" s="2877">
        <v>25</v>
      </c>
      <c r="AB66" s="2877">
        <v>26</v>
      </c>
      <c r="AC66" s="2876">
        <v>27</v>
      </c>
      <c r="AD66" s="2876">
        <v>28</v>
      </c>
      <c r="AE66" s="2877">
        <v>29</v>
      </c>
      <c r="AF66" s="2877">
        <v>30</v>
      </c>
      <c r="AG66" s="2878">
        <v>31</v>
      </c>
      <c r="AH66" s="1"/>
      <c r="AJ66" s="1161" t="s">
        <v>30</v>
      </c>
      <c r="AK66" s="1161" t="s">
        <v>44</v>
      </c>
      <c r="AL66" s="1161" t="s">
        <v>45</v>
      </c>
      <c r="AM66" s="1161" t="s">
        <v>46</v>
      </c>
      <c r="AN66" s="1161" t="s">
        <v>47</v>
      </c>
    </row>
    <row r="67" spans="1:40" ht="22.35" customHeight="1" thickBot="1" x14ac:dyDescent="0.25">
      <c r="A67" s="2935"/>
      <c r="B67" s="2936" t="s">
        <v>116</v>
      </c>
      <c r="C67" s="2937"/>
      <c r="D67" s="2937">
        <v>26</v>
      </c>
      <c r="E67" s="2938">
        <v>26</v>
      </c>
      <c r="F67" s="2937">
        <v>26</v>
      </c>
      <c r="G67" s="2937">
        <v>26</v>
      </c>
      <c r="H67" s="2937"/>
      <c r="I67" s="2937"/>
      <c r="J67" s="2939">
        <v>9</v>
      </c>
      <c r="K67" s="2939">
        <v>9</v>
      </c>
      <c r="L67" s="2939">
        <v>9</v>
      </c>
      <c r="M67" s="2939">
        <v>9</v>
      </c>
      <c r="N67" s="2939">
        <v>9</v>
      </c>
      <c r="O67" s="2939" t="s">
        <v>75</v>
      </c>
      <c r="P67" s="2939" t="s">
        <v>75</v>
      </c>
      <c r="Q67" s="2937" t="s">
        <v>36</v>
      </c>
      <c r="R67" s="2937" t="s">
        <v>36</v>
      </c>
      <c r="S67" s="2937" t="s">
        <v>36</v>
      </c>
      <c r="T67" s="2937" t="s">
        <v>36</v>
      </c>
      <c r="U67" s="2937" t="s">
        <v>36</v>
      </c>
      <c r="V67" s="2937" t="s">
        <v>0</v>
      </c>
      <c r="W67" s="2937" t="s">
        <v>0</v>
      </c>
      <c r="X67" s="2937">
        <v>25</v>
      </c>
      <c r="Y67" s="789">
        <v>25</v>
      </c>
      <c r="Z67" s="789" t="s">
        <v>118</v>
      </c>
      <c r="AA67" s="789" t="s">
        <v>118</v>
      </c>
      <c r="AB67" s="789" t="s">
        <v>118</v>
      </c>
      <c r="AC67" s="2937"/>
      <c r="AD67" s="2937"/>
      <c r="AE67" s="2937" t="s">
        <v>118</v>
      </c>
      <c r="AF67" s="2937" t="s">
        <v>118</v>
      </c>
      <c r="AG67" s="2937" t="s">
        <v>118</v>
      </c>
      <c r="AH67" s="1"/>
      <c r="AJ67" s="2838">
        <v>166.75</v>
      </c>
      <c r="AK67" s="2838">
        <v>12.5</v>
      </c>
      <c r="AL67" s="2838">
        <f>IF(AJ67="","",SUM(AJ67:AK67))</f>
        <v>179.25</v>
      </c>
      <c r="AM67" s="2839">
        <f t="shared" ref="AM67:AM82" si="1">IF(AJ67="","",AL67-NormTid)</f>
        <v>18.919999999999987</v>
      </c>
      <c r="AN67" s="2839">
        <f>IF(AM67="","",AM67)</f>
        <v>18.919999999999987</v>
      </c>
    </row>
    <row r="68" spans="1:40" ht="22.35" customHeight="1" thickBot="1" x14ac:dyDescent="0.25">
      <c r="A68" s="870"/>
      <c r="B68" s="870" t="s">
        <v>121</v>
      </c>
      <c r="C68" s="789">
        <v>8</v>
      </c>
      <c r="D68" s="789">
        <v>8</v>
      </c>
      <c r="E68" s="789">
        <v>8</v>
      </c>
      <c r="F68" s="789">
        <v>8</v>
      </c>
      <c r="G68" s="789">
        <v>8</v>
      </c>
      <c r="H68" s="789" t="s">
        <v>119</v>
      </c>
      <c r="I68" s="789" t="s">
        <v>119</v>
      </c>
      <c r="J68" s="789" t="s">
        <v>36</v>
      </c>
      <c r="K68" s="789" t="s">
        <v>36</v>
      </c>
      <c r="L68" s="789" t="s">
        <v>36</v>
      </c>
      <c r="M68" s="789" t="s">
        <v>36</v>
      </c>
      <c r="N68" s="789" t="s">
        <v>139</v>
      </c>
      <c r="O68" s="789" t="s">
        <v>128</v>
      </c>
      <c r="P68" s="789" t="s">
        <v>129</v>
      </c>
      <c r="Q68" s="789" t="s">
        <v>36</v>
      </c>
      <c r="R68" s="789" t="s">
        <v>36</v>
      </c>
      <c r="S68" s="789" t="s">
        <v>36</v>
      </c>
      <c r="T68" s="789" t="s">
        <v>36</v>
      </c>
      <c r="U68" s="789" t="s">
        <v>36</v>
      </c>
      <c r="V68" s="792" t="s">
        <v>82</v>
      </c>
      <c r="W68" s="792" t="s">
        <v>80</v>
      </c>
      <c r="X68" s="2937" t="s">
        <v>36</v>
      </c>
      <c r="Y68" s="2937" t="s">
        <v>36</v>
      </c>
      <c r="Z68" s="2937" t="s">
        <v>36</v>
      </c>
      <c r="AA68" s="2937">
        <v>4</v>
      </c>
      <c r="AB68" s="2937" t="s">
        <v>36</v>
      </c>
      <c r="AC68" s="789"/>
      <c r="AD68" s="789">
        <v>26</v>
      </c>
      <c r="AE68" s="789">
        <v>26</v>
      </c>
      <c r="AF68" s="789">
        <v>26</v>
      </c>
      <c r="AG68" s="975">
        <v>26</v>
      </c>
      <c r="AH68" s="1"/>
      <c r="AJ68" s="2838">
        <v>132.5</v>
      </c>
      <c r="AK68" s="2838">
        <v>6.5</v>
      </c>
      <c r="AL68" s="2838">
        <f t="shared" ref="AL68:AL97" si="2">IF(AJ68="","",SUM(AJ68:AK68))</f>
        <v>139</v>
      </c>
      <c r="AM68" s="2839">
        <f t="shared" si="1"/>
        <v>-21.330000000000013</v>
      </c>
      <c r="AN68" s="2839">
        <f t="shared" ref="AN68:AN97" si="3">IF(AM68="","",AM68)</f>
        <v>-21.330000000000013</v>
      </c>
    </row>
    <row r="69" spans="1:40" ht="22.35" customHeight="1" x14ac:dyDescent="0.2">
      <c r="A69" s="870"/>
      <c r="B69" s="924" t="s">
        <v>127</v>
      </c>
      <c r="C69" s="789"/>
      <c r="D69" s="789" t="s">
        <v>36</v>
      </c>
      <c r="E69" s="789" t="s">
        <v>36</v>
      </c>
      <c r="F69" s="789" t="s">
        <v>36</v>
      </c>
      <c r="G69" s="789" t="s">
        <v>485</v>
      </c>
      <c r="H69" s="789" t="s">
        <v>486</v>
      </c>
      <c r="I69" s="789" t="s">
        <v>487</v>
      </c>
      <c r="J69" s="789" t="s">
        <v>36</v>
      </c>
      <c r="K69" s="789" t="s">
        <v>36</v>
      </c>
      <c r="L69" s="789" t="s">
        <v>36</v>
      </c>
      <c r="M69" s="789" t="s">
        <v>36</v>
      </c>
      <c r="N69" s="789" t="s">
        <v>485</v>
      </c>
      <c r="O69" s="789" t="s">
        <v>486</v>
      </c>
      <c r="P69" s="789" t="s">
        <v>487</v>
      </c>
      <c r="Q69" s="789" t="s">
        <v>36</v>
      </c>
      <c r="R69" s="789" t="s">
        <v>36</v>
      </c>
      <c r="S69" s="789" t="s">
        <v>36</v>
      </c>
      <c r="T69" s="789" t="s">
        <v>36</v>
      </c>
      <c r="U69" s="789" t="s">
        <v>36</v>
      </c>
      <c r="V69" s="789"/>
      <c r="W69" s="789">
        <v>26</v>
      </c>
      <c r="X69" s="781" t="s">
        <v>482</v>
      </c>
      <c r="Y69" s="2937" t="s">
        <v>36</v>
      </c>
      <c r="Z69" s="2937">
        <v>25</v>
      </c>
      <c r="AA69" s="2937">
        <v>25</v>
      </c>
      <c r="AB69" s="2937">
        <v>25</v>
      </c>
      <c r="AC69" s="789"/>
      <c r="AD69" s="789"/>
      <c r="AE69" s="798" t="s">
        <v>36</v>
      </c>
      <c r="AF69" s="798" t="s">
        <v>36</v>
      </c>
      <c r="AG69" s="798" t="s">
        <v>32</v>
      </c>
      <c r="AH69" s="1"/>
      <c r="AJ69" s="2838">
        <v>124.25</v>
      </c>
      <c r="AK69" s="2838">
        <v>8.75</v>
      </c>
      <c r="AL69" s="2838">
        <f t="shared" si="2"/>
        <v>133</v>
      </c>
      <c r="AM69" s="2839">
        <f t="shared" si="1"/>
        <v>-27.330000000000013</v>
      </c>
      <c r="AN69" s="2839">
        <f t="shared" si="3"/>
        <v>-27.330000000000013</v>
      </c>
    </row>
    <row r="70" spans="1:40" ht="22.35" customHeight="1" x14ac:dyDescent="0.2">
      <c r="A70" s="870"/>
      <c r="B70" s="924" t="s">
        <v>133</v>
      </c>
      <c r="C70" s="789" t="s">
        <v>0</v>
      </c>
      <c r="D70" s="789" t="s">
        <v>36</v>
      </c>
      <c r="E70" s="789" t="s">
        <v>36</v>
      </c>
      <c r="F70" s="789" t="s">
        <v>36</v>
      </c>
      <c r="G70" s="789" t="s">
        <v>36</v>
      </c>
      <c r="H70" s="779" t="s">
        <v>84</v>
      </c>
      <c r="I70" s="779" t="s">
        <v>84</v>
      </c>
      <c r="J70" s="779">
        <v>3</v>
      </c>
      <c r="K70" s="779">
        <v>7</v>
      </c>
      <c r="L70" s="779">
        <v>7</v>
      </c>
      <c r="M70" s="779">
        <v>7</v>
      </c>
      <c r="N70" s="779">
        <v>7</v>
      </c>
      <c r="O70" s="792" t="s">
        <v>0</v>
      </c>
      <c r="P70" s="792" t="s">
        <v>0</v>
      </c>
      <c r="Q70" s="779">
        <v>4</v>
      </c>
      <c r="R70" s="779">
        <v>4</v>
      </c>
      <c r="S70" s="779">
        <v>4</v>
      </c>
      <c r="T70" s="779">
        <v>4</v>
      </c>
      <c r="U70" s="779">
        <v>4</v>
      </c>
      <c r="V70" s="781" t="s">
        <v>0</v>
      </c>
      <c r="W70" s="781" t="s">
        <v>0</v>
      </c>
      <c r="X70" s="793">
        <v>3</v>
      </c>
      <c r="Y70" s="786">
        <v>3</v>
      </c>
      <c r="Z70" s="793">
        <v>3</v>
      </c>
      <c r="AA70" s="793">
        <v>3</v>
      </c>
      <c r="AB70" s="793">
        <v>3</v>
      </c>
      <c r="AC70" s="793"/>
      <c r="AD70" s="793"/>
      <c r="AE70" s="781">
        <v>11</v>
      </c>
      <c r="AF70" s="781">
        <v>11</v>
      </c>
      <c r="AG70" s="923">
        <v>11</v>
      </c>
      <c r="AH70" s="1"/>
      <c r="AJ70" s="2838">
        <v>176.75</v>
      </c>
      <c r="AK70" s="2838">
        <v>4.75</v>
      </c>
      <c r="AL70" s="2838">
        <f t="shared" si="2"/>
        <v>181.5</v>
      </c>
      <c r="AM70" s="2839">
        <f t="shared" si="1"/>
        <v>21.169999999999987</v>
      </c>
      <c r="AN70" s="2839">
        <f t="shared" si="3"/>
        <v>21.169999999999987</v>
      </c>
    </row>
    <row r="71" spans="1:40" ht="22.35" customHeight="1" thickBot="1" x14ac:dyDescent="0.25">
      <c r="A71" s="924"/>
      <c r="B71" s="924" t="s">
        <v>137</v>
      </c>
      <c r="C71" s="942"/>
      <c r="D71" s="942" t="s">
        <v>32</v>
      </c>
      <c r="E71" s="942" t="s">
        <v>32</v>
      </c>
      <c r="F71" s="942" t="s">
        <v>32</v>
      </c>
      <c r="G71" s="942" t="s">
        <v>32</v>
      </c>
      <c r="H71" s="942"/>
      <c r="I71" s="942"/>
      <c r="J71" s="789" t="s">
        <v>32</v>
      </c>
      <c r="K71" s="789" t="s">
        <v>32</v>
      </c>
      <c r="L71" s="789" t="s">
        <v>32</v>
      </c>
      <c r="M71" s="789" t="s">
        <v>32</v>
      </c>
      <c r="N71" s="789" t="s">
        <v>32</v>
      </c>
      <c r="O71" s="798"/>
      <c r="P71" s="2837" t="s">
        <v>119</v>
      </c>
      <c r="Q71" s="789">
        <v>25</v>
      </c>
      <c r="R71" s="789">
        <v>25</v>
      </c>
      <c r="S71" s="789">
        <v>25</v>
      </c>
      <c r="T71" s="789">
        <v>25</v>
      </c>
      <c r="U71" s="789" t="s">
        <v>118</v>
      </c>
      <c r="V71" s="2050" t="s">
        <v>0</v>
      </c>
      <c r="W71" t="s">
        <v>0</v>
      </c>
      <c r="X71" s="798" t="s">
        <v>36</v>
      </c>
      <c r="Y71" s="798" t="s">
        <v>36</v>
      </c>
      <c r="Z71" s="798" t="s">
        <v>36</v>
      </c>
      <c r="AA71" s="798" t="s">
        <v>36</v>
      </c>
      <c r="AB71" s="792" t="s">
        <v>139</v>
      </c>
      <c r="AC71" s="781" t="s">
        <v>128</v>
      </c>
      <c r="AD71" s="781" t="s">
        <v>129</v>
      </c>
      <c r="AE71" s="798" t="s">
        <v>36</v>
      </c>
      <c r="AF71" s="798" t="s">
        <v>36</v>
      </c>
      <c r="AG71" s="798" t="s">
        <v>36</v>
      </c>
      <c r="AJ71" s="2838">
        <v>155.75</v>
      </c>
      <c r="AK71" s="2838">
        <v>6.75</v>
      </c>
      <c r="AL71" s="2838">
        <f t="shared" si="2"/>
        <v>162.5</v>
      </c>
      <c r="AM71" s="2839">
        <f t="shared" si="1"/>
        <v>2.1699999999999875</v>
      </c>
      <c r="AN71" s="2839">
        <f t="shared" si="3"/>
        <v>2.1699999999999875</v>
      </c>
    </row>
    <row r="72" spans="1:40" ht="22.35" customHeight="1" x14ac:dyDescent="0.2">
      <c r="A72" s="924"/>
      <c r="B72" s="924" t="s">
        <v>143</v>
      </c>
      <c r="C72" s="789"/>
      <c r="D72" s="789">
        <v>25</v>
      </c>
      <c r="E72" s="789">
        <v>25</v>
      </c>
      <c r="F72" s="789">
        <v>25</v>
      </c>
      <c r="G72" s="789">
        <v>25</v>
      </c>
      <c r="H72" s="789" t="s">
        <v>117</v>
      </c>
      <c r="I72" s="789" t="s">
        <v>117</v>
      </c>
      <c r="J72" s="789" t="s">
        <v>36</v>
      </c>
      <c r="K72" s="789" t="s">
        <v>36</v>
      </c>
      <c r="L72" s="789" t="s">
        <v>36</v>
      </c>
      <c r="M72" s="789" t="s">
        <v>36</v>
      </c>
      <c r="N72" s="789" t="s">
        <v>36</v>
      </c>
      <c r="O72" s="789"/>
      <c r="P72" s="789"/>
      <c r="Q72" s="789" t="s">
        <v>118</v>
      </c>
      <c r="R72" s="789" t="s">
        <v>118</v>
      </c>
      <c r="S72" s="789" t="s">
        <v>118</v>
      </c>
      <c r="T72" s="789" t="s">
        <v>118</v>
      </c>
      <c r="U72" s="786" t="s">
        <v>118</v>
      </c>
      <c r="V72" s="790" t="s">
        <v>117</v>
      </c>
      <c r="W72" s="789" t="s">
        <v>117</v>
      </c>
      <c r="X72" s="789" t="s">
        <v>36</v>
      </c>
      <c r="Y72" s="789" t="s">
        <v>36</v>
      </c>
      <c r="Z72" s="789" t="s">
        <v>36</v>
      </c>
      <c r="AA72" s="789" t="s">
        <v>36</v>
      </c>
      <c r="AB72" s="789" t="s">
        <v>36</v>
      </c>
      <c r="AC72" s="789"/>
      <c r="AD72" s="789"/>
      <c r="AE72" s="942" t="s">
        <v>32</v>
      </c>
      <c r="AF72" s="942" t="s">
        <v>32</v>
      </c>
      <c r="AG72" s="943" t="s">
        <v>32</v>
      </c>
      <c r="AH72" s="1"/>
      <c r="AJ72" s="2838">
        <v>148.5</v>
      </c>
      <c r="AK72" s="2838">
        <v>9.75</v>
      </c>
      <c r="AL72" s="2838">
        <f t="shared" si="2"/>
        <v>158.25</v>
      </c>
      <c r="AM72" s="2839">
        <f t="shared" si="1"/>
        <v>-2.0800000000000125</v>
      </c>
      <c r="AN72" s="2839">
        <f t="shared" si="3"/>
        <v>-2.0800000000000125</v>
      </c>
    </row>
    <row r="73" spans="1:40" ht="22.35" customHeight="1" x14ac:dyDescent="0.2">
      <c r="A73" s="924"/>
      <c r="B73" s="939" t="s">
        <v>144</v>
      </c>
      <c r="C73" s="789"/>
      <c r="D73" s="789">
        <v>21</v>
      </c>
      <c r="E73" s="789">
        <v>21</v>
      </c>
      <c r="F73" s="789">
        <v>21</v>
      </c>
      <c r="G73" s="792">
        <v>21</v>
      </c>
      <c r="H73" s="789">
        <v>21</v>
      </c>
      <c r="I73" s="781">
        <v>21</v>
      </c>
      <c r="J73" s="789" t="s">
        <v>36</v>
      </c>
      <c r="K73" s="789" t="s">
        <v>36</v>
      </c>
      <c r="L73" s="789" t="s">
        <v>36</v>
      </c>
      <c r="M73" s="789" t="s">
        <v>36</v>
      </c>
      <c r="N73" s="789" t="s">
        <v>36</v>
      </c>
      <c r="O73" s="789"/>
      <c r="P73" s="789"/>
      <c r="Q73" s="789">
        <v>21</v>
      </c>
      <c r="R73" s="789">
        <v>21</v>
      </c>
      <c r="S73" s="789">
        <v>21</v>
      </c>
      <c r="T73" s="789">
        <v>21</v>
      </c>
      <c r="U73" s="789">
        <v>21</v>
      </c>
      <c r="V73" s="798">
        <v>21</v>
      </c>
      <c r="W73" s="798">
        <v>21</v>
      </c>
      <c r="X73" s="789" t="s">
        <v>36</v>
      </c>
      <c r="Y73" s="789" t="s">
        <v>36</v>
      </c>
      <c r="Z73" s="789" t="s">
        <v>36</v>
      </c>
      <c r="AA73" s="789" t="s">
        <v>36</v>
      </c>
      <c r="AB73" s="789" t="s">
        <v>36</v>
      </c>
      <c r="AC73" s="789"/>
      <c r="AD73" s="789"/>
      <c r="AE73" s="795">
        <v>25</v>
      </c>
      <c r="AF73" s="795">
        <v>25</v>
      </c>
      <c r="AG73" s="2940">
        <v>25</v>
      </c>
      <c r="AH73" s="1"/>
      <c r="AJ73" s="2838">
        <v>164.15</v>
      </c>
      <c r="AK73" s="2838">
        <v>12.75</v>
      </c>
      <c r="AL73" s="2838">
        <f t="shared" si="2"/>
        <v>176.9</v>
      </c>
      <c r="AM73" s="2839">
        <f t="shared" si="1"/>
        <v>16.569999999999993</v>
      </c>
      <c r="AN73" s="2839">
        <f t="shared" si="3"/>
        <v>16.569999999999993</v>
      </c>
    </row>
    <row r="74" spans="1:40" ht="22.35" customHeight="1" thickBot="1" x14ac:dyDescent="0.25">
      <c r="A74" s="924"/>
      <c r="B74" s="870" t="s">
        <v>147</v>
      </c>
      <c r="C74" s="789"/>
      <c r="D74" s="942" t="s">
        <v>32</v>
      </c>
      <c r="E74" s="942" t="s">
        <v>32</v>
      </c>
      <c r="F74" s="942" t="s">
        <v>32</v>
      </c>
      <c r="G74" s="2837"/>
      <c r="H74" s="789"/>
      <c r="I74" s="2409"/>
      <c r="J74" s="789">
        <v>11</v>
      </c>
      <c r="K74" s="781">
        <v>11</v>
      </c>
      <c r="L74" s="792">
        <v>11</v>
      </c>
      <c r="M74" s="781" t="s">
        <v>36</v>
      </c>
      <c r="N74" s="792">
        <v>7</v>
      </c>
      <c r="O74" s="942" t="s">
        <v>73</v>
      </c>
      <c r="P74" s="942" t="s">
        <v>73</v>
      </c>
      <c r="Q74" s="789" t="s">
        <v>36</v>
      </c>
      <c r="R74" s="789" t="s">
        <v>36</v>
      </c>
      <c r="S74" s="789" t="s">
        <v>36</v>
      </c>
      <c r="T74" s="789" t="s">
        <v>36</v>
      </c>
      <c r="U74" s="789" t="s">
        <v>36</v>
      </c>
      <c r="V74" s="789"/>
      <c r="W74" s="789"/>
      <c r="X74" s="942" t="s">
        <v>36</v>
      </c>
      <c r="Y74" s="2837" t="s">
        <v>32</v>
      </c>
      <c r="Z74" s="2837" t="s">
        <v>32</v>
      </c>
      <c r="AA74" s="2837" t="s">
        <v>32</v>
      </c>
      <c r="AB74" s="2837" t="s">
        <v>32</v>
      </c>
      <c r="AC74" s="789"/>
      <c r="AD74" s="789"/>
      <c r="AE74" s="2843" t="s">
        <v>32</v>
      </c>
      <c r="AF74" s="2843" t="s">
        <v>32</v>
      </c>
      <c r="AG74" s="789" t="s">
        <v>32</v>
      </c>
      <c r="AH74" s="1"/>
      <c r="AJ74" s="2838">
        <f t="shared" ref="AJ74:AJ97" si="4">$AJ$12</f>
        <v>160.33000000000001</v>
      </c>
      <c r="AK74" s="2838"/>
      <c r="AL74" s="2838">
        <f t="shared" si="2"/>
        <v>160.33000000000001</v>
      </c>
      <c r="AM74" s="2839">
        <f t="shared" si="1"/>
        <v>0</v>
      </c>
      <c r="AN74" s="2839">
        <f t="shared" si="3"/>
        <v>0</v>
      </c>
    </row>
    <row r="75" spans="1:40" ht="22.35" customHeight="1" thickBot="1" x14ac:dyDescent="0.25">
      <c r="A75" s="924"/>
      <c r="B75" s="870" t="s">
        <v>149</v>
      </c>
      <c r="C75" s="789"/>
      <c r="D75" s="789" t="s">
        <v>36</v>
      </c>
      <c r="E75" s="789" t="s">
        <v>36</v>
      </c>
      <c r="F75" s="789" t="s">
        <v>36</v>
      </c>
      <c r="G75" s="789" t="s">
        <v>36</v>
      </c>
      <c r="H75" s="789"/>
      <c r="I75" s="789">
        <v>26</v>
      </c>
      <c r="J75" s="789">
        <v>25</v>
      </c>
      <c r="K75" s="789">
        <v>25</v>
      </c>
      <c r="L75" s="789">
        <v>25</v>
      </c>
      <c r="M75" s="789">
        <v>25</v>
      </c>
      <c r="N75" s="789">
        <v>25</v>
      </c>
      <c r="O75" s="789"/>
      <c r="P75" s="789"/>
      <c r="Q75" s="1943" t="s">
        <v>32</v>
      </c>
      <c r="R75" s="800" t="s">
        <v>32</v>
      </c>
      <c r="S75" s="1943" t="s">
        <v>32</v>
      </c>
      <c r="T75" s="2837" t="s">
        <v>32</v>
      </c>
      <c r="U75" s="2837" t="s">
        <v>32</v>
      </c>
      <c r="V75" s="2837" t="s">
        <v>32</v>
      </c>
      <c r="W75" s="789"/>
      <c r="X75" s="789">
        <v>5</v>
      </c>
      <c r="Y75" s="789">
        <v>5</v>
      </c>
      <c r="Z75" s="789">
        <v>5</v>
      </c>
      <c r="AA75" s="789">
        <v>5</v>
      </c>
      <c r="AB75" s="789">
        <v>5</v>
      </c>
      <c r="AC75" s="797" t="s">
        <v>117</v>
      </c>
      <c r="AD75" s="789" t="s">
        <v>117</v>
      </c>
      <c r="AE75" s="789" t="s">
        <v>36</v>
      </c>
      <c r="AF75" s="789" t="s">
        <v>36</v>
      </c>
      <c r="AG75" s="789" t="s">
        <v>36</v>
      </c>
      <c r="AH75" s="1"/>
      <c r="AJ75" s="2838">
        <v>168</v>
      </c>
      <c r="AK75" s="2838">
        <v>9.25</v>
      </c>
      <c r="AL75" s="2838">
        <f t="shared" si="2"/>
        <v>177.25</v>
      </c>
      <c r="AM75" s="2839">
        <f t="shared" si="1"/>
        <v>16.919999999999987</v>
      </c>
      <c r="AN75" s="2839">
        <f t="shared" si="3"/>
        <v>16.919999999999987</v>
      </c>
    </row>
    <row r="76" spans="1:40" ht="22.35" customHeight="1" x14ac:dyDescent="0.2">
      <c r="A76" s="944"/>
      <c r="B76" s="927" t="s">
        <v>150</v>
      </c>
      <c r="C76" s="789"/>
      <c r="D76" s="789" t="s">
        <v>32</v>
      </c>
      <c r="E76" s="789" t="s">
        <v>32</v>
      </c>
      <c r="F76" s="942" t="s">
        <v>32</v>
      </c>
      <c r="G76" s="942" t="s">
        <v>32</v>
      </c>
      <c r="H76" s="789"/>
      <c r="I76" s="789"/>
      <c r="J76" s="798">
        <v>4</v>
      </c>
      <c r="K76" s="798">
        <v>4</v>
      </c>
      <c r="L76" s="798">
        <v>4</v>
      </c>
      <c r="M76" s="798">
        <v>4</v>
      </c>
      <c r="N76" s="798">
        <v>4</v>
      </c>
      <c r="O76" s="789"/>
      <c r="P76" s="789"/>
      <c r="Q76" s="798">
        <v>3</v>
      </c>
      <c r="R76" s="798">
        <v>3</v>
      </c>
      <c r="S76" s="798">
        <v>3</v>
      </c>
      <c r="T76" s="798">
        <v>3</v>
      </c>
      <c r="U76" s="798">
        <v>3</v>
      </c>
      <c r="V76" s="2050">
        <v>89</v>
      </c>
      <c r="W76" s="789"/>
      <c r="X76" s="942" t="s">
        <v>32</v>
      </c>
      <c r="Y76" s="942" t="s">
        <v>32</v>
      </c>
      <c r="Z76" s="942" t="s">
        <v>32</v>
      </c>
      <c r="AA76" s="942" t="s">
        <v>32</v>
      </c>
      <c r="AB76" s="942" t="s">
        <v>32</v>
      </c>
      <c r="AC76" s="942"/>
      <c r="AD76" s="942"/>
      <c r="AE76" s="942" t="s">
        <v>32</v>
      </c>
      <c r="AF76" s="942" t="s">
        <v>32</v>
      </c>
      <c r="AG76" s="943" t="s">
        <v>32</v>
      </c>
      <c r="AH76" s="1"/>
      <c r="AJ76" s="2838">
        <f t="shared" si="4"/>
        <v>160.33000000000001</v>
      </c>
      <c r="AK76" s="2838"/>
      <c r="AL76" s="2838">
        <f t="shared" si="2"/>
        <v>160.33000000000001</v>
      </c>
      <c r="AM76" s="2839">
        <f t="shared" si="1"/>
        <v>0</v>
      </c>
      <c r="AN76" s="2839">
        <f t="shared" si="3"/>
        <v>0</v>
      </c>
    </row>
    <row r="77" spans="1:40" ht="22.35" customHeight="1" x14ac:dyDescent="0.2">
      <c r="A77" s="944"/>
      <c r="B77" s="870" t="s">
        <v>160</v>
      </c>
      <c r="C77" s="789">
        <v>3</v>
      </c>
      <c r="D77" s="789">
        <v>3</v>
      </c>
      <c r="E77" s="781">
        <v>3</v>
      </c>
      <c r="F77" s="781">
        <v>3</v>
      </c>
      <c r="G77" s="781">
        <v>3</v>
      </c>
      <c r="H77" s="789"/>
      <c r="I77" s="789"/>
      <c r="J77" s="781" t="s">
        <v>154</v>
      </c>
      <c r="K77" s="781" t="s">
        <v>154</v>
      </c>
      <c r="L77" s="781" t="s">
        <v>154</v>
      </c>
      <c r="M77" s="781" t="s">
        <v>154</v>
      </c>
      <c r="N77" s="781" t="s">
        <v>154</v>
      </c>
      <c r="O77" s="789" t="s">
        <v>119</v>
      </c>
      <c r="P77" s="789" t="s">
        <v>119</v>
      </c>
      <c r="Q77" s="789" t="s">
        <v>32</v>
      </c>
      <c r="R77" s="795">
        <v>26</v>
      </c>
      <c r="S77" s="795">
        <v>26</v>
      </c>
      <c r="T77" s="795">
        <v>26</v>
      </c>
      <c r="U77" s="795">
        <v>26</v>
      </c>
      <c r="V77" s="789"/>
      <c r="W77" s="795">
        <v>26</v>
      </c>
      <c r="X77" s="789">
        <v>26</v>
      </c>
      <c r="Y77" s="789">
        <v>26</v>
      </c>
      <c r="Z77" s="789">
        <v>26</v>
      </c>
      <c r="AA77" s="789">
        <v>26</v>
      </c>
      <c r="AB77" s="940">
        <v>26</v>
      </c>
      <c r="AC77" s="789"/>
      <c r="AD77" s="789"/>
      <c r="AE77" s="789" t="s">
        <v>36</v>
      </c>
      <c r="AF77" s="789" t="s">
        <v>36</v>
      </c>
      <c r="AG77" s="975" t="s">
        <v>36</v>
      </c>
      <c r="AH77" s="1"/>
      <c r="AJ77" s="2838">
        <v>159.25</v>
      </c>
      <c r="AK77" s="2838">
        <v>5.5</v>
      </c>
      <c r="AL77" s="2838">
        <f t="shared" ref="AL77:AL80" si="5">IF(AJ77="","",SUM(AJ77:AK77))</f>
        <v>164.75</v>
      </c>
      <c r="AM77" s="2839">
        <f t="shared" si="1"/>
        <v>4.4199999999999875</v>
      </c>
      <c r="AN77" s="2839">
        <f t="shared" ref="AN77:AN80" si="6">IF(AM77="","",AM77)</f>
        <v>4.4199999999999875</v>
      </c>
    </row>
    <row r="78" spans="1:40" ht="22.35" customHeight="1" thickBot="1" x14ac:dyDescent="0.25">
      <c r="A78" s="944"/>
      <c r="B78" s="870" t="s">
        <v>164</v>
      </c>
      <c r="C78" s="789"/>
      <c r="D78" s="789" t="s">
        <v>36</v>
      </c>
      <c r="E78" s="789" t="s">
        <v>36</v>
      </c>
      <c r="F78" s="789" t="s">
        <v>36</v>
      </c>
      <c r="G78" s="789" t="s">
        <v>36</v>
      </c>
      <c r="H78" s="789" t="s">
        <v>119</v>
      </c>
      <c r="I78" s="789" t="s">
        <v>119</v>
      </c>
      <c r="J78" s="942" t="s">
        <v>32</v>
      </c>
      <c r="K78" s="942" t="s">
        <v>32</v>
      </c>
      <c r="L78" s="942" t="s">
        <v>32</v>
      </c>
      <c r="M78" s="942" t="s">
        <v>32</v>
      </c>
      <c r="N78" s="942" t="s">
        <v>32</v>
      </c>
      <c r="O78" s="942"/>
      <c r="P78" s="942"/>
      <c r="Q78" s="789" t="s">
        <v>36</v>
      </c>
      <c r="R78" s="789" t="s">
        <v>36</v>
      </c>
      <c r="S78" s="789" t="s">
        <v>36</v>
      </c>
      <c r="T78" s="789" t="s">
        <v>36</v>
      </c>
      <c r="U78" s="789" t="s">
        <v>485</v>
      </c>
      <c r="V78" s="789" t="s">
        <v>486</v>
      </c>
      <c r="W78" s="789" t="s">
        <v>487</v>
      </c>
      <c r="X78" s="789">
        <v>9</v>
      </c>
      <c r="Y78" s="789">
        <v>9</v>
      </c>
      <c r="Z78" s="789">
        <v>9</v>
      </c>
      <c r="AA78" s="789">
        <v>9</v>
      </c>
      <c r="AB78" s="789">
        <v>9</v>
      </c>
      <c r="AC78" s="789"/>
      <c r="AD78" s="789"/>
      <c r="AE78" s="789" t="s">
        <v>32</v>
      </c>
      <c r="AF78" s="789" t="s">
        <v>32</v>
      </c>
      <c r="AG78" s="2837" t="s">
        <v>32</v>
      </c>
      <c r="AH78" s="1"/>
      <c r="AJ78" s="2838">
        <v>129.25</v>
      </c>
      <c r="AK78" s="2838">
        <v>7</v>
      </c>
      <c r="AL78" s="2838">
        <f t="shared" si="5"/>
        <v>136.25</v>
      </c>
      <c r="AM78" s="2839">
        <f t="shared" si="1"/>
        <v>-24.080000000000013</v>
      </c>
      <c r="AN78" s="2839">
        <f t="shared" si="6"/>
        <v>-24.080000000000013</v>
      </c>
    </row>
    <row r="79" spans="1:40" ht="22.35" customHeight="1" x14ac:dyDescent="0.2">
      <c r="A79" s="944"/>
      <c r="B79" s="939" t="s">
        <v>165</v>
      </c>
      <c r="C79" s="789" t="s">
        <v>0</v>
      </c>
      <c r="D79" s="789" t="s">
        <v>118</v>
      </c>
      <c r="E79" s="789" t="s">
        <v>118</v>
      </c>
      <c r="F79" s="789" t="s">
        <v>118</v>
      </c>
      <c r="G79" s="789" t="s">
        <v>118</v>
      </c>
      <c r="H79" s="789"/>
      <c r="I79" s="789"/>
      <c r="J79" s="789" t="s">
        <v>32</v>
      </c>
      <c r="K79" s="789" t="s">
        <v>32</v>
      </c>
      <c r="L79" s="789" t="s">
        <v>32</v>
      </c>
      <c r="M79" s="789" t="s">
        <v>32</v>
      </c>
      <c r="N79" s="789" t="s">
        <v>36</v>
      </c>
      <c r="O79" s="789"/>
      <c r="P79" s="789">
        <v>26</v>
      </c>
      <c r="Q79" s="789">
        <v>26</v>
      </c>
      <c r="R79" s="789">
        <v>26</v>
      </c>
      <c r="S79" s="789">
        <v>26</v>
      </c>
      <c r="T79" s="789">
        <v>26</v>
      </c>
      <c r="U79" s="789">
        <v>26</v>
      </c>
      <c r="V79" s="789"/>
      <c r="W79" s="789"/>
      <c r="X79" s="789" t="s">
        <v>118</v>
      </c>
      <c r="Y79" s="789" t="s">
        <v>118</v>
      </c>
      <c r="Z79" s="795">
        <v>5</v>
      </c>
      <c r="AA79" s="795">
        <v>5</v>
      </c>
      <c r="AB79" s="795">
        <v>5</v>
      </c>
      <c r="AC79" s="789"/>
      <c r="AD79" t="s">
        <v>0</v>
      </c>
      <c r="AE79" s="930" t="s">
        <v>32</v>
      </c>
      <c r="AF79" s="930" t="s">
        <v>514</v>
      </c>
      <c r="AG79" s="2941" t="s">
        <v>32</v>
      </c>
      <c r="AH79" s="1"/>
      <c r="AJ79" s="2838">
        <v>183.5</v>
      </c>
      <c r="AK79" s="2838">
        <v>11.5</v>
      </c>
      <c r="AL79" s="2838">
        <f t="shared" si="5"/>
        <v>195</v>
      </c>
      <c r="AM79" s="2839">
        <f t="shared" si="1"/>
        <v>34.669999999999987</v>
      </c>
      <c r="AN79" s="2839">
        <f t="shared" si="6"/>
        <v>34.669999999999987</v>
      </c>
    </row>
    <row r="80" spans="1:40" ht="22.35" customHeight="1" thickBot="1" x14ac:dyDescent="0.25">
      <c r="A80" s="944"/>
      <c r="B80" s="939" t="s">
        <v>167</v>
      </c>
      <c r="C80" s="789"/>
      <c r="D80" s="789" t="s">
        <v>36</v>
      </c>
      <c r="E80" s="789" t="s">
        <v>36</v>
      </c>
      <c r="F80" s="789" t="s">
        <v>36</v>
      </c>
      <c r="G80" s="789" t="s">
        <v>124</v>
      </c>
      <c r="H80" s="789" t="s">
        <v>122</v>
      </c>
      <c r="I80" s="789" t="s">
        <v>123</v>
      </c>
      <c r="J80" s="789" t="s">
        <v>36</v>
      </c>
      <c r="K80" s="789" t="s">
        <v>36</v>
      </c>
      <c r="L80" s="2837" t="s">
        <v>32</v>
      </c>
      <c r="M80" s="2837" t="s">
        <v>32</v>
      </c>
      <c r="N80" s="2837" t="s">
        <v>32</v>
      </c>
      <c r="O80" s="2837" t="s">
        <v>32</v>
      </c>
      <c r="P80" s="789"/>
      <c r="Q80" s="789" t="s">
        <v>36</v>
      </c>
      <c r="R80" s="789" t="s">
        <v>36</v>
      </c>
      <c r="S80" s="789" t="s">
        <v>36</v>
      </c>
      <c r="T80" s="789" t="s">
        <v>36</v>
      </c>
      <c r="U80" s="789" t="s">
        <v>139</v>
      </c>
      <c r="V80" s="789" t="s">
        <v>128</v>
      </c>
      <c r="W80" s="789" t="s">
        <v>129</v>
      </c>
      <c r="X80" s="789" t="s">
        <v>36</v>
      </c>
      <c r="Y80" s="789" t="s">
        <v>36</v>
      </c>
      <c r="Z80" s="789" t="s">
        <v>36</v>
      </c>
      <c r="AA80" s="789" t="s">
        <v>36</v>
      </c>
      <c r="AB80" s="789" t="s">
        <v>485</v>
      </c>
      <c r="AC80" s="789" t="s">
        <v>486</v>
      </c>
      <c r="AD80" s="789" t="s">
        <v>487</v>
      </c>
      <c r="AE80" s="789" t="s">
        <v>36</v>
      </c>
      <c r="AF80" s="789" t="s">
        <v>36</v>
      </c>
      <c r="AG80" s="789" t="s">
        <v>36</v>
      </c>
      <c r="AH80" s="1"/>
      <c r="AJ80" s="2838">
        <v>121.25</v>
      </c>
      <c r="AK80" s="2838">
        <v>8.25</v>
      </c>
      <c r="AL80" s="2838">
        <f t="shared" si="5"/>
        <v>129.5</v>
      </c>
      <c r="AM80" s="2839">
        <f t="shared" si="1"/>
        <v>-30.830000000000013</v>
      </c>
      <c r="AN80" s="2839">
        <f t="shared" si="6"/>
        <v>-30.830000000000013</v>
      </c>
    </row>
    <row r="81" spans="1:40" ht="22.35" customHeight="1" thickBot="1" x14ac:dyDescent="0.25">
      <c r="A81" s="944"/>
      <c r="B81" s="939" t="s">
        <v>425</v>
      </c>
      <c r="C81" s="789"/>
      <c r="D81" s="2837"/>
      <c r="E81" s="2837"/>
      <c r="F81" s="942" t="s">
        <v>32</v>
      </c>
      <c r="G81" s="942" t="s">
        <v>32</v>
      </c>
      <c r="H81" s="942"/>
      <c r="I81" s="942"/>
      <c r="J81" s="942" t="s">
        <v>32</v>
      </c>
      <c r="K81" s="942" t="s">
        <v>32</v>
      </c>
      <c r="L81" s="942" t="s">
        <v>32</v>
      </c>
      <c r="M81" s="942" t="s">
        <v>32</v>
      </c>
      <c r="N81" s="942" t="s">
        <v>32</v>
      </c>
      <c r="O81" s="942"/>
      <c r="P81" s="942"/>
      <c r="Q81" s="2837" t="s">
        <v>32</v>
      </c>
      <c r="R81" s="2837" t="s">
        <v>32</v>
      </c>
      <c r="S81" s="2837" t="s">
        <v>32</v>
      </c>
      <c r="T81" s="789" t="s">
        <v>36</v>
      </c>
      <c r="U81" s="789" t="s">
        <v>124</v>
      </c>
      <c r="V81" s="789" t="s">
        <v>122</v>
      </c>
      <c r="W81" s="789" t="s">
        <v>123</v>
      </c>
      <c r="X81" s="789" t="s">
        <v>36</v>
      </c>
      <c r="Y81" s="789" t="s">
        <v>36</v>
      </c>
      <c r="Z81" s="789" t="s">
        <v>36</v>
      </c>
      <c r="AA81" s="789" t="s">
        <v>36</v>
      </c>
      <c r="AB81" s="789" t="s">
        <v>36</v>
      </c>
      <c r="AC81" s="789"/>
      <c r="AD81" s="789"/>
      <c r="AE81" s="789" t="s">
        <v>0</v>
      </c>
      <c r="AF81" s="789" t="s">
        <v>0</v>
      </c>
      <c r="AG81" s="789" t="s">
        <v>36</v>
      </c>
      <c r="AH81" s="1"/>
      <c r="AJ81" s="2838">
        <v>151.5</v>
      </c>
      <c r="AK81" s="2838">
        <v>6</v>
      </c>
      <c r="AL81" s="2838">
        <f t="shared" ref="AL81:AL82" si="7">IF(AJ81="","",SUM(AJ81:AK81))</f>
        <v>157.5</v>
      </c>
      <c r="AM81" s="2839">
        <f t="shared" si="1"/>
        <v>-2.8300000000000125</v>
      </c>
      <c r="AN81" s="2839">
        <f t="shared" ref="AN81:AN82" si="8">IF(AM81="","",AM81)</f>
        <v>-2.8300000000000125</v>
      </c>
    </row>
    <row r="82" spans="1:40" ht="22.35" customHeight="1" x14ac:dyDescent="0.2">
      <c r="A82" s="944"/>
      <c r="B82" s="939" t="s">
        <v>426</v>
      </c>
      <c r="C82" s="789"/>
      <c r="D82" s="1943" t="s">
        <v>32</v>
      </c>
      <c r="E82" s="1943" t="s">
        <v>32</v>
      </c>
      <c r="F82" s="1943" t="s">
        <v>32</v>
      </c>
      <c r="G82" s="1943" t="s">
        <v>32</v>
      </c>
      <c r="H82" s="1943" t="s">
        <v>32</v>
      </c>
      <c r="I82" s="789"/>
      <c r="J82" s="1943" t="s">
        <v>32</v>
      </c>
      <c r="K82" s="1943" t="s">
        <v>32</v>
      </c>
      <c r="L82" s="1943" t="s">
        <v>32</v>
      </c>
      <c r="M82" s="1943" t="s">
        <v>32</v>
      </c>
      <c r="N82" s="1943" t="s">
        <v>32</v>
      </c>
      <c r="O82" s="1943" t="s">
        <v>32</v>
      </c>
      <c r="P82" s="1957" t="s">
        <v>119</v>
      </c>
      <c r="Q82" s="1943" t="s">
        <v>32</v>
      </c>
      <c r="R82" s="1943" t="s">
        <v>32</v>
      </c>
      <c r="S82" s="1943" t="s">
        <v>32</v>
      </c>
      <c r="T82" s="1943" t="s">
        <v>32</v>
      </c>
      <c r="U82" s="1943" t="s">
        <v>32</v>
      </c>
      <c r="V82" s="1943" t="s">
        <v>32</v>
      </c>
      <c r="W82" s="789"/>
      <c r="X82" s="1943" t="s">
        <v>32</v>
      </c>
      <c r="Y82" s="1943" t="s">
        <v>32</v>
      </c>
      <c r="Z82" s="1943" t="s">
        <v>32</v>
      </c>
      <c r="AA82" s="1943" t="s">
        <v>32</v>
      </c>
      <c r="AB82" s="1943" t="s">
        <v>32</v>
      </c>
      <c r="AC82" s="1943" t="s">
        <v>32</v>
      </c>
      <c r="AD82" s="789"/>
      <c r="AE82" s="1943" t="s">
        <v>32</v>
      </c>
      <c r="AF82" s="1943" t="s">
        <v>32</v>
      </c>
      <c r="AG82" s="1943" t="s">
        <v>32</v>
      </c>
      <c r="AH82" s="1"/>
      <c r="AJ82" s="2838">
        <v>160</v>
      </c>
      <c r="AK82" s="2838">
        <v>5</v>
      </c>
      <c r="AL82" s="2838">
        <f t="shared" si="7"/>
        <v>165</v>
      </c>
      <c r="AM82" s="2839">
        <f t="shared" si="1"/>
        <v>4.6699999999999875</v>
      </c>
      <c r="AN82" s="2839">
        <f t="shared" si="8"/>
        <v>4.6699999999999875</v>
      </c>
    </row>
    <row r="83" spans="1:40" ht="22.35" customHeight="1" x14ac:dyDescent="0.2">
      <c r="A83" s="944"/>
      <c r="B83" s="924" t="s">
        <v>83</v>
      </c>
      <c r="C83" s="789"/>
      <c r="D83" s="789" t="s">
        <v>32</v>
      </c>
      <c r="E83" s="789">
        <v>26</v>
      </c>
      <c r="F83" s="789" t="s">
        <v>32</v>
      </c>
      <c r="G83" s="789" t="s">
        <v>139</v>
      </c>
      <c r="H83" s="789" t="s">
        <v>128</v>
      </c>
      <c r="I83" s="789" t="s">
        <v>129</v>
      </c>
      <c r="J83" s="789" t="s">
        <v>36</v>
      </c>
      <c r="K83" s="789" t="s">
        <v>36</v>
      </c>
      <c r="L83" s="789" t="s">
        <v>36</v>
      </c>
      <c r="M83" s="789" t="s">
        <v>36</v>
      </c>
      <c r="N83" s="789" t="s">
        <v>36</v>
      </c>
      <c r="O83" s="789"/>
      <c r="P83" s="789"/>
      <c r="Q83" s="789">
        <v>1</v>
      </c>
      <c r="R83" s="789">
        <v>1</v>
      </c>
      <c r="S83" s="789">
        <v>1</v>
      </c>
      <c r="T83" s="789" t="s">
        <v>36</v>
      </c>
      <c r="U83" s="789" t="s">
        <v>36</v>
      </c>
      <c r="V83" s="781" t="s">
        <v>80</v>
      </c>
      <c r="W83" s="781" t="s">
        <v>80</v>
      </c>
      <c r="X83" s="2838">
        <v>8</v>
      </c>
      <c r="Y83" s="2838">
        <v>8</v>
      </c>
      <c r="Z83" s="2838">
        <v>8</v>
      </c>
      <c r="AA83" s="2838">
        <v>8</v>
      </c>
      <c r="AB83" s="2838">
        <v>8</v>
      </c>
      <c r="AC83" s="789"/>
      <c r="AD83" s="789"/>
      <c r="AE83" s="789">
        <v>25</v>
      </c>
      <c r="AF83" s="789">
        <v>25</v>
      </c>
      <c r="AG83" s="975">
        <v>25</v>
      </c>
      <c r="AH83" s="1"/>
      <c r="AJ83" s="2838">
        <v>166.25</v>
      </c>
      <c r="AK83" s="2838">
        <v>9.25</v>
      </c>
      <c r="AL83" s="2838">
        <f t="shared" ref="AL83:AL88" si="9">IF(AJ83="","",SUM(AJ83:AK83))</f>
        <v>175.5</v>
      </c>
      <c r="AM83" s="2839">
        <f t="shared" ref="AM83:AM88" si="10">IF(AJ83="","",AL83-NormTid)</f>
        <v>15.169999999999987</v>
      </c>
      <c r="AN83" s="2839">
        <f t="shared" ref="AN83:AN88" si="11">IF(AM83="","",AM83)</f>
        <v>15.169999999999987</v>
      </c>
    </row>
    <row r="84" spans="1:40" ht="22.35" customHeight="1" thickBot="1" x14ac:dyDescent="0.25">
      <c r="A84" s="944"/>
      <c r="B84" s="927" t="s">
        <v>227</v>
      </c>
      <c r="C84" s="789"/>
      <c r="D84" s="781">
        <v>99</v>
      </c>
      <c r="E84" s="801">
        <v>99</v>
      </c>
      <c r="F84" s="801">
        <v>99</v>
      </c>
      <c r="G84" s="801" t="s">
        <v>36</v>
      </c>
      <c r="H84" s="930" t="s">
        <v>142</v>
      </c>
      <c r="I84" s="2847"/>
      <c r="J84" s="789" t="s">
        <v>36</v>
      </c>
      <c r="K84" s="2837" t="s">
        <v>32</v>
      </c>
      <c r="L84" s="789" t="s">
        <v>32</v>
      </c>
      <c r="M84" s="789" t="s">
        <v>36</v>
      </c>
      <c r="N84" s="789" t="s">
        <v>124</v>
      </c>
      <c r="O84" s="789" t="s">
        <v>122</v>
      </c>
      <c r="P84" s="789" t="s">
        <v>123</v>
      </c>
      <c r="Q84" s="789" t="s">
        <v>36</v>
      </c>
      <c r="R84" s="789" t="s">
        <v>36</v>
      </c>
      <c r="S84" s="789" t="s">
        <v>32</v>
      </c>
      <c r="T84" s="789">
        <v>1</v>
      </c>
      <c r="U84" s="789">
        <v>1</v>
      </c>
      <c r="V84" s="789"/>
      <c r="W84" s="789"/>
      <c r="X84" s="2837" t="s">
        <v>32</v>
      </c>
      <c r="Y84" s="2843" t="s">
        <v>32</v>
      </c>
      <c r="Z84" s="2837" t="s">
        <v>36</v>
      </c>
      <c r="AA84" s="789" t="s">
        <v>36</v>
      </c>
      <c r="AB84" s="789" t="s">
        <v>124</v>
      </c>
      <c r="AC84" s="789" t="s">
        <v>122</v>
      </c>
      <c r="AD84" s="789" t="s">
        <v>123</v>
      </c>
      <c r="AE84" s="789" t="s">
        <v>36</v>
      </c>
      <c r="AF84" s="789" t="s">
        <v>36</v>
      </c>
      <c r="AG84" s="975" t="s">
        <v>36</v>
      </c>
      <c r="AH84" s="1"/>
      <c r="AJ84" s="2838">
        <v>148.75</v>
      </c>
      <c r="AK84" s="2838">
        <v>6.25</v>
      </c>
      <c r="AL84" s="2838">
        <f t="shared" si="9"/>
        <v>155</v>
      </c>
      <c r="AM84" s="2839">
        <f t="shared" si="10"/>
        <v>-5.3300000000000125</v>
      </c>
      <c r="AN84" s="2839">
        <f t="shared" si="11"/>
        <v>-5.3300000000000125</v>
      </c>
    </row>
    <row r="85" spans="1:40" ht="22.35" customHeight="1" thickBot="1" x14ac:dyDescent="0.25">
      <c r="A85" s="944"/>
      <c r="B85" s="927" t="s">
        <v>226</v>
      </c>
      <c r="C85" s="789">
        <v>1</v>
      </c>
      <c r="D85" s="789">
        <v>1</v>
      </c>
      <c r="E85" s="789">
        <v>1</v>
      </c>
      <c r="F85" s="797">
        <v>1</v>
      </c>
      <c r="G85" s="797">
        <v>1</v>
      </c>
      <c r="H85" s="789"/>
      <c r="I85" s="789"/>
      <c r="J85" s="789" t="s">
        <v>118</v>
      </c>
      <c r="K85" s="789" t="s">
        <v>118</v>
      </c>
      <c r="L85" s="789" t="s">
        <v>118</v>
      </c>
      <c r="M85" s="789" t="s">
        <v>118</v>
      </c>
      <c r="N85" s="789" t="s">
        <v>118</v>
      </c>
      <c r="O85" s="797" t="s">
        <v>117</v>
      </c>
      <c r="P85" s="789" t="s">
        <v>117</v>
      </c>
      <c r="Q85" s="798" t="s">
        <v>36</v>
      </c>
      <c r="R85" s="798" t="s">
        <v>36</v>
      </c>
      <c r="S85" s="798" t="s">
        <v>36</v>
      </c>
      <c r="T85" s="798" t="s">
        <v>36</v>
      </c>
      <c r="U85" s="798" t="s">
        <v>36</v>
      </c>
      <c r="V85" s="798"/>
      <c r="W85" s="798"/>
      <c r="X85" s="798" t="s">
        <v>166</v>
      </c>
      <c r="Y85" s="798" t="s">
        <v>225</v>
      </c>
      <c r="Z85" s="798" t="s">
        <v>225</v>
      </c>
      <c r="AA85" s="798" t="s">
        <v>153</v>
      </c>
      <c r="AB85" s="798" t="s">
        <v>225</v>
      </c>
      <c r="AC85" s="2837" t="s">
        <v>0</v>
      </c>
      <c r="AD85" s="798"/>
      <c r="AE85" s="789" t="s">
        <v>225</v>
      </c>
      <c r="AF85" s="789" t="s">
        <v>225</v>
      </c>
      <c r="AG85" s="975" t="s">
        <v>225</v>
      </c>
      <c r="AH85" s="1"/>
      <c r="AJ85" s="2838">
        <v>161.75</v>
      </c>
      <c r="AK85" s="2838">
        <v>5.5</v>
      </c>
      <c r="AL85" s="2838">
        <f t="shared" si="9"/>
        <v>167.25</v>
      </c>
      <c r="AM85" s="2839">
        <f t="shared" si="10"/>
        <v>6.9199999999999875</v>
      </c>
      <c r="AN85" s="2839">
        <f t="shared" si="11"/>
        <v>6.9199999999999875</v>
      </c>
    </row>
    <row r="86" spans="1:40" ht="22.35" customHeight="1" thickBot="1" x14ac:dyDescent="0.25">
      <c r="A86" s="944"/>
      <c r="B86" s="870" t="s">
        <v>541</v>
      </c>
      <c r="C86" s="789"/>
      <c r="D86" s="789" t="s">
        <v>32</v>
      </c>
      <c r="E86" s="795">
        <v>69</v>
      </c>
      <c r="F86" s="795">
        <v>69</v>
      </c>
      <c r="G86" s="2942">
        <v>89</v>
      </c>
      <c r="H86" s="789"/>
      <c r="I86" s="789"/>
      <c r="J86" s="796">
        <v>9</v>
      </c>
      <c r="K86" s="796">
        <v>9</v>
      </c>
      <c r="L86" s="796">
        <v>9</v>
      </c>
      <c r="M86" s="796">
        <v>9</v>
      </c>
      <c r="N86" s="796">
        <v>9</v>
      </c>
      <c r="O86" s="2943" t="s">
        <v>75</v>
      </c>
      <c r="P86" s="2943" t="s">
        <v>75</v>
      </c>
      <c r="Q86" s="798" t="s">
        <v>36</v>
      </c>
      <c r="R86" s="798" t="s">
        <v>36</v>
      </c>
      <c r="S86" s="798" t="s">
        <v>36</v>
      </c>
      <c r="T86" s="798" t="s">
        <v>36</v>
      </c>
      <c r="U86" s="798" t="s">
        <v>36</v>
      </c>
      <c r="V86" s="1957" t="s">
        <v>0</v>
      </c>
      <c r="W86" s="798"/>
      <c r="X86" s="796">
        <v>9</v>
      </c>
      <c r="Y86" s="796">
        <v>9</v>
      </c>
      <c r="Z86" s="789" t="s">
        <v>36</v>
      </c>
      <c r="AA86" s="2837" t="s">
        <v>32</v>
      </c>
      <c r="AB86" s="789" t="s">
        <v>146</v>
      </c>
      <c r="AC86" s="2834" t="s">
        <v>0</v>
      </c>
      <c r="AD86" s="2834" t="s">
        <v>0</v>
      </c>
      <c r="AE86" s="795" t="s">
        <v>146</v>
      </c>
      <c r="AF86" s="795" t="s">
        <v>146</v>
      </c>
      <c r="AG86" s="795" t="s">
        <v>146</v>
      </c>
      <c r="AH86" s="1"/>
      <c r="AJ86" s="2838">
        <v>139.25</v>
      </c>
      <c r="AK86" s="2838">
        <v>6</v>
      </c>
      <c r="AL86" s="2838">
        <f>IF(AJ86="","",SUM(AJ86:AK86))</f>
        <v>145.25</v>
      </c>
      <c r="AM86" s="2839">
        <f t="shared" si="10"/>
        <v>-15.080000000000013</v>
      </c>
      <c r="AN86" s="2839">
        <f t="shared" si="11"/>
        <v>-15.080000000000013</v>
      </c>
    </row>
    <row r="87" spans="1:40" ht="22.35" customHeight="1" x14ac:dyDescent="0.2">
      <c r="A87" s="944"/>
      <c r="B87" s="70" t="s">
        <v>542</v>
      </c>
      <c r="C87" s="789"/>
      <c r="D87" s="789" t="s">
        <v>32</v>
      </c>
      <c r="E87" s="795" t="s">
        <v>163</v>
      </c>
      <c r="F87" s="795" t="s">
        <v>163</v>
      </c>
      <c r="G87" s="795" t="s">
        <v>163</v>
      </c>
      <c r="H87" s="789"/>
      <c r="I87" s="789"/>
      <c r="J87" s="795">
        <v>26</v>
      </c>
      <c r="K87" s="795">
        <v>26</v>
      </c>
      <c r="L87" s="795">
        <v>26</v>
      </c>
      <c r="M87" s="795">
        <v>26</v>
      </c>
      <c r="N87" s="795">
        <v>26</v>
      </c>
      <c r="O87" s="797"/>
      <c r="P87" s="789"/>
      <c r="Q87" s="798">
        <v>26</v>
      </c>
      <c r="R87" s="2063" t="s">
        <v>32</v>
      </c>
      <c r="S87" s="2063" t="s">
        <v>32</v>
      </c>
      <c r="T87" s="2063" t="s">
        <v>32</v>
      </c>
      <c r="U87" s="306" t="s">
        <v>32</v>
      </c>
      <c r="V87" s="798"/>
      <c r="W87" s="798"/>
      <c r="X87" s="795">
        <v>7</v>
      </c>
      <c r="Y87" s="795">
        <v>7</v>
      </c>
      <c r="Z87" s="795">
        <v>7</v>
      </c>
      <c r="AA87" s="795">
        <v>7</v>
      </c>
      <c r="AB87" s="795">
        <v>7</v>
      </c>
      <c r="AC87" s="2944" t="s">
        <v>82</v>
      </c>
      <c r="AD87" s="2944" t="s">
        <v>84</v>
      </c>
      <c r="AE87" s="789" t="s">
        <v>36</v>
      </c>
      <c r="AF87" s="789" t="s">
        <v>36</v>
      </c>
      <c r="AG87" s="789" t="s">
        <v>36</v>
      </c>
      <c r="AH87" s="1"/>
      <c r="AJ87" s="2838">
        <v>166</v>
      </c>
      <c r="AK87" s="2838">
        <v>8.25</v>
      </c>
      <c r="AL87" s="2838">
        <f>IF(AJ87="","",SUM(AJ87:AK87))</f>
        <v>174.25</v>
      </c>
      <c r="AM87" s="2839">
        <f t="shared" si="10"/>
        <v>13.919999999999987</v>
      </c>
      <c r="AN87" s="2839">
        <f t="shared" si="11"/>
        <v>13.919999999999987</v>
      </c>
    </row>
    <row r="88" spans="1:40" ht="22.35" customHeight="1" thickBot="1" x14ac:dyDescent="0.25">
      <c r="A88" s="944"/>
      <c r="B88" s="2844" t="s">
        <v>316</v>
      </c>
      <c r="C88" s="789"/>
      <c r="D88" s="789" t="s">
        <v>146</v>
      </c>
      <c r="E88" s="789" t="s">
        <v>146</v>
      </c>
      <c r="F88" s="789" t="s">
        <v>146</v>
      </c>
      <c r="G88" s="789" t="s">
        <v>146</v>
      </c>
      <c r="H88" s="789"/>
      <c r="I88" s="789"/>
      <c r="J88" s="789" t="s">
        <v>146</v>
      </c>
      <c r="K88" s="789" t="s">
        <v>146</v>
      </c>
      <c r="L88" s="789" t="s">
        <v>146</v>
      </c>
      <c r="M88" s="789" t="s">
        <v>146</v>
      </c>
      <c r="N88" s="789" t="s">
        <v>146</v>
      </c>
      <c r="O88" s="797"/>
      <c r="P88" s="789"/>
      <c r="Q88" s="789" t="s">
        <v>146</v>
      </c>
      <c r="R88" s="789" t="s">
        <v>146</v>
      </c>
      <c r="S88" s="789" t="s">
        <v>146</v>
      </c>
      <c r="T88" s="789" t="s">
        <v>146</v>
      </c>
      <c r="U88" s="789" t="s">
        <v>146</v>
      </c>
      <c r="V88" s="798"/>
      <c r="W88" s="798"/>
      <c r="X88" s="789" t="s">
        <v>146</v>
      </c>
      <c r="Y88" s="789" t="s">
        <v>146</v>
      </c>
      <c r="Z88" s="789" t="s">
        <v>146</v>
      </c>
      <c r="AA88" s="789" t="s">
        <v>146</v>
      </c>
      <c r="AB88" s="789" t="s">
        <v>146</v>
      </c>
      <c r="AC88" s="798"/>
      <c r="AD88" s="798"/>
      <c r="AE88" s="789" t="s">
        <v>146</v>
      </c>
      <c r="AF88" s="789" t="s">
        <v>146</v>
      </c>
      <c r="AG88" s="975" t="s">
        <v>146</v>
      </c>
      <c r="AH88" s="1"/>
      <c r="AJ88" s="2838">
        <v>170.5</v>
      </c>
      <c r="AK88" s="2838"/>
      <c r="AL88" s="2838">
        <f t="shared" si="9"/>
        <v>170.5</v>
      </c>
      <c r="AM88" s="2839">
        <f t="shared" si="10"/>
        <v>10.169999999999987</v>
      </c>
      <c r="AN88" s="2839">
        <f t="shared" si="11"/>
        <v>10.169999999999987</v>
      </c>
    </row>
    <row r="89" spans="1:40" ht="22.35" customHeight="1" thickBot="1" x14ac:dyDescent="0.25">
      <c r="A89" s="293"/>
      <c r="B89" s="294" t="s">
        <v>177</v>
      </c>
      <c r="C89" s="296">
        <v>1</v>
      </c>
      <c r="D89" s="295">
        <v>2</v>
      </c>
      <c r="E89" s="295">
        <v>3</v>
      </c>
      <c r="F89" s="295">
        <v>4</v>
      </c>
      <c r="G89" s="295">
        <v>5</v>
      </c>
      <c r="H89" s="296">
        <v>6</v>
      </c>
      <c r="I89" s="296">
        <v>7</v>
      </c>
      <c r="J89" s="295">
        <v>8</v>
      </c>
      <c r="K89" s="295">
        <v>9</v>
      </c>
      <c r="L89" s="295">
        <v>10</v>
      </c>
      <c r="M89" s="295">
        <v>11</v>
      </c>
      <c r="N89" s="295">
        <v>12</v>
      </c>
      <c r="O89" s="296">
        <v>13</v>
      </c>
      <c r="P89" s="296">
        <v>14</v>
      </c>
      <c r="Q89" s="295">
        <v>15</v>
      </c>
      <c r="R89" s="295">
        <v>16</v>
      </c>
      <c r="S89" s="295">
        <v>17</v>
      </c>
      <c r="T89" s="295">
        <v>18</v>
      </c>
      <c r="U89" s="295">
        <v>19</v>
      </c>
      <c r="V89" s="296">
        <v>20</v>
      </c>
      <c r="W89" s="296">
        <v>21</v>
      </c>
      <c r="X89" s="295">
        <v>22</v>
      </c>
      <c r="Y89" s="295">
        <v>23</v>
      </c>
      <c r="Z89" s="295">
        <v>24</v>
      </c>
      <c r="AA89" s="295">
        <v>25</v>
      </c>
      <c r="AB89" s="295">
        <v>26</v>
      </c>
      <c r="AC89" s="296">
        <v>27</v>
      </c>
      <c r="AD89" s="296">
        <v>28</v>
      </c>
      <c r="AE89" s="295">
        <v>29</v>
      </c>
      <c r="AF89" s="295">
        <v>30</v>
      </c>
      <c r="AG89" s="298">
        <v>31</v>
      </c>
      <c r="AH89" s="1"/>
      <c r="AJ89" s="2838"/>
      <c r="AK89" s="2838" t="s">
        <v>0</v>
      </c>
      <c r="AL89" s="2838"/>
      <c r="AM89" s="2839"/>
      <c r="AN89" s="2839"/>
    </row>
    <row r="90" spans="1:40" ht="22.35" customHeight="1" x14ac:dyDescent="0.2">
      <c r="A90" s="2478"/>
      <c r="B90" s="254" t="s">
        <v>473</v>
      </c>
      <c r="C90" s="2892" t="s">
        <v>36</v>
      </c>
      <c r="D90" s="2892" t="s">
        <v>36</v>
      </c>
      <c r="E90" s="2945" t="s">
        <v>36</v>
      </c>
      <c r="F90" s="2808" t="s">
        <v>36</v>
      </c>
      <c r="G90" s="2813" t="s">
        <v>36</v>
      </c>
      <c r="H90" s="2813" t="s">
        <v>0</v>
      </c>
      <c r="I90" s="2813" t="s">
        <v>0</v>
      </c>
      <c r="J90" s="789">
        <v>26</v>
      </c>
      <c r="K90" s="789">
        <v>26</v>
      </c>
      <c r="L90" s="789">
        <v>26</v>
      </c>
      <c r="M90" s="789">
        <v>26</v>
      </c>
      <c r="N90" s="789">
        <v>26</v>
      </c>
      <c r="O90" s="2813"/>
      <c r="P90" s="2813"/>
      <c r="Q90" s="2846">
        <v>22</v>
      </c>
      <c r="R90" s="2846">
        <v>22</v>
      </c>
      <c r="S90" s="2846">
        <v>22</v>
      </c>
      <c r="T90" s="2846">
        <v>22</v>
      </c>
      <c r="U90" s="2846">
        <v>22</v>
      </c>
      <c r="V90" s="2846">
        <v>22</v>
      </c>
      <c r="W90" s="2946">
        <v>22</v>
      </c>
      <c r="X90" s="2892" t="s">
        <v>36</v>
      </c>
      <c r="Y90" s="2892" t="s">
        <v>36</v>
      </c>
      <c r="Z90" s="2892" t="s">
        <v>36</v>
      </c>
      <c r="AA90" s="2892" t="s">
        <v>36</v>
      </c>
      <c r="AB90" s="2892" t="s">
        <v>36</v>
      </c>
      <c r="AC90" s="2892"/>
      <c r="AD90" s="2892"/>
      <c r="AE90" s="2892" t="s">
        <v>543</v>
      </c>
      <c r="AF90" s="2892" t="s">
        <v>543</v>
      </c>
      <c r="AG90" s="2895" t="s">
        <v>543</v>
      </c>
      <c r="AH90" s="1"/>
      <c r="AJ90" s="2838">
        <v>142.15</v>
      </c>
      <c r="AK90" s="2838"/>
      <c r="AL90" s="2838">
        <f t="shared" si="2"/>
        <v>142.15</v>
      </c>
      <c r="AM90" s="2839">
        <f t="shared" ref="AM90:AM97" si="12">IF(AJ90="","",AL90-AJ90)</f>
        <v>0</v>
      </c>
      <c r="AN90" s="2839">
        <f t="shared" si="3"/>
        <v>0</v>
      </c>
    </row>
    <row r="91" spans="1:40" ht="22.35" customHeight="1" x14ac:dyDescent="0.2">
      <c r="A91" s="944"/>
      <c r="B91" s="870"/>
      <c r="C91" s="789"/>
      <c r="D91" s="789" t="s">
        <v>32</v>
      </c>
      <c r="E91" s="789" t="s">
        <v>32</v>
      </c>
      <c r="F91" s="789" t="s">
        <v>32</v>
      </c>
      <c r="G91" s="789" t="s">
        <v>32</v>
      </c>
      <c r="H91" s="789"/>
      <c r="I91" s="789"/>
      <c r="J91" s="789" t="s">
        <v>32</v>
      </c>
      <c r="K91" s="789" t="s">
        <v>32</v>
      </c>
      <c r="L91" s="789" t="s">
        <v>32</v>
      </c>
      <c r="M91" s="789" t="s">
        <v>32</v>
      </c>
      <c r="N91" s="789" t="s">
        <v>32</v>
      </c>
      <c r="O91" s="789"/>
      <c r="P91" s="789"/>
      <c r="Q91" s="789" t="s">
        <v>32</v>
      </c>
      <c r="R91" s="789" t="s">
        <v>32</v>
      </c>
      <c r="S91" s="789" t="s">
        <v>32</v>
      </c>
      <c r="T91" s="789" t="s">
        <v>32</v>
      </c>
      <c r="U91" s="789" t="s">
        <v>32</v>
      </c>
      <c r="V91" s="789"/>
      <c r="W91" s="789"/>
      <c r="X91" s="789" t="s">
        <v>32</v>
      </c>
      <c r="Y91" s="789" t="s">
        <v>32</v>
      </c>
      <c r="Z91" s="789" t="s">
        <v>32</v>
      </c>
      <c r="AA91" s="789" t="s">
        <v>32</v>
      </c>
      <c r="AB91" s="789" t="s">
        <v>32</v>
      </c>
      <c r="AC91" s="789"/>
      <c r="AD91" s="789"/>
      <c r="AE91" s="789" t="s">
        <v>32</v>
      </c>
      <c r="AF91" s="789" t="s">
        <v>32</v>
      </c>
      <c r="AG91" s="975" t="s">
        <v>32</v>
      </c>
      <c r="AH91" s="1"/>
      <c r="AJ91" s="2838">
        <f>$AJ$12</f>
        <v>160.33000000000001</v>
      </c>
      <c r="AK91" s="2838"/>
      <c r="AL91" s="2838">
        <f t="shared" si="2"/>
        <v>160.33000000000001</v>
      </c>
      <c r="AM91" s="2839">
        <f t="shared" si="12"/>
        <v>0</v>
      </c>
      <c r="AN91" s="2839">
        <f t="shared" si="3"/>
        <v>0</v>
      </c>
    </row>
    <row r="92" spans="1:40" ht="22.35" customHeight="1" x14ac:dyDescent="0.2">
      <c r="A92" s="944"/>
      <c r="B92" s="1322"/>
      <c r="C92" s="789"/>
      <c r="D92" s="789" t="s">
        <v>32</v>
      </c>
      <c r="E92" s="789" t="s">
        <v>32</v>
      </c>
      <c r="F92" s="789" t="s">
        <v>32</v>
      </c>
      <c r="G92" s="789" t="s">
        <v>32</v>
      </c>
      <c r="H92" s="789"/>
      <c r="I92" s="789"/>
      <c r="J92" s="789" t="s">
        <v>32</v>
      </c>
      <c r="K92" s="789" t="s">
        <v>32</v>
      </c>
      <c r="L92" s="789" t="s">
        <v>32</v>
      </c>
      <c r="M92" s="789" t="s">
        <v>32</v>
      </c>
      <c r="N92" s="789" t="s">
        <v>32</v>
      </c>
      <c r="O92" s="789"/>
      <c r="P92" s="789"/>
      <c r="Q92" s="789" t="s">
        <v>32</v>
      </c>
      <c r="R92" s="789" t="s">
        <v>32</v>
      </c>
      <c r="S92" s="789" t="s">
        <v>32</v>
      </c>
      <c r="T92" s="789" t="s">
        <v>32</v>
      </c>
      <c r="U92" s="789" t="s">
        <v>32</v>
      </c>
      <c r="V92" s="789"/>
      <c r="W92" s="789"/>
      <c r="X92" s="789" t="s">
        <v>32</v>
      </c>
      <c r="Y92" s="789" t="s">
        <v>32</v>
      </c>
      <c r="Z92" s="789" t="s">
        <v>32</v>
      </c>
      <c r="AA92" s="789" t="s">
        <v>32</v>
      </c>
      <c r="AB92" s="789" t="s">
        <v>32</v>
      </c>
      <c r="AC92" s="789"/>
      <c r="AD92" s="789"/>
      <c r="AE92" s="789" t="s">
        <v>32</v>
      </c>
      <c r="AF92" s="789" t="s">
        <v>32</v>
      </c>
      <c r="AG92" s="975" t="s">
        <v>32</v>
      </c>
      <c r="AH92" s="1"/>
      <c r="AJ92" s="2838">
        <f t="shared" si="4"/>
        <v>160.33000000000001</v>
      </c>
      <c r="AK92" s="2838"/>
      <c r="AL92" s="2838">
        <f t="shared" si="2"/>
        <v>160.33000000000001</v>
      </c>
      <c r="AM92" s="2839">
        <f t="shared" si="12"/>
        <v>0</v>
      </c>
      <c r="AN92" s="2839">
        <f t="shared" si="3"/>
        <v>0</v>
      </c>
    </row>
    <row r="93" spans="1:40" ht="22.35" customHeight="1" x14ac:dyDescent="0.2">
      <c r="A93" s="944"/>
      <c r="B93" s="2838"/>
      <c r="C93" s="483"/>
      <c r="D93" s="483"/>
      <c r="E93" s="493"/>
      <c r="F93" s="483"/>
      <c r="G93" s="483"/>
      <c r="H93" s="483"/>
      <c r="I93" s="483"/>
      <c r="J93" s="483"/>
      <c r="K93" s="483"/>
      <c r="L93" s="483"/>
      <c r="M93" s="483"/>
      <c r="N93" s="483"/>
      <c r="O93" s="501"/>
      <c r="P93" s="501"/>
      <c r="Q93" s="501"/>
      <c r="R93" s="501"/>
      <c r="S93" s="501"/>
      <c r="T93" s="501"/>
      <c r="U93" s="501"/>
      <c r="V93" s="501"/>
      <c r="W93" s="483"/>
      <c r="X93" s="483"/>
      <c r="Y93" s="483"/>
      <c r="Z93" s="483"/>
      <c r="AA93" s="483"/>
      <c r="AB93" s="483"/>
      <c r="AC93" s="483"/>
      <c r="AD93" s="493"/>
      <c r="AE93" s="483"/>
      <c r="AF93" s="483"/>
      <c r="AG93" s="2947"/>
      <c r="AH93" s="1"/>
      <c r="AJ93" s="2838">
        <f t="shared" si="4"/>
        <v>160.33000000000001</v>
      </c>
      <c r="AK93" s="2838"/>
      <c r="AL93" s="2838">
        <f t="shared" si="2"/>
        <v>160.33000000000001</v>
      </c>
      <c r="AM93" s="2839">
        <f t="shared" si="12"/>
        <v>0</v>
      </c>
      <c r="AN93" s="2839">
        <f t="shared" si="3"/>
        <v>0</v>
      </c>
    </row>
    <row r="94" spans="1:40" ht="22.35" customHeight="1" x14ac:dyDescent="0.2">
      <c r="A94" s="944"/>
      <c r="B94" s="1045"/>
      <c r="C94" s="2838"/>
      <c r="D94" s="2838"/>
      <c r="E94" s="2838"/>
      <c r="F94" s="2838"/>
      <c r="G94" s="2838"/>
      <c r="H94" s="2838"/>
      <c r="I94" s="2838"/>
      <c r="J94" s="2838"/>
      <c r="K94" s="2838"/>
      <c r="L94" s="2838"/>
      <c r="M94" s="2838"/>
      <c r="N94" s="2838"/>
      <c r="O94" s="2838"/>
      <c r="P94" s="2838"/>
      <c r="Q94" s="2838"/>
      <c r="R94" s="2838"/>
      <c r="S94" s="2838"/>
      <c r="T94" s="2838"/>
      <c r="U94" s="2838"/>
      <c r="V94" s="2838"/>
      <c r="W94" s="2838"/>
      <c r="X94" s="2838"/>
      <c r="Y94" s="2838"/>
      <c r="Z94" s="2838"/>
      <c r="AA94" s="2838"/>
      <c r="AB94" s="2838"/>
      <c r="AC94" s="2838"/>
      <c r="AD94" s="2838"/>
      <c r="AE94" s="2838"/>
      <c r="AF94" s="2838"/>
      <c r="AG94" s="1324"/>
      <c r="AH94" s="1"/>
      <c r="AJ94" s="2838">
        <f t="shared" si="4"/>
        <v>160.33000000000001</v>
      </c>
      <c r="AK94" s="2838"/>
      <c r="AL94" s="2838">
        <f t="shared" si="2"/>
        <v>160.33000000000001</v>
      </c>
      <c r="AM94" s="2839">
        <f t="shared" si="12"/>
        <v>0</v>
      </c>
      <c r="AN94" s="2839">
        <f t="shared" si="3"/>
        <v>0</v>
      </c>
    </row>
    <row r="95" spans="1:40" ht="22.35" customHeight="1" x14ac:dyDescent="0.2">
      <c r="A95" s="944"/>
      <c r="B95" s="870" t="s">
        <v>0</v>
      </c>
      <c r="C95" s="2451"/>
      <c r="D95" s="2451"/>
      <c r="E95" s="2451"/>
      <c r="F95" s="2948"/>
      <c r="G95" s="2948"/>
      <c r="H95" s="2484"/>
      <c r="I95" s="2484"/>
      <c r="J95" s="2484"/>
      <c r="K95" s="2484"/>
      <c r="L95" s="2484"/>
      <c r="M95" s="2484"/>
      <c r="N95" s="2484"/>
      <c r="O95" s="2484"/>
      <c r="P95" s="2484"/>
      <c r="Q95" s="2484"/>
      <c r="R95" s="2484"/>
      <c r="S95" s="2484"/>
      <c r="T95" s="2484"/>
      <c r="U95" s="2484"/>
      <c r="V95" s="2484"/>
      <c r="W95" s="2484"/>
      <c r="X95" s="2484"/>
      <c r="Y95" s="2484"/>
      <c r="Z95" s="2484"/>
      <c r="AA95" s="2484"/>
      <c r="AB95" s="2484"/>
      <c r="AC95" s="2484"/>
      <c r="AD95" s="2484"/>
      <c r="AE95" s="2484"/>
      <c r="AF95" s="2484"/>
      <c r="AG95" s="2949"/>
      <c r="AH95" s="1"/>
      <c r="AJ95" s="2838">
        <f t="shared" si="4"/>
        <v>160.33000000000001</v>
      </c>
      <c r="AK95" s="2838"/>
      <c r="AL95" s="2838">
        <f t="shared" si="2"/>
        <v>160.33000000000001</v>
      </c>
      <c r="AM95" s="2839">
        <f t="shared" si="12"/>
        <v>0</v>
      </c>
      <c r="AN95" s="2839">
        <f t="shared" si="3"/>
        <v>0</v>
      </c>
    </row>
    <row r="96" spans="1:40" ht="22.35" customHeight="1" x14ac:dyDescent="0.2">
      <c r="A96" s="944"/>
      <c r="B96" s="870" t="s">
        <v>0</v>
      </c>
      <c r="C96" s="789"/>
      <c r="D96" s="789"/>
      <c r="E96" s="789"/>
      <c r="F96" s="1325"/>
      <c r="G96" s="1325"/>
      <c r="H96" s="779"/>
      <c r="I96" s="779"/>
      <c r="J96" s="779"/>
      <c r="K96" s="779"/>
      <c r="L96" s="779"/>
      <c r="M96" s="779"/>
      <c r="N96" s="779"/>
      <c r="O96" s="779"/>
      <c r="P96" s="779"/>
      <c r="Q96" s="779"/>
      <c r="R96" s="779"/>
      <c r="S96" s="779"/>
      <c r="T96" s="779"/>
      <c r="U96" s="779"/>
      <c r="V96" s="779"/>
      <c r="W96" s="779"/>
      <c r="X96" s="779"/>
      <c r="Y96" s="779"/>
      <c r="Z96" s="779"/>
      <c r="AA96" s="779"/>
      <c r="AB96" s="779"/>
      <c r="AC96" s="779"/>
      <c r="AD96" s="779"/>
      <c r="AE96" s="779"/>
      <c r="AF96" s="779"/>
      <c r="AG96" s="975"/>
      <c r="AH96" s="1"/>
      <c r="AJ96" s="2838">
        <f>$AJ$12</f>
        <v>160.33000000000001</v>
      </c>
      <c r="AK96" s="2838"/>
      <c r="AL96" s="2838">
        <f t="shared" si="2"/>
        <v>160.33000000000001</v>
      </c>
      <c r="AM96" s="2839">
        <f t="shared" si="12"/>
        <v>0</v>
      </c>
      <c r="AN96" s="2839">
        <f t="shared" si="3"/>
        <v>0</v>
      </c>
    </row>
    <row r="97" spans="1:40" ht="22.35" customHeight="1" thickBot="1" x14ac:dyDescent="0.25">
      <c r="A97" s="944"/>
      <c r="B97" s="870" t="s">
        <v>0</v>
      </c>
      <c r="C97" s="789"/>
      <c r="D97" s="789"/>
      <c r="E97" s="789"/>
      <c r="F97" s="1325"/>
      <c r="G97" s="1325"/>
      <c r="H97" s="779"/>
      <c r="I97" s="779"/>
      <c r="J97" s="779"/>
      <c r="K97" s="779"/>
      <c r="L97" s="779"/>
      <c r="M97" s="779"/>
      <c r="N97" s="779"/>
      <c r="O97" s="779"/>
      <c r="P97" s="779"/>
      <c r="Q97" s="779"/>
      <c r="R97" s="779"/>
      <c r="S97" s="779"/>
      <c r="T97" s="779"/>
      <c r="U97" s="779"/>
      <c r="V97" s="779"/>
      <c r="W97" s="779"/>
      <c r="X97" s="779"/>
      <c r="Y97" s="779"/>
      <c r="Z97" s="779"/>
      <c r="AA97" s="779"/>
      <c r="AB97" s="779"/>
      <c r="AC97" s="779"/>
      <c r="AD97" s="779"/>
      <c r="AE97" s="779"/>
      <c r="AF97" s="779"/>
      <c r="AG97" s="975"/>
      <c r="AH97" s="1"/>
      <c r="AJ97" s="2838">
        <f t="shared" si="4"/>
        <v>160.33000000000001</v>
      </c>
      <c r="AK97" s="2838"/>
      <c r="AL97" s="2838">
        <f t="shared" si="2"/>
        <v>160.33000000000001</v>
      </c>
      <c r="AM97" s="2839">
        <f t="shared" si="12"/>
        <v>0</v>
      </c>
      <c r="AN97" s="2839">
        <f t="shared" si="3"/>
        <v>0</v>
      </c>
    </row>
    <row r="98" spans="1:40" ht="22.35" customHeight="1" thickBot="1" x14ac:dyDescent="0.25">
      <c r="A98" s="42"/>
      <c r="B98" s="2274" t="s">
        <v>178</v>
      </c>
      <c r="C98" s="2275">
        <v>1</v>
      </c>
      <c r="D98" s="2268">
        <v>2</v>
      </c>
      <c r="E98" s="2268">
        <v>3</v>
      </c>
      <c r="F98" s="2268">
        <v>4</v>
      </c>
      <c r="G98" s="2268">
        <v>5</v>
      </c>
      <c r="H98" s="2275">
        <v>6</v>
      </c>
      <c r="I98" s="2275">
        <v>7</v>
      </c>
      <c r="J98" s="2268">
        <v>8</v>
      </c>
      <c r="K98" s="2268">
        <v>9</v>
      </c>
      <c r="L98" s="2268">
        <v>10</v>
      </c>
      <c r="M98" s="2268">
        <v>11</v>
      </c>
      <c r="N98" s="2268">
        <v>12</v>
      </c>
      <c r="O98" s="2275">
        <v>13</v>
      </c>
      <c r="P98" s="2275">
        <v>14</v>
      </c>
      <c r="Q98" s="2268">
        <v>15</v>
      </c>
      <c r="R98" s="2268">
        <v>16</v>
      </c>
      <c r="S98" s="2268">
        <v>17</v>
      </c>
      <c r="T98" s="2268">
        <v>18</v>
      </c>
      <c r="U98" s="2268">
        <v>19</v>
      </c>
      <c r="V98" s="2275">
        <v>20</v>
      </c>
      <c r="W98" s="2275">
        <v>21</v>
      </c>
      <c r="X98" s="2268">
        <v>22</v>
      </c>
      <c r="Y98" s="2268">
        <v>23</v>
      </c>
      <c r="Z98" s="2268">
        <v>24</v>
      </c>
      <c r="AA98" s="2268">
        <v>25</v>
      </c>
      <c r="AB98" s="2268">
        <v>26</v>
      </c>
      <c r="AC98" s="2275">
        <v>27</v>
      </c>
      <c r="AD98" s="2275">
        <v>28</v>
      </c>
      <c r="AE98" s="2268">
        <v>29</v>
      </c>
      <c r="AF98" s="2268">
        <v>30</v>
      </c>
      <c r="AG98" s="2950">
        <v>31</v>
      </c>
      <c r="AH98" s="1"/>
      <c r="AJ98" s="344"/>
      <c r="AK98" s="344"/>
      <c r="AL98" s="344"/>
      <c r="AM98" s="345"/>
      <c r="AN98" s="345"/>
    </row>
    <row r="99" spans="1:40" ht="22.35" customHeight="1" thickBot="1" x14ac:dyDescent="0.25">
      <c r="A99" s="2951"/>
      <c r="B99" s="2800" t="s">
        <v>179</v>
      </c>
      <c r="C99" s="2892" t="s">
        <v>36</v>
      </c>
      <c r="D99" s="2892" t="s">
        <v>36</v>
      </c>
      <c r="E99" s="2892" t="s">
        <v>36</v>
      </c>
      <c r="F99" s="2808" t="s">
        <v>36</v>
      </c>
      <c r="G99" s="2813" t="s">
        <v>36</v>
      </c>
      <c r="H99" s="2813" t="s">
        <v>84</v>
      </c>
      <c r="I99" s="2813" t="s">
        <v>84</v>
      </c>
      <c r="J99" s="2813">
        <v>7</v>
      </c>
      <c r="K99" s="2813">
        <v>7</v>
      </c>
      <c r="L99" s="2813">
        <v>7</v>
      </c>
      <c r="M99" s="2952">
        <v>11</v>
      </c>
      <c r="N99" s="2813">
        <v>11</v>
      </c>
      <c r="O99" s="2813"/>
      <c r="P99" s="2813"/>
      <c r="Q99" s="2813">
        <v>4</v>
      </c>
      <c r="R99" s="2813">
        <v>4</v>
      </c>
      <c r="S99" s="2813">
        <v>4</v>
      </c>
      <c r="T99" s="2808" t="s">
        <v>36</v>
      </c>
      <c r="U99" s="2813">
        <v>69</v>
      </c>
      <c r="V99" s="2813"/>
      <c r="W99" s="2808"/>
      <c r="X99" s="2892">
        <v>3</v>
      </c>
      <c r="Y99" s="2811">
        <v>3</v>
      </c>
      <c r="Z99" s="2892">
        <v>3</v>
      </c>
      <c r="AA99" s="2808" t="s">
        <v>36</v>
      </c>
      <c r="AB99" s="2892">
        <v>3</v>
      </c>
      <c r="AC99" s="2892"/>
      <c r="AD99" s="2892"/>
      <c r="AE99" s="2892">
        <v>11</v>
      </c>
      <c r="AF99" s="2892">
        <v>11</v>
      </c>
      <c r="AG99" s="2895" t="s">
        <v>36</v>
      </c>
      <c r="AH99" s="1"/>
      <c r="AJ99" s="124"/>
      <c r="AK99" s="124"/>
      <c r="AL99" s="124"/>
      <c r="AM99" s="217"/>
      <c r="AN99" s="217"/>
    </row>
    <row r="100" spans="1:40" ht="22.35" customHeight="1" x14ac:dyDescent="0.2">
      <c r="A100" s="2953"/>
      <c r="B100" s="2807" t="s">
        <v>180</v>
      </c>
      <c r="C100" s="2892">
        <v>10</v>
      </c>
      <c r="D100" s="2892">
        <v>10</v>
      </c>
      <c r="E100" s="2892" t="s">
        <v>36</v>
      </c>
      <c r="F100" s="2808" t="s">
        <v>36</v>
      </c>
      <c r="G100" s="2892">
        <v>10</v>
      </c>
      <c r="H100" s="2892" t="s">
        <v>76</v>
      </c>
      <c r="I100" s="2892" t="s">
        <v>76</v>
      </c>
      <c r="J100" s="2892" t="s">
        <v>36</v>
      </c>
      <c r="K100" s="2892" t="s">
        <v>36</v>
      </c>
      <c r="L100" s="2892" t="s">
        <v>36</v>
      </c>
      <c r="M100" s="2808" t="s">
        <v>36</v>
      </c>
      <c r="N100" s="2892" t="s">
        <v>36</v>
      </c>
      <c r="O100" s="2892" t="s">
        <v>84</v>
      </c>
      <c r="P100" s="2892" t="s">
        <v>84</v>
      </c>
      <c r="Q100" s="2811">
        <v>7</v>
      </c>
      <c r="R100" s="2892">
        <v>7</v>
      </c>
      <c r="S100" s="2892">
        <v>7</v>
      </c>
      <c r="T100" s="2808" t="s">
        <v>36</v>
      </c>
      <c r="U100" s="2892">
        <v>7</v>
      </c>
      <c r="V100" s="2892"/>
      <c r="W100" s="2892"/>
      <c r="X100" s="2954">
        <v>4</v>
      </c>
      <c r="Y100" s="2954">
        <v>4</v>
      </c>
      <c r="Z100" s="2954">
        <v>4</v>
      </c>
      <c r="AA100" s="2808" t="s">
        <v>36</v>
      </c>
      <c r="AB100" s="2954">
        <v>4</v>
      </c>
      <c r="AC100" s="2954"/>
      <c r="AD100" s="2954"/>
      <c r="AE100" s="2808">
        <v>3</v>
      </c>
      <c r="AF100" s="2808">
        <v>3</v>
      </c>
      <c r="AG100" s="2736">
        <v>3</v>
      </c>
      <c r="AH100" s="1"/>
      <c r="AJ100" s="124"/>
      <c r="AK100" s="124"/>
      <c r="AL100" s="124"/>
      <c r="AM100" s="124"/>
      <c r="AN100" s="124"/>
    </row>
    <row r="101" spans="1:40" ht="22.35" customHeight="1" x14ac:dyDescent="0.2">
      <c r="A101" s="2953"/>
      <c r="B101" s="2807" t="s">
        <v>0</v>
      </c>
      <c r="C101" s="2811"/>
      <c r="D101" s="2811" t="s">
        <v>32</v>
      </c>
      <c r="E101" s="2811" t="s">
        <v>32</v>
      </c>
      <c r="F101" s="2811" t="s">
        <v>32</v>
      </c>
      <c r="G101" s="2811" t="s">
        <v>32</v>
      </c>
      <c r="H101" s="2811"/>
      <c r="I101" s="2811"/>
      <c r="J101" s="2811" t="s">
        <v>32</v>
      </c>
      <c r="K101" s="2811" t="s">
        <v>32</v>
      </c>
      <c r="L101" s="2811" t="s">
        <v>32</v>
      </c>
      <c r="M101" s="2811" t="s">
        <v>32</v>
      </c>
      <c r="N101" s="2811" t="s">
        <v>32</v>
      </c>
      <c r="O101" s="2811"/>
      <c r="P101" s="2811"/>
      <c r="Q101" s="2811" t="s">
        <v>32</v>
      </c>
      <c r="R101" s="2811" t="s">
        <v>32</v>
      </c>
      <c r="S101" s="2811" t="s">
        <v>32</v>
      </c>
      <c r="T101" s="2811" t="s">
        <v>32</v>
      </c>
      <c r="U101" s="2811" t="s">
        <v>32</v>
      </c>
      <c r="V101" s="2811"/>
      <c r="W101" s="2811"/>
      <c r="X101" s="2811" t="s">
        <v>32</v>
      </c>
      <c r="Y101" s="2811" t="s">
        <v>32</v>
      </c>
      <c r="Z101" s="2811" t="s">
        <v>32</v>
      </c>
      <c r="AA101" s="2811" t="s">
        <v>32</v>
      </c>
      <c r="AB101" s="2811" t="s">
        <v>32</v>
      </c>
      <c r="AC101" s="2811"/>
      <c r="AD101" s="2811"/>
      <c r="AE101" s="2811" t="s">
        <v>32</v>
      </c>
      <c r="AF101" s="2811" t="s">
        <v>32</v>
      </c>
      <c r="AG101" s="2885" t="s">
        <v>32</v>
      </c>
      <c r="AH101" s="1"/>
      <c r="AJ101" s="124"/>
      <c r="AK101" s="124"/>
      <c r="AL101" s="124"/>
      <c r="AM101" s="124"/>
      <c r="AN101" s="124"/>
    </row>
    <row r="102" spans="1:40" ht="22.35" customHeight="1" thickBot="1" x14ac:dyDescent="0.25">
      <c r="A102" s="2953"/>
      <c r="B102" s="2904" t="s">
        <v>429</v>
      </c>
      <c r="C102" s="2877"/>
      <c r="D102" s="2955">
        <v>25</v>
      </c>
      <c r="E102" s="2912">
        <v>25</v>
      </c>
      <c r="F102" s="2912">
        <v>25</v>
      </c>
      <c r="G102" s="2912">
        <v>25</v>
      </c>
      <c r="H102" s="2912"/>
      <c r="I102" s="2912" t="s">
        <v>142</v>
      </c>
      <c r="J102" s="2955">
        <v>25</v>
      </c>
      <c r="K102" s="2955">
        <v>25</v>
      </c>
      <c r="L102" s="2955">
        <v>25</v>
      </c>
      <c r="M102" s="2955">
        <v>25</v>
      </c>
      <c r="N102" s="2955">
        <v>25</v>
      </c>
      <c r="O102" s="2811"/>
      <c r="P102" s="2811"/>
      <c r="Q102" s="2892" t="s">
        <v>544</v>
      </c>
      <c r="R102" s="2892" t="s">
        <v>544</v>
      </c>
      <c r="S102" s="2892" t="s">
        <v>544</v>
      </c>
      <c r="T102" s="2892" t="s">
        <v>544</v>
      </c>
      <c r="U102" s="2892" t="s">
        <v>544</v>
      </c>
      <c r="V102" s="2877"/>
      <c r="W102" s="2877"/>
      <c r="X102" s="2956">
        <v>23</v>
      </c>
      <c r="Y102" s="2956">
        <v>23</v>
      </c>
      <c r="Z102" s="2956">
        <v>23</v>
      </c>
      <c r="AA102" s="2956">
        <v>23</v>
      </c>
      <c r="AB102" s="2957">
        <v>23</v>
      </c>
      <c r="AC102" s="2957">
        <v>23</v>
      </c>
      <c r="AD102" s="2957">
        <v>23</v>
      </c>
      <c r="AE102" s="2892" t="s">
        <v>36</v>
      </c>
      <c r="AF102" s="2892" t="s">
        <v>36</v>
      </c>
      <c r="AG102" s="2892" t="s">
        <v>36</v>
      </c>
      <c r="AH102" s="1"/>
      <c r="AJ102" s="124"/>
      <c r="AK102" s="124"/>
      <c r="AL102" s="124"/>
      <c r="AM102" s="124"/>
      <c r="AN102" s="124"/>
    </row>
    <row r="103" spans="1:40" ht="22.35" customHeight="1" thickBot="1" x14ac:dyDescent="0.25">
      <c r="A103" s="2958"/>
      <c r="B103" s="2959" t="s">
        <v>29</v>
      </c>
      <c r="C103" s="230">
        <v>1</v>
      </c>
      <c r="D103" s="231">
        <v>2</v>
      </c>
      <c r="E103" s="231">
        <v>3</v>
      </c>
      <c r="F103" s="231">
        <v>4</v>
      </c>
      <c r="G103" s="231">
        <v>5</v>
      </c>
      <c r="H103" s="230">
        <v>6</v>
      </c>
      <c r="I103" s="230">
        <v>7</v>
      </c>
      <c r="J103" s="231">
        <v>8</v>
      </c>
      <c r="K103" s="231">
        <v>9</v>
      </c>
      <c r="L103" s="231">
        <v>10</v>
      </c>
      <c r="M103" s="231">
        <v>11</v>
      </c>
      <c r="N103" s="231">
        <v>12</v>
      </c>
      <c r="O103" s="230">
        <v>13</v>
      </c>
      <c r="P103" s="230">
        <v>14</v>
      </c>
      <c r="Q103" s="231">
        <v>15</v>
      </c>
      <c r="R103" s="231">
        <v>16</v>
      </c>
      <c r="S103" s="231">
        <v>17</v>
      </c>
      <c r="T103" s="231">
        <v>18</v>
      </c>
      <c r="U103" s="231">
        <v>19</v>
      </c>
      <c r="V103" s="230">
        <v>20</v>
      </c>
      <c r="W103" s="230">
        <v>21</v>
      </c>
      <c r="X103" s="231">
        <v>22</v>
      </c>
      <c r="Y103" s="231">
        <v>23</v>
      </c>
      <c r="Z103" s="231">
        <v>24</v>
      </c>
      <c r="AA103" s="231">
        <v>25</v>
      </c>
      <c r="AB103" s="231">
        <v>26</v>
      </c>
      <c r="AC103" s="230">
        <v>27</v>
      </c>
      <c r="AD103" s="230">
        <v>28</v>
      </c>
      <c r="AE103" s="231">
        <v>29</v>
      </c>
      <c r="AF103" s="231">
        <v>30</v>
      </c>
      <c r="AG103" s="232">
        <v>31</v>
      </c>
      <c r="AH103" s="1"/>
    </row>
    <row r="104" spans="1:40" ht="22.35" customHeight="1" x14ac:dyDescent="0.2">
      <c r="A104" s="2958"/>
      <c r="B104" s="2821" t="s">
        <v>181</v>
      </c>
      <c r="C104" s="2835"/>
      <c r="D104" s="2902"/>
      <c r="E104" s="2835"/>
      <c r="F104" s="2835"/>
      <c r="G104" s="2835"/>
      <c r="H104" s="2835"/>
      <c r="I104" s="2835"/>
      <c r="J104" s="2835"/>
      <c r="K104" s="2835"/>
      <c r="L104" s="2835"/>
      <c r="M104" s="2835"/>
      <c r="N104" s="2835"/>
      <c r="O104" s="2835"/>
      <c r="P104" s="2835"/>
      <c r="Q104" s="2835"/>
      <c r="R104" s="2835"/>
      <c r="S104" s="2835"/>
      <c r="T104" s="2835"/>
      <c r="U104" s="2835"/>
      <c r="V104" s="2835"/>
      <c r="W104" s="2835"/>
      <c r="X104" s="2835"/>
      <c r="Y104" s="2835"/>
      <c r="Z104" s="2835"/>
      <c r="AA104" s="2835"/>
      <c r="AB104" s="2835"/>
      <c r="AC104" s="2835"/>
      <c r="AD104" s="2835"/>
      <c r="AE104" s="2835"/>
      <c r="AF104" s="2835"/>
      <c r="AG104" s="2960"/>
      <c r="AH104" s="1"/>
    </row>
    <row r="105" spans="1:40" ht="22.35" customHeight="1" x14ac:dyDescent="0.2">
      <c r="A105" s="2958"/>
      <c r="B105" s="2807" t="s">
        <v>545</v>
      </c>
      <c r="C105" s="2961"/>
      <c r="D105" s="2961"/>
      <c r="E105" s="2961"/>
      <c r="F105" s="2813"/>
      <c r="G105" s="2813"/>
      <c r="H105" s="2961"/>
      <c r="I105" s="2961"/>
      <c r="J105" s="2961"/>
      <c r="K105" s="2961"/>
      <c r="L105" s="2961"/>
      <c r="M105" s="2961"/>
      <c r="N105" s="2961"/>
      <c r="O105" s="2961"/>
      <c r="P105" s="2961"/>
      <c r="Q105" s="2962">
        <v>79</v>
      </c>
      <c r="R105" s="2962" t="s">
        <v>32</v>
      </c>
      <c r="S105" s="2962" t="s">
        <v>250</v>
      </c>
      <c r="T105" s="2962" t="s">
        <v>32</v>
      </c>
      <c r="U105" s="2962">
        <v>79</v>
      </c>
      <c r="V105" s="2961"/>
      <c r="W105" s="2961"/>
      <c r="X105" s="2961"/>
      <c r="Y105" s="2961"/>
      <c r="Z105" s="2961"/>
      <c r="AA105" s="2961"/>
      <c r="AB105" s="2961"/>
      <c r="AC105" s="2961"/>
      <c r="AD105" s="2961"/>
      <c r="AE105" s="2961"/>
      <c r="AF105" s="2961"/>
      <c r="AG105" s="2963"/>
      <c r="AH105" s="1"/>
    </row>
    <row r="106" spans="1:40" ht="22.35" customHeight="1" x14ac:dyDescent="0.2">
      <c r="A106" s="2958"/>
      <c r="B106" s="2807" t="s">
        <v>546</v>
      </c>
      <c r="C106" s="2811"/>
      <c r="D106" s="2811"/>
      <c r="E106" s="2811"/>
      <c r="F106" s="2811"/>
      <c r="G106" s="2811"/>
      <c r="H106" s="2811"/>
      <c r="I106" s="2811"/>
      <c r="J106" s="2811"/>
      <c r="K106" s="2811"/>
      <c r="L106" s="2811"/>
      <c r="M106" s="2811"/>
      <c r="N106" s="2811"/>
      <c r="O106" s="2811"/>
      <c r="P106" s="2811"/>
      <c r="Q106" s="2964" t="s">
        <v>250</v>
      </c>
      <c r="R106" s="2964" t="s">
        <v>32</v>
      </c>
      <c r="S106" s="2964" t="s">
        <v>418</v>
      </c>
      <c r="T106" s="2965" t="s">
        <v>32</v>
      </c>
      <c r="U106" s="2965">
        <v>89</v>
      </c>
      <c r="V106" s="2811"/>
      <c r="W106" s="2811"/>
      <c r="X106" s="2811"/>
      <c r="Y106" s="2811"/>
      <c r="Z106" s="2811"/>
      <c r="AA106" s="2811"/>
      <c r="AB106" s="2811"/>
      <c r="AC106" s="2811"/>
      <c r="AD106" s="2811"/>
      <c r="AE106" s="2811"/>
      <c r="AF106" s="2811"/>
      <c r="AG106" s="2885"/>
      <c r="AH106" s="1"/>
    </row>
    <row r="107" spans="1:40" ht="22.35" customHeight="1" thickBot="1" x14ac:dyDescent="0.25">
      <c r="A107" s="127"/>
      <c r="B107" s="2904"/>
      <c r="C107" s="2966"/>
      <c r="D107" s="2966"/>
      <c r="E107" s="2966"/>
      <c r="F107" s="2966"/>
      <c r="G107" s="2966"/>
      <c r="H107" s="2966"/>
      <c r="I107" s="2966"/>
      <c r="J107" s="2966"/>
      <c r="K107" s="2966"/>
      <c r="L107" s="2966"/>
      <c r="M107" s="2966"/>
      <c r="N107" s="2966"/>
      <c r="O107" s="2966"/>
      <c r="P107" s="2966"/>
      <c r="Q107" s="2966"/>
      <c r="R107" s="2966"/>
      <c r="S107" s="2966"/>
      <c r="T107" s="2966"/>
      <c r="U107" s="2966"/>
      <c r="V107" s="2966"/>
      <c r="W107" s="2966"/>
      <c r="X107" s="2966"/>
      <c r="Y107" s="2966"/>
      <c r="Z107" s="2966"/>
      <c r="AA107" s="2966"/>
      <c r="AB107" s="2966"/>
      <c r="AC107" s="2966"/>
      <c r="AD107" s="2966"/>
      <c r="AE107" s="2966"/>
      <c r="AF107" s="2966"/>
      <c r="AG107" s="2878"/>
      <c r="AH107" s="1"/>
    </row>
    <row r="108" spans="1:40" ht="22.35" customHeight="1" x14ac:dyDescent="0.2">
      <c r="A108" s="127"/>
      <c r="B108" s="128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  <c r="AA108" s="143"/>
      <c r="AC108" s="143"/>
      <c r="AD108" s="143"/>
      <c r="AE108" s="143"/>
      <c r="AF108" s="143"/>
      <c r="AG108" s="129"/>
      <c r="AH108" s="1"/>
    </row>
    <row r="109" spans="1:40" ht="22.35" customHeight="1" thickBot="1" x14ac:dyDescent="0.25">
      <c r="A109" s="218" t="s">
        <v>184</v>
      </c>
      <c r="B109" s="128"/>
      <c r="C109" s="143"/>
      <c r="D109" s="143"/>
      <c r="E109" s="143"/>
      <c r="F109" s="143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253"/>
      <c r="S109" s="253"/>
      <c r="T109" s="253"/>
      <c r="U109" s="143"/>
      <c r="V109" s="143"/>
      <c r="W109" s="143"/>
      <c r="X109" s="143"/>
      <c r="Y109" s="143"/>
      <c r="Z109" s="143"/>
      <c r="AA109" s="143"/>
      <c r="AB109" s="143"/>
      <c r="AC109" s="143"/>
      <c r="AD109" s="143"/>
      <c r="AE109" s="143"/>
      <c r="AF109" s="143"/>
      <c r="AG109" s="129"/>
      <c r="AH109" s="1"/>
    </row>
    <row r="110" spans="1:40" ht="22.35" customHeight="1" thickBot="1" x14ac:dyDescent="0.3">
      <c r="A110" s="127"/>
      <c r="B110" s="219"/>
      <c r="C110" s="220"/>
      <c r="D110" s="220"/>
      <c r="E110" s="223" t="s">
        <v>185</v>
      </c>
      <c r="F110" s="220"/>
      <c r="G110" s="220"/>
      <c r="H110" s="220"/>
      <c r="I110" s="220"/>
      <c r="J110" s="220"/>
      <c r="K110" s="228" t="s">
        <v>17</v>
      </c>
      <c r="L110" s="224"/>
      <c r="M110" s="224"/>
      <c r="N110" s="224"/>
      <c r="O110" s="224"/>
      <c r="P110" s="224"/>
      <c r="Q110" s="224"/>
      <c r="R110" s="224"/>
      <c r="S110" s="224"/>
      <c r="T110" s="225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"/>
    </row>
    <row r="111" spans="1:40" ht="22.35" customHeight="1" thickBot="1" x14ac:dyDescent="0.3">
      <c r="A111" s="127"/>
      <c r="B111" s="219" t="s">
        <v>186</v>
      </c>
      <c r="C111" s="220"/>
      <c r="D111" s="220"/>
      <c r="E111" s="221" t="s">
        <v>187</v>
      </c>
      <c r="F111" s="220"/>
      <c r="G111" s="220"/>
      <c r="H111" s="220"/>
      <c r="I111" s="220"/>
      <c r="J111" s="220"/>
      <c r="K111" s="220" t="s">
        <v>430</v>
      </c>
      <c r="L111" s="220"/>
      <c r="M111" s="220"/>
      <c r="N111" s="220"/>
      <c r="O111" s="220"/>
      <c r="P111" s="220"/>
      <c r="Q111" s="220"/>
      <c r="R111" s="252" t="s">
        <v>399</v>
      </c>
      <c r="S111" s="252"/>
      <c r="T111" s="252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"/>
    </row>
    <row r="112" spans="1:40" ht="22.35" customHeight="1" thickBot="1" x14ac:dyDescent="0.3">
      <c r="A112" s="127"/>
      <c r="B112" s="219" t="s">
        <v>102</v>
      </c>
      <c r="C112" s="220"/>
      <c r="D112" s="220"/>
      <c r="E112" s="223" t="s">
        <v>190</v>
      </c>
      <c r="F112" s="220"/>
      <c r="G112" s="220"/>
      <c r="H112" s="220"/>
      <c r="I112" s="220"/>
      <c r="J112" s="220"/>
      <c r="K112" s="220" t="s">
        <v>191</v>
      </c>
      <c r="L112" s="220"/>
      <c r="M112" s="220"/>
      <c r="N112" s="220"/>
      <c r="O112" s="220"/>
      <c r="P112" s="220"/>
      <c r="Q112" s="220"/>
      <c r="R112" s="220"/>
      <c r="S112" s="220"/>
      <c r="T112" s="222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"/>
    </row>
    <row r="113" spans="1:40" ht="22.35" customHeight="1" thickBot="1" x14ac:dyDescent="0.3">
      <c r="A113" s="127"/>
      <c r="B113" s="219" t="s">
        <v>192</v>
      </c>
      <c r="C113" s="220"/>
      <c r="D113" s="220"/>
      <c r="E113" s="223" t="s">
        <v>193</v>
      </c>
      <c r="F113" s="220"/>
      <c r="G113" s="220"/>
      <c r="H113" s="220"/>
      <c r="I113" s="220"/>
      <c r="J113" s="220"/>
      <c r="K113" s="220" t="s">
        <v>194</v>
      </c>
      <c r="L113" s="245"/>
      <c r="M113" s="245"/>
      <c r="N113" s="245"/>
      <c r="O113" s="245"/>
      <c r="P113" s="245"/>
      <c r="Q113" s="245"/>
      <c r="R113" s="245"/>
      <c r="S113" s="245"/>
      <c r="T113" s="246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"/>
    </row>
    <row r="114" spans="1:40" ht="22.35" customHeight="1" x14ac:dyDescent="0.25">
      <c r="A114" s="127"/>
      <c r="B114" s="243"/>
      <c r="C114" s="243"/>
      <c r="D114" s="243"/>
      <c r="E114" s="244"/>
      <c r="F114" s="243"/>
      <c r="G114" s="243"/>
      <c r="H114" s="243"/>
      <c r="I114" s="243"/>
      <c r="J114" s="243"/>
      <c r="K114" s="243"/>
      <c r="L114" s="247"/>
      <c r="M114" s="247"/>
      <c r="N114" s="247"/>
      <c r="O114" s="247"/>
      <c r="P114" s="247"/>
      <c r="Q114" s="247"/>
      <c r="R114" s="247"/>
      <c r="S114" s="247"/>
      <c r="T114" s="247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"/>
    </row>
    <row r="115" spans="1:40" ht="22.35" customHeight="1" thickBot="1" x14ac:dyDescent="0.3">
      <c r="A115" s="127"/>
      <c r="B115" s="2967" t="s">
        <v>29</v>
      </c>
      <c r="C115" s="2968">
        <v>1</v>
      </c>
      <c r="D115" s="2825">
        <v>2</v>
      </c>
      <c r="E115" s="2825">
        <v>3</v>
      </c>
      <c r="F115" s="2825">
        <v>4</v>
      </c>
      <c r="G115" s="2825">
        <v>5</v>
      </c>
      <c r="H115" s="2968">
        <v>6</v>
      </c>
      <c r="I115" s="2968">
        <v>7</v>
      </c>
      <c r="J115" s="2825">
        <v>8</v>
      </c>
      <c r="K115" s="2825">
        <v>9</v>
      </c>
      <c r="L115" s="2825">
        <v>10</v>
      </c>
      <c r="M115" s="2825">
        <v>11</v>
      </c>
      <c r="N115" s="2825">
        <v>12</v>
      </c>
      <c r="O115" s="2968">
        <v>13</v>
      </c>
      <c r="P115" s="2968">
        <v>14</v>
      </c>
      <c r="Q115" s="2825">
        <v>15</v>
      </c>
      <c r="R115" s="2825">
        <v>16</v>
      </c>
      <c r="S115" s="2825">
        <v>17</v>
      </c>
      <c r="T115" s="2825">
        <v>18</v>
      </c>
      <c r="U115" s="2825">
        <v>19</v>
      </c>
      <c r="V115" s="2968">
        <v>20</v>
      </c>
      <c r="W115" s="2968">
        <v>21</v>
      </c>
      <c r="X115" s="2825">
        <v>22</v>
      </c>
      <c r="Y115" s="2825">
        <v>23</v>
      </c>
      <c r="Z115" s="2825">
        <v>24</v>
      </c>
      <c r="AA115" s="2825">
        <v>25</v>
      </c>
      <c r="AB115" s="2825">
        <v>26</v>
      </c>
      <c r="AC115" s="2968">
        <v>27</v>
      </c>
      <c r="AD115" s="2968">
        <v>28</v>
      </c>
      <c r="AE115" s="2825">
        <v>29</v>
      </c>
      <c r="AF115" s="2825">
        <v>30</v>
      </c>
      <c r="AG115" s="2969">
        <v>31</v>
      </c>
      <c r="AH115" s="1"/>
      <c r="AJ115" s="1161" t="s">
        <v>30</v>
      </c>
      <c r="AK115" s="1161" t="s">
        <v>44</v>
      </c>
      <c r="AL115" s="1161" t="s">
        <v>45</v>
      </c>
      <c r="AM115" s="1161" t="s">
        <v>46</v>
      </c>
      <c r="AN115" s="1161" t="s">
        <v>47</v>
      </c>
    </row>
    <row r="116" spans="1:40" ht="22.35" customHeight="1" x14ac:dyDescent="0.2">
      <c r="B116" s="497" t="s">
        <v>534</v>
      </c>
      <c r="C116" s="2946" t="s">
        <v>175</v>
      </c>
      <c r="D116" s="2946" t="s">
        <v>175</v>
      </c>
      <c r="E116" s="2946" t="s">
        <v>175</v>
      </c>
      <c r="F116" s="2946" t="s">
        <v>175</v>
      </c>
      <c r="G116" s="2970" t="s">
        <v>175</v>
      </c>
      <c r="H116" s="2946" t="s">
        <v>176</v>
      </c>
      <c r="I116" s="2846" t="s">
        <v>50</v>
      </c>
      <c r="J116" s="2946" t="s">
        <v>36</v>
      </c>
      <c r="K116" s="2946" t="s">
        <v>36</v>
      </c>
      <c r="L116" s="2971" t="s">
        <v>36</v>
      </c>
      <c r="M116" s="2946" t="s">
        <v>36</v>
      </c>
      <c r="N116" s="2946" t="s">
        <v>36</v>
      </c>
      <c r="O116" s="2846" t="s">
        <v>36</v>
      </c>
      <c r="P116" s="2946" t="s">
        <v>36</v>
      </c>
      <c r="Q116" s="2946" t="s">
        <v>175</v>
      </c>
      <c r="R116" s="2946" t="s">
        <v>175</v>
      </c>
      <c r="S116" s="2946" t="s">
        <v>175</v>
      </c>
      <c r="T116" s="2946" t="s">
        <v>175</v>
      </c>
      <c r="U116" s="2970" t="s">
        <v>175</v>
      </c>
      <c r="V116" s="2946" t="s">
        <v>176</v>
      </c>
      <c r="W116" s="2846" t="s">
        <v>50</v>
      </c>
      <c r="X116" s="2946" t="s">
        <v>36</v>
      </c>
      <c r="Y116" s="2946" t="s">
        <v>36</v>
      </c>
      <c r="Z116" s="2971" t="s">
        <v>36</v>
      </c>
      <c r="AA116" s="2946" t="s">
        <v>36</v>
      </c>
      <c r="AB116" s="2946" t="s">
        <v>36</v>
      </c>
      <c r="AC116" s="2846" t="s">
        <v>36</v>
      </c>
      <c r="AD116" s="2946" t="s">
        <v>36</v>
      </c>
      <c r="AE116" s="2946" t="s">
        <v>175</v>
      </c>
      <c r="AF116" s="2946" t="s">
        <v>175</v>
      </c>
      <c r="AG116" s="2946" t="s">
        <v>175</v>
      </c>
      <c r="AH116" s="1"/>
      <c r="AJ116" s="2838">
        <v>174</v>
      </c>
      <c r="AK116" s="2838"/>
      <c r="AL116" s="2838">
        <f>IF(AJ116="","",SUM(AJ116:AK116))</f>
        <v>174</v>
      </c>
      <c r="AM116" s="2839">
        <f t="shared" ref="AM116" si="13">IF(AJ116="","",AL116-AJ116)</f>
        <v>0</v>
      </c>
      <c r="AN116" s="2839">
        <f t="shared" ref="AN116" si="14">IF(AM116="","",AM116)</f>
        <v>0</v>
      </c>
    </row>
    <row r="117" spans="1:40" ht="22.35" customHeight="1" x14ac:dyDescent="0.2">
      <c r="B117" s="983" t="s">
        <v>197</v>
      </c>
      <c r="C117" s="781" t="s">
        <v>36</v>
      </c>
      <c r="D117" s="789" t="s">
        <v>36</v>
      </c>
      <c r="E117" s="789" t="s">
        <v>36</v>
      </c>
      <c r="F117" s="789" t="s">
        <v>36</v>
      </c>
      <c r="G117" s="789" t="s">
        <v>36</v>
      </c>
      <c r="H117" s="789" t="s">
        <v>36</v>
      </c>
      <c r="I117" s="789" t="s">
        <v>36</v>
      </c>
      <c r="J117" s="789" t="s">
        <v>175</v>
      </c>
      <c r="K117" s="781" t="s">
        <v>175</v>
      </c>
      <c r="L117" s="1325" t="s">
        <v>175</v>
      </c>
      <c r="M117" s="781" t="s">
        <v>175</v>
      </c>
      <c r="N117" s="781" t="s">
        <v>175</v>
      </c>
      <c r="O117" s="789" t="s">
        <v>176</v>
      </c>
      <c r="P117" s="781" t="s">
        <v>50</v>
      </c>
      <c r="Q117" s="781" t="s">
        <v>36</v>
      </c>
      <c r="R117" s="789" t="s">
        <v>36</v>
      </c>
      <c r="S117" s="789" t="s">
        <v>36</v>
      </c>
      <c r="T117" s="789" t="s">
        <v>36</v>
      </c>
      <c r="U117" s="789" t="s">
        <v>36</v>
      </c>
      <c r="V117" s="789" t="s">
        <v>36</v>
      </c>
      <c r="W117" s="789" t="s">
        <v>36</v>
      </c>
      <c r="X117" s="789" t="s">
        <v>175</v>
      </c>
      <c r="Y117" s="781" t="s">
        <v>175</v>
      </c>
      <c r="Z117" s="1325" t="s">
        <v>175</v>
      </c>
      <c r="AA117" s="781" t="s">
        <v>175</v>
      </c>
      <c r="AB117" s="781" t="s">
        <v>175</v>
      </c>
      <c r="AC117" s="789" t="s">
        <v>176</v>
      </c>
      <c r="AD117" s="781" t="s">
        <v>50</v>
      </c>
      <c r="AE117" s="781" t="s">
        <v>36</v>
      </c>
      <c r="AF117" s="789" t="s">
        <v>36</v>
      </c>
      <c r="AG117" s="789" t="s">
        <v>36</v>
      </c>
      <c r="AH117" s="1"/>
      <c r="AJ117" s="521">
        <v>138</v>
      </c>
      <c r="AK117" s="521"/>
      <c r="AL117" s="521">
        <f t="shared" ref="AL117" si="15">IF(AJ117="","",SUM(AJ117:AK117))</f>
        <v>138</v>
      </c>
      <c r="AM117" s="555">
        <f t="shared" ref="AM117" si="16">IF(AJ117="","",AL117-AJ117)</f>
        <v>0</v>
      </c>
      <c r="AN117" s="555">
        <f t="shared" ref="AN117" si="17">IF(AM117="","",AM117)</f>
        <v>0</v>
      </c>
    </row>
    <row r="118" spans="1:40" ht="22.35" customHeight="1" thickBot="1" x14ac:dyDescent="0.25">
      <c r="B118" s="556" t="s">
        <v>0</v>
      </c>
      <c r="C118" s="493"/>
      <c r="D118" s="335" t="s">
        <v>0</v>
      </c>
      <c r="E118" s="335" t="s">
        <v>0</v>
      </c>
      <c r="F118" s="483" t="s">
        <v>0</v>
      </c>
      <c r="G118" s="483" t="s">
        <v>139</v>
      </c>
      <c r="H118" s="483" t="s">
        <v>128</v>
      </c>
      <c r="I118" s="483" t="s">
        <v>129</v>
      </c>
      <c r="J118" s="346" t="s">
        <v>0</v>
      </c>
      <c r="K118" s="346" t="s">
        <v>0</v>
      </c>
      <c r="L118" s="346" t="s">
        <v>0</v>
      </c>
      <c r="M118" s="346" t="s">
        <v>0</v>
      </c>
      <c r="N118" s="339" t="s">
        <v>139</v>
      </c>
      <c r="O118" s="346" t="s">
        <v>128</v>
      </c>
      <c r="P118" s="493" t="s">
        <v>129</v>
      </c>
      <c r="Q118" s="493"/>
      <c r="R118" s="483" t="s">
        <v>0</v>
      </c>
      <c r="S118" s="483" t="s">
        <v>0</v>
      </c>
      <c r="T118" s="335" t="s">
        <v>0</v>
      </c>
      <c r="U118" s="335" t="s">
        <v>139</v>
      </c>
      <c r="V118" s="335" t="s">
        <v>128</v>
      </c>
      <c r="W118" s="335" t="s">
        <v>129</v>
      </c>
      <c r="X118" s="346" t="s">
        <v>0</v>
      </c>
      <c r="Y118" s="493" t="s">
        <v>0</v>
      </c>
      <c r="Z118" s="493" t="s">
        <v>0</v>
      </c>
      <c r="AA118" s="493" t="s">
        <v>0</v>
      </c>
      <c r="AB118" s="339" t="s">
        <v>139</v>
      </c>
      <c r="AC118" s="346" t="s">
        <v>128</v>
      </c>
      <c r="AD118" s="346" t="s">
        <v>129</v>
      </c>
      <c r="AE118" s="493"/>
      <c r="AF118" s="335" t="s">
        <v>0</v>
      </c>
      <c r="AG118" s="335" t="s">
        <v>0</v>
      </c>
      <c r="AH118" s="1"/>
      <c r="AJ118" s="344"/>
      <c r="AK118" s="344"/>
      <c r="AL118" s="344"/>
      <c r="AM118" s="345"/>
      <c r="AN118" s="345"/>
    </row>
    <row r="119" spans="1:40" ht="22.35" customHeight="1" x14ac:dyDescent="0.2">
      <c r="B119" s="248"/>
      <c r="C119" s="249"/>
      <c r="D119" s="249"/>
      <c r="E119" s="250"/>
      <c r="F119" s="250"/>
      <c r="G119" s="250"/>
      <c r="H119" s="250"/>
      <c r="I119" s="250"/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  <c r="U119" s="250"/>
      <c r="V119" s="250"/>
      <c r="W119" s="250"/>
      <c r="X119" s="250"/>
      <c r="Y119" s="250"/>
      <c r="Z119" s="250"/>
      <c r="AA119" s="250"/>
      <c r="AB119" s="250"/>
      <c r="AC119" s="250"/>
      <c r="AD119" s="250"/>
      <c r="AE119" s="250"/>
      <c r="AF119" s="250"/>
      <c r="AG119" s="250"/>
      <c r="AH119" s="1"/>
      <c r="AJ119" s="124"/>
      <c r="AK119" s="124"/>
      <c r="AL119" s="124"/>
      <c r="AM119" s="217"/>
      <c r="AN119" s="217"/>
    </row>
    <row r="120" spans="1:40" ht="22.35" customHeight="1" thickBot="1" x14ac:dyDescent="0.25">
      <c r="A120" s="3" t="s">
        <v>400</v>
      </c>
      <c r="AH120" s="1"/>
      <c r="AJ120" s="124"/>
      <c r="AK120" s="124"/>
      <c r="AL120" s="124"/>
      <c r="AM120" s="217"/>
      <c r="AN120" s="217"/>
    </row>
    <row r="121" spans="1:40" ht="22.35" customHeight="1" thickBot="1" x14ac:dyDescent="0.3">
      <c r="B121" s="219"/>
      <c r="C121" s="220"/>
      <c r="D121" s="220"/>
      <c r="E121" s="223" t="s">
        <v>185</v>
      </c>
      <c r="F121" s="220"/>
      <c r="G121" s="220"/>
      <c r="H121" s="220"/>
      <c r="I121" s="220"/>
      <c r="J121" s="220"/>
      <c r="K121" s="228" t="s">
        <v>17</v>
      </c>
      <c r="L121" s="224"/>
      <c r="M121" s="224"/>
      <c r="N121" s="224"/>
      <c r="O121" s="224"/>
      <c r="P121" s="224"/>
      <c r="Q121" s="224"/>
      <c r="R121" s="224"/>
      <c r="S121" s="224"/>
      <c r="T121" s="225"/>
      <c r="AH121" s="1"/>
      <c r="AJ121" s="124"/>
      <c r="AK121" s="124"/>
      <c r="AL121" s="124"/>
      <c r="AM121" s="217"/>
      <c r="AN121" s="217"/>
    </row>
    <row r="122" spans="1:40" ht="22.35" customHeight="1" thickBot="1" x14ac:dyDescent="0.3">
      <c r="B122" s="219" t="s">
        <v>186</v>
      </c>
      <c r="C122" s="220"/>
      <c r="D122" s="220"/>
      <c r="E122" s="221" t="s">
        <v>200</v>
      </c>
      <c r="F122" s="220"/>
      <c r="G122" s="220"/>
      <c r="H122" s="220"/>
      <c r="I122" s="220"/>
      <c r="J122" s="220"/>
      <c r="K122" s="220" t="s">
        <v>431</v>
      </c>
      <c r="L122" s="220"/>
      <c r="M122" s="220"/>
      <c r="N122" s="220"/>
      <c r="O122" s="220"/>
      <c r="P122" s="220"/>
      <c r="Q122" s="220"/>
      <c r="R122" s="252" t="s">
        <v>202</v>
      </c>
      <c r="S122" s="252"/>
      <c r="T122" s="252"/>
      <c r="AH122" s="1"/>
      <c r="AJ122" s="124"/>
      <c r="AK122" s="124"/>
      <c r="AL122" s="124"/>
      <c r="AM122" s="217"/>
      <c r="AN122" s="217"/>
    </row>
    <row r="123" spans="1:40" ht="22.35" customHeight="1" thickBot="1" x14ac:dyDescent="0.3">
      <c r="B123" s="219" t="s">
        <v>102</v>
      </c>
      <c r="C123" s="220"/>
      <c r="D123" s="220"/>
      <c r="E123" s="223" t="s">
        <v>203</v>
      </c>
      <c r="F123" s="220"/>
      <c r="G123" s="220"/>
      <c r="H123" s="220"/>
      <c r="I123" s="220"/>
      <c r="J123" s="220"/>
      <c r="K123" s="220" t="s">
        <v>204</v>
      </c>
      <c r="L123" s="220"/>
      <c r="M123" s="220"/>
      <c r="N123" s="220"/>
      <c r="O123" s="220"/>
      <c r="P123" s="220"/>
      <c r="Q123" s="220"/>
      <c r="R123" s="220"/>
      <c r="S123" s="220"/>
      <c r="T123" s="222"/>
      <c r="AH123" s="1"/>
      <c r="AJ123" s="124"/>
      <c r="AK123" s="124"/>
      <c r="AL123" s="124"/>
      <c r="AM123" s="217"/>
      <c r="AN123" s="217"/>
    </row>
    <row r="124" spans="1:40" ht="22.35" customHeight="1" thickBot="1" x14ac:dyDescent="0.3">
      <c r="B124" s="219" t="s">
        <v>192</v>
      </c>
      <c r="C124" s="220"/>
      <c r="D124" s="220"/>
      <c r="E124" s="223" t="s">
        <v>205</v>
      </c>
      <c r="F124" s="220"/>
      <c r="G124" s="220"/>
      <c r="H124" s="220"/>
      <c r="I124" s="220"/>
      <c r="J124" s="220"/>
      <c r="K124" s="220" t="s">
        <v>206</v>
      </c>
      <c r="L124" s="245"/>
      <c r="M124" s="245"/>
      <c r="N124" s="245"/>
      <c r="O124" s="245"/>
      <c r="P124" s="245"/>
      <c r="Q124" s="245"/>
      <c r="R124" s="245"/>
      <c r="S124" s="245"/>
      <c r="T124" s="246"/>
      <c r="U124" s="109"/>
      <c r="V124" s="109"/>
      <c r="AH124" s="1"/>
      <c r="AJ124" s="124"/>
      <c r="AK124" s="124"/>
      <c r="AL124" s="124"/>
      <c r="AM124" s="217"/>
      <c r="AN124" s="217"/>
    </row>
    <row r="125" spans="1:40" ht="22.35" customHeight="1" thickBot="1" x14ac:dyDescent="0.25">
      <c r="T125" s="109"/>
      <c r="U125" s="109"/>
      <c r="V125" s="109"/>
      <c r="AH125" s="1"/>
      <c r="AJ125" s="124"/>
      <c r="AK125" s="124"/>
      <c r="AL125" s="124"/>
      <c r="AM125" s="217"/>
      <c r="AN125" s="217"/>
    </row>
    <row r="126" spans="1:40" ht="22.35" customHeight="1" thickBot="1" x14ac:dyDescent="0.25">
      <c r="B126" s="2972" t="s">
        <v>29</v>
      </c>
      <c r="C126" s="2973">
        <v>1</v>
      </c>
      <c r="D126" s="2743">
        <v>2</v>
      </c>
      <c r="E126" s="2743">
        <v>3</v>
      </c>
      <c r="F126" s="2743">
        <v>4</v>
      </c>
      <c r="G126" s="2743">
        <v>5</v>
      </c>
      <c r="H126" s="2974">
        <v>6</v>
      </c>
      <c r="I126" s="2974">
        <v>7</v>
      </c>
      <c r="J126" s="2743">
        <v>8</v>
      </c>
      <c r="K126" s="2743">
        <v>9</v>
      </c>
      <c r="L126" s="2743">
        <v>10</v>
      </c>
      <c r="M126" s="2743">
        <v>11</v>
      </c>
      <c r="N126" s="2743">
        <v>12</v>
      </c>
      <c r="O126" s="2974">
        <v>13</v>
      </c>
      <c r="P126" s="2974">
        <v>14</v>
      </c>
      <c r="Q126" s="2743">
        <v>15</v>
      </c>
      <c r="R126" s="2743">
        <v>16</v>
      </c>
      <c r="S126" s="2743">
        <v>17</v>
      </c>
      <c r="T126" s="2743">
        <v>18</v>
      </c>
      <c r="U126" s="2743">
        <v>19</v>
      </c>
      <c r="V126" s="2974">
        <v>20</v>
      </c>
      <c r="W126" s="2974">
        <v>21</v>
      </c>
      <c r="X126" s="2743">
        <v>22</v>
      </c>
      <c r="Y126" s="2743">
        <v>23</v>
      </c>
      <c r="Z126" s="2743">
        <v>24</v>
      </c>
      <c r="AA126" s="2743">
        <v>25</v>
      </c>
      <c r="AB126" s="2743">
        <v>26</v>
      </c>
      <c r="AC126" s="2974">
        <v>27</v>
      </c>
      <c r="AD126" s="2974">
        <v>28</v>
      </c>
      <c r="AE126" s="2743">
        <v>29</v>
      </c>
      <c r="AF126" s="2743">
        <v>30</v>
      </c>
      <c r="AG126" s="2975">
        <v>31</v>
      </c>
      <c r="AH126" s="1"/>
      <c r="AJ126" s="1161" t="s">
        <v>30</v>
      </c>
      <c r="AK126" s="1161" t="s">
        <v>44</v>
      </c>
      <c r="AL126" s="1161" t="s">
        <v>45</v>
      </c>
      <c r="AM126" s="1161" t="s">
        <v>46</v>
      </c>
      <c r="AN126" s="1161" t="s">
        <v>47</v>
      </c>
    </row>
    <row r="127" spans="1:40" ht="22.35" customHeight="1" x14ac:dyDescent="0.2">
      <c r="B127" s="2976" t="s">
        <v>169</v>
      </c>
      <c r="C127" s="2977" t="s">
        <v>140</v>
      </c>
      <c r="D127" s="2977" t="s">
        <v>140</v>
      </c>
      <c r="E127" s="2977" t="s">
        <v>140</v>
      </c>
      <c r="F127" s="2977" t="s">
        <v>140</v>
      </c>
      <c r="G127" s="2977" t="s">
        <v>140</v>
      </c>
      <c r="H127" s="2451" t="s">
        <v>159</v>
      </c>
      <c r="I127" s="2451" t="s">
        <v>120</v>
      </c>
      <c r="J127" s="2451" t="s">
        <v>36</v>
      </c>
      <c r="K127" s="2451" t="s">
        <v>36</v>
      </c>
      <c r="L127" s="2451" t="s">
        <v>36</v>
      </c>
      <c r="M127" s="2451" t="s">
        <v>36</v>
      </c>
      <c r="N127" s="2451" t="s">
        <v>36</v>
      </c>
      <c r="O127" s="2451" t="s">
        <v>0</v>
      </c>
      <c r="P127" s="2978" t="s">
        <v>0</v>
      </c>
      <c r="Q127" s="2977" t="s">
        <v>140</v>
      </c>
      <c r="R127" s="2977" t="s">
        <v>140</v>
      </c>
      <c r="S127" s="2977" t="s">
        <v>140</v>
      </c>
      <c r="T127" s="2977" t="s">
        <v>140</v>
      </c>
      <c r="U127" s="2977" t="s">
        <v>140</v>
      </c>
      <c r="V127" s="2451" t="s">
        <v>159</v>
      </c>
      <c r="W127" s="2451" t="s">
        <v>120</v>
      </c>
      <c r="X127" s="2451" t="s">
        <v>36</v>
      </c>
      <c r="Y127" s="2451" t="s">
        <v>36</v>
      </c>
      <c r="Z127" s="2451" t="s">
        <v>36</v>
      </c>
      <c r="AA127" s="2451" t="s">
        <v>36</v>
      </c>
      <c r="AB127" s="2451" t="s">
        <v>36</v>
      </c>
      <c r="AC127" s="2451" t="s">
        <v>0</v>
      </c>
      <c r="AD127" s="2451" t="s">
        <v>0</v>
      </c>
      <c r="AE127" s="2977" t="s">
        <v>140</v>
      </c>
      <c r="AF127" s="2977" t="s">
        <v>140</v>
      </c>
      <c r="AG127" s="2977" t="s">
        <v>140</v>
      </c>
      <c r="AH127" s="1"/>
      <c r="AJ127" s="2838">
        <v>174</v>
      </c>
      <c r="AK127" s="2838"/>
      <c r="AL127" s="2838">
        <f>IF(AJ127="","",SUM(AJ127:AK127))</f>
        <v>174</v>
      </c>
      <c r="AM127" s="2839">
        <f>IF(AJ127="","",AL127-AJ127)</f>
        <v>0</v>
      </c>
      <c r="AN127" s="2839">
        <f>IF(AM127="","",AM127)</f>
        <v>0</v>
      </c>
    </row>
    <row r="128" spans="1:40" ht="22.35" customHeight="1" x14ac:dyDescent="0.2">
      <c r="B128" s="2979" t="s">
        <v>158</v>
      </c>
      <c r="C128" s="789" t="s">
        <v>36</v>
      </c>
      <c r="D128" s="789" t="s">
        <v>36</v>
      </c>
      <c r="E128" s="789" t="s">
        <v>36</v>
      </c>
      <c r="F128" s="789" t="s">
        <v>36</v>
      </c>
      <c r="G128" s="789" t="s">
        <v>36</v>
      </c>
      <c r="H128" s="789" t="s">
        <v>0</v>
      </c>
      <c r="I128" s="789" t="s">
        <v>0</v>
      </c>
      <c r="J128" s="781" t="s">
        <v>140</v>
      </c>
      <c r="K128" s="781" t="s">
        <v>140</v>
      </c>
      <c r="L128" s="781" t="s">
        <v>140</v>
      </c>
      <c r="M128" s="781" t="s">
        <v>140</v>
      </c>
      <c r="N128" s="781" t="s">
        <v>140</v>
      </c>
      <c r="O128" s="789" t="s">
        <v>159</v>
      </c>
      <c r="P128" s="789" t="s">
        <v>120</v>
      </c>
      <c r="Q128" s="789" t="s">
        <v>36</v>
      </c>
      <c r="R128" s="789" t="s">
        <v>36</v>
      </c>
      <c r="S128" s="789" t="s">
        <v>36</v>
      </c>
      <c r="T128" s="789" t="s">
        <v>36</v>
      </c>
      <c r="U128" s="789" t="s">
        <v>36</v>
      </c>
      <c r="V128" s="789" t="s">
        <v>0</v>
      </c>
      <c r="W128" s="789" t="s">
        <v>0</v>
      </c>
      <c r="X128" s="781" t="s">
        <v>140</v>
      </c>
      <c r="Y128" s="781" t="s">
        <v>140</v>
      </c>
      <c r="Z128" s="781" t="s">
        <v>140</v>
      </c>
      <c r="AA128" s="781" t="s">
        <v>140</v>
      </c>
      <c r="AB128" s="781" t="s">
        <v>140</v>
      </c>
      <c r="AC128" s="789" t="s">
        <v>159</v>
      </c>
      <c r="AD128" s="789" t="s">
        <v>120</v>
      </c>
      <c r="AE128" s="789" t="s">
        <v>36</v>
      </c>
      <c r="AF128" s="789" t="s">
        <v>36</v>
      </c>
      <c r="AG128" s="789" t="s">
        <v>36</v>
      </c>
      <c r="AH128" s="1"/>
      <c r="AJ128" s="2838">
        <v>138</v>
      </c>
      <c r="AK128" s="2838"/>
      <c r="AL128" s="2838">
        <f>IF(AJ128="","",SUM(AJ128:AK128))</f>
        <v>138</v>
      </c>
      <c r="AM128" s="2839">
        <f>IF(AJ128="","",AL128-AJ128)</f>
        <v>0</v>
      </c>
      <c r="AN128" s="2839">
        <f>IF(AM128="","",AM128)</f>
        <v>0</v>
      </c>
    </row>
    <row r="129" spans="1:40" ht="22.35" customHeight="1" thickBot="1" x14ac:dyDescent="0.25">
      <c r="B129" s="489" t="s">
        <v>0</v>
      </c>
      <c r="C129" s="483" t="s">
        <v>36</v>
      </c>
      <c r="D129" s="483" t="s">
        <v>36</v>
      </c>
      <c r="E129" s="483" t="s">
        <v>36</v>
      </c>
      <c r="F129" s="483" t="s">
        <v>36</v>
      </c>
      <c r="G129" s="483" t="s">
        <v>124</v>
      </c>
      <c r="H129" s="483" t="s">
        <v>122</v>
      </c>
      <c r="I129" s="483" t="s">
        <v>123</v>
      </c>
      <c r="J129" s="483" t="s">
        <v>36</v>
      </c>
      <c r="K129" s="483" t="s">
        <v>36</v>
      </c>
      <c r="L129" s="483" t="s">
        <v>36</v>
      </c>
      <c r="M129" s="483" t="s">
        <v>36</v>
      </c>
      <c r="N129" s="483" t="s">
        <v>124</v>
      </c>
      <c r="O129" s="483" t="s">
        <v>122</v>
      </c>
      <c r="P129" s="483" t="s">
        <v>123</v>
      </c>
      <c r="Q129" s="483" t="s">
        <v>36</v>
      </c>
      <c r="R129" s="483" t="s">
        <v>36</v>
      </c>
      <c r="S129" s="483" t="s">
        <v>36</v>
      </c>
      <c r="T129" s="483" t="s">
        <v>36</v>
      </c>
      <c r="U129" s="483" t="s">
        <v>124</v>
      </c>
      <c r="V129" s="483" t="s">
        <v>122</v>
      </c>
      <c r="W129" s="483" t="s">
        <v>123</v>
      </c>
      <c r="X129" s="483" t="s">
        <v>36</v>
      </c>
      <c r="Y129" s="483" t="s">
        <v>36</v>
      </c>
      <c r="Z129" s="483" t="s">
        <v>36</v>
      </c>
      <c r="AA129" s="483" t="s">
        <v>36</v>
      </c>
      <c r="AB129" s="483" t="s">
        <v>124</v>
      </c>
      <c r="AC129" s="483" t="s">
        <v>122</v>
      </c>
      <c r="AD129" s="483" t="s">
        <v>123</v>
      </c>
      <c r="AE129" s="483" t="s">
        <v>36</v>
      </c>
      <c r="AF129" s="483" t="s">
        <v>36</v>
      </c>
      <c r="AG129" s="483" t="s">
        <v>36</v>
      </c>
      <c r="AH129" s="1"/>
    </row>
    <row r="130" spans="1:40" ht="22.35" customHeight="1" x14ac:dyDescent="0.2">
      <c r="B130" s="251" t="s">
        <v>0</v>
      </c>
      <c r="C130" s="250" t="s">
        <v>0</v>
      </c>
      <c r="D130" s="250" t="s">
        <v>0</v>
      </c>
      <c r="E130" s="250" t="s">
        <v>0</v>
      </c>
      <c r="F130" s="250" t="s">
        <v>0</v>
      </c>
      <c r="G130" s="250" t="s">
        <v>0</v>
      </c>
      <c r="H130" s="250" t="s">
        <v>0</v>
      </c>
      <c r="I130" s="250" t="s">
        <v>0</v>
      </c>
      <c r="J130" s="250" t="s">
        <v>0</v>
      </c>
      <c r="K130" s="250" t="s">
        <v>0</v>
      </c>
      <c r="L130" s="250" t="s">
        <v>0</v>
      </c>
      <c r="M130" s="250" t="s">
        <v>0</v>
      </c>
      <c r="N130" s="250" t="s">
        <v>0</v>
      </c>
      <c r="O130" s="250" t="s">
        <v>0</v>
      </c>
      <c r="P130" s="250" t="s">
        <v>0</v>
      </c>
      <c r="Q130" s="250" t="s">
        <v>0</v>
      </c>
      <c r="R130" s="250" t="s">
        <v>0</v>
      </c>
      <c r="S130" s="250" t="s">
        <v>0</v>
      </c>
      <c r="T130" s="250" t="s">
        <v>0</v>
      </c>
      <c r="U130" s="250" t="s">
        <v>0</v>
      </c>
      <c r="V130" s="250" t="s">
        <v>0</v>
      </c>
      <c r="W130" s="250" t="s">
        <v>0</v>
      </c>
      <c r="X130" s="250" t="s">
        <v>0</v>
      </c>
      <c r="Y130" s="250" t="s">
        <v>0</v>
      </c>
      <c r="Z130" s="250" t="s">
        <v>0</v>
      </c>
      <c r="AA130" s="250" t="s">
        <v>0</v>
      </c>
      <c r="AB130" s="250" t="s">
        <v>0</v>
      </c>
      <c r="AC130" s="250" t="s">
        <v>0</v>
      </c>
      <c r="AD130" s="250" t="s">
        <v>0</v>
      </c>
      <c r="AE130" s="250" t="s">
        <v>0</v>
      </c>
      <c r="AF130" s="250" t="s">
        <v>0</v>
      </c>
      <c r="AG130" s="250" t="s">
        <v>0</v>
      </c>
      <c r="AH130" s="1"/>
      <c r="AJ130" s="124"/>
      <c r="AK130" s="124"/>
      <c r="AL130" s="124"/>
      <c r="AM130" s="217"/>
      <c r="AN130" s="217"/>
    </row>
    <row r="131" spans="1:40" ht="22.35" customHeight="1" thickBot="1" x14ac:dyDescent="0.25">
      <c r="A131" s="3" t="s">
        <v>474</v>
      </c>
      <c r="AH131" s="1"/>
      <c r="AJ131" s="124"/>
      <c r="AK131" s="124"/>
      <c r="AL131" s="124"/>
      <c r="AM131" s="217"/>
      <c r="AN131" s="217"/>
    </row>
    <row r="132" spans="1:40" ht="22.35" customHeight="1" thickBot="1" x14ac:dyDescent="0.3">
      <c r="B132" s="219"/>
      <c r="C132" s="220"/>
      <c r="D132" s="220"/>
      <c r="E132" s="223" t="s">
        <v>185</v>
      </c>
      <c r="F132" s="220"/>
      <c r="G132" s="220"/>
      <c r="H132" s="220"/>
      <c r="I132" s="220"/>
      <c r="J132" s="220"/>
      <c r="K132" s="228" t="s">
        <v>17</v>
      </c>
      <c r="L132" s="224"/>
      <c r="M132" s="224"/>
      <c r="N132" s="224"/>
      <c r="O132" s="224"/>
      <c r="P132" s="224"/>
      <c r="Q132" s="224"/>
      <c r="R132" s="224"/>
      <c r="S132" s="224"/>
      <c r="T132" s="225"/>
      <c r="AH132" s="1"/>
      <c r="AJ132" s="124"/>
      <c r="AK132" s="124"/>
      <c r="AL132" s="124"/>
      <c r="AM132" s="217"/>
      <c r="AN132" s="217"/>
    </row>
    <row r="133" spans="1:40" ht="22.35" customHeight="1" thickBot="1" x14ac:dyDescent="0.3">
      <c r="B133" s="219" t="s">
        <v>186</v>
      </c>
      <c r="C133" s="220"/>
      <c r="D133" s="220"/>
      <c r="E133" s="221" t="s">
        <v>475</v>
      </c>
      <c r="F133" s="220"/>
      <c r="G133" s="220"/>
      <c r="H133" s="220"/>
      <c r="I133" s="220"/>
      <c r="J133" s="220"/>
      <c r="K133" s="220" t="s">
        <v>476</v>
      </c>
      <c r="L133" s="220"/>
      <c r="M133" s="220"/>
      <c r="N133" s="220"/>
      <c r="O133" s="220"/>
      <c r="P133" s="220"/>
      <c r="Q133" s="220"/>
      <c r="R133" s="252" t="s">
        <v>477</v>
      </c>
      <c r="S133" s="252"/>
      <c r="T133" s="252"/>
      <c r="AH133" s="1"/>
      <c r="AJ133" s="124"/>
      <c r="AK133" s="124"/>
      <c r="AL133" s="124"/>
      <c r="AM133" s="217"/>
      <c r="AN133" s="217"/>
    </row>
    <row r="134" spans="1:40" ht="22.35" customHeight="1" thickBot="1" x14ac:dyDescent="0.3">
      <c r="B134" s="219" t="s">
        <v>102</v>
      </c>
      <c r="C134" s="220"/>
      <c r="D134" s="220"/>
      <c r="E134" s="223" t="s">
        <v>478</v>
      </c>
      <c r="F134" s="220"/>
      <c r="G134" s="220"/>
      <c r="H134" s="220"/>
      <c r="I134" s="220"/>
      <c r="J134" s="220"/>
      <c r="K134" s="220" t="s">
        <v>479</v>
      </c>
      <c r="L134" s="220"/>
      <c r="M134" s="220"/>
      <c r="N134" s="220"/>
      <c r="O134" s="220"/>
      <c r="P134" s="220"/>
      <c r="Q134" s="220"/>
      <c r="R134" s="220"/>
      <c r="S134" s="220"/>
      <c r="T134" s="222"/>
      <c r="AH134" s="1"/>
      <c r="AJ134" s="124"/>
      <c r="AK134" s="124"/>
      <c r="AL134" s="124"/>
      <c r="AM134" s="217"/>
      <c r="AN134" s="217"/>
    </row>
    <row r="135" spans="1:40" ht="22.35" customHeight="1" thickBot="1" x14ac:dyDescent="0.3">
      <c r="B135" s="219" t="s">
        <v>192</v>
      </c>
      <c r="C135" s="220"/>
      <c r="D135" s="220"/>
      <c r="E135" s="223" t="s">
        <v>480</v>
      </c>
      <c r="F135" s="220"/>
      <c r="G135" s="220"/>
      <c r="H135" s="220"/>
      <c r="I135" s="220"/>
      <c r="J135" s="220"/>
      <c r="K135" s="220" t="s">
        <v>481</v>
      </c>
      <c r="L135" s="245"/>
      <c r="M135" s="245"/>
      <c r="N135" s="245"/>
      <c r="O135" s="245"/>
      <c r="P135" s="245"/>
      <c r="Q135" s="245"/>
      <c r="R135" s="245"/>
      <c r="S135" s="245"/>
      <c r="T135" s="246"/>
      <c r="U135" s="109"/>
      <c r="V135" s="109"/>
      <c r="AH135" s="1"/>
      <c r="AJ135" s="124"/>
      <c r="AK135" s="124"/>
      <c r="AL135" s="124"/>
      <c r="AM135" s="217"/>
      <c r="AN135" s="217"/>
    </row>
    <row r="136" spans="1:40" ht="22.35" customHeight="1" thickBot="1" x14ac:dyDescent="0.25">
      <c r="T136" s="109"/>
      <c r="U136" s="109"/>
      <c r="V136" s="109"/>
      <c r="AH136" s="1"/>
      <c r="AJ136" s="124"/>
      <c r="AK136" s="124"/>
      <c r="AL136" s="124"/>
      <c r="AM136" s="217"/>
      <c r="AN136" s="217"/>
    </row>
    <row r="137" spans="1:40" ht="22.35" customHeight="1" thickBot="1" x14ac:dyDescent="0.25">
      <c r="B137" s="2287" t="s">
        <v>29</v>
      </c>
      <c r="C137" s="2973">
        <v>1</v>
      </c>
      <c r="D137" s="2743">
        <v>2</v>
      </c>
      <c r="E137" s="2743">
        <v>3</v>
      </c>
      <c r="F137" s="2743">
        <v>4</v>
      </c>
      <c r="G137" s="2743">
        <v>5</v>
      </c>
      <c r="H137" s="2974">
        <v>6</v>
      </c>
      <c r="I137" s="2974">
        <v>7</v>
      </c>
      <c r="J137" s="2743">
        <v>8</v>
      </c>
      <c r="K137" s="2743">
        <v>9</v>
      </c>
      <c r="L137" s="2743">
        <v>10</v>
      </c>
      <c r="M137" s="2743">
        <v>11</v>
      </c>
      <c r="N137" s="2743">
        <v>12</v>
      </c>
      <c r="O137" s="2974">
        <v>13</v>
      </c>
      <c r="P137" s="2974">
        <v>14</v>
      </c>
      <c r="Q137" s="2743">
        <v>15</v>
      </c>
      <c r="R137" s="2743">
        <v>16</v>
      </c>
      <c r="S137" s="2743">
        <v>17</v>
      </c>
      <c r="T137" s="2743">
        <v>18</v>
      </c>
      <c r="U137" s="2743">
        <v>19</v>
      </c>
      <c r="V137" s="2974">
        <v>20</v>
      </c>
      <c r="W137" s="2974">
        <v>21</v>
      </c>
      <c r="X137" s="2743">
        <v>22</v>
      </c>
      <c r="Y137" s="2743">
        <v>23</v>
      </c>
      <c r="Z137" s="2743">
        <v>24</v>
      </c>
      <c r="AA137" s="2743">
        <v>25</v>
      </c>
      <c r="AB137" s="2743">
        <v>26</v>
      </c>
      <c r="AC137" s="2974">
        <v>27</v>
      </c>
      <c r="AD137" s="2974">
        <v>28</v>
      </c>
      <c r="AE137" s="2743">
        <v>29</v>
      </c>
      <c r="AF137" s="2743">
        <v>30</v>
      </c>
      <c r="AG137" s="2975">
        <v>31</v>
      </c>
      <c r="AH137" s="1"/>
      <c r="AJ137" s="124"/>
      <c r="AK137" s="124"/>
      <c r="AL137" s="124"/>
      <c r="AM137" s="217"/>
      <c r="AN137" s="217"/>
    </row>
    <row r="138" spans="1:40" ht="22.35" customHeight="1" x14ac:dyDescent="0.2">
      <c r="B138" s="2980" t="s">
        <v>196</v>
      </c>
      <c r="C138" s="2946" t="s">
        <v>482</v>
      </c>
      <c r="D138" s="2946" t="s">
        <v>482</v>
      </c>
      <c r="E138" s="2946" t="s">
        <v>482</v>
      </c>
      <c r="F138" s="2946" t="s">
        <v>482</v>
      </c>
      <c r="G138" s="2946" t="s">
        <v>482</v>
      </c>
      <c r="H138" s="2846" t="s">
        <v>483</v>
      </c>
      <c r="I138" s="2846" t="s">
        <v>484</v>
      </c>
      <c r="J138" s="2846" t="s">
        <v>36</v>
      </c>
      <c r="K138" s="2846" t="s">
        <v>36</v>
      </c>
      <c r="L138" s="2846" t="s">
        <v>36</v>
      </c>
      <c r="M138" s="2846" t="s">
        <v>36</v>
      </c>
      <c r="N138" s="2846" t="s">
        <v>36</v>
      </c>
      <c r="O138" s="2846" t="s">
        <v>0</v>
      </c>
      <c r="P138" s="2846" t="s">
        <v>0</v>
      </c>
      <c r="Q138" s="2946" t="s">
        <v>482</v>
      </c>
      <c r="R138" s="2946" t="s">
        <v>482</v>
      </c>
      <c r="S138" s="2946" t="s">
        <v>482</v>
      </c>
      <c r="T138" s="2946" t="s">
        <v>482</v>
      </c>
      <c r="U138" s="2946" t="s">
        <v>482</v>
      </c>
      <c r="V138" s="2846" t="s">
        <v>483</v>
      </c>
      <c r="W138" s="2846" t="s">
        <v>484</v>
      </c>
      <c r="X138" s="2846" t="s">
        <v>36</v>
      </c>
      <c r="Y138" s="2846" t="s">
        <v>36</v>
      </c>
      <c r="Z138" s="2846" t="s">
        <v>36</v>
      </c>
      <c r="AA138" s="2846" t="s">
        <v>36</v>
      </c>
      <c r="AB138" s="2846" t="s">
        <v>36</v>
      </c>
      <c r="AC138" s="2846" t="s">
        <v>36</v>
      </c>
      <c r="AD138" s="2846" t="s">
        <v>36</v>
      </c>
      <c r="AE138" s="2946" t="s">
        <v>482</v>
      </c>
      <c r="AF138" s="2946" t="s">
        <v>482</v>
      </c>
      <c r="AG138" s="2946" t="s">
        <v>482</v>
      </c>
      <c r="AH138" s="1"/>
      <c r="AJ138" s="124"/>
      <c r="AK138" s="124"/>
      <c r="AL138" s="124"/>
      <c r="AM138" s="217"/>
      <c r="AN138" s="217"/>
    </row>
    <row r="139" spans="1:40" ht="22.35" customHeight="1" x14ac:dyDescent="0.2">
      <c r="B139" s="501" t="s">
        <v>533</v>
      </c>
      <c r="C139" s="789" t="s">
        <v>36</v>
      </c>
      <c r="D139" s="789" t="s">
        <v>36</v>
      </c>
      <c r="E139" s="789" t="s">
        <v>36</v>
      </c>
      <c r="F139" s="795" t="s">
        <v>32</v>
      </c>
      <c r="G139" s="789" t="s">
        <v>36</v>
      </c>
      <c r="H139" s="789" t="s">
        <v>0</v>
      </c>
      <c r="I139" s="789" t="s">
        <v>0</v>
      </c>
      <c r="J139" s="781" t="s">
        <v>482</v>
      </c>
      <c r="K139" s="781" t="s">
        <v>482</v>
      </c>
      <c r="L139" s="781" t="s">
        <v>482</v>
      </c>
      <c r="M139" s="781" t="s">
        <v>482</v>
      </c>
      <c r="N139" s="781" t="s">
        <v>482</v>
      </c>
      <c r="O139" s="789" t="s">
        <v>483</v>
      </c>
      <c r="P139" s="789" t="s">
        <v>484</v>
      </c>
      <c r="Q139" s="789" t="s">
        <v>36</v>
      </c>
      <c r="R139" s="789" t="s">
        <v>36</v>
      </c>
      <c r="S139" s="789" t="s">
        <v>36</v>
      </c>
      <c r="T139" s="789" t="s">
        <v>36</v>
      </c>
      <c r="U139" s="789" t="s">
        <v>36</v>
      </c>
      <c r="V139" s="789" t="s">
        <v>0</v>
      </c>
      <c r="W139" s="789" t="s">
        <v>0</v>
      </c>
      <c r="X139" s="781" t="s">
        <v>482</v>
      </c>
      <c r="Y139" s="930" t="s">
        <v>482</v>
      </c>
      <c r="Z139" s="930" t="s">
        <v>482</v>
      </c>
      <c r="AA139" s="930" t="s">
        <v>482</v>
      </c>
      <c r="AB139" s="930" t="s">
        <v>482</v>
      </c>
      <c r="AC139" s="930" t="s">
        <v>483</v>
      </c>
      <c r="AD139" s="930" t="s">
        <v>484</v>
      </c>
      <c r="AE139" s="789" t="s">
        <v>36</v>
      </c>
      <c r="AF139" s="789" t="s">
        <v>36</v>
      </c>
      <c r="AG139" s="789" t="s">
        <v>36</v>
      </c>
      <c r="AH139" s="1"/>
      <c r="AJ139" s="124"/>
      <c r="AK139" s="124"/>
      <c r="AL139" s="124"/>
      <c r="AM139" s="217"/>
      <c r="AN139" s="217"/>
    </row>
    <row r="140" spans="1:40" ht="22.35" customHeight="1" thickBot="1" x14ac:dyDescent="0.25">
      <c r="B140" s="354" t="s">
        <v>0</v>
      </c>
      <c r="C140" s="335" t="s">
        <v>36</v>
      </c>
      <c r="D140" s="335" t="s">
        <v>36</v>
      </c>
      <c r="E140" s="335" t="s">
        <v>36</v>
      </c>
      <c r="F140" s="335" t="s">
        <v>36</v>
      </c>
      <c r="G140" s="335" t="s">
        <v>485</v>
      </c>
      <c r="H140" s="335" t="s">
        <v>486</v>
      </c>
      <c r="I140" s="335" t="s">
        <v>487</v>
      </c>
      <c r="J140" s="335" t="s">
        <v>36</v>
      </c>
      <c r="K140" s="335" t="s">
        <v>36</v>
      </c>
      <c r="L140" s="335" t="s">
        <v>36</v>
      </c>
      <c r="M140" s="335" t="s">
        <v>36</v>
      </c>
      <c r="N140" s="335" t="s">
        <v>485</v>
      </c>
      <c r="O140" s="335" t="s">
        <v>486</v>
      </c>
      <c r="P140" s="335" t="s">
        <v>487</v>
      </c>
      <c r="Q140" s="335" t="s">
        <v>36</v>
      </c>
      <c r="R140" s="335" t="s">
        <v>36</v>
      </c>
      <c r="S140" s="335" t="s">
        <v>36</v>
      </c>
      <c r="T140" s="335" t="s">
        <v>36</v>
      </c>
      <c r="U140" s="335" t="s">
        <v>485</v>
      </c>
      <c r="V140" s="335" t="s">
        <v>486</v>
      </c>
      <c r="W140" s="335" t="s">
        <v>487</v>
      </c>
      <c r="X140" s="335" t="s">
        <v>36</v>
      </c>
      <c r="Y140" s="335" t="s">
        <v>36</v>
      </c>
      <c r="Z140" s="335" t="s">
        <v>36</v>
      </c>
      <c r="AA140" s="335" t="s">
        <v>36</v>
      </c>
      <c r="AB140" s="335" t="s">
        <v>485</v>
      </c>
      <c r="AC140" s="335" t="s">
        <v>486</v>
      </c>
      <c r="AD140" s="335" t="s">
        <v>487</v>
      </c>
      <c r="AE140" s="335" t="s">
        <v>36</v>
      </c>
      <c r="AF140" s="335" t="s">
        <v>36</v>
      </c>
      <c r="AG140" s="335" t="s">
        <v>36</v>
      </c>
      <c r="AH140" s="1"/>
      <c r="AJ140" s="124"/>
      <c r="AK140" s="124"/>
      <c r="AL140" s="124"/>
      <c r="AM140" s="217"/>
      <c r="AN140" s="217"/>
    </row>
    <row r="141" spans="1:40" ht="22.35" customHeight="1" x14ac:dyDescent="0.2">
      <c r="B141" s="128"/>
      <c r="C141" s="129"/>
      <c r="D141" s="129"/>
      <c r="E141" s="129"/>
      <c r="F141" s="129"/>
      <c r="G141" s="129"/>
      <c r="H141" s="129"/>
      <c r="I141" s="129"/>
      <c r="J141" s="129"/>
      <c r="K141" s="129"/>
      <c r="L141" s="129"/>
      <c r="M141" s="129"/>
      <c r="N141" s="129"/>
      <c r="O141" s="129"/>
      <c r="P141" s="129"/>
      <c r="Q141" s="129"/>
      <c r="R141" s="129"/>
      <c r="S141" s="129"/>
      <c r="T141" s="129"/>
      <c r="U141" s="129"/>
      <c r="V141" s="129"/>
      <c r="W141" s="129"/>
      <c r="X141" s="129"/>
      <c r="Y141" s="129"/>
      <c r="Z141" s="129"/>
      <c r="AA141" s="129"/>
      <c r="AB141" s="129"/>
      <c r="AC141" s="129"/>
      <c r="AD141" s="129"/>
      <c r="AE141" s="129"/>
      <c r="AF141" s="129"/>
      <c r="AG141" s="129"/>
      <c r="AH141" s="1"/>
    </row>
    <row r="142" spans="1:40" ht="22.35" customHeight="1" thickBot="1" x14ac:dyDescent="0.25">
      <c r="A142" s="108" t="s">
        <v>207</v>
      </c>
    </row>
    <row r="143" spans="1:40" ht="22.35" customHeight="1" thickBot="1" x14ac:dyDescent="0.25">
      <c r="B143" s="2981" t="s">
        <v>208</v>
      </c>
      <c r="C143" s="2982"/>
      <c r="D143" s="2419" t="s">
        <v>97</v>
      </c>
      <c r="E143" s="2419"/>
      <c r="F143" s="2983"/>
      <c r="G143" s="2982"/>
      <c r="H143" s="2419" t="s">
        <v>98</v>
      </c>
      <c r="I143" s="2419"/>
      <c r="J143" s="2983"/>
      <c r="K143" s="2982"/>
      <c r="L143" s="2419" t="s">
        <v>99</v>
      </c>
      <c r="M143" s="2419"/>
      <c r="N143" s="2983"/>
      <c r="O143" s="2982"/>
      <c r="P143" s="2419" t="s">
        <v>100</v>
      </c>
      <c r="Q143" s="2419"/>
      <c r="R143" s="2983"/>
      <c r="S143" s="2982"/>
      <c r="T143" s="2419" t="s">
        <v>101</v>
      </c>
      <c r="U143" s="2419"/>
      <c r="V143" s="2983"/>
      <c r="W143" s="2982"/>
      <c r="X143" s="2419" t="s">
        <v>102</v>
      </c>
      <c r="Y143" s="2419"/>
      <c r="Z143" s="2983"/>
      <c r="AA143" s="2982"/>
      <c r="AB143" s="2419" t="s">
        <v>103</v>
      </c>
      <c r="AC143" s="2419"/>
      <c r="AD143" s="2419"/>
      <c r="AE143" s="2419" t="s">
        <v>209</v>
      </c>
      <c r="AF143" s="2419"/>
      <c r="AG143" s="2419"/>
      <c r="AH143" s="2419"/>
      <c r="AI143" s="2984"/>
    </row>
    <row r="144" spans="1:40" ht="22.35" customHeight="1" x14ac:dyDescent="0.2">
      <c r="B144" s="2985" t="s">
        <v>210</v>
      </c>
      <c r="C144" s="2986" t="s">
        <v>211</v>
      </c>
      <c r="D144" s="2419"/>
      <c r="E144" s="2850"/>
      <c r="F144" s="2987"/>
      <c r="G144" s="2986" t="s">
        <v>211</v>
      </c>
      <c r="H144" s="2988"/>
      <c r="I144" s="2850"/>
      <c r="J144" s="2987"/>
      <c r="K144" s="2989" t="s">
        <v>211</v>
      </c>
      <c r="L144" s="2419"/>
      <c r="M144" s="2419"/>
      <c r="N144" s="2983"/>
      <c r="O144" s="2989" t="s">
        <v>212</v>
      </c>
      <c r="P144" s="2990"/>
      <c r="Q144" s="2850"/>
      <c r="R144" s="2987"/>
      <c r="S144" s="2986" t="s">
        <v>213</v>
      </c>
      <c r="T144" s="2850"/>
      <c r="U144" s="2850"/>
      <c r="V144" s="2850"/>
      <c r="W144" s="2991"/>
      <c r="X144" s="2992"/>
      <c r="Y144" s="2992"/>
      <c r="Z144" s="2993"/>
      <c r="AA144" s="2850"/>
      <c r="AB144" s="2850"/>
      <c r="AC144" s="2850"/>
      <c r="AD144" s="2850"/>
      <c r="AE144" s="2994">
        <v>37</v>
      </c>
      <c r="AF144" s="2419"/>
      <c r="AG144" s="2850"/>
      <c r="AH144" s="2850"/>
      <c r="AI144" s="2851"/>
    </row>
    <row r="145" spans="1:35" ht="22.35" customHeight="1" x14ac:dyDescent="0.2">
      <c r="B145" s="2995" t="s">
        <v>214</v>
      </c>
      <c r="C145" s="2996" t="s">
        <v>432</v>
      </c>
      <c r="D145" s="2775"/>
      <c r="E145" s="2775"/>
      <c r="F145" s="2856"/>
      <c r="G145" s="2996" t="s">
        <v>433</v>
      </c>
      <c r="H145" s="2863"/>
      <c r="I145" s="2775"/>
      <c r="J145" s="2856"/>
      <c r="K145" s="2996" t="s">
        <v>217</v>
      </c>
      <c r="L145" s="2863" t="s">
        <v>434</v>
      </c>
      <c r="M145" s="2775"/>
      <c r="N145" s="2856"/>
      <c r="O145" s="2996" t="s">
        <v>217</v>
      </c>
      <c r="P145" s="2863" t="s">
        <v>434</v>
      </c>
      <c r="Q145" s="2775"/>
      <c r="R145" s="2856"/>
      <c r="S145" s="2996" t="s">
        <v>435</v>
      </c>
      <c r="T145" s="2775"/>
      <c r="U145" s="2775"/>
      <c r="V145" s="2856"/>
      <c r="W145" s="2081" t="s">
        <v>117</v>
      </c>
      <c r="X145" s="2082" t="s">
        <v>220</v>
      </c>
      <c r="Y145" s="2165"/>
      <c r="Z145" s="2165"/>
      <c r="AA145" s="2997" t="s">
        <v>117</v>
      </c>
      <c r="AB145" s="2863" t="s">
        <v>220</v>
      </c>
      <c r="AC145" s="2997"/>
      <c r="AD145" s="2997"/>
      <c r="AE145" s="2997">
        <v>68</v>
      </c>
      <c r="AF145" s="2775"/>
      <c r="AG145" s="2775"/>
      <c r="AH145" s="2775"/>
      <c r="AI145" s="2998"/>
    </row>
    <row r="146" spans="1:35" ht="22.35" customHeight="1" x14ac:dyDescent="0.2">
      <c r="B146" s="2995" t="s">
        <v>221</v>
      </c>
      <c r="C146" s="2999" t="s">
        <v>222</v>
      </c>
      <c r="D146" s="2775"/>
      <c r="E146" s="2775"/>
      <c r="F146" s="2856"/>
      <c r="G146" s="2863" t="s">
        <v>222</v>
      </c>
      <c r="H146" s="2863"/>
      <c r="I146" s="2775"/>
      <c r="J146" s="2856"/>
      <c r="K146" s="2863" t="s">
        <v>222</v>
      </c>
      <c r="L146" s="2775"/>
      <c r="M146" s="2775"/>
      <c r="N146" s="2856"/>
      <c r="O146" s="2863" t="s">
        <v>222</v>
      </c>
      <c r="P146" s="2863"/>
      <c r="Q146" s="2775"/>
      <c r="R146" s="2856"/>
      <c r="S146" s="2863" t="s">
        <v>222</v>
      </c>
      <c r="T146" s="2775"/>
      <c r="U146" s="2775"/>
      <c r="V146" s="2856"/>
      <c r="W146" s="2997"/>
      <c r="X146" s="2775"/>
      <c r="Y146" s="2775"/>
      <c r="Z146" s="2856"/>
      <c r="AA146" s="2997"/>
      <c r="AB146" s="2775"/>
      <c r="AC146" s="2775"/>
      <c r="AD146" s="2775"/>
      <c r="AE146" s="2997">
        <v>0</v>
      </c>
      <c r="AF146" s="2775"/>
      <c r="AG146" s="2775"/>
      <c r="AH146" s="2775"/>
      <c r="AI146" s="2998"/>
    </row>
    <row r="147" spans="1:35" ht="22.35" customHeight="1" thickBot="1" x14ac:dyDescent="0.25">
      <c r="B147" s="3000" t="s">
        <v>223</v>
      </c>
      <c r="C147" s="3001" t="s">
        <v>211</v>
      </c>
      <c r="D147" s="200"/>
      <c r="E147" s="2866"/>
      <c r="F147" s="2868"/>
      <c r="G147" s="3001" t="s">
        <v>211</v>
      </c>
      <c r="H147" s="202"/>
      <c r="I147" s="2866"/>
      <c r="J147" s="2868"/>
      <c r="K147" s="3001" t="s">
        <v>211</v>
      </c>
      <c r="L147" s="200"/>
      <c r="M147" s="2866"/>
      <c r="N147" s="2868"/>
      <c r="O147" s="3001" t="s">
        <v>212</v>
      </c>
      <c r="P147" s="2870"/>
      <c r="Q147" s="2866"/>
      <c r="R147" s="2868"/>
      <c r="S147" s="3001" t="s">
        <v>213</v>
      </c>
      <c r="T147" s="2866"/>
      <c r="U147" s="2866"/>
      <c r="V147" s="2866"/>
      <c r="W147" s="3002"/>
      <c r="X147" s="2866"/>
      <c r="Y147" s="2866"/>
      <c r="Z147" s="3003"/>
      <c r="AA147" s="2866"/>
      <c r="AB147" s="2866"/>
      <c r="AC147" s="2866"/>
      <c r="AD147" s="2866"/>
      <c r="AE147" s="3004">
        <v>37</v>
      </c>
      <c r="AF147" s="2866"/>
      <c r="AG147" s="2866"/>
      <c r="AH147" s="2866"/>
      <c r="AI147" s="2873"/>
    </row>
    <row r="148" spans="1:35" ht="22.35" customHeight="1" x14ac:dyDescent="0.2">
      <c r="D148" s="2165"/>
    </row>
    <row r="149" spans="1:35" ht="22.35" customHeight="1" thickBot="1" x14ac:dyDescent="0.25">
      <c r="A149" s="2782"/>
      <c r="B149" s="2782" t="s">
        <v>29</v>
      </c>
      <c r="C149" s="2876">
        <v>1</v>
      </c>
      <c r="D149" s="2877">
        <v>2</v>
      </c>
      <c r="E149" s="2877">
        <v>3</v>
      </c>
      <c r="F149" s="2877">
        <v>4</v>
      </c>
      <c r="G149" s="2877">
        <v>5</v>
      </c>
      <c r="H149" s="2876">
        <v>6</v>
      </c>
      <c r="I149" s="2876">
        <v>7</v>
      </c>
      <c r="J149" s="2877">
        <v>8</v>
      </c>
      <c r="K149" s="2877">
        <v>9</v>
      </c>
      <c r="L149" s="2877">
        <v>10</v>
      </c>
      <c r="M149" s="2877">
        <v>11</v>
      </c>
      <c r="N149" s="2877">
        <v>12</v>
      </c>
      <c r="O149" s="2876">
        <v>13</v>
      </c>
      <c r="P149" s="2876">
        <v>14</v>
      </c>
      <c r="Q149" s="2877">
        <v>15</v>
      </c>
      <c r="R149" s="2877">
        <v>16</v>
      </c>
      <c r="S149" s="2877">
        <v>17</v>
      </c>
      <c r="T149" s="2877">
        <v>18</v>
      </c>
      <c r="U149" s="2877">
        <v>19</v>
      </c>
      <c r="V149" s="2876">
        <v>20</v>
      </c>
      <c r="W149" s="2876">
        <v>21</v>
      </c>
      <c r="X149" s="2877">
        <v>22</v>
      </c>
      <c r="Y149" s="2877">
        <v>23</v>
      </c>
      <c r="Z149" s="2877">
        <v>24</v>
      </c>
      <c r="AA149" s="2877">
        <v>25</v>
      </c>
      <c r="AB149" s="2877">
        <v>26</v>
      </c>
      <c r="AC149" s="2876">
        <v>27</v>
      </c>
      <c r="AD149" s="2876">
        <v>28</v>
      </c>
      <c r="AE149" s="2877">
        <v>29</v>
      </c>
      <c r="AF149" s="2877">
        <v>30</v>
      </c>
      <c r="AG149" s="2878">
        <v>31</v>
      </c>
      <c r="AH149" s="111"/>
      <c r="AI149" s="112"/>
    </row>
    <row r="150" spans="1:35" ht="22.35" customHeight="1" x14ac:dyDescent="0.2">
      <c r="A150" s="3005">
        <v>1</v>
      </c>
      <c r="B150" s="3006" t="s">
        <v>224</v>
      </c>
      <c r="C150" s="2835" t="s">
        <v>118</v>
      </c>
      <c r="D150" s="2835" t="s">
        <v>118</v>
      </c>
      <c r="E150" s="2835" t="s">
        <v>118</v>
      </c>
      <c r="F150" s="2835" t="s">
        <v>118</v>
      </c>
      <c r="G150" s="2835" t="s">
        <v>118</v>
      </c>
      <c r="H150" s="2835" t="s">
        <v>117</v>
      </c>
      <c r="I150" s="2835" t="s">
        <v>117</v>
      </c>
      <c r="J150" s="2835" t="s">
        <v>36</v>
      </c>
      <c r="K150" s="2835" t="s">
        <v>36</v>
      </c>
      <c r="L150" s="2835" t="s">
        <v>36</v>
      </c>
      <c r="M150" s="2835" t="s">
        <v>36</v>
      </c>
      <c r="N150" s="2835" t="s">
        <v>36</v>
      </c>
      <c r="O150" s="2835"/>
      <c r="P150" s="2835"/>
      <c r="Q150" s="2835" t="s">
        <v>225</v>
      </c>
      <c r="R150" s="2835" t="s">
        <v>225</v>
      </c>
      <c r="S150" s="2890" t="s">
        <v>225</v>
      </c>
      <c r="T150" s="2835" t="s">
        <v>225</v>
      </c>
      <c r="U150" s="2835" t="s">
        <v>225</v>
      </c>
      <c r="V150" s="2835"/>
      <c r="W150" s="2835"/>
      <c r="X150" s="2835" t="s">
        <v>225</v>
      </c>
      <c r="Y150" s="2835" t="s">
        <v>225</v>
      </c>
      <c r="Z150" s="2835" t="s">
        <v>225</v>
      </c>
      <c r="AA150" s="2835" t="s">
        <v>225</v>
      </c>
      <c r="AB150" s="2835" t="s">
        <v>225</v>
      </c>
      <c r="AC150" s="3007"/>
      <c r="AD150" s="3007"/>
      <c r="AE150" s="2835" t="s">
        <v>118</v>
      </c>
      <c r="AF150" s="2835" t="s">
        <v>118</v>
      </c>
      <c r="AG150" s="2960" t="s">
        <v>118</v>
      </c>
      <c r="AH150" s="116"/>
      <c r="AI150" s="117"/>
    </row>
    <row r="151" spans="1:35" ht="22.35" customHeight="1" x14ac:dyDescent="0.2">
      <c r="A151" s="3008">
        <v>2</v>
      </c>
      <c r="B151" s="3009" t="s">
        <v>0</v>
      </c>
      <c r="C151" s="2811" t="s">
        <v>225</v>
      </c>
      <c r="D151" s="2811" t="s">
        <v>225</v>
      </c>
      <c r="E151" s="2811" t="s">
        <v>225</v>
      </c>
      <c r="F151" s="3010" t="s">
        <v>225</v>
      </c>
      <c r="G151" s="3010" t="s">
        <v>225</v>
      </c>
      <c r="H151" s="2811"/>
      <c r="I151" s="2811"/>
      <c r="J151" s="2811" t="s">
        <v>118</v>
      </c>
      <c r="K151" s="2811" t="s">
        <v>118</v>
      </c>
      <c r="L151" s="2811" t="s">
        <v>118</v>
      </c>
      <c r="M151" s="2811" t="s">
        <v>118</v>
      </c>
      <c r="N151" s="2811" t="s">
        <v>118</v>
      </c>
      <c r="O151" s="3010" t="s">
        <v>117</v>
      </c>
      <c r="P151" s="2811" t="s">
        <v>117</v>
      </c>
      <c r="Q151" s="2816" t="s">
        <v>36</v>
      </c>
      <c r="R151" s="2816" t="s">
        <v>36</v>
      </c>
      <c r="S151" s="2816" t="s">
        <v>36</v>
      </c>
      <c r="T151" s="2816" t="s">
        <v>36</v>
      </c>
      <c r="U151" s="2816" t="s">
        <v>36</v>
      </c>
      <c r="V151" s="2816"/>
      <c r="W151" s="2816"/>
      <c r="X151" s="2816" t="s">
        <v>225</v>
      </c>
      <c r="Y151" s="2816" t="s">
        <v>225</v>
      </c>
      <c r="Z151" s="2816" t="s">
        <v>225</v>
      </c>
      <c r="AA151" s="2816" t="s">
        <v>225</v>
      </c>
      <c r="AB151" s="2816" t="s">
        <v>225</v>
      </c>
      <c r="AC151" s="2816"/>
      <c r="AD151" s="2816"/>
      <c r="AE151" s="2811" t="s">
        <v>225</v>
      </c>
      <c r="AF151" s="2811" t="s">
        <v>225</v>
      </c>
      <c r="AG151" s="2885" t="s">
        <v>225</v>
      </c>
      <c r="AH151" s="116"/>
      <c r="AI151" s="117"/>
    </row>
    <row r="152" spans="1:35" ht="22.35" customHeight="1" x14ac:dyDescent="0.2">
      <c r="A152" s="3008">
        <v>3</v>
      </c>
      <c r="B152" s="3009" t="s">
        <v>0</v>
      </c>
      <c r="C152" s="2811" t="s">
        <v>225</v>
      </c>
      <c r="D152" s="2811" t="s">
        <v>225</v>
      </c>
      <c r="E152" s="2811" t="s">
        <v>225</v>
      </c>
      <c r="F152" s="2811" t="s">
        <v>225</v>
      </c>
      <c r="G152" s="2811" t="s">
        <v>225</v>
      </c>
      <c r="H152" s="2811"/>
      <c r="I152" s="2811"/>
      <c r="J152" s="2811" t="s">
        <v>225</v>
      </c>
      <c r="K152" s="2811" t="s">
        <v>225</v>
      </c>
      <c r="L152" s="2811" t="s">
        <v>225</v>
      </c>
      <c r="M152" s="2811" t="s">
        <v>225</v>
      </c>
      <c r="N152" s="2811" t="s">
        <v>225</v>
      </c>
      <c r="O152" s="2811"/>
      <c r="P152" s="3010"/>
      <c r="Q152" s="2811" t="s">
        <v>118</v>
      </c>
      <c r="R152" s="2811" t="s">
        <v>118</v>
      </c>
      <c r="S152" s="2811" t="s">
        <v>118</v>
      </c>
      <c r="T152" s="2811" t="s">
        <v>118</v>
      </c>
      <c r="U152" s="2811" t="s">
        <v>118</v>
      </c>
      <c r="V152" s="2811" t="s">
        <v>117</v>
      </c>
      <c r="W152" s="2811" t="s">
        <v>117</v>
      </c>
      <c r="X152" s="2811" t="s">
        <v>36</v>
      </c>
      <c r="Y152" s="2811" t="s">
        <v>36</v>
      </c>
      <c r="Z152" s="2811" t="s">
        <v>36</v>
      </c>
      <c r="AA152" s="2811" t="s">
        <v>36</v>
      </c>
      <c r="AB152" s="2811" t="s">
        <v>36</v>
      </c>
      <c r="AC152" s="2811"/>
      <c r="AD152" s="2811"/>
      <c r="AE152" s="2811" t="s">
        <v>225</v>
      </c>
      <c r="AF152" s="2811" t="s">
        <v>225</v>
      </c>
      <c r="AG152" s="2885" t="s">
        <v>225</v>
      </c>
      <c r="AH152" s="116"/>
      <c r="AI152" s="117"/>
    </row>
    <row r="153" spans="1:35" ht="22.35" customHeight="1" thickBot="1" x14ac:dyDescent="0.25">
      <c r="A153" s="3011">
        <v>4</v>
      </c>
      <c r="B153" s="3012" t="s">
        <v>224</v>
      </c>
      <c r="C153" s="2877" t="s">
        <v>36</v>
      </c>
      <c r="D153" s="2877" t="s">
        <v>36</v>
      </c>
      <c r="E153" s="2877" t="s">
        <v>36</v>
      </c>
      <c r="F153" s="3013" t="s">
        <v>36</v>
      </c>
      <c r="G153" s="3013" t="s">
        <v>36</v>
      </c>
      <c r="H153" s="2877"/>
      <c r="I153" s="3013"/>
      <c r="J153" s="2877" t="s">
        <v>225</v>
      </c>
      <c r="K153" s="2877" t="s">
        <v>225</v>
      </c>
      <c r="L153" s="2877" t="s">
        <v>225</v>
      </c>
      <c r="M153" s="2877" t="s">
        <v>225</v>
      </c>
      <c r="N153" s="2877" t="s">
        <v>225</v>
      </c>
      <c r="O153" s="3013"/>
      <c r="P153" s="3013"/>
      <c r="Q153" s="3013" t="s">
        <v>225</v>
      </c>
      <c r="R153" s="3013" t="s">
        <v>225</v>
      </c>
      <c r="S153" s="3013" t="s">
        <v>225</v>
      </c>
      <c r="T153" s="3013" t="s">
        <v>225</v>
      </c>
      <c r="U153" s="3013" t="s">
        <v>225</v>
      </c>
      <c r="V153" s="3013" t="s">
        <v>0</v>
      </c>
      <c r="W153" s="3013" t="s">
        <v>0</v>
      </c>
      <c r="X153" s="3013" t="s">
        <v>118</v>
      </c>
      <c r="Y153" s="3013" t="s">
        <v>118</v>
      </c>
      <c r="Z153" s="3013" t="s">
        <v>118</v>
      </c>
      <c r="AA153" s="3013" t="s">
        <v>118</v>
      </c>
      <c r="AB153" s="3013" t="s">
        <v>118</v>
      </c>
      <c r="AC153" s="3013" t="s">
        <v>117</v>
      </c>
      <c r="AD153" s="2877" t="s">
        <v>117</v>
      </c>
      <c r="AE153" s="2877" t="s">
        <v>36</v>
      </c>
      <c r="AF153" s="2877" t="s">
        <v>36</v>
      </c>
      <c r="AG153" s="2878" t="s">
        <v>36</v>
      </c>
      <c r="AH153" s="116"/>
      <c r="AI153" s="117"/>
    </row>
    <row r="154" spans="1:35" ht="22.35" customHeight="1" thickBot="1" x14ac:dyDescent="0.25">
      <c r="A154" s="130"/>
      <c r="B154" s="124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131"/>
      <c r="Z154" s="131"/>
      <c r="AA154" s="131"/>
      <c r="AB154" s="131"/>
      <c r="AC154" s="131"/>
      <c r="AD154" s="131"/>
      <c r="AE154" s="131"/>
      <c r="AF154" s="131"/>
      <c r="AG154" s="132"/>
      <c r="AH154" s="133"/>
      <c r="AI154" s="117"/>
    </row>
    <row r="155" spans="1:35" ht="22.35" customHeight="1" x14ac:dyDescent="0.2">
      <c r="A155" s="48"/>
      <c r="B155" s="3014" t="s">
        <v>228</v>
      </c>
      <c r="C155" s="2994"/>
      <c r="D155" s="3015" t="s">
        <v>97</v>
      </c>
      <c r="E155" s="3016"/>
      <c r="F155" s="2994"/>
      <c r="G155" s="3017" t="s">
        <v>98</v>
      </c>
      <c r="H155" s="2987"/>
      <c r="I155" s="3018"/>
      <c r="J155" s="3017" t="s">
        <v>99</v>
      </c>
      <c r="K155" s="3019"/>
      <c r="L155" s="3018"/>
      <c r="M155" s="3020" t="s">
        <v>100</v>
      </c>
      <c r="N155" s="3019"/>
      <c r="O155" s="3018"/>
      <c r="P155" s="3017" t="s">
        <v>101</v>
      </c>
      <c r="Q155" s="3021"/>
      <c r="R155" s="3018"/>
      <c r="S155" s="3017" t="s">
        <v>102</v>
      </c>
      <c r="T155" s="3022"/>
      <c r="U155" s="3018"/>
      <c r="V155" s="3017" t="s">
        <v>103</v>
      </c>
      <c r="W155" s="3021"/>
      <c r="X155" s="3023" t="s">
        <v>209</v>
      </c>
      <c r="Y155" s="3024"/>
      <c r="Z155" s="3024"/>
      <c r="AA155" s="3025"/>
      <c r="AB155" s="2989" t="s">
        <v>104</v>
      </c>
      <c r="AC155" s="3026"/>
      <c r="AD155" s="3026"/>
      <c r="AE155" s="3027"/>
      <c r="AF155" s="3027"/>
      <c r="AG155" s="3028"/>
      <c r="AH155" s="133"/>
      <c r="AI155" s="117"/>
    </row>
    <row r="156" spans="1:35" ht="22.35" customHeight="1" x14ac:dyDescent="0.2">
      <c r="A156" s="48"/>
      <c r="B156" s="3029" t="s">
        <v>229</v>
      </c>
      <c r="C156" s="3030" t="s">
        <v>230</v>
      </c>
      <c r="D156" s="2777"/>
      <c r="E156" s="2778"/>
      <c r="F156" s="3030" t="s">
        <v>230</v>
      </c>
      <c r="G156" s="2777"/>
      <c r="H156" s="2778"/>
      <c r="I156" s="3030" t="s">
        <v>230</v>
      </c>
      <c r="J156" s="2777"/>
      <c r="K156" s="2778"/>
      <c r="L156" s="3030" t="s">
        <v>230</v>
      </c>
      <c r="M156" s="2777"/>
      <c r="N156" s="2778"/>
      <c r="O156" s="3030" t="s">
        <v>231</v>
      </c>
      <c r="P156" s="2777"/>
      <c r="Q156" s="2778"/>
      <c r="R156" s="3030"/>
      <c r="S156" s="2777"/>
      <c r="T156" s="2778"/>
      <c r="U156" s="3030"/>
      <c r="V156" s="2777"/>
      <c r="W156" s="2778"/>
      <c r="X156" s="3030"/>
      <c r="Y156" s="3031"/>
      <c r="Z156" s="3031"/>
      <c r="AA156" s="3031"/>
      <c r="AB156" s="2774"/>
      <c r="AC156" s="3031"/>
      <c r="AD156" s="3031"/>
      <c r="AE156" s="3031"/>
      <c r="AF156" s="3031"/>
      <c r="AG156" s="3032"/>
      <c r="AH156" s="133"/>
      <c r="AI156" s="117"/>
    </row>
    <row r="157" spans="1:35" ht="22.35" customHeight="1" x14ac:dyDescent="0.2">
      <c r="A157" s="48"/>
      <c r="B157" s="4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133"/>
      <c r="AI157" s="117"/>
    </row>
    <row r="158" spans="1:35" ht="22.35" customHeight="1" thickBot="1" x14ac:dyDescent="0.25">
      <c r="A158" s="3033" t="s">
        <v>28</v>
      </c>
      <c r="B158" s="2875" t="s">
        <v>29</v>
      </c>
      <c r="C158" s="2876">
        <v>1</v>
      </c>
      <c r="D158" s="2877">
        <v>2</v>
      </c>
      <c r="E158" s="2877">
        <v>3</v>
      </c>
      <c r="F158" s="2877">
        <v>4</v>
      </c>
      <c r="G158" s="2877">
        <v>5</v>
      </c>
      <c r="H158" s="2876">
        <v>6</v>
      </c>
      <c r="I158" s="2876">
        <v>7</v>
      </c>
      <c r="J158" s="2877">
        <v>8</v>
      </c>
      <c r="K158" s="2877">
        <v>9</v>
      </c>
      <c r="L158" s="2877">
        <v>10</v>
      </c>
      <c r="M158" s="2877">
        <v>11</v>
      </c>
      <c r="N158" s="2877">
        <v>12</v>
      </c>
      <c r="O158" s="2876">
        <v>13</v>
      </c>
      <c r="P158" s="2876">
        <v>14</v>
      </c>
      <c r="Q158" s="2877">
        <v>15</v>
      </c>
      <c r="R158" s="2877">
        <v>16</v>
      </c>
      <c r="S158" s="2877">
        <v>17</v>
      </c>
      <c r="T158" s="2877">
        <v>18</v>
      </c>
      <c r="U158" s="2877">
        <v>19</v>
      </c>
      <c r="V158" s="2876">
        <v>20</v>
      </c>
      <c r="W158" s="2876">
        <v>21</v>
      </c>
      <c r="X158" s="2877">
        <v>22</v>
      </c>
      <c r="Y158" s="2877">
        <v>23</v>
      </c>
      <c r="Z158" s="2877">
        <v>24</v>
      </c>
      <c r="AA158" s="2877">
        <v>25</v>
      </c>
      <c r="AB158" s="2877">
        <v>26</v>
      </c>
      <c r="AC158" s="2876">
        <v>27</v>
      </c>
      <c r="AD158" s="2876">
        <v>28</v>
      </c>
      <c r="AE158" s="2877">
        <v>29</v>
      </c>
      <c r="AF158" s="2877">
        <v>30</v>
      </c>
      <c r="AG158" s="2878">
        <v>31</v>
      </c>
      <c r="AH158" s="133"/>
      <c r="AI158" s="117"/>
    </row>
    <row r="159" spans="1:35" ht="22.35" customHeight="1" x14ac:dyDescent="0.2">
      <c r="A159" s="3034">
        <v>8520</v>
      </c>
      <c r="B159" s="3035" t="s">
        <v>232</v>
      </c>
      <c r="C159" s="2835"/>
      <c r="D159" s="2835" t="s">
        <v>233</v>
      </c>
      <c r="E159" s="2835" t="s">
        <v>233</v>
      </c>
      <c r="F159" s="2835" t="s">
        <v>233</v>
      </c>
      <c r="G159" s="2835" t="s">
        <v>233</v>
      </c>
      <c r="H159" s="2835"/>
      <c r="I159" s="2835"/>
      <c r="J159" s="2835" t="s">
        <v>233</v>
      </c>
      <c r="K159" s="2835" t="s">
        <v>233</v>
      </c>
      <c r="L159" s="2835" t="s">
        <v>233</v>
      </c>
      <c r="M159" s="2835" t="s">
        <v>233</v>
      </c>
      <c r="N159" s="2835" t="s">
        <v>233</v>
      </c>
      <c r="O159" s="2835"/>
      <c r="P159" s="2835"/>
      <c r="Q159" s="2835" t="s">
        <v>233</v>
      </c>
      <c r="R159" s="2835" t="s">
        <v>233</v>
      </c>
      <c r="S159" s="2835" t="s">
        <v>233</v>
      </c>
      <c r="T159" s="3036" t="s">
        <v>233</v>
      </c>
      <c r="U159" s="2835" t="s">
        <v>233</v>
      </c>
      <c r="V159" s="2835"/>
      <c r="W159" s="2835"/>
      <c r="X159" s="2835" t="s">
        <v>233</v>
      </c>
      <c r="Y159" s="2835" t="s">
        <v>233</v>
      </c>
      <c r="Z159" s="2835" t="s">
        <v>233</v>
      </c>
      <c r="AA159" s="2835" t="s">
        <v>233</v>
      </c>
      <c r="AB159" s="2835" t="s">
        <v>233</v>
      </c>
      <c r="AC159" s="2835"/>
      <c r="AD159" s="2835"/>
      <c r="AE159" s="2835" t="s">
        <v>233</v>
      </c>
      <c r="AF159" s="2835" t="s">
        <v>233</v>
      </c>
      <c r="AG159" s="2835" t="s">
        <v>233</v>
      </c>
      <c r="AH159" s="133"/>
      <c r="AI159" s="117"/>
    </row>
    <row r="160" spans="1:35" ht="22.35" customHeight="1" x14ac:dyDescent="0.2">
      <c r="A160" s="137"/>
      <c r="B160" s="136"/>
      <c r="C160" s="129"/>
      <c r="D160" s="129"/>
      <c r="E160" s="129"/>
      <c r="F160" s="129"/>
      <c r="G160" s="129"/>
      <c r="H160" s="129"/>
      <c r="I160" s="129"/>
      <c r="J160" s="129"/>
      <c r="K160" s="129"/>
      <c r="L160" s="129"/>
      <c r="M160" s="129"/>
      <c r="N160" s="129"/>
      <c r="O160" s="129"/>
      <c r="P160" s="129"/>
      <c r="Q160" s="129"/>
      <c r="R160" s="129"/>
      <c r="S160" s="129"/>
      <c r="T160" s="129"/>
      <c r="U160" s="129"/>
      <c r="V160" s="129"/>
      <c r="W160" s="129"/>
      <c r="X160" s="129"/>
      <c r="Y160" s="129"/>
      <c r="Z160" s="129"/>
      <c r="AA160" s="129"/>
      <c r="AB160" s="129"/>
      <c r="AC160" s="129"/>
      <c r="AD160" s="129"/>
      <c r="AE160" s="129"/>
      <c r="AF160" s="129"/>
      <c r="AG160" s="129"/>
      <c r="AH160" s="133"/>
      <c r="AI160" s="117"/>
    </row>
    <row r="161" spans="1:35" ht="22.35" customHeight="1" x14ac:dyDescent="0.2">
      <c r="AH161" s="67"/>
      <c r="AI161" s="67"/>
    </row>
    <row r="162" spans="1:35" ht="22.35" customHeight="1" thickBot="1" x14ac:dyDescent="0.25">
      <c r="A162" s="108" t="s">
        <v>234</v>
      </c>
      <c r="B162" s="109"/>
      <c r="C162" s="109"/>
      <c r="D162" s="110"/>
      <c r="E162" s="110"/>
      <c r="F162" s="110"/>
      <c r="G162" s="65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09"/>
      <c r="AI162" s="109"/>
    </row>
    <row r="163" spans="1:35" ht="22.35" customHeight="1" x14ac:dyDescent="0.2">
      <c r="A163" s="108"/>
      <c r="B163" s="3014" t="s">
        <v>235</v>
      </c>
      <c r="C163" s="3037"/>
      <c r="D163" s="3038" t="s">
        <v>97</v>
      </c>
      <c r="E163" s="3039"/>
      <c r="F163" s="3040"/>
      <c r="G163" s="3037"/>
      <c r="H163" s="3038" t="s">
        <v>98</v>
      </c>
      <c r="I163" s="3039"/>
      <c r="J163" s="3040"/>
      <c r="K163" s="3037"/>
      <c r="L163" s="3038" t="s">
        <v>99</v>
      </c>
      <c r="M163" s="3039"/>
      <c r="N163" s="3040"/>
      <c r="O163" s="3037"/>
      <c r="P163" s="3038" t="s">
        <v>100</v>
      </c>
      <c r="Q163" s="3039"/>
      <c r="R163" s="3040"/>
      <c r="S163" s="3037"/>
      <c r="T163" s="3038" t="s">
        <v>101</v>
      </c>
      <c r="U163" s="3039"/>
      <c r="V163" s="3040"/>
      <c r="W163" s="3037"/>
      <c r="X163" s="3038" t="s">
        <v>102</v>
      </c>
      <c r="Y163" s="3039"/>
      <c r="Z163" s="3040"/>
      <c r="AA163" s="3037"/>
      <c r="AB163" s="3038" t="s">
        <v>103</v>
      </c>
      <c r="AC163" s="3039"/>
      <c r="AD163" s="3039"/>
      <c r="AE163" s="3041" t="s">
        <v>104</v>
      </c>
      <c r="AF163" s="3039"/>
      <c r="AG163" s="3039"/>
      <c r="AH163" s="3039"/>
      <c r="AI163" s="3042"/>
    </row>
    <row r="164" spans="1:35" ht="22.35" customHeight="1" x14ac:dyDescent="0.2">
      <c r="A164" s="108"/>
      <c r="B164" s="3043" t="s">
        <v>210</v>
      </c>
      <c r="C164" s="3044">
        <v>69</v>
      </c>
      <c r="D164" s="3045" t="s">
        <v>236</v>
      </c>
      <c r="E164" s="3045"/>
      <c r="F164" s="3046"/>
      <c r="G164" s="3044">
        <v>69</v>
      </c>
      <c r="H164" s="3045" t="s">
        <v>236</v>
      </c>
      <c r="I164" s="3045"/>
      <c r="J164" s="3046"/>
      <c r="K164" s="3044">
        <v>69</v>
      </c>
      <c r="L164" s="3045" t="s">
        <v>236</v>
      </c>
      <c r="M164" s="3045"/>
      <c r="N164" s="3046"/>
      <c r="O164" s="3044">
        <v>69</v>
      </c>
      <c r="P164" s="3045" t="s">
        <v>236</v>
      </c>
      <c r="Q164" s="3045"/>
      <c r="R164" s="3046"/>
      <c r="S164" s="3044">
        <v>69</v>
      </c>
      <c r="T164" s="3045" t="s">
        <v>236</v>
      </c>
      <c r="U164" s="3045"/>
      <c r="V164" s="3046"/>
      <c r="W164" s="3044"/>
      <c r="X164" s="3047"/>
      <c r="Y164" s="3047"/>
      <c r="Z164" s="3048"/>
      <c r="AA164" s="3044"/>
      <c r="AB164" s="3045"/>
      <c r="AC164" s="3045"/>
      <c r="AD164" s="2920"/>
      <c r="AE164" s="3049">
        <v>35</v>
      </c>
      <c r="AF164" s="3045"/>
      <c r="AG164" s="3045"/>
      <c r="AH164" s="2920"/>
      <c r="AI164" s="3050"/>
    </row>
    <row r="165" spans="1:35" ht="22.35" customHeight="1" x14ac:dyDescent="0.2">
      <c r="A165" s="108"/>
      <c r="B165" s="3043" t="s">
        <v>214</v>
      </c>
      <c r="C165" s="3044">
        <v>79</v>
      </c>
      <c r="D165" s="3045" t="s">
        <v>237</v>
      </c>
      <c r="E165" s="3045"/>
      <c r="F165" s="3046"/>
      <c r="G165" s="3044">
        <v>79</v>
      </c>
      <c r="H165" s="3045" t="s">
        <v>237</v>
      </c>
      <c r="I165" s="3045"/>
      <c r="J165" s="3046"/>
      <c r="K165" s="3044">
        <v>79</v>
      </c>
      <c r="L165" s="3045" t="s">
        <v>237</v>
      </c>
      <c r="M165" s="3045"/>
      <c r="N165" s="3046"/>
      <c r="O165" s="3044">
        <v>79</v>
      </c>
      <c r="P165" s="3045" t="s">
        <v>237</v>
      </c>
      <c r="Q165" s="3045"/>
      <c r="R165" s="3046"/>
      <c r="S165" s="3044">
        <v>79</v>
      </c>
      <c r="T165" s="3045" t="s">
        <v>237</v>
      </c>
      <c r="U165" s="3045"/>
      <c r="V165" s="3046"/>
      <c r="W165" s="3044"/>
      <c r="X165" s="3045"/>
      <c r="Y165" s="3045"/>
      <c r="Z165" s="3046"/>
      <c r="AA165" s="3045"/>
      <c r="AB165" s="3045"/>
      <c r="AC165" s="3045"/>
      <c r="AD165" s="2920"/>
      <c r="AE165" s="3049">
        <v>40</v>
      </c>
      <c r="AF165" s="3045"/>
      <c r="AG165" s="3045"/>
      <c r="AH165" s="2920"/>
      <c r="AI165" s="3050"/>
    </row>
    <row r="166" spans="1:35" ht="22.35" customHeight="1" x14ac:dyDescent="0.2">
      <c r="A166" s="108"/>
      <c r="B166" s="3043" t="s">
        <v>221</v>
      </c>
      <c r="C166" s="3044">
        <v>89</v>
      </c>
      <c r="D166" s="3045" t="s">
        <v>238</v>
      </c>
      <c r="E166" s="3045"/>
      <c r="F166" s="3046"/>
      <c r="G166" s="3044">
        <v>89</v>
      </c>
      <c r="H166" s="3045" t="s">
        <v>238</v>
      </c>
      <c r="I166" s="3045"/>
      <c r="J166" s="3046"/>
      <c r="K166" s="3044">
        <v>89</v>
      </c>
      <c r="L166" s="3045" t="s">
        <v>238</v>
      </c>
      <c r="M166" s="3045"/>
      <c r="N166" s="3046"/>
      <c r="O166" s="3044">
        <v>89</v>
      </c>
      <c r="P166" s="3045" t="s">
        <v>238</v>
      </c>
      <c r="Q166" s="3045"/>
      <c r="R166" s="3046"/>
      <c r="S166" s="3044">
        <v>89</v>
      </c>
      <c r="T166" s="3045" t="s">
        <v>239</v>
      </c>
      <c r="U166" s="3045"/>
      <c r="V166" s="3046"/>
      <c r="W166" s="3051"/>
      <c r="X166" s="3052" t="s">
        <v>269</v>
      </c>
      <c r="Y166" s="3052"/>
      <c r="Z166" s="3053"/>
      <c r="AA166" s="3051"/>
      <c r="AB166" s="3052"/>
      <c r="AC166" s="3052"/>
      <c r="AD166" s="2922"/>
      <c r="AE166" s="3049">
        <v>43</v>
      </c>
      <c r="AF166" s="3045"/>
      <c r="AG166" s="3045"/>
      <c r="AH166" s="2920"/>
      <c r="AI166" s="3050"/>
    </row>
    <row r="167" spans="1:35" ht="22.35" customHeight="1" x14ac:dyDescent="0.2">
      <c r="A167" s="108"/>
      <c r="B167" s="19" t="s">
        <v>223</v>
      </c>
      <c r="C167" s="3051">
        <v>99</v>
      </c>
      <c r="D167" s="3052" t="s">
        <v>241</v>
      </c>
      <c r="E167" s="3052"/>
      <c r="F167" s="3053"/>
      <c r="G167" s="3051">
        <v>99</v>
      </c>
      <c r="H167" s="3052" t="s">
        <v>241</v>
      </c>
      <c r="I167" s="3052"/>
      <c r="J167" s="3053"/>
      <c r="K167" s="3051">
        <v>99</v>
      </c>
      <c r="L167" s="3052" t="s">
        <v>241</v>
      </c>
      <c r="M167" s="3052"/>
      <c r="N167" s="3053"/>
      <c r="O167" s="3051">
        <v>99</v>
      </c>
      <c r="P167" s="3052" t="s">
        <v>241</v>
      </c>
      <c r="Q167" s="3052"/>
      <c r="R167" s="3053"/>
      <c r="S167" s="3051">
        <v>99</v>
      </c>
      <c r="T167" s="3052" t="s">
        <v>222</v>
      </c>
      <c r="U167" s="3052"/>
      <c r="V167" s="2922"/>
      <c r="W167" s="2921"/>
      <c r="X167" s="2922"/>
      <c r="Y167" s="3052"/>
      <c r="Z167" s="3053"/>
      <c r="AA167" s="2921"/>
      <c r="AB167" s="2922"/>
      <c r="AC167" s="3052"/>
      <c r="AD167" s="3053"/>
      <c r="AE167" s="3054">
        <v>30</v>
      </c>
      <c r="AF167" s="3052"/>
      <c r="AG167" s="3052"/>
      <c r="AH167" s="2922"/>
      <c r="AI167" s="3055"/>
    </row>
    <row r="168" spans="1:35" ht="22.35" customHeight="1" thickBot="1" x14ac:dyDescent="0.25">
      <c r="A168" s="108"/>
      <c r="B168" s="3056" t="s">
        <v>242</v>
      </c>
      <c r="C168" s="3057" t="s">
        <v>163</v>
      </c>
      <c r="D168" s="3058" t="s">
        <v>243</v>
      </c>
      <c r="E168" s="3059"/>
      <c r="F168" s="2868"/>
      <c r="G168" s="3057" t="s">
        <v>163</v>
      </c>
      <c r="H168" s="3058" t="s">
        <v>243</v>
      </c>
      <c r="I168" s="2866"/>
      <c r="J168" s="3059"/>
      <c r="K168" s="3057" t="s">
        <v>163</v>
      </c>
      <c r="L168" s="3058" t="s">
        <v>243</v>
      </c>
      <c r="M168" s="3059"/>
      <c r="N168" s="3060"/>
      <c r="O168" s="3057" t="s">
        <v>163</v>
      </c>
      <c r="P168" s="3058" t="s">
        <v>243</v>
      </c>
      <c r="Q168" s="3059"/>
      <c r="R168" s="3058"/>
      <c r="S168" s="3057" t="s">
        <v>163</v>
      </c>
      <c r="T168" s="2870" t="s">
        <v>244</v>
      </c>
      <c r="U168" s="3058"/>
      <c r="V168" s="3060"/>
      <c r="W168" s="3059"/>
      <c r="X168" s="3058"/>
      <c r="Y168" s="3058"/>
      <c r="Z168" s="3058"/>
      <c r="AA168" s="3061"/>
      <c r="AB168" s="3062"/>
      <c r="AC168" s="3058"/>
      <c r="AD168" s="3063"/>
      <c r="AE168" s="3058">
        <v>37</v>
      </c>
      <c r="AF168" s="3058"/>
      <c r="AG168" s="3058"/>
      <c r="AH168" s="3064"/>
      <c r="AI168" s="3065"/>
    </row>
    <row r="169" spans="1:35" ht="22.35" customHeight="1" x14ac:dyDescent="0.2">
      <c r="A169" s="68"/>
      <c r="B169" s="108"/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09"/>
      <c r="AI169" s="109"/>
    </row>
    <row r="170" spans="1:35" ht="22.35" customHeight="1" thickBot="1" x14ac:dyDescent="0.25">
      <c r="A170" s="3033"/>
      <c r="B170" s="2875" t="s">
        <v>29</v>
      </c>
      <c r="C170" s="2876">
        <v>1</v>
      </c>
      <c r="D170" s="2877">
        <v>2</v>
      </c>
      <c r="E170" s="2877">
        <v>3</v>
      </c>
      <c r="F170" s="2877">
        <v>4</v>
      </c>
      <c r="G170" s="2877">
        <v>5</v>
      </c>
      <c r="H170" s="2876">
        <v>6</v>
      </c>
      <c r="I170" s="2876">
        <v>7</v>
      </c>
      <c r="J170" s="2877">
        <v>8</v>
      </c>
      <c r="K170" s="2877">
        <v>9</v>
      </c>
      <c r="L170" s="2877">
        <v>10</v>
      </c>
      <c r="M170" s="2877">
        <v>11</v>
      </c>
      <c r="N170" s="2877">
        <v>12</v>
      </c>
      <c r="O170" s="2876">
        <v>13</v>
      </c>
      <c r="P170" s="2876">
        <v>14</v>
      </c>
      <c r="Q170" s="2877">
        <v>15</v>
      </c>
      <c r="R170" s="2877">
        <v>16</v>
      </c>
      <c r="S170" s="2877">
        <v>17</v>
      </c>
      <c r="T170" s="2877">
        <v>18</v>
      </c>
      <c r="U170" s="2877">
        <v>19</v>
      </c>
      <c r="V170" s="2876">
        <v>20</v>
      </c>
      <c r="W170" s="2876">
        <v>21</v>
      </c>
      <c r="X170" s="2877">
        <v>22</v>
      </c>
      <c r="Y170" s="2877">
        <v>23</v>
      </c>
      <c r="Z170" s="2877">
        <v>24</v>
      </c>
      <c r="AA170" s="2877">
        <v>25</v>
      </c>
      <c r="AB170" s="2877">
        <v>26</v>
      </c>
      <c r="AC170" s="2876">
        <v>27</v>
      </c>
      <c r="AD170" s="2876">
        <v>28</v>
      </c>
      <c r="AE170" s="2877">
        <v>29</v>
      </c>
      <c r="AF170" s="2877">
        <v>30</v>
      </c>
      <c r="AG170" s="2878">
        <v>31</v>
      </c>
      <c r="AH170" s="111"/>
      <c r="AI170" s="112"/>
    </row>
    <row r="171" spans="1:35" ht="22.35" customHeight="1" thickBot="1" x14ac:dyDescent="0.25">
      <c r="A171" s="3005">
        <v>1</v>
      </c>
      <c r="B171" s="3066" t="s">
        <v>245</v>
      </c>
      <c r="C171" s="2836"/>
      <c r="D171" s="2836">
        <v>79</v>
      </c>
      <c r="E171" s="3067">
        <v>79</v>
      </c>
      <c r="F171" s="3067">
        <v>79</v>
      </c>
      <c r="G171" s="2834">
        <v>79</v>
      </c>
      <c r="H171" s="2836"/>
      <c r="I171" s="2834"/>
      <c r="J171" s="2834">
        <v>89</v>
      </c>
      <c r="K171" s="2836">
        <v>89</v>
      </c>
      <c r="L171" s="2834">
        <v>89</v>
      </c>
      <c r="M171" s="2835">
        <v>89</v>
      </c>
      <c r="N171" s="2836">
        <v>89</v>
      </c>
      <c r="O171" s="2836">
        <v>89</v>
      </c>
      <c r="P171" s="2836"/>
      <c r="Q171" s="2836">
        <v>99</v>
      </c>
      <c r="R171" s="2836">
        <v>99</v>
      </c>
      <c r="S171" s="2835">
        <v>99</v>
      </c>
      <c r="T171" s="3036">
        <v>99</v>
      </c>
      <c r="U171" s="2836" t="s">
        <v>36</v>
      </c>
      <c r="V171" s="2836"/>
      <c r="W171" s="2836"/>
      <c r="X171" s="2836" t="s">
        <v>163</v>
      </c>
      <c r="Y171" s="2836" t="s">
        <v>163</v>
      </c>
      <c r="Z171" s="2836" t="s">
        <v>163</v>
      </c>
      <c r="AA171" s="2834" t="s">
        <v>163</v>
      </c>
      <c r="AB171" s="2836" t="s">
        <v>163</v>
      </c>
      <c r="AC171" s="2836"/>
      <c r="AD171" s="2836"/>
      <c r="AE171" s="2836">
        <v>69</v>
      </c>
      <c r="AF171" s="2834">
        <v>69</v>
      </c>
      <c r="AG171" s="2891">
        <v>69</v>
      </c>
      <c r="AH171" s="125"/>
      <c r="AI171" s="67"/>
    </row>
    <row r="172" spans="1:35" ht="22.35" customHeight="1" thickBot="1" x14ac:dyDescent="0.25">
      <c r="A172" s="3008">
        <v>2</v>
      </c>
      <c r="B172" s="3068" t="s">
        <v>247</v>
      </c>
      <c r="C172" s="2813"/>
      <c r="D172" s="2813">
        <v>89</v>
      </c>
      <c r="E172" s="2813">
        <v>89</v>
      </c>
      <c r="F172" s="2813">
        <v>89</v>
      </c>
      <c r="G172" s="2813">
        <v>89</v>
      </c>
      <c r="H172" s="2892">
        <v>89</v>
      </c>
      <c r="I172" s="2892"/>
      <c r="J172" s="2892">
        <v>99</v>
      </c>
      <c r="K172" s="2892">
        <v>99</v>
      </c>
      <c r="L172" s="2811">
        <v>99</v>
      </c>
      <c r="M172" s="2811">
        <v>99</v>
      </c>
      <c r="N172" s="2892" t="s">
        <v>36</v>
      </c>
      <c r="O172" s="2892"/>
      <c r="P172" s="2892"/>
      <c r="Q172" s="2892" t="s">
        <v>163</v>
      </c>
      <c r="R172" s="2808" t="s">
        <v>163</v>
      </c>
      <c r="S172" s="2892" t="s">
        <v>163</v>
      </c>
      <c r="T172" s="3036" t="s">
        <v>163</v>
      </c>
      <c r="U172" s="2892" t="s">
        <v>163</v>
      </c>
      <c r="V172" s="2892"/>
      <c r="W172" s="2892"/>
      <c r="X172" s="2892">
        <v>69</v>
      </c>
      <c r="Y172" s="2892">
        <v>69</v>
      </c>
      <c r="Z172" s="2892">
        <v>69</v>
      </c>
      <c r="AA172" s="2811">
        <v>69</v>
      </c>
      <c r="AB172" s="2808">
        <v>69</v>
      </c>
      <c r="AC172" s="2816"/>
      <c r="AD172" s="2816"/>
      <c r="AE172" s="2816">
        <v>79</v>
      </c>
      <c r="AF172" s="2816">
        <v>79</v>
      </c>
      <c r="AG172" s="3069">
        <v>79</v>
      </c>
      <c r="AH172" s="126"/>
      <c r="AI172" s="107"/>
    </row>
    <row r="173" spans="1:35" ht="22.35" customHeight="1" thickBot="1" x14ac:dyDescent="0.25">
      <c r="A173" s="3008">
        <v>3</v>
      </c>
      <c r="B173" s="3068" t="s">
        <v>248</v>
      </c>
      <c r="C173" s="3070"/>
      <c r="D173" s="3070">
        <v>99</v>
      </c>
      <c r="E173" s="3070">
        <v>99</v>
      </c>
      <c r="F173" s="3070">
        <v>99</v>
      </c>
      <c r="G173" s="3070" t="s">
        <v>36</v>
      </c>
      <c r="H173" s="3070"/>
      <c r="I173" s="3070"/>
      <c r="J173" s="3071" t="s">
        <v>163</v>
      </c>
      <c r="K173" s="3071" t="s">
        <v>163</v>
      </c>
      <c r="L173" s="3071" t="s">
        <v>163</v>
      </c>
      <c r="M173" s="3071" t="s">
        <v>163</v>
      </c>
      <c r="N173" s="3071" t="s">
        <v>163</v>
      </c>
      <c r="O173" s="3072"/>
      <c r="P173" s="2816"/>
      <c r="Q173" s="2816">
        <v>69</v>
      </c>
      <c r="R173" s="2816">
        <v>69</v>
      </c>
      <c r="S173" s="2816">
        <v>69</v>
      </c>
      <c r="T173" s="3036">
        <v>69</v>
      </c>
      <c r="U173" s="2816">
        <v>69</v>
      </c>
      <c r="V173" s="3071"/>
      <c r="W173" s="3071"/>
      <c r="X173" s="3071">
        <v>79</v>
      </c>
      <c r="Y173" s="3071">
        <v>79</v>
      </c>
      <c r="Z173" s="3071">
        <v>79</v>
      </c>
      <c r="AA173" s="3071">
        <v>79</v>
      </c>
      <c r="AB173" s="3071">
        <v>79</v>
      </c>
      <c r="AC173" s="3071"/>
      <c r="AD173" s="3071"/>
      <c r="AE173" s="3071">
        <v>89</v>
      </c>
      <c r="AF173" s="3071">
        <v>89</v>
      </c>
      <c r="AG173" s="3073">
        <v>89</v>
      </c>
      <c r="AH173" s="125"/>
      <c r="AI173" s="67"/>
    </row>
    <row r="174" spans="1:35" ht="22.35" customHeight="1" thickBot="1" x14ac:dyDescent="0.25">
      <c r="A174" s="3008">
        <v>4</v>
      </c>
      <c r="B174" s="3068" t="s">
        <v>512</v>
      </c>
      <c r="C174" s="2811"/>
      <c r="D174" s="2811" t="s">
        <v>163</v>
      </c>
      <c r="E174" s="2811" t="s">
        <v>163</v>
      </c>
      <c r="F174" s="2811" t="s">
        <v>250</v>
      </c>
      <c r="G174" s="2811" t="s">
        <v>250</v>
      </c>
      <c r="H174" s="2811"/>
      <c r="I174" s="2811"/>
      <c r="J174" s="2811">
        <v>69</v>
      </c>
      <c r="K174" s="2811">
        <v>69</v>
      </c>
      <c r="L174" s="2811">
        <v>69</v>
      </c>
      <c r="M174" s="2811">
        <v>69</v>
      </c>
      <c r="N174" s="2811">
        <v>69</v>
      </c>
      <c r="O174" s="2811"/>
      <c r="P174" s="2811"/>
      <c r="Q174" s="2961">
        <v>79</v>
      </c>
      <c r="R174" s="2961">
        <v>79</v>
      </c>
      <c r="S174" s="2811">
        <v>79</v>
      </c>
      <c r="T174" s="3036">
        <v>79</v>
      </c>
      <c r="U174" s="2811">
        <v>79</v>
      </c>
      <c r="V174" s="2811"/>
      <c r="W174" s="2811"/>
      <c r="X174" s="2811">
        <v>89</v>
      </c>
      <c r="Y174" s="2961">
        <v>89</v>
      </c>
      <c r="Z174" s="2961">
        <v>89</v>
      </c>
      <c r="AA174" s="2811">
        <v>89</v>
      </c>
      <c r="AB174" s="2811">
        <v>89</v>
      </c>
      <c r="AC174" s="2811">
        <v>89</v>
      </c>
      <c r="AD174" s="2811"/>
      <c r="AE174" s="2811">
        <v>99</v>
      </c>
      <c r="AF174" s="2961">
        <v>99</v>
      </c>
      <c r="AG174" s="3069">
        <v>99</v>
      </c>
      <c r="AH174" s="125"/>
      <c r="AI174" s="67"/>
    </row>
    <row r="175" spans="1:35" ht="22.35" customHeight="1" thickBot="1" x14ac:dyDescent="0.25">
      <c r="A175" s="3011">
        <v>5</v>
      </c>
      <c r="B175" s="2896" t="s">
        <v>251</v>
      </c>
      <c r="C175" s="2966"/>
      <c r="D175" s="2966">
        <v>69</v>
      </c>
      <c r="E175" s="2966">
        <v>69</v>
      </c>
      <c r="F175" s="2877">
        <v>69</v>
      </c>
      <c r="G175" s="2877">
        <v>69</v>
      </c>
      <c r="H175" s="2887"/>
      <c r="I175" s="2887"/>
      <c r="J175" s="2887">
        <v>79</v>
      </c>
      <c r="K175" s="2887">
        <v>79</v>
      </c>
      <c r="L175" s="2877">
        <v>79</v>
      </c>
      <c r="M175" s="2877">
        <v>79</v>
      </c>
      <c r="N175" s="2966">
        <v>79</v>
      </c>
      <c r="O175" s="2966"/>
      <c r="P175" s="2966"/>
      <c r="Q175" s="2966">
        <v>89</v>
      </c>
      <c r="R175" s="2966">
        <v>89</v>
      </c>
      <c r="S175" s="2877">
        <v>89</v>
      </c>
      <c r="T175" s="3036">
        <v>89</v>
      </c>
      <c r="U175" s="2966">
        <v>89</v>
      </c>
      <c r="V175" s="2966">
        <v>89</v>
      </c>
      <c r="W175" s="2966"/>
      <c r="X175" s="2966">
        <v>99</v>
      </c>
      <c r="Y175" s="2966">
        <v>99</v>
      </c>
      <c r="Z175" s="2966">
        <v>99</v>
      </c>
      <c r="AA175" s="2897">
        <v>99</v>
      </c>
      <c r="AB175" s="2966" t="s">
        <v>36</v>
      </c>
      <c r="AC175" s="2877"/>
      <c r="AD175" s="3074"/>
      <c r="AE175" s="2877" t="s">
        <v>163</v>
      </c>
      <c r="AF175" s="2877" t="s">
        <v>163</v>
      </c>
      <c r="AG175" s="3075" t="s">
        <v>163</v>
      </c>
      <c r="AH175" s="125"/>
      <c r="AI175" s="67"/>
    </row>
    <row r="176" spans="1:35" ht="22.35" customHeight="1" x14ac:dyDescent="0.2">
      <c r="A176" s="130"/>
      <c r="B176" s="142"/>
      <c r="C176" s="143"/>
      <c r="D176" s="143"/>
      <c r="E176" s="143"/>
      <c r="F176" s="129"/>
      <c r="G176" s="141"/>
      <c r="H176" s="141"/>
      <c r="I176" s="141"/>
      <c r="J176" s="141"/>
      <c r="K176" s="141"/>
      <c r="L176" s="129"/>
      <c r="M176" s="129"/>
      <c r="N176" s="143"/>
      <c r="O176" s="143"/>
      <c r="P176" s="143"/>
      <c r="Q176" s="143"/>
      <c r="R176" s="143"/>
      <c r="S176" s="129"/>
      <c r="T176" s="144"/>
      <c r="U176" s="143"/>
      <c r="V176" s="143"/>
      <c r="W176" s="143"/>
      <c r="X176" s="143"/>
      <c r="Y176" s="143"/>
      <c r="Z176" s="145"/>
      <c r="AA176" s="145"/>
      <c r="AB176" s="143"/>
      <c r="AC176" s="143"/>
      <c r="AD176" s="143"/>
      <c r="AE176" s="143"/>
      <c r="AF176" s="143"/>
      <c r="AG176" s="145"/>
      <c r="AH176" s="125"/>
      <c r="AI176" s="67"/>
    </row>
    <row r="177" spans="1:35" ht="22.35" customHeight="1" x14ac:dyDescent="0.2">
      <c r="A177" s="69"/>
      <c r="B177" s="70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7"/>
      <c r="AI177" s="67"/>
    </row>
    <row r="178" spans="1:35" ht="22.35" customHeight="1" thickBot="1" x14ac:dyDescent="0.25">
      <c r="A178" s="108" t="s">
        <v>252</v>
      </c>
      <c r="B178" s="109"/>
      <c r="C178" s="109"/>
      <c r="D178" s="110"/>
      <c r="E178" s="110"/>
      <c r="F178" s="110"/>
      <c r="G178" s="65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09"/>
      <c r="AI178" s="109"/>
    </row>
    <row r="179" spans="1:35" ht="22.35" customHeight="1" x14ac:dyDescent="0.2">
      <c r="A179" s="108"/>
      <c r="B179" s="3014" t="s">
        <v>235</v>
      </c>
      <c r="C179" s="3037"/>
      <c r="D179" s="3038" t="s">
        <v>97</v>
      </c>
      <c r="E179" s="3039"/>
      <c r="F179" s="3040"/>
      <c r="G179" s="3037"/>
      <c r="H179" s="3038" t="s">
        <v>98</v>
      </c>
      <c r="I179" s="3039"/>
      <c r="J179" s="3040"/>
      <c r="K179" s="3037"/>
      <c r="L179" s="3038" t="s">
        <v>99</v>
      </c>
      <c r="M179" s="3039"/>
      <c r="N179" s="3040"/>
      <c r="O179" s="3037"/>
      <c r="P179" s="3038" t="s">
        <v>100</v>
      </c>
      <c r="Q179" s="3039"/>
      <c r="R179" s="3040"/>
      <c r="S179" s="3037"/>
      <c r="T179" s="3038" t="s">
        <v>101</v>
      </c>
      <c r="U179" s="3039"/>
      <c r="V179" s="3040"/>
      <c r="W179" s="3037"/>
      <c r="X179" s="3038" t="s">
        <v>102</v>
      </c>
      <c r="Y179" s="3039"/>
      <c r="Z179" s="3040"/>
      <c r="AA179" s="3037"/>
      <c r="AB179" s="3038" t="s">
        <v>103</v>
      </c>
      <c r="AC179" s="3039"/>
      <c r="AD179" s="3039"/>
      <c r="AE179" s="3041" t="s">
        <v>104</v>
      </c>
      <c r="AF179" s="3039"/>
      <c r="AG179" s="3039"/>
      <c r="AH179" s="3039"/>
      <c r="AI179" s="3042"/>
    </row>
    <row r="180" spans="1:35" ht="22.35" customHeight="1" x14ac:dyDescent="0.2">
      <c r="A180" s="108"/>
      <c r="B180" s="3043" t="s">
        <v>547</v>
      </c>
      <c r="C180" s="2919" t="s">
        <v>254</v>
      </c>
      <c r="D180" s="3045"/>
      <c r="E180" s="3045"/>
      <c r="F180" s="3046"/>
      <c r="G180" s="2919" t="s">
        <v>254</v>
      </c>
      <c r="H180" s="3045"/>
      <c r="I180" s="3045"/>
      <c r="J180" s="3046"/>
      <c r="K180" s="2919" t="s">
        <v>254</v>
      </c>
      <c r="L180" s="3045"/>
      <c r="M180" s="3045"/>
      <c r="N180" s="3046"/>
      <c r="O180" s="2919" t="s">
        <v>254</v>
      </c>
      <c r="P180" s="3045"/>
      <c r="Q180" s="3045"/>
      <c r="R180" s="3046"/>
      <c r="S180" s="2919" t="s">
        <v>254</v>
      </c>
      <c r="T180" s="3045"/>
      <c r="U180" s="3045"/>
      <c r="V180" s="3046"/>
      <c r="W180" s="2919" t="s">
        <v>255</v>
      </c>
      <c r="X180" s="3047"/>
      <c r="Y180" s="3047"/>
      <c r="Z180" s="3048"/>
      <c r="AA180" s="2919" t="s">
        <v>255</v>
      </c>
      <c r="AB180" s="3045"/>
      <c r="AC180" s="3045"/>
      <c r="AD180" s="2920"/>
      <c r="AE180" s="3049">
        <v>69</v>
      </c>
      <c r="AF180" s="2111"/>
      <c r="AG180" s="2111"/>
      <c r="AH180" s="2111"/>
      <c r="AI180" s="2112"/>
    </row>
    <row r="181" spans="1:35" ht="22.35" customHeight="1" x14ac:dyDescent="0.2">
      <c r="A181" s="108"/>
      <c r="B181" s="3043"/>
      <c r="C181" s="2919" t="s">
        <v>222</v>
      </c>
      <c r="D181" s="3045"/>
      <c r="E181" s="3045"/>
      <c r="F181" s="3046"/>
      <c r="G181" s="2919" t="s">
        <v>222</v>
      </c>
      <c r="H181" s="3045"/>
      <c r="I181" s="3045"/>
      <c r="J181" s="3046"/>
      <c r="K181" s="2919" t="s">
        <v>222</v>
      </c>
      <c r="L181" s="3045"/>
      <c r="M181" s="3045"/>
      <c r="N181" s="3046"/>
      <c r="O181" s="2919" t="s">
        <v>222</v>
      </c>
      <c r="P181" s="3045"/>
      <c r="Q181" s="3045"/>
      <c r="R181" s="3046"/>
      <c r="S181" s="2919" t="s">
        <v>222</v>
      </c>
      <c r="T181" s="3045"/>
      <c r="U181" s="3045"/>
      <c r="V181" s="3046"/>
      <c r="W181" s="2919" t="s">
        <v>222</v>
      </c>
      <c r="X181" s="3045"/>
      <c r="Y181" s="3045"/>
      <c r="Z181" s="3046"/>
      <c r="AA181" s="3045" t="s">
        <v>222</v>
      </c>
      <c r="AB181" s="3045"/>
      <c r="AC181" s="3045"/>
      <c r="AD181" s="2920"/>
      <c r="AE181" s="3049">
        <v>0</v>
      </c>
      <c r="AF181" s="2111"/>
      <c r="AG181" s="2111"/>
      <c r="AH181" s="2111"/>
      <c r="AI181" s="2112"/>
    </row>
    <row r="182" spans="1:35" ht="22.35" customHeight="1" x14ac:dyDescent="0.2">
      <c r="A182" s="108"/>
      <c r="B182" s="3043" t="s">
        <v>548</v>
      </c>
      <c r="C182" s="2919" t="s">
        <v>254</v>
      </c>
      <c r="D182" s="3045"/>
      <c r="E182" s="3045"/>
      <c r="F182" s="3046"/>
      <c r="G182" s="2919" t="s">
        <v>254</v>
      </c>
      <c r="H182" s="3045"/>
      <c r="I182" s="3045"/>
      <c r="J182" s="3046"/>
      <c r="K182" s="2919" t="s">
        <v>254</v>
      </c>
      <c r="L182" s="3045"/>
      <c r="M182" s="3045"/>
      <c r="N182" s="3046"/>
      <c r="O182" s="2919" t="s">
        <v>254</v>
      </c>
      <c r="P182" s="3045"/>
      <c r="Q182" s="3045"/>
      <c r="R182" s="3046"/>
      <c r="S182" s="2919" t="s">
        <v>254</v>
      </c>
      <c r="T182" s="3045"/>
      <c r="U182" s="3045"/>
      <c r="V182" s="3046"/>
      <c r="W182" s="2919" t="s">
        <v>255</v>
      </c>
      <c r="X182" s="3047"/>
      <c r="Y182" s="3047"/>
      <c r="Z182" s="3048"/>
      <c r="AA182" s="2919" t="s">
        <v>255</v>
      </c>
      <c r="AB182" s="3045"/>
      <c r="AC182" s="3045"/>
      <c r="AD182" s="2920"/>
      <c r="AE182" s="3049">
        <v>69</v>
      </c>
      <c r="AF182" s="3045"/>
      <c r="AG182" s="3045"/>
      <c r="AH182" s="2920"/>
      <c r="AI182" s="3050"/>
    </row>
    <row r="183" spans="1:35" ht="22.35" customHeight="1" x14ac:dyDescent="0.2">
      <c r="A183" s="108"/>
      <c r="B183" s="3043"/>
      <c r="C183" s="2919" t="s">
        <v>222</v>
      </c>
      <c r="D183" s="3045"/>
      <c r="E183" s="3045"/>
      <c r="F183" s="3046"/>
      <c r="G183" s="2919" t="s">
        <v>222</v>
      </c>
      <c r="H183" s="3045"/>
      <c r="I183" s="3045"/>
      <c r="J183" s="3046"/>
      <c r="K183" s="2919" t="s">
        <v>222</v>
      </c>
      <c r="L183" s="3045"/>
      <c r="M183" s="3045"/>
      <c r="N183" s="3046"/>
      <c r="O183" s="2919" t="s">
        <v>222</v>
      </c>
      <c r="P183" s="3045"/>
      <c r="Q183" s="3045"/>
      <c r="R183" s="3046"/>
      <c r="S183" s="2919" t="s">
        <v>222</v>
      </c>
      <c r="T183" s="3045"/>
      <c r="U183" s="3045"/>
      <c r="V183" s="3046"/>
      <c r="W183" s="2919" t="s">
        <v>222</v>
      </c>
      <c r="X183" s="3045"/>
      <c r="Y183" s="3045"/>
      <c r="Z183" s="3046"/>
      <c r="AA183" s="3045" t="s">
        <v>222</v>
      </c>
      <c r="AB183" s="3045"/>
      <c r="AC183" s="3045"/>
      <c r="AD183" s="2920"/>
      <c r="AE183" s="3049">
        <v>0</v>
      </c>
      <c r="AF183" s="3045"/>
      <c r="AG183" s="3045"/>
      <c r="AH183" s="2920"/>
      <c r="AI183" s="3050"/>
    </row>
    <row r="184" spans="1:35" ht="22.35" customHeight="1" x14ac:dyDescent="0.2">
      <c r="A184" s="108"/>
      <c r="B184" s="3043" t="s">
        <v>549</v>
      </c>
      <c r="C184" s="2919" t="s">
        <v>254</v>
      </c>
      <c r="D184" s="3045"/>
      <c r="E184" s="3045"/>
      <c r="F184" s="3046"/>
      <c r="G184" s="2919" t="s">
        <v>254</v>
      </c>
      <c r="H184" s="3045"/>
      <c r="I184" s="3045"/>
      <c r="J184" s="3046"/>
      <c r="K184" s="2919" t="s">
        <v>254</v>
      </c>
      <c r="L184" s="3045"/>
      <c r="M184" s="3045"/>
      <c r="N184" s="3046"/>
      <c r="O184" s="2919" t="s">
        <v>254</v>
      </c>
      <c r="P184" s="3045"/>
      <c r="Q184" s="3045"/>
      <c r="R184" s="3046"/>
      <c r="S184" s="2919" t="s">
        <v>254</v>
      </c>
      <c r="T184" s="3045"/>
      <c r="U184" s="3045"/>
      <c r="V184" s="3046"/>
      <c r="W184" s="2919" t="s">
        <v>258</v>
      </c>
      <c r="X184" s="3052"/>
      <c r="Y184" s="3052"/>
      <c r="Z184" s="3053"/>
      <c r="AA184" s="2919" t="s">
        <v>258</v>
      </c>
      <c r="AB184" s="3052"/>
      <c r="AC184" s="3052"/>
      <c r="AD184" s="2922"/>
      <c r="AE184" s="3049">
        <v>66</v>
      </c>
      <c r="AF184" s="3045"/>
      <c r="AG184" s="3045"/>
      <c r="AH184" s="2920"/>
      <c r="AI184" s="3050"/>
    </row>
    <row r="185" spans="1:35" ht="22.35" customHeight="1" thickBot="1" x14ac:dyDescent="0.25">
      <c r="A185" s="108"/>
      <c r="B185" s="3043"/>
      <c r="C185" s="3076" t="s">
        <v>222</v>
      </c>
      <c r="D185" s="3077"/>
      <c r="E185" s="3077"/>
      <c r="F185" s="3078"/>
      <c r="G185" s="3076" t="s">
        <v>222</v>
      </c>
      <c r="H185" s="3077"/>
      <c r="I185" s="3077"/>
      <c r="J185" s="3078"/>
      <c r="K185" s="3076" t="s">
        <v>222</v>
      </c>
      <c r="L185" s="3077"/>
      <c r="M185" s="3077"/>
      <c r="N185" s="3078"/>
      <c r="O185" s="3076" t="s">
        <v>222</v>
      </c>
      <c r="P185" s="3077"/>
      <c r="Q185" s="3077"/>
      <c r="R185" s="3078"/>
      <c r="S185" s="3076" t="s">
        <v>222</v>
      </c>
      <c r="T185" s="3077"/>
      <c r="U185" s="3077"/>
      <c r="V185" s="3064"/>
      <c r="W185" s="3076" t="s">
        <v>222</v>
      </c>
      <c r="X185" s="3064"/>
      <c r="Y185" s="3077"/>
      <c r="Z185" s="3078"/>
      <c r="AA185" s="3076" t="s">
        <v>222</v>
      </c>
      <c r="AB185" s="3064"/>
      <c r="AC185" s="3077"/>
      <c r="AD185" s="3078"/>
      <c r="AE185" s="3079" t="s">
        <v>260</v>
      </c>
      <c r="AF185" s="3077"/>
      <c r="AG185" s="3077"/>
      <c r="AH185" s="3064"/>
      <c r="AI185" s="3065"/>
    </row>
    <row r="186" spans="1:35" ht="22.35" customHeight="1" x14ac:dyDescent="0.2">
      <c r="A186" s="68"/>
      <c r="B186" s="108"/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09"/>
      <c r="AI186" s="109"/>
    </row>
    <row r="187" spans="1:35" ht="22.35" customHeight="1" thickBot="1" x14ac:dyDescent="0.25">
      <c r="A187" s="3033"/>
      <c r="B187" s="2875" t="s">
        <v>29</v>
      </c>
      <c r="C187" s="2968">
        <v>1</v>
      </c>
      <c r="D187" s="2825">
        <v>2</v>
      </c>
      <c r="E187" s="2825">
        <v>3</v>
      </c>
      <c r="F187" s="2825">
        <v>4</v>
      </c>
      <c r="G187" s="2825">
        <v>5</v>
      </c>
      <c r="H187" s="2968">
        <v>6</v>
      </c>
      <c r="I187" s="2968">
        <v>7</v>
      </c>
      <c r="J187" s="2825">
        <v>8</v>
      </c>
      <c r="K187" s="2825">
        <v>9</v>
      </c>
      <c r="L187" s="2825">
        <v>10</v>
      </c>
      <c r="M187" s="2825">
        <v>11</v>
      </c>
      <c r="N187" s="2825">
        <v>12</v>
      </c>
      <c r="O187" s="2968">
        <v>13</v>
      </c>
      <c r="P187" s="2968">
        <v>14</v>
      </c>
      <c r="Q187" s="2825">
        <v>15</v>
      </c>
      <c r="R187" s="2825">
        <v>16</v>
      </c>
      <c r="S187" s="2825">
        <v>17</v>
      </c>
      <c r="T187" s="2825">
        <v>18</v>
      </c>
      <c r="U187" s="2825">
        <v>19</v>
      </c>
      <c r="V187" s="2968">
        <v>20</v>
      </c>
      <c r="W187" s="2968">
        <v>21</v>
      </c>
      <c r="X187" s="2825">
        <v>22</v>
      </c>
      <c r="Y187" s="2825">
        <v>23</v>
      </c>
      <c r="Z187" s="2825">
        <v>24</v>
      </c>
      <c r="AA187" s="2825">
        <v>25</v>
      </c>
      <c r="AB187" s="2825">
        <v>26</v>
      </c>
      <c r="AC187" s="2968">
        <v>27</v>
      </c>
      <c r="AD187" s="2968">
        <v>28</v>
      </c>
      <c r="AE187" s="2825">
        <v>29</v>
      </c>
      <c r="AF187" s="2825">
        <v>30</v>
      </c>
      <c r="AG187" s="2969">
        <v>31</v>
      </c>
      <c r="AH187" s="111"/>
      <c r="AI187" s="112"/>
    </row>
    <row r="188" spans="1:35" ht="22.35" customHeight="1" x14ac:dyDescent="0.2">
      <c r="A188" s="3080">
        <v>1</v>
      </c>
      <c r="B188" s="3081" t="s">
        <v>0</v>
      </c>
      <c r="C188" s="2846">
        <v>21</v>
      </c>
      <c r="D188" s="2846">
        <v>21</v>
      </c>
      <c r="E188" s="2846">
        <v>21</v>
      </c>
      <c r="F188" s="2846">
        <v>21</v>
      </c>
      <c r="G188" s="2970">
        <v>21</v>
      </c>
      <c r="H188" s="2846">
        <v>21</v>
      </c>
      <c r="I188" s="2946">
        <v>21</v>
      </c>
      <c r="J188" s="2970" t="s">
        <v>36</v>
      </c>
      <c r="K188" s="2846" t="s">
        <v>36</v>
      </c>
      <c r="L188" s="2946" t="s">
        <v>36</v>
      </c>
      <c r="M188" s="2970" t="s">
        <v>36</v>
      </c>
      <c r="N188" s="2970" t="s">
        <v>36</v>
      </c>
      <c r="O188" s="2846"/>
      <c r="P188" s="2846"/>
      <c r="Q188" s="2846">
        <v>22</v>
      </c>
      <c r="R188" s="2846">
        <v>22</v>
      </c>
      <c r="S188" s="2846">
        <v>22</v>
      </c>
      <c r="T188" s="2846">
        <v>22</v>
      </c>
      <c r="U188" s="2846">
        <v>22</v>
      </c>
      <c r="V188" s="2846">
        <v>22</v>
      </c>
      <c r="W188" s="2946">
        <v>22</v>
      </c>
      <c r="X188" s="2846" t="s">
        <v>36</v>
      </c>
      <c r="Y188" s="2846" t="s">
        <v>36</v>
      </c>
      <c r="Z188" s="2946" t="s">
        <v>36</v>
      </c>
      <c r="AA188" s="2846" t="s">
        <v>36</v>
      </c>
      <c r="AB188" s="2846" t="s">
        <v>36</v>
      </c>
      <c r="AC188" s="2846"/>
      <c r="AD188" s="2846"/>
      <c r="AE188" s="2846">
        <v>23</v>
      </c>
      <c r="AF188" s="2846">
        <v>23</v>
      </c>
      <c r="AG188" s="2349">
        <v>23</v>
      </c>
      <c r="AH188" s="67"/>
      <c r="AI188" s="67"/>
    </row>
    <row r="189" spans="1:35" ht="22.35" customHeight="1" x14ac:dyDescent="0.2">
      <c r="A189" s="3082">
        <v>2</v>
      </c>
      <c r="B189" s="870" t="s">
        <v>262</v>
      </c>
      <c r="C189" s="789">
        <v>22</v>
      </c>
      <c r="D189" s="789">
        <v>22</v>
      </c>
      <c r="E189" s="789">
        <v>22</v>
      </c>
      <c r="F189" s="789">
        <v>22</v>
      </c>
      <c r="G189" s="789">
        <v>22</v>
      </c>
      <c r="H189" s="789">
        <v>22</v>
      </c>
      <c r="I189" s="781">
        <v>22</v>
      </c>
      <c r="J189" s="789" t="s">
        <v>36</v>
      </c>
      <c r="K189" s="789" t="s">
        <v>36</v>
      </c>
      <c r="L189" s="781" t="s">
        <v>36</v>
      </c>
      <c r="M189" s="792" t="s">
        <v>36</v>
      </c>
      <c r="N189" s="792" t="s">
        <v>36</v>
      </c>
      <c r="O189" s="792"/>
      <c r="P189" s="792"/>
      <c r="Q189" s="792">
        <v>23</v>
      </c>
      <c r="R189" s="792">
        <v>23</v>
      </c>
      <c r="S189" s="792">
        <v>23</v>
      </c>
      <c r="T189" s="792">
        <v>23</v>
      </c>
      <c r="U189" s="792">
        <v>23</v>
      </c>
      <c r="V189" s="792">
        <v>23</v>
      </c>
      <c r="W189" s="781">
        <v>23</v>
      </c>
      <c r="X189" s="789" t="s">
        <v>36</v>
      </c>
      <c r="Y189" s="789" t="s">
        <v>36</v>
      </c>
      <c r="Z189" s="781" t="s">
        <v>36</v>
      </c>
      <c r="AA189" s="792" t="s">
        <v>36</v>
      </c>
      <c r="AB189" s="792" t="s">
        <v>36</v>
      </c>
      <c r="AC189" s="792"/>
      <c r="AD189" s="792"/>
      <c r="AE189" s="792">
        <v>21</v>
      </c>
      <c r="AF189" s="792">
        <v>21</v>
      </c>
      <c r="AG189" s="975">
        <v>21</v>
      </c>
      <c r="AH189" s="67"/>
      <c r="AI189" s="67"/>
    </row>
    <row r="190" spans="1:35" ht="22.35" customHeight="1" x14ac:dyDescent="0.2">
      <c r="A190" s="3082">
        <v>3</v>
      </c>
      <c r="B190" s="870" t="s">
        <v>263</v>
      </c>
      <c r="C190" s="789">
        <v>23</v>
      </c>
      <c r="D190" s="789">
        <v>23</v>
      </c>
      <c r="E190" s="3083">
        <v>23</v>
      </c>
      <c r="F190" s="789">
        <v>23</v>
      </c>
      <c r="G190" s="792">
        <v>23</v>
      </c>
      <c r="H190" s="792">
        <v>23</v>
      </c>
      <c r="I190" s="798">
        <v>23</v>
      </c>
      <c r="J190" s="798" t="s">
        <v>36</v>
      </c>
      <c r="K190" s="798" t="s">
        <v>36</v>
      </c>
      <c r="L190" s="798" t="s">
        <v>36</v>
      </c>
      <c r="M190" s="798" t="s">
        <v>36</v>
      </c>
      <c r="N190" s="798" t="s">
        <v>36</v>
      </c>
      <c r="O190" s="798"/>
      <c r="P190" s="789"/>
      <c r="Q190" s="786">
        <v>21</v>
      </c>
      <c r="R190" s="3084">
        <v>21</v>
      </c>
      <c r="S190" s="3084">
        <v>21</v>
      </c>
      <c r="T190" s="786">
        <v>21</v>
      </c>
      <c r="U190" s="3085">
        <v>21</v>
      </c>
      <c r="V190" s="3085">
        <v>21</v>
      </c>
      <c r="W190" s="793">
        <v>21</v>
      </c>
      <c r="X190" s="789" t="s">
        <v>36</v>
      </c>
      <c r="Y190" s="789" t="s">
        <v>36</v>
      </c>
      <c r="Z190" s="781" t="s">
        <v>36</v>
      </c>
      <c r="AA190" s="789" t="s">
        <v>36</v>
      </c>
      <c r="AB190" s="789" t="s">
        <v>36</v>
      </c>
      <c r="AC190" s="789"/>
      <c r="AD190" s="789"/>
      <c r="AE190" s="789">
        <v>22</v>
      </c>
      <c r="AF190" s="789">
        <v>22</v>
      </c>
      <c r="AG190" s="975">
        <v>22</v>
      </c>
      <c r="AH190" s="67"/>
      <c r="AI190" s="67"/>
    </row>
    <row r="191" spans="1:35" ht="22.35" customHeight="1" x14ac:dyDescent="0.2">
      <c r="A191" s="3082">
        <v>4</v>
      </c>
      <c r="B191" s="3086" t="s">
        <v>424</v>
      </c>
      <c r="C191" s="789" t="s">
        <v>36</v>
      </c>
      <c r="D191" s="789" t="s">
        <v>36</v>
      </c>
      <c r="E191" s="781" t="s">
        <v>36</v>
      </c>
      <c r="F191" s="789" t="s">
        <v>36</v>
      </c>
      <c r="G191" s="789" t="s">
        <v>36</v>
      </c>
      <c r="H191" s="789"/>
      <c r="I191" s="789"/>
      <c r="J191" s="789">
        <v>21</v>
      </c>
      <c r="K191" s="789">
        <v>21</v>
      </c>
      <c r="L191" s="789">
        <v>21</v>
      </c>
      <c r="M191" s="789">
        <v>21</v>
      </c>
      <c r="N191" s="789">
        <v>21</v>
      </c>
      <c r="O191" s="798">
        <v>21</v>
      </c>
      <c r="P191" s="798">
        <v>21</v>
      </c>
      <c r="Q191" s="798" t="s">
        <v>36</v>
      </c>
      <c r="R191" s="798" t="s">
        <v>36</v>
      </c>
      <c r="S191" s="798" t="s">
        <v>36</v>
      </c>
      <c r="T191" s="798" t="s">
        <v>36</v>
      </c>
      <c r="U191" s="798" t="s">
        <v>36</v>
      </c>
      <c r="V191" s="798"/>
      <c r="W191" s="789"/>
      <c r="X191" s="789">
        <v>22</v>
      </c>
      <c r="Y191" s="789">
        <v>22</v>
      </c>
      <c r="Z191" s="789">
        <v>22</v>
      </c>
      <c r="AA191" s="789">
        <v>22</v>
      </c>
      <c r="AB191" s="789">
        <v>22</v>
      </c>
      <c r="AC191" s="789">
        <v>22</v>
      </c>
      <c r="AD191" s="781">
        <v>22</v>
      </c>
      <c r="AE191" s="789" t="s">
        <v>36</v>
      </c>
      <c r="AF191" s="789" t="s">
        <v>36</v>
      </c>
      <c r="AG191" s="923" t="s">
        <v>36</v>
      </c>
      <c r="AH191" s="67"/>
      <c r="AI191" s="67"/>
    </row>
    <row r="192" spans="1:35" ht="22.35" customHeight="1" x14ac:dyDescent="0.2">
      <c r="A192" s="3082">
        <v>5</v>
      </c>
      <c r="B192" s="2976" t="s">
        <v>174</v>
      </c>
      <c r="C192" s="789" t="s">
        <v>36</v>
      </c>
      <c r="D192" s="789" t="s">
        <v>36</v>
      </c>
      <c r="E192" s="3087" t="s">
        <v>36</v>
      </c>
      <c r="F192" s="3087" t="s">
        <v>36</v>
      </c>
      <c r="G192" s="789" t="s">
        <v>36</v>
      </c>
      <c r="H192" s="789"/>
      <c r="I192" s="789"/>
      <c r="J192" s="789">
        <v>22</v>
      </c>
      <c r="K192" s="789">
        <v>22</v>
      </c>
      <c r="L192" s="789">
        <v>22</v>
      </c>
      <c r="M192" s="789">
        <v>22</v>
      </c>
      <c r="N192" s="789">
        <v>22</v>
      </c>
      <c r="O192" s="789">
        <v>22</v>
      </c>
      <c r="P192" s="781">
        <v>22</v>
      </c>
      <c r="Q192" s="789" t="s">
        <v>36</v>
      </c>
      <c r="R192" s="789" t="s">
        <v>36</v>
      </c>
      <c r="S192" s="781" t="s">
        <v>36</v>
      </c>
      <c r="T192" s="789" t="s">
        <v>36</v>
      </c>
      <c r="U192" s="789" t="s">
        <v>36</v>
      </c>
      <c r="V192" s="789"/>
      <c r="W192" s="789"/>
      <c r="X192" s="789">
        <v>23</v>
      </c>
      <c r="Y192" s="789">
        <v>23</v>
      </c>
      <c r="Z192" s="789">
        <v>23</v>
      </c>
      <c r="AA192" s="789">
        <v>23</v>
      </c>
      <c r="AB192" s="789">
        <v>23</v>
      </c>
      <c r="AC192" s="792">
        <v>23</v>
      </c>
      <c r="AD192" s="792">
        <v>23</v>
      </c>
      <c r="AE192" s="792" t="s">
        <v>36</v>
      </c>
      <c r="AF192" s="789" t="s">
        <v>36</v>
      </c>
      <c r="AG192" s="923" t="s">
        <v>36</v>
      </c>
      <c r="AH192" s="67"/>
      <c r="AI192" s="67"/>
    </row>
    <row r="193" spans="1:35" ht="22.35" customHeight="1" thickBot="1" x14ac:dyDescent="0.25">
      <c r="A193" s="3088">
        <v>6</v>
      </c>
      <c r="B193" s="924" t="s">
        <v>134</v>
      </c>
      <c r="C193" s="3089" t="s">
        <v>117</v>
      </c>
      <c r="D193" s="789" t="s">
        <v>36</v>
      </c>
      <c r="E193" s="789" t="s">
        <v>36</v>
      </c>
      <c r="F193" s="789" t="s">
        <v>36</v>
      </c>
      <c r="G193" s="789" t="s">
        <v>36</v>
      </c>
      <c r="H193" s="789"/>
      <c r="I193" s="789"/>
      <c r="J193" s="2837">
        <v>23</v>
      </c>
      <c r="K193" s="2837">
        <v>23</v>
      </c>
      <c r="L193" s="2837">
        <v>23</v>
      </c>
      <c r="M193" s="2837">
        <v>23</v>
      </c>
      <c r="N193" s="3090">
        <v>23</v>
      </c>
      <c r="O193" s="3090">
        <v>23</v>
      </c>
      <c r="P193" s="3090">
        <v>23</v>
      </c>
      <c r="Q193" s="3090" t="s">
        <v>36</v>
      </c>
      <c r="R193" s="3090" t="s">
        <v>36</v>
      </c>
      <c r="S193" s="3090" t="s">
        <v>36</v>
      </c>
      <c r="T193" s="3090" t="s">
        <v>36</v>
      </c>
      <c r="U193" s="335" t="s">
        <v>36</v>
      </c>
      <c r="V193" s="335"/>
      <c r="W193" s="335"/>
      <c r="X193" s="335">
        <v>21</v>
      </c>
      <c r="Y193" s="335">
        <v>21</v>
      </c>
      <c r="Z193" s="3091">
        <v>21</v>
      </c>
      <c r="AA193" s="3091">
        <v>21</v>
      </c>
      <c r="AB193" s="3091">
        <v>21</v>
      </c>
      <c r="AC193" s="3091">
        <v>21</v>
      </c>
      <c r="AD193" s="3091">
        <v>21</v>
      </c>
      <c r="AE193" s="335" t="s">
        <v>36</v>
      </c>
      <c r="AF193" s="335" t="s">
        <v>36</v>
      </c>
      <c r="AG193" s="3092" t="s">
        <v>36</v>
      </c>
      <c r="AH193" s="67"/>
      <c r="AI193" s="67"/>
    </row>
    <row r="194" spans="1:35" ht="22.35" customHeight="1" x14ac:dyDescent="0.2">
      <c r="A194" s="130"/>
      <c r="B194" s="128"/>
      <c r="C194" s="129"/>
      <c r="D194" s="129"/>
      <c r="E194" s="141"/>
      <c r="F194" s="129"/>
      <c r="G194" s="129"/>
      <c r="H194" s="146"/>
      <c r="I194" s="146"/>
      <c r="J194" s="146"/>
      <c r="K194" s="146"/>
      <c r="L194" s="146"/>
      <c r="M194" s="146"/>
      <c r="N194" s="126"/>
      <c r="O194" s="126"/>
      <c r="P194" s="141"/>
      <c r="Q194" s="129"/>
      <c r="R194" s="129"/>
      <c r="S194" s="141"/>
      <c r="T194" s="129"/>
      <c r="U194" s="129"/>
      <c r="V194" s="129"/>
      <c r="W194" s="129"/>
      <c r="X194" s="129"/>
      <c r="Y194" s="129"/>
      <c r="Z194" s="129"/>
      <c r="AA194" s="129"/>
      <c r="AB194" s="126"/>
      <c r="AC194" s="126"/>
      <c r="AD194" s="141"/>
      <c r="AE194" s="129"/>
      <c r="AF194" s="129"/>
      <c r="AG194" s="141"/>
      <c r="AH194" s="67"/>
      <c r="AI194" s="67"/>
    </row>
    <row r="195" spans="1:35" ht="22.35" customHeight="1" x14ac:dyDescent="0.2">
      <c r="A195" s="69"/>
      <c r="B195" s="70"/>
      <c r="C195" s="121"/>
      <c r="D195" s="121"/>
      <c r="E195" s="107"/>
      <c r="F195" s="121"/>
      <c r="G195" s="121"/>
      <c r="H195" s="121"/>
      <c r="I195" s="121"/>
      <c r="J195" s="121"/>
      <c r="K195" s="121"/>
      <c r="L195" s="121"/>
      <c r="M195" s="121"/>
      <c r="N195" s="121"/>
      <c r="O195" s="121"/>
      <c r="P195" s="107"/>
      <c r="Q195" s="121"/>
      <c r="R195" s="121"/>
      <c r="S195" s="107"/>
      <c r="T195" s="121"/>
      <c r="U195" s="121"/>
      <c r="V195" s="121"/>
      <c r="W195" s="121"/>
      <c r="X195" s="121"/>
      <c r="Y195" s="121"/>
      <c r="Z195" s="121"/>
      <c r="AA195" s="121"/>
      <c r="AB195" s="121"/>
      <c r="AC195" s="122"/>
      <c r="AD195" s="122"/>
      <c r="AE195" s="122"/>
      <c r="AF195" s="121"/>
      <c r="AG195" s="107"/>
      <c r="AH195" s="67"/>
      <c r="AI195" s="67"/>
    </row>
    <row r="196" spans="1:35" ht="22.35" customHeight="1" thickBot="1" x14ac:dyDescent="0.25">
      <c r="A196" s="104" t="s">
        <v>266</v>
      </c>
      <c r="D196" s="48"/>
      <c r="E196" s="48"/>
      <c r="F196" s="48"/>
      <c r="G196" s="65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</row>
    <row r="197" spans="1:35" ht="22.35" customHeight="1" x14ac:dyDescent="0.2">
      <c r="A197" s="1"/>
      <c r="B197" s="3014" t="s">
        <v>235</v>
      </c>
      <c r="C197" s="2994"/>
      <c r="D197" s="3038" t="s">
        <v>97</v>
      </c>
      <c r="E197" s="2850"/>
      <c r="F197" s="2987"/>
      <c r="G197" s="2994"/>
      <c r="H197" s="3038" t="s">
        <v>98</v>
      </c>
      <c r="I197" s="2850"/>
      <c r="J197" s="2987"/>
      <c r="K197" s="2994"/>
      <c r="L197" s="3038" t="s">
        <v>99</v>
      </c>
      <c r="M197" s="2850"/>
      <c r="N197" s="2987"/>
      <c r="O197" s="2994"/>
      <c r="P197" s="3038" t="s">
        <v>100</v>
      </c>
      <c r="Q197" s="2850"/>
      <c r="R197" s="2987"/>
      <c r="S197" s="2994"/>
      <c r="T197" s="3038" t="s">
        <v>101</v>
      </c>
      <c r="U197" s="2850"/>
      <c r="V197" s="2987"/>
      <c r="W197" s="2994"/>
      <c r="X197" s="3038" t="s">
        <v>102</v>
      </c>
      <c r="Y197" s="2850"/>
      <c r="Z197" s="2987"/>
      <c r="AA197" s="2994"/>
      <c r="AB197" s="3038" t="s">
        <v>103</v>
      </c>
      <c r="AC197" s="2850"/>
      <c r="AD197" s="2850"/>
      <c r="AE197" s="3041" t="s">
        <v>104</v>
      </c>
      <c r="AF197" s="2850"/>
      <c r="AG197" s="2850"/>
      <c r="AH197" s="2850"/>
      <c r="AI197" s="2851"/>
    </row>
    <row r="198" spans="1:35" ht="22.35" customHeight="1" x14ac:dyDescent="0.2">
      <c r="A198" s="1"/>
      <c r="B198" s="3043" t="s">
        <v>210</v>
      </c>
      <c r="C198" s="2919" t="s">
        <v>236</v>
      </c>
      <c r="D198" s="2775"/>
      <c r="E198" s="2775"/>
      <c r="F198" s="3046"/>
      <c r="G198" s="2919" t="s">
        <v>236</v>
      </c>
      <c r="H198" s="2775"/>
      <c r="I198" s="2775"/>
      <c r="J198" s="3046"/>
      <c r="K198" s="2919" t="s">
        <v>236</v>
      </c>
      <c r="L198" s="2775"/>
      <c r="M198" s="2775"/>
      <c r="N198" s="3046"/>
      <c r="O198" s="2919" t="s">
        <v>267</v>
      </c>
      <c r="P198" s="2775"/>
      <c r="Q198" s="2775"/>
      <c r="R198" s="3046"/>
      <c r="S198" s="2919" t="s">
        <v>222</v>
      </c>
      <c r="T198" s="2775"/>
      <c r="U198" s="2775"/>
      <c r="V198" s="3046"/>
      <c r="W198" s="3093"/>
      <c r="X198" s="3094"/>
      <c r="Y198" s="3094"/>
      <c r="Z198" s="3048"/>
      <c r="AA198" s="3044"/>
      <c r="AB198" s="2775"/>
      <c r="AC198" s="2775"/>
      <c r="AD198" s="2920"/>
      <c r="AE198" s="3049">
        <v>27</v>
      </c>
      <c r="AF198" s="2775"/>
      <c r="AG198" s="2775"/>
      <c r="AH198" s="2920"/>
      <c r="AI198" s="2998"/>
    </row>
    <row r="199" spans="1:35" ht="22.35" customHeight="1" x14ac:dyDescent="0.2">
      <c r="A199" s="1"/>
      <c r="B199" s="3043" t="s">
        <v>214</v>
      </c>
      <c r="C199" s="2919" t="s">
        <v>268</v>
      </c>
      <c r="D199" s="2775"/>
      <c r="E199" s="2775"/>
      <c r="F199" s="3046"/>
      <c r="G199" s="2919" t="s">
        <v>268</v>
      </c>
      <c r="H199" s="2775"/>
      <c r="I199" s="2775"/>
      <c r="J199" s="3046"/>
      <c r="K199" s="2919" t="s">
        <v>268</v>
      </c>
      <c r="L199" s="2775"/>
      <c r="M199" s="2775"/>
      <c r="N199" s="3046"/>
      <c r="O199" s="2919" t="s">
        <v>268</v>
      </c>
      <c r="P199" s="2775"/>
      <c r="Q199" s="2775"/>
      <c r="R199" s="3046"/>
      <c r="S199" s="2919" t="s">
        <v>236</v>
      </c>
      <c r="T199" s="2775"/>
      <c r="U199" s="2775"/>
      <c r="V199" s="3046"/>
      <c r="W199" s="2919"/>
      <c r="X199" s="2775"/>
      <c r="Y199" s="2775"/>
      <c r="Z199" s="3046"/>
      <c r="AA199" s="2775"/>
      <c r="AB199" s="2775"/>
      <c r="AC199" s="2775"/>
      <c r="AD199" s="2920"/>
      <c r="AE199" s="3049">
        <v>39</v>
      </c>
      <c r="AF199" s="2775"/>
      <c r="AG199" s="2775"/>
      <c r="AH199" s="2920"/>
      <c r="AI199" s="2998"/>
    </row>
    <row r="200" spans="1:35" ht="22.35" customHeight="1" x14ac:dyDescent="0.2">
      <c r="A200" s="1"/>
      <c r="B200" s="3043" t="s">
        <v>221</v>
      </c>
      <c r="C200" s="2919" t="s">
        <v>268</v>
      </c>
      <c r="D200" s="2775"/>
      <c r="E200" s="2775"/>
      <c r="F200" s="3046"/>
      <c r="G200" s="2919" t="s">
        <v>268</v>
      </c>
      <c r="H200" s="2775"/>
      <c r="I200" s="2775"/>
      <c r="J200" s="3046"/>
      <c r="K200" s="2919" t="s">
        <v>268</v>
      </c>
      <c r="L200" s="2775"/>
      <c r="M200" s="2775"/>
      <c r="N200" s="3046"/>
      <c r="O200" s="2919" t="s">
        <v>268</v>
      </c>
      <c r="P200" s="2775"/>
      <c r="Q200" s="2775"/>
      <c r="R200" s="3046"/>
      <c r="S200" s="2919" t="s">
        <v>268</v>
      </c>
      <c r="T200" s="2775"/>
      <c r="U200" s="2775"/>
      <c r="V200" s="3046"/>
      <c r="W200" s="2921" t="s">
        <v>269</v>
      </c>
      <c r="X200" s="2853"/>
      <c r="Y200" s="2853"/>
      <c r="Z200" s="3053"/>
      <c r="AA200" s="3051"/>
      <c r="AB200" s="2853"/>
      <c r="AC200" s="2853"/>
      <c r="AD200" s="2922"/>
      <c r="AE200" s="3049">
        <v>45</v>
      </c>
      <c r="AF200" s="2775"/>
      <c r="AG200" s="2775"/>
      <c r="AH200" s="2920"/>
      <c r="AI200" s="2998"/>
    </row>
    <row r="201" spans="1:35" ht="22.35" customHeight="1" thickBot="1" x14ac:dyDescent="0.25">
      <c r="A201" s="1"/>
      <c r="B201" s="148" t="s">
        <v>223</v>
      </c>
      <c r="C201" s="3076"/>
      <c r="D201" s="2866"/>
      <c r="E201" s="2866"/>
      <c r="F201" s="3078"/>
      <c r="G201" s="3076"/>
      <c r="H201" s="2866"/>
      <c r="I201" s="2866"/>
      <c r="J201" s="3078"/>
      <c r="K201" s="3076"/>
      <c r="L201" s="2866"/>
      <c r="M201" s="2866"/>
      <c r="N201" s="3078"/>
      <c r="O201" s="3076"/>
      <c r="P201" s="2866"/>
      <c r="Q201" s="2866"/>
      <c r="R201" s="3078"/>
      <c r="S201" s="3076"/>
      <c r="T201" s="2866"/>
      <c r="U201" s="2866"/>
      <c r="V201" s="3064"/>
      <c r="W201" s="3076"/>
      <c r="X201" s="3064"/>
      <c r="Y201" s="2866"/>
      <c r="Z201" s="3078"/>
      <c r="AA201" s="3076"/>
      <c r="AB201" s="3064"/>
      <c r="AC201" s="2866"/>
      <c r="AD201" s="3078"/>
      <c r="AE201" s="3095"/>
      <c r="AF201" s="2866"/>
      <c r="AG201" s="2866"/>
      <c r="AH201" s="3064"/>
      <c r="AI201" s="2873"/>
    </row>
    <row r="202" spans="1:35" ht="22.35" customHeight="1" x14ac:dyDescent="0.2">
      <c r="A202" s="68"/>
      <c r="B202" s="1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</row>
    <row r="203" spans="1:35" ht="22.35" customHeight="1" thickBot="1" x14ac:dyDescent="0.25">
      <c r="A203" s="3033"/>
      <c r="B203" s="2875" t="s">
        <v>29</v>
      </c>
      <c r="C203" s="2876">
        <v>1</v>
      </c>
      <c r="D203" s="2877">
        <v>2</v>
      </c>
      <c r="E203" s="2877">
        <v>3</v>
      </c>
      <c r="F203" s="2877">
        <v>4</v>
      </c>
      <c r="G203" s="2877">
        <v>5</v>
      </c>
      <c r="H203" s="2876">
        <v>6</v>
      </c>
      <c r="I203" s="2876">
        <v>7</v>
      </c>
      <c r="J203" s="2877">
        <v>8</v>
      </c>
      <c r="K203" s="2877">
        <v>9</v>
      </c>
      <c r="L203" s="2877">
        <v>10</v>
      </c>
      <c r="M203" s="2877">
        <v>11</v>
      </c>
      <c r="N203" s="2877">
        <v>12</v>
      </c>
      <c r="O203" s="2876">
        <v>13</v>
      </c>
      <c r="P203" s="2876">
        <v>14</v>
      </c>
      <c r="Q203" s="2877">
        <v>15</v>
      </c>
      <c r="R203" s="2877">
        <v>16</v>
      </c>
      <c r="S203" s="2877">
        <v>17</v>
      </c>
      <c r="T203" s="2877">
        <v>18</v>
      </c>
      <c r="U203" s="2877">
        <v>19</v>
      </c>
      <c r="V203" s="2876">
        <v>20</v>
      </c>
      <c r="W203" s="2876">
        <v>21</v>
      </c>
      <c r="X203" s="2877">
        <v>22</v>
      </c>
      <c r="Y203" s="2877">
        <v>23</v>
      </c>
      <c r="Z203" s="2877">
        <v>24</v>
      </c>
      <c r="AA203" s="2877">
        <v>25</v>
      </c>
      <c r="AB203" s="2877">
        <v>26</v>
      </c>
      <c r="AC203" s="2876">
        <v>27</v>
      </c>
      <c r="AD203" s="2876">
        <v>28</v>
      </c>
      <c r="AE203" s="2877">
        <v>29</v>
      </c>
      <c r="AF203" s="2877">
        <v>30</v>
      </c>
      <c r="AG203" s="2878">
        <v>31</v>
      </c>
      <c r="AH203" s="111"/>
      <c r="AI203" s="112"/>
    </row>
    <row r="204" spans="1:35" ht="22.35" customHeight="1" x14ac:dyDescent="0.2">
      <c r="A204" s="3005">
        <v>1</v>
      </c>
      <c r="B204" s="3096"/>
      <c r="C204" s="2835" t="s">
        <v>32</v>
      </c>
      <c r="D204" s="2835" t="s">
        <v>32</v>
      </c>
      <c r="E204" s="2835" t="s">
        <v>32</v>
      </c>
      <c r="F204" s="2835" t="s">
        <v>32</v>
      </c>
      <c r="G204" s="3097" t="s">
        <v>32</v>
      </c>
      <c r="H204" s="2835"/>
      <c r="I204" s="2835"/>
      <c r="J204" s="2835" t="s">
        <v>32</v>
      </c>
      <c r="K204" s="2835" t="s">
        <v>32</v>
      </c>
      <c r="L204" s="2835" t="s">
        <v>32</v>
      </c>
      <c r="M204" s="2835" t="s">
        <v>32</v>
      </c>
      <c r="N204" s="2835" t="s">
        <v>32</v>
      </c>
      <c r="O204" s="2835"/>
      <c r="P204" s="2835"/>
      <c r="Q204" s="2835" t="s">
        <v>32</v>
      </c>
      <c r="R204" s="2834" t="s">
        <v>32</v>
      </c>
      <c r="S204" s="2835" t="s">
        <v>32</v>
      </c>
      <c r="T204" s="2834" t="s">
        <v>32</v>
      </c>
      <c r="U204" s="2834" t="s">
        <v>32</v>
      </c>
      <c r="V204" s="2834"/>
      <c r="W204" s="2835"/>
      <c r="X204" s="2835" t="s">
        <v>32</v>
      </c>
      <c r="Y204" s="2835" t="s">
        <v>32</v>
      </c>
      <c r="Z204" s="2835" t="s">
        <v>32</v>
      </c>
      <c r="AA204" s="2835" t="s">
        <v>32</v>
      </c>
      <c r="AB204" s="3097" t="s">
        <v>32</v>
      </c>
      <c r="AC204" s="2835"/>
      <c r="AD204" s="2835"/>
      <c r="AE204" s="2835" t="s">
        <v>32</v>
      </c>
      <c r="AF204" s="2835" t="s">
        <v>32</v>
      </c>
      <c r="AG204" s="2960" t="s">
        <v>32</v>
      </c>
      <c r="AH204" s="133"/>
      <c r="AI204" s="117"/>
    </row>
    <row r="205" spans="1:35" ht="22.35" customHeight="1" x14ac:dyDescent="0.2">
      <c r="A205" s="3008">
        <v>2</v>
      </c>
      <c r="B205" s="3098" t="s">
        <v>271</v>
      </c>
      <c r="C205" s="2811" t="s">
        <v>273</v>
      </c>
      <c r="D205" s="2811" t="s">
        <v>273</v>
      </c>
      <c r="E205" s="2811" t="s">
        <v>273</v>
      </c>
      <c r="F205" s="2811" t="s">
        <v>273</v>
      </c>
      <c r="G205" s="2811" t="s">
        <v>273</v>
      </c>
      <c r="H205" s="2811"/>
      <c r="I205" s="2811"/>
      <c r="J205" s="2811" t="s">
        <v>54</v>
      </c>
      <c r="K205" s="2811" t="s">
        <v>54</v>
      </c>
      <c r="L205" s="2811" t="s">
        <v>54</v>
      </c>
      <c r="M205" s="2811" t="s">
        <v>54</v>
      </c>
      <c r="N205" s="2811" t="s">
        <v>54</v>
      </c>
      <c r="O205" s="2811" t="s">
        <v>54</v>
      </c>
      <c r="P205" s="2811"/>
      <c r="Q205" s="2811" t="s">
        <v>272</v>
      </c>
      <c r="R205" s="2816" t="s">
        <v>272</v>
      </c>
      <c r="S205" s="2811" t="s">
        <v>272</v>
      </c>
      <c r="T205" s="2811" t="s">
        <v>272</v>
      </c>
      <c r="U205" s="2811" t="s">
        <v>36</v>
      </c>
      <c r="V205" s="2811"/>
      <c r="W205" s="2811"/>
      <c r="X205" s="2811" t="s">
        <v>273</v>
      </c>
      <c r="Y205" s="2811" t="s">
        <v>273</v>
      </c>
      <c r="Z205" s="2811" t="s">
        <v>273</v>
      </c>
      <c r="AA205" s="2811" t="s">
        <v>273</v>
      </c>
      <c r="AB205" s="2884" t="s">
        <v>273</v>
      </c>
      <c r="AC205" s="2811"/>
      <c r="AD205" s="2811"/>
      <c r="AE205" s="2964" t="s">
        <v>54</v>
      </c>
      <c r="AF205" s="2964" t="s">
        <v>54</v>
      </c>
      <c r="AG205" s="3099" t="s">
        <v>413</v>
      </c>
      <c r="AH205" s="133"/>
      <c r="AI205" s="117"/>
    </row>
    <row r="206" spans="1:35" ht="22.35" customHeight="1" x14ac:dyDescent="0.2">
      <c r="A206" s="3008">
        <v>3</v>
      </c>
      <c r="B206" s="3100" t="s">
        <v>274</v>
      </c>
      <c r="C206" s="2811" t="s">
        <v>54</v>
      </c>
      <c r="D206" s="2811" t="s">
        <v>54</v>
      </c>
      <c r="E206" s="2811" t="s">
        <v>54</v>
      </c>
      <c r="F206" s="2811" t="s">
        <v>54</v>
      </c>
      <c r="G206" s="2811" t="s">
        <v>54</v>
      </c>
      <c r="H206" s="2811" t="s">
        <v>54</v>
      </c>
      <c r="I206" s="2811"/>
      <c r="J206" s="2811" t="s">
        <v>272</v>
      </c>
      <c r="K206" s="2816" t="s">
        <v>272</v>
      </c>
      <c r="L206" s="2811" t="s">
        <v>272</v>
      </c>
      <c r="M206" s="2811" t="s">
        <v>272</v>
      </c>
      <c r="N206" s="2811" t="s">
        <v>36</v>
      </c>
      <c r="O206" s="2811"/>
      <c r="P206" s="2811"/>
      <c r="Q206" s="2964" t="s">
        <v>273</v>
      </c>
      <c r="R206" s="2964" t="s">
        <v>273</v>
      </c>
      <c r="S206" s="2964" t="s">
        <v>273</v>
      </c>
      <c r="T206" s="2964" t="s">
        <v>273</v>
      </c>
      <c r="U206" s="2964" t="s">
        <v>273</v>
      </c>
      <c r="V206" s="2964"/>
      <c r="W206" s="2964" t="s">
        <v>142</v>
      </c>
      <c r="X206" s="2811" t="s">
        <v>54</v>
      </c>
      <c r="Y206" s="2811" t="s">
        <v>54</v>
      </c>
      <c r="Z206" s="2811" t="s">
        <v>54</v>
      </c>
      <c r="AA206" s="2811" t="s">
        <v>54</v>
      </c>
      <c r="AB206" s="2811" t="s">
        <v>54</v>
      </c>
      <c r="AC206" s="2811" t="s">
        <v>54</v>
      </c>
      <c r="AD206" s="2811"/>
      <c r="AE206" s="2811" t="s">
        <v>272</v>
      </c>
      <c r="AF206" s="2816" t="s">
        <v>272</v>
      </c>
      <c r="AG206" s="2885" t="s">
        <v>272</v>
      </c>
      <c r="AH206" s="133"/>
      <c r="AI206" s="117"/>
    </row>
    <row r="207" spans="1:35" ht="22.35" customHeight="1" x14ac:dyDescent="0.2">
      <c r="A207" s="3008">
        <v>4</v>
      </c>
      <c r="B207" s="3100"/>
      <c r="C207" s="2811"/>
      <c r="D207" s="2811"/>
      <c r="E207" s="2811"/>
      <c r="F207" s="2811"/>
      <c r="G207" s="2811"/>
      <c r="H207" s="2811"/>
      <c r="I207" s="2811"/>
      <c r="J207" s="2811"/>
      <c r="K207" s="2811"/>
      <c r="L207" s="2811"/>
      <c r="M207" s="2811"/>
      <c r="N207" s="2813"/>
      <c r="O207" s="2813"/>
      <c r="P207" s="2811"/>
      <c r="Q207" s="2811"/>
      <c r="R207" s="2811"/>
      <c r="S207" s="2811"/>
      <c r="T207" s="2811"/>
      <c r="U207" s="2811"/>
      <c r="V207" s="2811"/>
      <c r="W207" s="2811"/>
      <c r="X207" s="2811"/>
      <c r="Y207" s="2811"/>
      <c r="Z207" s="2811"/>
      <c r="AA207" s="2811"/>
      <c r="AB207" s="2811"/>
      <c r="AC207" s="2811"/>
      <c r="AD207" s="2811"/>
      <c r="AE207" s="2811"/>
      <c r="AF207" s="2811"/>
      <c r="AG207" s="2885"/>
      <c r="AH207" s="133"/>
      <c r="AI207" s="117"/>
    </row>
    <row r="208" spans="1:35" ht="22.35" customHeight="1" x14ac:dyDescent="0.2">
      <c r="A208" s="3008">
        <v>5</v>
      </c>
      <c r="B208" s="3100"/>
      <c r="C208" s="2811"/>
      <c r="D208" s="2811"/>
      <c r="E208" s="2811"/>
      <c r="F208" s="2811"/>
      <c r="G208" s="2811"/>
      <c r="H208" s="2811"/>
      <c r="I208" s="2811"/>
      <c r="J208" s="2811"/>
      <c r="K208" s="2811"/>
      <c r="L208" s="2811"/>
      <c r="M208" s="2813"/>
      <c r="N208" s="2811"/>
      <c r="O208" s="2811"/>
      <c r="P208" s="2811"/>
      <c r="Q208" s="2811"/>
      <c r="R208" s="2811"/>
      <c r="S208" s="2811"/>
      <c r="T208" s="2811"/>
      <c r="U208" s="2811"/>
      <c r="V208" s="2811"/>
      <c r="W208" s="2811"/>
      <c r="X208" s="2811"/>
      <c r="Y208" s="2811"/>
      <c r="Z208" s="2811"/>
      <c r="AA208" s="2811"/>
      <c r="AB208" s="2811"/>
      <c r="AC208" s="2811"/>
      <c r="AD208" s="2811"/>
      <c r="AE208" s="2811"/>
      <c r="AF208" s="2811"/>
      <c r="AG208" s="2885"/>
      <c r="AH208" s="133"/>
      <c r="AI208" s="117"/>
    </row>
    <row r="209" spans="1:36" ht="22.35" customHeight="1" x14ac:dyDescent="0.2">
      <c r="A209" s="3008">
        <v>6</v>
      </c>
      <c r="B209" s="2807" t="s">
        <v>278</v>
      </c>
      <c r="C209" s="2808" t="s">
        <v>32</v>
      </c>
      <c r="D209" s="2811" t="s">
        <v>32</v>
      </c>
      <c r="E209" s="2811" t="s">
        <v>32</v>
      </c>
      <c r="F209" s="2811"/>
      <c r="G209" s="2811" t="s">
        <v>32</v>
      </c>
      <c r="H209" s="2808"/>
      <c r="I209" s="2811"/>
      <c r="J209" s="2811" t="s">
        <v>32</v>
      </c>
      <c r="K209" s="2811" t="s">
        <v>32</v>
      </c>
      <c r="L209" s="2811" t="s">
        <v>32</v>
      </c>
      <c r="M209" s="2811" t="s">
        <v>32</v>
      </c>
      <c r="N209" s="2811" t="s">
        <v>32</v>
      </c>
      <c r="O209" s="2811"/>
      <c r="P209" s="2811"/>
      <c r="Q209" s="2811" t="s">
        <v>32</v>
      </c>
      <c r="R209" s="2813" t="s">
        <v>32</v>
      </c>
      <c r="S209" s="2813" t="s">
        <v>32</v>
      </c>
      <c r="T209" s="3101" t="s">
        <v>32</v>
      </c>
      <c r="U209" s="2813" t="s">
        <v>32</v>
      </c>
      <c r="V209" s="2811"/>
      <c r="W209" s="2811"/>
      <c r="X209" s="2808" t="s">
        <v>32</v>
      </c>
      <c r="Y209" s="2811" t="s">
        <v>32</v>
      </c>
      <c r="Z209" s="2811" t="s">
        <v>32</v>
      </c>
      <c r="AA209" s="2811"/>
      <c r="AB209" s="2811" t="s">
        <v>32</v>
      </c>
      <c r="AC209" s="2808"/>
      <c r="AD209" s="2811"/>
      <c r="AE209" s="2811" t="s">
        <v>32</v>
      </c>
      <c r="AF209" s="2811" t="s">
        <v>32</v>
      </c>
      <c r="AG209" s="2885" t="s">
        <v>32</v>
      </c>
      <c r="AH209" s="125"/>
      <c r="AI209" s="67"/>
    </row>
    <row r="210" spans="1:36" ht="22.35" customHeight="1" thickBot="1" x14ac:dyDescent="0.25">
      <c r="A210" s="3011"/>
      <c r="B210" s="2904"/>
      <c r="C210" s="2877"/>
      <c r="D210" s="2877"/>
      <c r="E210" s="2877"/>
      <c r="F210" s="2877"/>
      <c r="G210" s="2877"/>
      <c r="H210" s="2877"/>
      <c r="I210" s="2877"/>
      <c r="J210" s="2877"/>
      <c r="K210" s="2877"/>
      <c r="L210" s="2877"/>
      <c r="M210" s="2877"/>
      <c r="N210" s="2877"/>
      <c r="O210" s="2877"/>
      <c r="P210" s="2877"/>
      <c r="Q210" s="2877"/>
      <c r="R210" s="2877"/>
      <c r="S210" s="2877"/>
      <c r="T210" s="2877"/>
      <c r="U210" s="2877"/>
      <c r="V210" s="2877"/>
      <c r="W210" s="2877"/>
      <c r="X210" s="2877"/>
      <c r="Y210" s="2877"/>
      <c r="Z210" s="2877"/>
      <c r="AA210" s="2877"/>
      <c r="AB210" s="2877"/>
      <c r="AC210" s="2877"/>
      <c r="AD210" s="2877"/>
      <c r="AE210" s="2877"/>
      <c r="AF210" s="2877"/>
      <c r="AG210" s="2878"/>
      <c r="AH210" s="67"/>
      <c r="AI210" s="67"/>
    </row>
    <row r="211" spans="1:36" ht="22.35" customHeight="1" x14ac:dyDescent="0.2">
      <c r="A211" s="130"/>
      <c r="B211" s="128"/>
      <c r="C211" s="129"/>
      <c r="D211" s="129"/>
      <c r="E211" s="129"/>
      <c r="F211" s="129"/>
      <c r="G211" s="129"/>
      <c r="H211" s="129"/>
      <c r="I211" s="129"/>
      <c r="J211" s="129"/>
      <c r="K211" s="129"/>
      <c r="L211" s="129"/>
      <c r="M211" s="129"/>
      <c r="N211" s="129"/>
      <c r="O211" s="129"/>
      <c r="P211" s="129"/>
      <c r="Q211" s="129"/>
      <c r="R211" s="129"/>
      <c r="S211" s="129"/>
      <c r="T211" s="129"/>
      <c r="U211" s="129"/>
      <c r="V211" s="129"/>
      <c r="W211" s="129"/>
      <c r="X211" s="129"/>
      <c r="Y211" s="129"/>
      <c r="Z211" s="129"/>
      <c r="AA211" s="129"/>
      <c r="AB211" s="129"/>
      <c r="AC211" s="129"/>
      <c r="AD211" s="129"/>
      <c r="AE211" s="129"/>
      <c r="AF211" s="129"/>
      <c r="AG211" s="129"/>
      <c r="AH211" s="67"/>
      <c r="AI211" s="67"/>
    </row>
    <row r="212" spans="1:36" ht="22.35" customHeight="1" x14ac:dyDescent="0.2">
      <c r="A212" s="130"/>
      <c r="B212" s="128"/>
      <c r="C212" s="129"/>
      <c r="D212" s="129"/>
      <c r="E212" s="129"/>
      <c r="F212" s="129"/>
      <c r="G212" s="129"/>
      <c r="H212" s="129"/>
      <c r="I212" s="129"/>
      <c r="J212" s="129"/>
      <c r="K212" s="129"/>
      <c r="L212" s="129"/>
      <c r="M212" s="129"/>
      <c r="N212" s="129"/>
      <c r="O212" s="129"/>
      <c r="P212" s="129"/>
      <c r="Q212" s="129"/>
      <c r="R212" s="129"/>
      <c r="S212" s="129"/>
      <c r="T212" s="129"/>
      <c r="U212" s="129"/>
      <c r="V212" s="129"/>
      <c r="W212" s="129"/>
      <c r="X212" s="129"/>
      <c r="Y212" s="129"/>
      <c r="Z212" s="129"/>
      <c r="AA212" s="129"/>
      <c r="AB212" s="129"/>
      <c r="AC212" s="129"/>
      <c r="AD212" s="129"/>
      <c r="AE212" s="129"/>
      <c r="AF212" s="129"/>
      <c r="AG212" s="129"/>
      <c r="AH212" s="67"/>
      <c r="AI212" s="67"/>
    </row>
    <row r="213" spans="1:36" ht="22.35" customHeight="1" thickBot="1" x14ac:dyDescent="0.25">
      <c r="A213" s="98" t="s">
        <v>279</v>
      </c>
      <c r="B213" s="48"/>
      <c r="C213" s="66"/>
      <c r="D213" s="48"/>
      <c r="E213" s="48"/>
      <c r="F213" s="66"/>
      <c r="G213" s="48"/>
      <c r="H213" s="48"/>
      <c r="I213" s="66"/>
      <c r="J213" s="66"/>
      <c r="K213" s="48"/>
      <c r="L213" s="66"/>
      <c r="M213" s="48"/>
      <c r="N213" s="48"/>
      <c r="O213" s="66"/>
      <c r="P213" s="48"/>
      <c r="Q213" s="66"/>
      <c r="R213" s="66"/>
      <c r="S213" s="48"/>
      <c r="T213" s="48"/>
      <c r="U213" s="66"/>
      <c r="V213" s="48"/>
      <c r="W213" s="66"/>
      <c r="X213" s="66"/>
      <c r="Y213" s="48"/>
      <c r="Z213" s="48"/>
      <c r="AA213" s="48"/>
      <c r="AB213" s="48"/>
      <c r="AC213" s="48"/>
      <c r="AD213" s="48"/>
      <c r="AE213" s="66"/>
      <c r="AF213" s="48"/>
      <c r="AG213" s="48"/>
      <c r="AH213" s="67"/>
      <c r="AI213" s="67"/>
    </row>
    <row r="214" spans="1:36" ht="22.35" customHeight="1" x14ac:dyDescent="0.2">
      <c r="A214" s="69"/>
      <c r="B214" s="3102" t="s">
        <v>280</v>
      </c>
      <c r="C214" s="2702"/>
      <c r="D214" s="226" t="s">
        <v>97</v>
      </c>
      <c r="E214" s="227"/>
      <c r="F214" s="1413"/>
      <c r="G214" s="2703"/>
      <c r="H214" s="226" t="s">
        <v>98</v>
      </c>
      <c r="I214" s="227"/>
      <c r="J214" s="1413"/>
      <c r="K214" s="2703"/>
      <c r="L214" s="226" t="s">
        <v>99</v>
      </c>
      <c r="M214" s="227"/>
      <c r="N214" s="1413"/>
      <c r="O214" s="2703"/>
      <c r="P214" s="226" t="s">
        <v>100</v>
      </c>
      <c r="Q214" s="227"/>
      <c r="R214" s="1413"/>
      <c r="S214" s="2703"/>
      <c r="T214" s="226" t="s">
        <v>101</v>
      </c>
      <c r="U214" s="227"/>
      <c r="V214" s="1413"/>
      <c r="W214" s="2703"/>
      <c r="X214" s="226" t="s">
        <v>102</v>
      </c>
      <c r="Y214" s="227"/>
      <c r="Z214" s="1413"/>
      <c r="AA214" s="2703"/>
      <c r="AB214" s="226" t="s">
        <v>103</v>
      </c>
      <c r="AC214" s="227"/>
      <c r="AD214" s="227"/>
      <c r="AE214" s="2704" t="s">
        <v>104</v>
      </c>
      <c r="AF214" s="227"/>
      <c r="AG214" s="227"/>
      <c r="AH214" s="227"/>
      <c r="AI214" s="1416"/>
    </row>
    <row r="215" spans="1:36" ht="22.35" customHeight="1" x14ac:dyDescent="0.2">
      <c r="A215" s="69"/>
      <c r="B215" s="1045" t="s">
        <v>281</v>
      </c>
      <c r="C215" s="1046" t="s">
        <v>162</v>
      </c>
      <c r="D215" s="1047" t="s">
        <v>282</v>
      </c>
      <c r="E215" s="1048"/>
      <c r="F215" s="1049"/>
      <c r="G215" s="1050"/>
      <c r="H215" s="2119" t="s">
        <v>282</v>
      </c>
      <c r="I215" s="2120"/>
      <c r="J215" s="1049"/>
      <c r="K215" s="1050"/>
      <c r="L215" s="2119" t="s">
        <v>282</v>
      </c>
      <c r="M215" s="2120"/>
      <c r="N215" s="1049"/>
      <c r="O215" s="1050"/>
      <c r="P215" s="2119" t="s">
        <v>283</v>
      </c>
      <c r="Q215" s="2120"/>
      <c r="R215" s="1049"/>
      <c r="S215" s="1050"/>
      <c r="T215" s="2119" t="s">
        <v>284</v>
      </c>
      <c r="U215" s="2120"/>
      <c r="V215" s="1049"/>
      <c r="W215" s="1051"/>
      <c r="X215" s="2121"/>
      <c r="Y215" s="2121"/>
      <c r="Z215" s="1052"/>
      <c r="AA215" s="1051"/>
      <c r="AB215" s="2121"/>
      <c r="AC215" s="2121"/>
      <c r="AD215" s="2121"/>
      <c r="AE215" s="1051"/>
      <c r="AF215" s="2121"/>
      <c r="AG215" s="2121"/>
      <c r="AH215" s="2122"/>
      <c r="AI215" s="1053"/>
    </row>
    <row r="216" spans="1:36" ht="22.35" customHeight="1" x14ac:dyDescent="0.2">
      <c r="A216" s="69"/>
      <c r="B216" s="1045" t="s">
        <v>286</v>
      </c>
      <c r="C216" s="1046" t="s">
        <v>166</v>
      </c>
      <c r="D216" s="1047" t="s">
        <v>282</v>
      </c>
      <c r="E216" s="1048"/>
      <c r="F216" s="1049"/>
      <c r="G216" s="1050"/>
      <c r="H216" s="2119" t="s">
        <v>282</v>
      </c>
      <c r="I216" s="2120"/>
      <c r="J216" s="1049"/>
      <c r="K216" s="1050"/>
      <c r="L216" s="2119" t="s">
        <v>550</v>
      </c>
      <c r="M216" s="2120"/>
      <c r="N216" s="1049"/>
      <c r="O216" s="1050"/>
      <c r="P216" s="2119" t="s">
        <v>551</v>
      </c>
      <c r="Q216" s="2120"/>
      <c r="R216" s="1049"/>
      <c r="S216" s="1050"/>
      <c r="T216" s="2119" t="s">
        <v>284</v>
      </c>
      <c r="U216" s="2120"/>
      <c r="V216" s="1049"/>
      <c r="W216" s="1051"/>
      <c r="X216" s="2121"/>
      <c r="Y216" s="2121"/>
      <c r="Z216" s="1052"/>
      <c r="AA216" s="1051"/>
      <c r="AB216" s="2121"/>
      <c r="AC216" s="2121"/>
      <c r="AD216" s="2121"/>
      <c r="AE216" s="1051"/>
      <c r="AF216" s="2121"/>
      <c r="AG216" s="2121"/>
      <c r="AH216" s="2122"/>
      <c r="AI216" s="1053"/>
    </row>
    <row r="217" spans="1:36" ht="22.35" customHeight="1" x14ac:dyDescent="0.2">
      <c r="A217" s="69"/>
      <c r="B217" s="1045" t="s">
        <v>288</v>
      </c>
      <c r="C217" s="1046" t="s">
        <v>153</v>
      </c>
      <c r="D217" s="1047" t="s">
        <v>552</v>
      </c>
      <c r="E217" s="1048"/>
      <c r="F217" s="1049"/>
      <c r="G217" s="1050"/>
      <c r="H217" s="1047" t="s">
        <v>552</v>
      </c>
      <c r="I217" s="2120"/>
      <c r="J217" s="1049"/>
      <c r="K217" s="1050"/>
      <c r="L217" s="1047" t="s">
        <v>552</v>
      </c>
      <c r="M217" s="2120"/>
      <c r="N217" s="1049"/>
      <c r="O217" s="1050"/>
      <c r="P217" s="2119" t="s">
        <v>553</v>
      </c>
      <c r="Q217" s="2120"/>
      <c r="R217" s="1049"/>
      <c r="S217" s="1050"/>
      <c r="T217" s="2119" t="s">
        <v>554</v>
      </c>
      <c r="U217" s="2120"/>
      <c r="V217" s="1049"/>
      <c r="W217" s="1051"/>
      <c r="X217" s="2121"/>
      <c r="Y217" s="2121"/>
      <c r="Z217" s="1052"/>
      <c r="AA217" s="1051"/>
      <c r="AB217" s="2121"/>
      <c r="AC217" s="2121"/>
      <c r="AD217" s="2121"/>
      <c r="AE217" s="1051"/>
      <c r="AF217" s="2121"/>
      <c r="AG217" s="2121"/>
      <c r="AH217" s="2122"/>
      <c r="AI217" s="1053"/>
    </row>
    <row r="218" spans="1:36" ht="22.35" customHeight="1" x14ac:dyDescent="0.2">
      <c r="A218" s="69"/>
      <c r="B218" s="1045" t="s">
        <v>297</v>
      </c>
      <c r="C218" s="1046" t="s">
        <v>145</v>
      </c>
      <c r="D218" s="1047" t="s">
        <v>555</v>
      </c>
      <c r="E218" s="1048"/>
      <c r="F218" s="1049"/>
      <c r="G218" s="1050"/>
      <c r="H218" s="2119" t="s">
        <v>282</v>
      </c>
      <c r="I218" s="2120"/>
      <c r="J218" s="1049"/>
      <c r="K218" s="1050"/>
      <c r="L218" s="2119" t="s">
        <v>282</v>
      </c>
      <c r="M218" s="2120"/>
      <c r="N218" s="1049"/>
      <c r="O218" s="1050"/>
      <c r="P218" s="2119" t="s">
        <v>556</v>
      </c>
      <c r="Q218" s="2120"/>
      <c r="R218" s="1049"/>
      <c r="S218" s="1050"/>
      <c r="T218" s="2119" t="s">
        <v>557</v>
      </c>
      <c r="U218" s="2120"/>
      <c r="V218" s="1049"/>
      <c r="W218" s="1051"/>
      <c r="X218" s="2121"/>
      <c r="Y218" s="2121"/>
      <c r="Z218" s="1052"/>
      <c r="AA218" s="1051"/>
      <c r="AB218" s="2121"/>
      <c r="AC218" s="2121"/>
      <c r="AD218" s="2121"/>
      <c r="AE218" s="1051"/>
      <c r="AF218" s="2121"/>
      <c r="AG218" s="2121"/>
      <c r="AH218" s="2122"/>
      <c r="AI218" s="1053"/>
    </row>
    <row r="219" spans="1:36" ht="22.35" customHeight="1" x14ac:dyDescent="0.2">
      <c r="A219" s="69"/>
      <c r="B219" s="314" t="s">
        <v>301</v>
      </c>
      <c r="C219" s="1046" t="s">
        <v>146</v>
      </c>
      <c r="D219" s="1047" t="s">
        <v>558</v>
      </c>
      <c r="E219" s="1048"/>
      <c r="F219" s="1054"/>
      <c r="G219" s="1055"/>
      <c r="H219" s="1047" t="s">
        <v>558</v>
      </c>
      <c r="I219" s="2705"/>
      <c r="J219" s="1054"/>
      <c r="K219" s="1055"/>
      <c r="L219" s="1047" t="s">
        <v>558</v>
      </c>
      <c r="M219" s="2705"/>
      <c r="N219" s="1054"/>
      <c r="O219" s="1055"/>
      <c r="P219" s="2119" t="s">
        <v>559</v>
      </c>
      <c r="Q219" s="2705"/>
      <c r="R219" s="1054"/>
      <c r="S219" s="1055"/>
      <c r="T219" s="2119" t="s">
        <v>560</v>
      </c>
      <c r="U219" s="2705"/>
      <c r="V219" s="1052"/>
      <c r="W219" s="315"/>
      <c r="X219" s="319"/>
      <c r="Y219" s="319"/>
      <c r="Z219" s="316"/>
      <c r="AA219" s="315"/>
      <c r="AB219" s="319"/>
      <c r="AC219" s="319"/>
      <c r="AD219" s="319"/>
      <c r="AE219" s="315"/>
      <c r="AF219" s="319"/>
      <c r="AG219" s="319"/>
      <c r="AH219" s="320"/>
      <c r="AI219" s="317"/>
      <c r="AJ219" s="124"/>
    </row>
    <row r="220" spans="1:36" ht="22.35" customHeight="1" x14ac:dyDescent="0.2">
      <c r="A220" s="69"/>
      <c r="B220" s="1045" t="s">
        <v>302</v>
      </c>
      <c r="C220" s="1046" t="s">
        <v>154</v>
      </c>
      <c r="D220" s="1047" t="s">
        <v>561</v>
      </c>
      <c r="E220" s="1048"/>
      <c r="F220" s="1049"/>
      <c r="G220" s="1050"/>
      <c r="H220" s="1047" t="s">
        <v>561</v>
      </c>
      <c r="I220" s="2120"/>
      <c r="J220" s="1049"/>
      <c r="K220" s="1050"/>
      <c r="L220" s="1047" t="s">
        <v>561</v>
      </c>
      <c r="M220" s="2120"/>
      <c r="N220" s="1049"/>
      <c r="O220" s="1050"/>
      <c r="P220" s="2119" t="s">
        <v>562</v>
      </c>
      <c r="Q220" s="2120"/>
      <c r="R220" s="1049"/>
      <c r="S220" s="1050"/>
      <c r="T220" s="2119" t="s">
        <v>563</v>
      </c>
      <c r="U220" s="2120"/>
      <c r="V220" s="1049"/>
      <c r="W220" s="1051"/>
      <c r="X220" s="2121"/>
      <c r="Y220" s="2121"/>
      <c r="Z220" s="2121"/>
      <c r="AA220" s="1051"/>
      <c r="AB220" s="2121"/>
      <c r="AC220" s="2121"/>
      <c r="AD220" s="2121"/>
      <c r="AE220" s="1051"/>
      <c r="AF220" s="2121"/>
      <c r="AG220" s="2121"/>
      <c r="AH220" s="2122"/>
      <c r="AI220" s="1053"/>
      <c r="AJ220" s="124"/>
    </row>
    <row r="221" spans="1:36" ht="22.35" customHeight="1" x14ac:dyDescent="0.2">
      <c r="A221" s="69"/>
      <c r="B221" s="1045" t="s">
        <v>303</v>
      </c>
      <c r="C221" s="1046" t="s">
        <v>132</v>
      </c>
      <c r="D221" s="1047" t="s">
        <v>304</v>
      </c>
      <c r="E221" s="1048"/>
      <c r="F221" s="1049"/>
      <c r="G221" s="1050"/>
      <c r="H221" s="2119" t="s">
        <v>304</v>
      </c>
      <c r="I221" s="2120"/>
      <c r="J221" s="1049"/>
      <c r="K221" s="1050"/>
      <c r="L221" s="2119" t="s">
        <v>304</v>
      </c>
      <c r="M221" s="2120"/>
      <c r="N221" s="2120"/>
      <c r="O221" s="1050"/>
      <c r="P221" s="2119" t="s">
        <v>304</v>
      </c>
      <c r="Q221" s="2120"/>
      <c r="R221" s="2120"/>
      <c r="S221" s="1050"/>
      <c r="T221" s="2119" t="s">
        <v>294</v>
      </c>
      <c r="U221" s="2120"/>
      <c r="V221" s="1049"/>
      <c r="W221" s="1056"/>
      <c r="X221" s="2121"/>
      <c r="Y221" s="2121"/>
      <c r="Z221" s="2121"/>
      <c r="AA221" s="1051"/>
      <c r="AB221" s="2121"/>
      <c r="AC221" s="2121"/>
      <c r="AD221" s="2121"/>
      <c r="AE221" s="1051"/>
      <c r="AF221" s="2121"/>
      <c r="AG221" s="2121"/>
      <c r="AH221" s="2122"/>
      <c r="AI221" s="1053"/>
      <c r="AJ221" s="124"/>
    </row>
    <row r="222" spans="1:36" ht="22.35" customHeight="1" x14ac:dyDescent="0.2">
      <c r="A222" s="69"/>
      <c r="B222" s="1045" t="s">
        <v>305</v>
      </c>
      <c r="C222" s="1046" t="s">
        <v>136</v>
      </c>
      <c r="D222" s="1047" t="s">
        <v>304</v>
      </c>
      <c r="E222" s="1048"/>
      <c r="F222" s="1049"/>
      <c r="G222" s="1050"/>
      <c r="H222" s="2119" t="s">
        <v>304</v>
      </c>
      <c r="I222" s="2120"/>
      <c r="J222" s="1049"/>
      <c r="K222" s="1050"/>
      <c r="L222" s="2119" t="s">
        <v>304</v>
      </c>
      <c r="M222" s="2120"/>
      <c r="N222" s="2120"/>
      <c r="O222" s="1050"/>
      <c r="P222" s="2119" t="s">
        <v>304</v>
      </c>
      <c r="Q222" s="2120"/>
      <c r="R222" s="2120"/>
      <c r="S222" s="1050"/>
      <c r="T222" s="2119" t="s">
        <v>294</v>
      </c>
      <c r="U222" s="2120"/>
      <c r="V222" s="1049"/>
      <c r="W222" s="1056"/>
      <c r="X222" s="2121"/>
      <c r="Y222" s="2121"/>
      <c r="Z222" s="1052"/>
      <c r="AA222" s="2123"/>
      <c r="AB222" s="2121"/>
      <c r="AC222" s="2121"/>
      <c r="AD222" s="2121"/>
      <c r="AE222" s="1051"/>
      <c r="AF222" s="2121"/>
      <c r="AG222" s="2121"/>
      <c r="AH222" s="2122"/>
      <c r="AI222" s="1053"/>
      <c r="AJ222" s="124"/>
    </row>
    <row r="223" spans="1:36" ht="22.35" customHeight="1" x14ac:dyDescent="0.2">
      <c r="A223" s="69"/>
      <c r="B223" s="124"/>
      <c r="C223" s="303"/>
      <c r="D223" s="304"/>
      <c r="E223" s="304"/>
      <c r="F223" s="303"/>
      <c r="G223" s="305"/>
      <c r="H223" s="304"/>
      <c r="I223" s="303"/>
      <c r="J223" s="303"/>
      <c r="K223" s="305"/>
      <c r="L223" s="304"/>
      <c r="M223" s="303"/>
      <c r="N223" s="303"/>
      <c r="O223" s="305"/>
      <c r="P223" s="304"/>
      <c r="Q223" s="303"/>
      <c r="R223" s="303"/>
      <c r="S223" s="305"/>
      <c r="T223" s="304"/>
      <c r="U223" s="303"/>
      <c r="V223" s="303"/>
      <c r="W223" s="137"/>
      <c r="X223" s="137"/>
      <c r="Y223" s="137"/>
      <c r="Z223" s="137"/>
      <c r="AA223" s="138"/>
      <c r="AB223" s="137"/>
      <c r="AC223" s="137"/>
      <c r="AD223" s="137"/>
      <c r="AE223" s="138"/>
      <c r="AF223" s="137"/>
      <c r="AG223" s="137"/>
      <c r="AH223" s="125"/>
      <c r="AI223" s="125"/>
      <c r="AJ223" s="124"/>
    </row>
    <row r="224" spans="1:36" ht="22.35" customHeight="1" thickBot="1" x14ac:dyDescent="0.25">
      <c r="A224" s="69"/>
      <c r="B224" s="124" t="s">
        <v>564</v>
      </c>
      <c r="C224" s="66"/>
      <c r="D224" s="48"/>
      <c r="E224" s="48"/>
      <c r="F224" s="66"/>
      <c r="G224" s="48"/>
      <c r="H224" s="48"/>
      <c r="I224" s="66"/>
      <c r="J224" s="66"/>
      <c r="K224" s="48"/>
      <c r="L224" s="66"/>
      <c r="M224" s="48"/>
      <c r="N224" s="48"/>
      <c r="O224" s="66"/>
      <c r="P224" s="48"/>
      <c r="Q224" s="66"/>
      <c r="R224" s="66"/>
      <c r="S224" s="48"/>
      <c r="T224" s="48"/>
      <c r="U224" s="66"/>
      <c r="V224" s="48"/>
      <c r="W224" s="66"/>
      <c r="X224" s="66"/>
      <c r="Y224" s="48"/>
      <c r="Z224" s="48"/>
      <c r="AA224" s="48"/>
      <c r="AB224" s="48"/>
      <c r="AC224" s="48"/>
      <c r="AD224" s="48"/>
      <c r="AE224" s="66"/>
      <c r="AF224" s="48"/>
      <c r="AG224" s="48"/>
      <c r="AH224" s="67"/>
      <c r="AI224" s="67"/>
      <c r="AJ224" s="124"/>
    </row>
    <row r="225" spans="1:36" ht="22.35" customHeight="1" x14ac:dyDescent="0.2">
      <c r="A225" s="69"/>
      <c r="B225" s="3102" t="s">
        <v>280</v>
      </c>
      <c r="C225" s="2702"/>
      <c r="D225" s="226" t="s">
        <v>97</v>
      </c>
      <c r="E225" s="227"/>
      <c r="F225" s="1413"/>
      <c r="G225" s="2703"/>
      <c r="H225" s="226" t="s">
        <v>98</v>
      </c>
      <c r="I225" s="227"/>
      <c r="J225" s="1413"/>
      <c r="K225" s="2703"/>
      <c r="L225" s="226" t="s">
        <v>99</v>
      </c>
      <c r="M225" s="227"/>
      <c r="N225" s="1413"/>
      <c r="O225" s="2703"/>
      <c r="P225" s="226" t="s">
        <v>100</v>
      </c>
      <c r="Q225" s="227"/>
      <c r="R225" s="1413"/>
      <c r="S225" s="2703"/>
      <c r="T225" s="226" t="s">
        <v>101</v>
      </c>
      <c r="U225" s="227"/>
      <c r="V225" s="1413"/>
      <c r="W225" s="2703"/>
      <c r="X225" s="226" t="s">
        <v>102</v>
      </c>
      <c r="Y225" s="227"/>
      <c r="Z225" s="1413"/>
      <c r="AA225" s="2703"/>
      <c r="AB225" s="226" t="s">
        <v>103</v>
      </c>
      <c r="AC225" s="227"/>
      <c r="AD225" s="227"/>
      <c r="AE225" s="2704" t="s">
        <v>104</v>
      </c>
      <c r="AF225" s="227"/>
      <c r="AG225" s="227"/>
      <c r="AH225" s="227"/>
      <c r="AI225" s="1416"/>
      <c r="AJ225" s="124"/>
    </row>
    <row r="226" spans="1:36" ht="22.35" customHeight="1" x14ac:dyDescent="0.2">
      <c r="A226" s="69"/>
      <c r="B226" s="1045" t="s">
        <v>281</v>
      </c>
      <c r="C226" s="1046" t="s">
        <v>162</v>
      </c>
      <c r="D226" s="1047" t="s">
        <v>561</v>
      </c>
      <c r="E226" s="1048"/>
      <c r="F226" s="1049"/>
      <c r="G226" s="1050"/>
      <c r="H226" s="1047" t="s">
        <v>561</v>
      </c>
      <c r="I226" s="2120"/>
      <c r="J226" s="1049"/>
      <c r="K226" s="1050"/>
      <c r="L226" s="1047" t="s">
        <v>561</v>
      </c>
      <c r="M226" s="2120"/>
      <c r="N226" s="1049"/>
      <c r="O226" s="1050"/>
      <c r="P226" s="2119" t="s">
        <v>565</v>
      </c>
      <c r="Q226" s="2120"/>
      <c r="R226" s="1049"/>
      <c r="S226" s="1050"/>
      <c r="T226" s="2119" t="s">
        <v>566</v>
      </c>
      <c r="U226" s="2120"/>
      <c r="V226" s="1049"/>
      <c r="W226" s="1051"/>
      <c r="X226" s="2121"/>
      <c r="Y226" s="2121"/>
      <c r="Z226" s="1052"/>
      <c r="AA226" s="1051"/>
      <c r="AB226" s="2121"/>
      <c r="AC226" s="2121"/>
      <c r="AD226" s="2121"/>
      <c r="AE226" s="1051"/>
      <c r="AF226" s="2121"/>
      <c r="AG226" s="2121"/>
      <c r="AH226" s="2122"/>
      <c r="AI226" s="1053"/>
      <c r="AJ226" s="124"/>
    </row>
    <row r="227" spans="1:36" ht="22.35" customHeight="1" x14ac:dyDescent="0.2">
      <c r="A227" s="69"/>
      <c r="B227" s="1045" t="s">
        <v>286</v>
      </c>
      <c r="C227" s="1046" t="s">
        <v>166</v>
      </c>
      <c r="D227" s="1047" t="s">
        <v>561</v>
      </c>
      <c r="E227" s="1048"/>
      <c r="F227" s="1049"/>
      <c r="G227" s="1050"/>
      <c r="H227" s="1047" t="s">
        <v>561</v>
      </c>
      <c r="I227" s="2120"/>
      <c r="J227" s="1049"/>
      <c r="K227" s="1050"/>
      <c r="L227" s="1047" t="s">
        <v>561</v>
      </c>
      <c r="M227" s="2120"/>
      <c r="N227" s="1049"/>
      <c r="O227" s="1050"/>
      <c r="P227" s="2119" t="s">
        <v>565</v>
      </c>
      <c r="Q227" s="2120"/>
      <c r="R227" s="1049"/>
      <c r="S227" s="1050"/>
      <c r="T227" s="2119" t="s">
        <v>566</v>
      </c>
      <c r="U227" s="2120"/>
      <c r="V227" s="1049"/>
      <c r="W227" s="1051"/>
      <c r="X227" s="2121"/>
      <c r="Y227" s="2121"/>
      <c r="Z227" s="1052"/>
      <c r="AA227" s="1051"/>
      <c r="AB227" s="2121"/>
      <c r="AC227" s="2121"/>
      <c r="AD227" s="2121"/>
      <c r="AE227" s="1051"/>
      <c r="AF227" s="2121"/>
      <c r="AG227" s="2121"/>
      <c r="AH227" s="2122"/>
      <c r="AI227" s="1053"/>
      <c r="AJ227" s="124"/>
    </row>
    <row r="228" spans="1:36" ht="22.35" customHeight="1" x14ac:dyDescent="0.2">
      <c r="A228" s="69"/>
      <c r="B228" s="1045" t="s">
        <v>288</v>
      </c>
      <c r="C228" s="1046" t="s">
        <v>153</v>
      </c>
      <c r="D228" s="1047" t="s">
        <v>561</v>
      </c>
      <c r="E228" s="1048"/>
      <c r="F228" s="1049"/>
      <c r="G228" s="1050"/>
      <c r="H228" s="1047" t="s">
        <v>561</v>
      </c>
      <c r="I228" s="2120"/>
      <c r="J228" s="1049"/>
      <c r="K228" s="1050"/>
      <c r="L228" s="1047" t="s">
        <v>561</v>
      </c>
      <c r="M228" s="2120"/>
      <c r="N228" s="1049"/>
      <c r="O228" s="1050"/>
      <c r="P228" s="2119" t="s">
        <v>565</v>
      </c>
      <c r="Q228" s="2120"/>
      <c r="R228" s="1049"/>
      <c r="S228" s="1050"/>
      <c r="T228" s="2119" t="s">
        <v>566</v>
      </c>
      <c r="U228" s="2120"/>
      <c r="V228" s="1049"/>
      <c r="W228" s="1051"/>
      <c r="X228" s="2121"/>
      <c r="Y228" s="2121"/>
      <c r="Z228" s="1052"/>
      <c r="AA228" s="1051"/>
      <c r="AB228" s="2121"/>
      <c r="AC228" s="2121"/>
      <c r="AD228" s="2121"/>
      <c r="AE228" s="1051"/>
      <c r="AF228" s="2121"/>
      <c r="AG228" s="2121"/>
      <c r="AH228" s="2122"/>
      <c r="AI228" s="1053"/>
      <c r="AJ228" s="124"/>
    </row>
    <row r="229" spans="1:36" ht="22.35" customHeight="1" x14ac:dyDescent="0.2">
      <c r="A229" s="69"/>
      <c r="B229" s="1045" t="s">
        <v>297</v>
      </c>
      <c r="C229" s="1046" t="s">
        <v>145</v>
      </c>
      <c r="D229" s="1047" t="s">
        <v>561</v>
      </c>
      <c r="E229" s="1048"/>
      <c r="F229" s="1049"/>
      <c r="G229" s="1050"/>
      <c r="H229" s="1047" t="s">
        <v>561</v>
      </c>
      <c r="I229" s="2120"/>
      <c r="J229" s="1049"/>
      <c r="K229" s="1050"/>
      <c r="L229" s="1047" t="s">
        <v>561</v>
      </c>
      <c r="M229" s="2120"/>
      <c r="N229" s="1049"/>
      <c r="O229" s="1050"/>
      <c r="P229" s="2119" t="s">
        <v>565</v>
      </c>
      <c r="Q229" s="2120"/>
      <c r="R229" s="1049"/>
      <c r="S229" s="1050"/>
      <c r="T229" s="2119" t="s">
        <v>566</v>
      </c>
      <c r="U229" s="2120"/>
      <c r="V229" s="1049"/>
      <c r="W229" s="1051"/>
      <c r="X229" s="2121"/>
      <c r="Y229" s="2121"/>
      <c r="Z229" s="1052"/>
      <c r="AA229" s="1051"/>
      <c r="AB229" s="2121"/>
      <c r="AC229" s="2121"/>
      <c r="AD229" s="2121"/>
      <c r="AE229" s="1051"/>
      <c r="AF229" s="2121"/>
      <c r="AG229" s="2121"/>
      <c r="AH229" s="2122"/>
      <c r="AI229" s="1053"/>
      <c r="AJ229" s="124"/>
    </row>
    <row r="230" spans="1:36" ht="22.35" customHeight="1" x14ac:dyDescent="0.2">
      <c r="A230" s="69"/>
      <c r="B230" s="314" t="s">
        <v>301</v>
      </c>
      <c r="C230" s="1046" t="s">
        <v>146</v>
      </c>
      <c r="D230" s="1047" t="s">
        <v>561</v>
      </c>
      <c r="E230" s="1048"/>
      <c r="F230" s="1049"/>
      <c r="G230" s="1050"/>
      <c r="H230" s="1047" t="s">
        <v>561</v>
      </c>
      <c r="I230" s="2120"/>
      <c r="J230" s="1049"/>
      <c r="K230" s="1050"/>
      <c r="L230" s="1047" t="s">
        <v>561</v>
      </c>
      <c r="M230" s="2120"/>
      <c r="N230" s="1049"/>
      <c r="O230" s="1050"/>
      <c r="P230" s="2119" t="s">
        <v>565</v>
      </c>
      <c r="Q230" s="2120"/>
      <c r="R230" s="1049"/>
      <c r="S230" s="1050"/>
      <c r="T230" s="2119" t="s">
        <v>566</v>
      </c>
      <c r="U230" s="2120"/>
      <c r="V230" s="1049"/>
      <c r="W230" s="315"/>
      <c r="X230" s="319"/>
      <c r="Y230" s="319"/>
      <c r="Z230" s="316"/>
      <c r="AA230" s="315"/>
      <c r="AB230" s="319"/>
      <c r="AC230" s="319"/>
      <c r="AD230" s="319"/>
      <c r="AE230" s="315"/>
      <c r="AF230" s="319"/>
      <c r="AG230" s="319"/>
      <c r="AH230" s="320"/>
      <c r="AI230" s="317"/>
      <c r="AJ230" s="124"/>
    </row>
    <row r="231" spans="1:36" ht="22.35" customHeight="1" x14ac:dyDescent="0.2">
      <c r="A231" s="69"/>
      <c r="B231" s="1045" t="s">
        <v>302</v>
      </c>
      <c r="C231" s="1046" t="s">
        <v>154</v>
      </c>
      <c r="D231" s="1047" t="s">
        <v>561</v>
      </c>
      <c r="E231" s="1048"/>
      <c r="F231" s="1049"/>
      <c r="G231" s="1050"/>
      <c r="H231" s="1047" t="s">
        <v>561</v>
      </c>
      <c r="I231" s="2120"/>
      <c r="J231" s="1049"/>
      <c r="K231" s="1050"/>
      <c r="L231" s="1047" t="s">
        <v>561</v>
      </c>
      <c r="M231" s="2120"/>
      <c r="N231" s="1049"/>
      <c r="O231" s="1050"/>
      <c r="P231" s="2119" t="s">
        <v>565</v>
      </c>
      <c r="Q231" s="2120"/>
      <c r="R231" s="1049"/>
      <c r="S231" s="1050"/>
      <c r="T231" s="2119" t="s">
        <v>566</v>
      </c>
      <c r="U231" s="2120"/>
      <c r="V231" s="1049"/>
      <c r="W231" s="1051"/>
      <c r="X231" s="2121"/>
      <c r="Y231" s="2121"/>
      <c r="Z231" s="2121"/>
      <c r="AA231" s="1051"/>
      <c r="AB231" s="2121"/>
      <c r="AC231" s="2121"/>
      <c r="AD231" s="2121"/>
      <c r="AE231" s="1051"/>
      <c r="AF231" s="2121"/>
      <c r="AG231" s="2121"/>
      <c r="AH231" s="2122"/>
      <c r="AI231" s="1053"/>
      <c r="AJ231" s="124"/>
    </row>
    <row r="232" spans="1:36" ht="22.35" customHeight="1" x14ac:dyDescent="0.2">
      <c r="A232" s="69"/>
      <c r="B232" s="1045" t="s">
        <v>303</v>
      </c>
      <c r="C232" s="1046" t="s">
        <v>132</v>
      </c>
      <c r="D232" s="1047" t="s">
        <v>304</v>
      </c>
      <c r="E232" s="1048"/>
      <c r="F232" s="1049"/>
      <c r="G232" s="1050"/>
      <c r="H232" s="2119" t="s">
        <v>304</v>
      </c>
      <c r="I232" s="2120"/>
      <c r="J232" s="1049"/>
      <c r="K232" s="1050"/>
      <c r="L232" s="2119" t="s">
        <v>304</v>
      </c>
      <c r="M232" s="2120"/>
      <c r="N232" s="2120"/>
      <c r="O232" s="1050"/>
      <c r="P232" s="2119" t="s">
        <v>304</v>
      </c>
      <c r="Q232" s="2120"/>
      <c r="R232" s="2120"/>
      <c r="S232" s="1050"/>
      <c r="T232" s="2119" t="s">
        <v>294</v>
      </c>
      <c r="U232" s="2120"/>
      <c r="V232" s="1049"/>
      <c r="W232" s="1056"/>
      <c r="X232" s="2121"/>
      <c r="Y232" s="2121"/>
      <c r="Z232" s="2121"/>
      <c r="AA232" s="1051"/>
      <c r="AB232" s="2121"/>
      <c r="AC232" s="2121"/>
      <c r="AD232" s="2121"/>
      <c r="AE232" s="1051"/>
      <c r="AF232" s="2121"/>
      <c r="AG232" s="2121"/>
      <c r="AH232" s="2122"/>
      <c r="AI232" s="1053"/>
      <c r="AJ232" s="124"/>
    </row>
    <row r="233" spans="1:36" ht="22.35" customHeight="1" x14ac:dyDescent="0.2">
      <c r="A233" s="69"/>
      <c r="B233" s="1045" t="s">
        <v>305</v>
      </c>
      <c r="C233" s="1046" t="s">
        <v>136</v>
      </c>
      <c r="D233" s="1047" t="s">
        <v>304</v>
      </c>
      <c r="E233" s="1048"/>
      <c r="F233" s="1049"/>
      <c r="G233" s="1050"/>
      <c r="H233" s="2119" t="s">
        <v>304</v>
      </c>
      <c r="I233" s="2120"/>
      <c r="J233" s="1049"/>
      <c r="K233" s="1050"/>
      <c r="L233" s="2119" t="s">
        <v>304</v>
      </c>
      <c r="M233" s="2120"/>
      <c r="N233" s="2120"/>
      <c r="O233" s="1050"/>
      <c r="P233" s="2119" t="s">
        <v>304</v>
      </c>
      <c r="Q233" s="2120"/>
      <c r="R233" s="2120"/>
      <c r="S233" s="1050"/>
      <c r="T233" s="2119" t="s">
        <v>294</v>
      </c>
      <c r="U233" s="2120"/>
      <c r="V233" s="1049"/>
      <c r="W233" s="1056"/>
      <c r="X233" s="2121"/>
      <c r="Y233" s="2121"/>
      <c r="Z233" s="1052"/>
      <c r="AA233" s="2123"/>
      <c r="AB233" s="2121"/>
      <c r="AC233" s="2121"/>
      <c r="AD233" s="2121"/>
      <c r="AE233" s="1051"/>
      <c r="AF233" s="2121"/>
      <c r="AG233" s="2121"/>
      <c r="AH233" s="2122"/>
      <c r="AI233" s="1053"/>
      <c r="AJ233" s="124"/>
    </row>
    <row r="234" spans="1:36" ht="22.35" customHeight="1" x14ac:dyDescent="0.2">
      <c r="A234" s="69"/>
      <c r="B234" s="314"/>
      <c r="C234" s="303"/>
      <c r="D234" s="304"/>
      <c r="E234" s="304"/>
      <c r="F234" s="303"/>
      <c r="G234" s="305"/>
      <c r="H234" s="304"/>
      <c r="I234" s="303"/>
      <c r="J234" s="303"/>
      <c r="K234" s="305"/>
      <c r="L234" s="304"/>
      <c r="M234" s="303"/>
      <c r="N234" s="303"/>
      <c r="O234" s="305"/>
      <c r="P234" s="304"/>
      <c r="Q234" s="303"/>
      <c r="R234" s="303"/>
      <c r="S234" s="305"/>
      <c r="T234" s="304"/>
      <c r="U234" s="303"/>
      <c r="V234" s="303"/>
      <c r="W234" s="137"/>
      <c r="X234" s="137"/>
      <c r="Y234" s="137"/>
      <c r="Z234" s="137"/>
      <c r="AA234" s="138"/>
      <c r="AB234" s="137"/>
      <c r="AC234" s="137"/>
      <c r="AD234" s="137"/>
      <c r="AE234" s="138"/>
      <c r="AF234" s="137"/>
      <c r="AG234" s="137"/>
      <c r="AH234" s="125"/>
      <c r="AI234" s="125"/>
      <c r="AJ234" s="124"/>
    </row>
    <row r="235" spans="1:36" ht="22.35" customHeight="1" x14ac:dyDescent="0.2">
      <c r="A235" s="97"/>
      <c r="B235" s="486" t="s">
        <v>29</v>
      </c>
      <c r="C235" s="2968">
        <v>1</v>
      </c>
      <c r="D235" s="2825">
        <v>2</v>
      </c>
      <c r="E235" s="2825">
        <v>3</v>
      </c>
      <c r="F235" s="2825">
        <v>4</v>
      </c>
      <c r="G235" s="2825">
        <v>5</v>
      </c>
      <c r="H235" s="2968">
        <v>6</v>
      </c>
      <c r="I235" s="2968">
        <v>7</v>
      </c>
      <c r="J235" s="2825">
        <v>8</v>
      </c>
      <c r="K235" s="2825">
        <v>9</v>
      </c>
      <c r="L235" s="2825">
        <v>10</v>
      </c>
      <c r="M235" s="2825">
        <v>11</v>
      </c>
      <c r="N235" s="2825">
        <v>12</v>
      </c>
      <c r="O235" s="2968">
        <v>13</v>
      </c>
      <c r="P235" s="2968">
        <v>14</v>
      </c>
      <c r="Q235" s="2825">
        <v>15</v>
      </c>
      <c r="R235" s="2825">
        <v>16</v>
      </c>
      <c r="S235" s="2825">
        <v>17</v>
      </c>
      <c r="T235" s="2825">
        <v>18</v>
      </c>
      <c r="U235" s="2825">
        <v>19</v>
      </c>
      <c r="V235" s="2968">
        <v>20</v>
      </c>
      <c r="W235" s="2968">
        <v>21</v>
      </c>
      <c r="X235" s="2825">
        <v>22</v>
      </c>
      <c r="Y235" s="2825">
        <v>23</v>
      </c>
      <c r="Z235" s="2825">
        <v>24</v>
      </c>
      <c r="AA235" s="2825">
        <v>25</v>
      </c>
      <c r="AB235" s="2825">
        <v>26</v>
      </c>
      <c r="AC235" s="2968">
        <v>27</v>
      </c>
      <c r="AD235" s="2968">
        <v>28</v>
      </c>
      <c r="AE235" s="2825">
        <v>29</v>
      </c>
      <c r="AF235" s="2825">
        <v>30</v>
      </c>
      <c r="AG235" s="2969">
        <v>31</v>
      </c>
      <c r="AH235" s="118"/>
      <c r="AI235" s="112"/>
    </row>
    <row r="236" spans="1:36" ht="22.35" customHeight="1" x14ac:dyDescent="0.2">
      <c r="A236" s="69"/>
      <c r="B236" s="2844" t="s">
        <v>312</v>
      </c>
      <c r="C236" s="781"/>
      <c r="D236" s="781" t="s">
        <v>162</v>
      </c>
      <c r="E236" s="781" t="s">
        <v>162</v>
      </c>
      <c r="F236" s="781" t="s">
        <v>162</v>
      </c>
      <c r="G236" s="781" t="s">
        <v>162</v>
      </c>
      <c r="H236" s="781"/>
      <c r="I236" s="1423"/>
      <c r="J236" s="781" t="s">
        <v>162</v>
      </c>
      <c r="K236" s="781" t="s">
        <v>162</v>
      </c>
      <c r="L236" s="781" t="s">
        <v>162</v>
      </c>
      <c r="M236" s="781" t="s">
        <v>162</v>
      </c>
      <c r="N236" s="781" t="s">
        <v>162</v>
      </c>
      <c r="O236" s="781"/>
      <c r="P236" s="781"/>
      <c r="Q236" s="781" t="s">
        <v>162</v>
      </c>
      <c r="R236" s="781" t="s">
        <v>162</v>
      </c>
      <c r="S236" s="781" t="s">
        <v>162</v>
      </c>
      <c r="T236" s="781" t="s">
        <v>162</v>
      </c>
      <c r="U236" s="781" t="s">
        <v>162</v>
      </c>
      <c r="V236" s="781"/>
      <c r="W236" s="781"/>
      <c r="X236" s="781" t="s">
        <v>162</v>
      </c>
      <c r="Y236" s="781" t="s">
        <v>162</v>
      </c>
      <c r="Z236" s="781" t="s">
        <v>162</v>
      </c>
      <c r="AA236" s="781" t="s">
        <v>162</v>
      </c>
      <c r="AB236" s="781" t="s">
        <v>162</v>
      </c>
      <c r="AC236" s="781"/>
      <c r="AD236" s="781"/>
      <c r="AE236" s="781" t="s">
        <v>162</v>
      </c>
      <c r="AF236" s="781" t="s">
        <v>162</v>
      </c>
      <c r="AG236" s="930" t="s">
        <v>567</v>
      </c>
      <c r="AH236" s="117"/>
      <c r="AI236" s="117"/>
    </row>
    <row r="237" spans="1:36" ht="22.35" customHeight="1" x14ac:dyDescent="0.2">
      <c r="A237" s="69"/>
      <c r="B237" s="2844" t="s">
        <v>314</v>
      </c>
      <c r="C237" s="781"/>
      <c r="D237" s="781" t="s">
        <v>166</v>
      </c>
      <c r="E237" s="781" t="s">
        <v>166</v>
      </c>
      <c r="F237" s="781" t="s">
        <v>166</v>
      </c>
      <c r="G237" s="781" t="s">
        <v>166</v>
      </c>
      <c r="H237" s="781"/>
      <c r="I237" s="781"/>
      <c r="J237" s="781" t="s">
        <v>166</v>
      </c>
      <c r="K237" s="781" t="s">
        <v>166</v>
      </c>
      <c r="L237" s="781" t="s">
        <v>166</v>
      </c>
      <c r="M237" s="781" t="s">
        <v>166</v>
      </c>
      <c r="N237" s="781" t="s">
        <v>166</v>
      </c>
      <c r="O237" s="781"/>
      <c r="P237" s="781"/>
      <c r="Q237" s="781" t="s">
        <v>166</v>
      </c>
      <c r="R237" s="781" t="s">
        <v>166</v>
      </c>
      <c r="S237" s="781" t="s">
        <v>166</v>
      </c>
      <c r="T237" s="781" t="s">
        <v>166</v>
      </c>
      <c r="U237" s="781" t="s">
        <v>166</v>
      </c>
      <c r="V237" s="781"/>
      <c r="W237" s="781"/>
      <c r="X237" s="2521" t="s">
        <v>166</v>
      </c>
      <c r="Y237" s="781" t="s">
        <v>166</v>
      </c>
      <c r="Z237" s="781" t="s">
        <v>166</v>
      </c>
      <c r="AA237" s="781" t="s">
        <v>166</v>
      </c>
      <c r="AB237" s="781" t="s">
        <v>166</v>
      </c>
      <c r="AC237" s="781"/>
      <c r="AD237" s="781"/>
      <c r="AE237" s="781" t="s">
        <v>166</v>
      </c>
      <c r="AF237" s="781" t="s">
        <v>166</v>
      </c>
      <c r="AG237" s="923" t="s">
        <v>166</v>
      </c>
      <c r="AH237" s="117"/>
      <c r="AI237" s="117"/>
    </row>
    <row r="238" spans="1:36" ht="22.35" customHeight="1" x14ac:dyDescent="0.2">
      <c r="A238" s="69"/>
      <c r="B238" s="927" t="s">
        <v>315</v>
      </c>
      <c r="C238" s="781"/>
      <c r="D238" s="781" t="s">
        <v>153</v>
      </c>
      <c r="E238" s="781" t="s">
        <v>153</v>
      </c>
      <c r="F238" s="781" t="s">
        <v>153</v>
      </c>
      <c r="G238" s="781" t="s">
        <v>153</v>
      </c>
      <c r="H238" s="781"/>
      <c r="I238" s="781"/>
      <c r="J238" s="781" t="s">
        <v>153</v>
      </c>
      <c r="K238" s="781" t="s">
        <v>153</v>
      </c>
      <c r="L238" s="781" t="s">
        <v>153</v>
      </c>
      <c r="M238" s="781" t="s">
        <v>153</v>
      </c>
      <c r="N238" s="781" t="s">
        <v>153</v>
      </c>
      <c r="O238" s="781"/>
      <c r="P238" s="781"/>
      <c r="Q238" s="781" t="s">
        <v>153</v>
      </c>
      <c r="R238" s="781" t="s">
        <v>153</v>
      </c>
      <c r="S238" s="781" t="s">
        <v>153</v>
      </c>
      <c r="T238" s="781" t="s">
        <v>153</v>
      </c>
      <c r="U238" s="781" t="s">
        <v>153</v>
      </c>
      <c r="V238" s="781"/>
      <c r="W238" s="781"/>
      <c r="X238" s="781" t="s">
        <v>153</v>
      </c>
      <c r="Y238" s="781" t="s">
        <v>153</v>
      </c>
      <c r="Z238" s="781" t="s">
        <v>153</v>
      </c>
      <c r="AA238" s="793" t="s">
        <v>153</v>
      </c>
      <c r="AB238" s="781" t="s">
        <v>153</v>
      </c>
      <c r="AC238" s="781"/>
      <c r="AD238" s="781"/>
      <c r="AE238" s="781" t="s">
        <v>153</v>
      </c>
      <c r="AF238" s="781" t="s">
        <v>153</v>
      </c>
      <c r="AG238" s="923" t="s">
        <v>153</v>
      </c>
      <c r="AH238" s="117"/>
      <c r="AI238" s="117"/>
    </row>
    <row r="239" spans="1:36" ht="22.35" customHeight="1" x14ac:dyDescent="0.2">
      <c r="A239" s="69"/>
      <c r="B239" s="2844" t="s">
        <v>317</v>
      </c>
      <c r="C239" s="781"/>
      <c r="D239" s="781" t="s">
        <v>145</v>
      </c>
      <c r="E239" s="781" t="s">
        <v>145</v>
      </c>
      <c r="F239" s="781" t="s">
        <v>145</v>
      </c>
      <c r="G239" s="781" t="s">
        <v>145</v>
      </c>
      <c r="H239" s="781"/>
      <c r="I239" s="781"/>
      <c r="J239" s="781" t="s">
        <v>145</v>
      </c>
      <c r="K239" s="781" t="s">
        <v>145</v>
      </c>
      <c r="L239" s="781" t="s">
        <v>145</v>
      </c>
      <c r="M239" s="781" t="s">
        <v>145</v>
      </c>
      <c r="N239" s="781" t="s">
        <v>145</v>
      </c>
      <c r="O239" s="781"/>
      <c r="P239" s="781"/>
      <c r="Q239" s="781" t="s">
        <v>145</v>
      </c>
      <c r="R239" s="781" t="s">
        <v>145</v>
      </c>
      <c r="S239" s="781" t="s">
        <v>145</v>
      </c>
      <c r="T239" s="781" t="s">
        <v>145</v>
      </c>
      <c r="U239" s="781" t="s">
        <v>145</v>
      </c>
      <c r="V239" s="781"/>
      <c r="W239" s="781"/>
      <c r="X239" s="781" t="s">
        <v>145</v>
      </c>
      <c r="Y239" s="781" t="s">
        <v>145</v>
      </c>
      <c r="Z239" s="781" t="s">
        <v>145</v>
      </c>
      <c r="AA239" s="781" t="s">
        <v>145</v>
      </c>
      <c r="AB239" s="781" t="s">
        <v>145</v>
      </c>
      <c r="AC239" s="781"/>
      <c r="AD239" s="781"/>
      <c r="AE239" s="781" t="s">
        <v>145</v>
      </c>
      <c r="AF239" s="781" t="s">
        <v>145</v>
      </c>
      <c r="AG239" s="923" t="s">
        <v>145</v>
      </c>
      <c r="AH239" s="117"/>
      <c r="AI239" s="117"/>
    </row>
    <row r="240" spans="1:36" ht="22.35" customHeight="1" x14ac:dyDescent="0.2">
      <c r="A240" s="69"/>
      <c r="B240" s="924" t="s">
        <v>0</v>
      </c>
      <c r="C240" s="781"/>
      <c r="D240" s="781" t="s">
        <v>146</v>
      </c>
      <c r="E240" s="781" t="s">
        <v>146</v>
      </c>
      <c r="F240" s="781" t="s">
        <v>146</v>
      </c>
      <c r="G240" s="781" t="s">
        <v>146</v>
      </c>
      <c r="H240" s="781"/>
      <c r="I240" s="781"/>
      <c r="J240" s="781" t="s">
        <v>146</v>
      </c>
      <c r="K240" s="781" t="s">
        <v>146</v>
      </c>
      <c r="L240" s="781" t="s">
        <v>146</v>
      </c>
      <c r="M240" s="781" t="s">
        <v>146</v>
      </c>
      <c r="N240" s="781" t="s">
        <v>146</v>
      </c>
      <c r="O240" s="781"/>
      <c r="P240" s="781"/>
      <c r="Q240" s="781" t="s">
        <v>146</v>
      </c>
      <c r="R240" s="781" t="s">
        <v>146</v>
      </c>
      <c r="S240" s="781" t="s">
        <v>146</v>
      </c>
      <c r="T240" s="781" t="s">
        <v>146</v>
      </c>
      <c r="U240" s="781" t="s">
        <v>146</v>
      </c>
      <c r="V240" s="781"/>
      <c r="W240" s="781"/>
      <c r="X240" s="781" t="s">
        <v>146</v>
      </c>
      <c r="Y240" s="781" t="s">
        <v>146</v>
      </c>
      <c r="Z240" s="781" t="s">
        <v>146</v>
      </c>
      <c r="AA240" s="781" t="s">
        <v>146</v>
      </c>
      <c r="AB240" s="781" t="s">
        <v>146</v>
      </c>
      <c r="AC240" s="781"/>
      <c r="AD240" s="781"/>
      <c r="AE240" s="781" t="s">
        <v>146</v>
      </c>
      <c r="AF240" s="781" t="s">
        <v>146</v>
      </c>
      <c r="AG240" s="923" t="s">
        <v>146</v>
      </c>
      <c r="AH240" s="117"/>
      <c r="AI240" s="117"/>
    </row>
    <row r="241" spans="1:35" ht="22.35" customHeight="1" x14ac:dyDescent="0.2">
      <c r="A241" s="69"/>
      <c r="B241" s="2844" t="s">
        <v>320</v>
      </c>
      <c r="C241" s="781"/>
      <c r="D241" s="781" t="s">
        <v>154</v>
      </c>
      <c r="E241" s="781" t="s">
        <v>154</v>
      </c>
      <c r="F241" s="781" t="s">
        <v>154</v>
      </c>
      <c r="G241" s="781" t="s">
        <v>154</v>
      </c>
      <c r="H241" s="781"/>
      <c r="I241" s="781"/>
      <c r="J241" s="942" t="s">
        <v>154</v>
      </c>
      <c r="K241" s="942" t="s">
        <v>154</v>
      </c>
      <c r="L241" s="942" t="s">
        <v>154</v>
      </c>
      <c r="M241" s="942" t="s">
        <v>154</v>
      </c>
      <c r="N241" s="942" t="s">
        <v>154</v>
      </c>
      <c r="O241" s="942"/>
      <c r="P241" s="942"/>
      <c r="Q241" s="781" t="s">
        <v>154</v>
      </c>
      <c r="R241" s="781" t="s">
        <v>154</v>
      </c>
      <c r="S241" s="781" t="s">
        <v>154</v>
      </c>
      <c r="T241" s="781" t="s">
        <v>154</v>
      </c>
      <c r="U241" s="781" t="s">
        <v>154</v>
      </c>
      <c r="V241" s="781"/>
      <c r="W241" s="781"/>
      <c r="X241" s="781" t="s">
        <v>154</v>
      </c>
      <c r="Y241" s="781" t="s">
        <v>154</v>
      </c>
      <c r="Z241" s="781" t="s">
        <v>154</v>
      </c>
      <c r="AA241" s="781" t="s">
        <v>154</v>
      </c>
      <c r="AB241" s="781" t="s">
        <v>154</v>
      </c>
      <c r="AC241" s="781"/>
      <c r="AD241" s="781"/>
      <c r="AE241" s="781" t="s">
        <v>154</v>
      </c>
      <c r="AF241" s="781" t="s">
        <v>154</v>
      </c>
      <c r="AG241" s="923" t="s">
        <v>154</v>
      </c>
      <c r="AH241" s="117"/>
      <c r="AI241" s="117"/>
    </row>
    <row r="242" spans="1:35" ht="22.35" customHeight="1" x14ac:dyDescent="0.2">
      <c r="A242" s="69"/>
      <c r="B242" s="924" t="s">
        <v>568</v>
      </c>
      <c r="C242" s="781"/>
      <c r="D242" s="781" t="s">
        <v>132</v>
      </c>
      <c r="E242" s="781" t="s">
        <v>132</v>
      </c>
      <c r="F242" s="781" t="s">
        <v>132</v>
      </c>
      <c r="G242" s="781" t="s">
        <v>132</v>
      </c>
      <c r="H242" s="781"/>
      <c r="I242" s="781"/>
      <c r="J242" s="781" t="s">
        <v>132</v>
      </c>
      <c r="K242" s="781" t="s">
        <v>132</v>
      </c>
      <c r="L242" s="781" t="s">
        <v>132</v>
      </c>
      <c r="M242" s="781" t="s">
        <v>132</v>
      </c>
      <c r="N242" s="781" t="s">
        <v>132</v>
      </c>
      <c r="O242" s="781"/>
      <c r="P242" s="781"/>
      <c r="Q242" s="781" t="s">
        <v>132</v>
      </c>
      <c r="R242" s="781" t="s">
        <v>132</v>
      </c>
      <c r="S242" s="781" t="s">
        <v>132</v>
      </c>
      <c r="T242" s="781" t="s">
        <v>132</v>
      </c>
      <c r="U242" s="781" t="s">
        <v>132</v>
      </c>
      <c r="V242" s="781"/>
      <c r="W242" s="781"/>
      <c r="X242" s="781" t="s">
        <v>132</v>
      </c>
      <c r="Y242" s="781" t="s">
        <v>132</v>
      </c>
      <c r="Z242" s="781" t="s">
        <v>132</v>
      </c>
      <c r="AA242" s="781" t="s">
        <v>132</v>
      </c>
      <c r="AB242" s="781" t="s">
        <v>132</v>
      </c>
      <c r="AC242" s="781"/>
      <c r="AD242" s="781"/>
      <c r="AE242" s="781" t="s">
        <v>132</v>
      </c>
      <c r="AF242" s="781" t="s">
        <v>132</v>
      </c>
      <c r="AG242" s="923" t="s">
        <v>132</v>
      </c>
      <c r="AH242" s="117"/>
      <c r="AI242" s="117"/>
    </row>
    <row r="243" spans="1:35" ht="22.35" customHeight="1" x14ac:dyDescent="0.2">
      <c r="A243" s="69"/>
      <c r="B243" s="924" t="s">
        <v>322</v>
      </c>
      <c r="C243" s="781"/>
      <c r="D243" s="781" t="s">
        <v>136</v>
      </c>
      <c r="E243" s="781" t="s">
        <v>136</v>
      </c>
      <c r="F243" s="781" t="s">
        <v>136</v>
      </c>
      <c r="G243" s="781" t="s">
        <v>136</v>
      </c>
      <c r="H243" s="781"/>
      <c r="I243" s="781"/>
      <c r="J243" s="781" t="s">
        <v>136</v>
      </c>
      <c r="K243" s="781" t="s">
        <v>136</v>
      </c>
      <c r="L243" s="781" t="s">
        <v>136</v>
      </c>
      <c r="M243" s="781" t="s">
        <v>136</v>
      </c>
      <c r="N243" s="781" t="s">
        <v>136</v>
      </c>
      <c r="O243" s="781"/>
      <c r="P243" s="781"/>
      <c r="Q243" s="781" t="s">
        <v>136</v>
      </c>
      <c r="R243" s="781" t="s">
        <v>136</v>
      </c>
      <c r="S243" s="781" t="s">
        <v>136</v>
      </c>
      <c r="T243" s="781" t="s">
        <v>136</v>
      </c>
      <c r="U243" s="781" t="s">
        <v>136</v>
      </c>
      <c r="V243" s="781"/>
      <c r="W243" s="781"/>
      <c r="X243" s="781" t="s">
        <v>136</v>
      </c>
      <c r="Y243" s="781" t="s">
        <v>136</v>
      </c>
      <c r="Z243" s="781" t="s">
        <v>136</v>
      </c>
      <c r="AA243" s="781" t="s">
        <v>136</v>
      </c>
      <c r="AB243" s="781" t="s">
        <v>136</v>
      </c>
      <c r="AC243" s="781"/>
      <c r="AD243" s="781"/>
      <c r="AE243" s="781" t="s">
        <v>136</v>
      </c>
      <c r="AF243" s="781" t="s">
        <v>136</v>
      </c>
      <c r="AG243" s="923" t="s">
        <v>136</v>
      </c>
      <c r="AH243" s="67"/>
      <c r="AI243" s="67"/>
    </row>
    <row r="244" spans="1:35" ht="21" customHeight="1" x14ac:dyDescent="0.2">
      <c r="A244" s="97"/>
      <c r="B244" s="142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  <c r="AH244" s="73"/>
    </row>
    <row r="245" spans="1:35" ht="22.35" customHeight="1" x14ac:dyDescent="0.2"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</row>
    <row r="246" spans="1:35" ht="22.35" customHeight="1" thickBot="1" x14ac:dyDescent="0.25">
      <c r="A246" s="1" t="s">
        <v>323</v>
      </c>
      <c r="B246" s="37"/>
    </row>
    <row r="247" spans="1:35" ht="22.35" customHeight="1" x14ac:dyDescent="0.2">
      <c r="A247" s="1"/>
      <c r="B247" s="1072" t="s">
        <v>324</v>
      </c>
      <c r="C247" s="3103" t="s">
        <v>97</v>
      </c>
      <c r="D247" s="2988"/>
      <c r="E247" s="2988"/>
      <c r="F247" s="2988"/>
      <c r="G247" s="3103" t="s">
        <v>98</v>
      </c>
      <c r="H247" s="2988"/>
      <c r="I247" s="2988"/>
      <c r="J247" s="2988"/>
      <c r="K247" s="3103" t="s">
        <v>99</v>
      </c>
      <c r="L247" s="2988"/>
      <c r="M247" s="2988"/>
      <c r="N247" s="2988"/>
      <c r="O247" s="3103" t="s">
        <v>100</v>
      </c>
      <c r="P247" s="2988"/>
      <c r="Q247" s="2988"/>
      <c r="R247" s="2988"/>
      <c r="S247" s="3103" t="s">
        <v>101</v>
      </c>
      <c r="T247" s="2988"/>
      <c r="U247" s="2988"/>
      <c r="V247" s="2988"/>
      <c r="W247" s="3103" t="s">
        <v>102</v>
      </c>
      <c r="X247" s="2850"/>
      <c r="Y247" s="2988"/>
      <c r="Z247" s="3104"/>
      <c r="AA247" s="3103" t="s">
        <v>103</v>
      </c>
      <c r="AB247" s="2850"/>
      <c r="AC247" s="2988"/>
      <c r="AD247" s="3104"/>
      <c r="AE247" s="3105" t="s">
        <v>104</v>
      </c>
      <c r="AF247" s="2988"/>
      <c r="AG247" s="2988"/>
      <c r="AH247" s="2988"/>
      <c r="AI247" s="2851"/>
    </row>
    <row r="248" spans="1:35" ht="22.35" customHeight="1" x14ac:dyDescent="0.2">
      <c r="A248" s="1"/>
      <c r="B248" s="487">
        <v>3701</v>
      </c>
      <c r="C248" s="70" t="s">
        <v>325</v>
      </c>
      <c r="D248" s="70"/>
      <c r="E248" s="70"/>
      <c r="F248" s="70"/>
      <c r="G248" s="2713" t="s">
        <v>326</v>
      </c>
      <c r="H248" s="70"/>
      <c r="I248" s="70"/>
      <c r="J248" s="70"/>
      <c r="K248" s="2713" t="s">
        <v>326</v>
      </c>
      <c r="L248" s="70"/>
      <c r="M248" s="70"/>
      <c r="N248" s="70"/>
      <c r="O248" s="2713" t="s">
        <v>326</v>
      </c>
      <c r="P248" s="70"/>
      <c r="Q248" s="70"/>
      <c r="R248" s="70"/>
      <c r="S248" s="2713" t="s">
        <v>327</v>
      </c>
      <c r="T248" s="70"/>
      <c r="U248" s="70"/>
      <c r="V248" s="70"/>
      <c r="W248" s="2996"/>
      <c r="X248" s="2714"/>
      <c r="Y248" s="2863"/>
      <c r="Z248" s="2715"/>
      <c r="AA248" s="2996"/>
      <c r="AB248" s="2714"/>
      <c r="AC248" s="2863"/>
      <c r="AD248" s="2715"/>
      <c r="AE248" s="3044"/>
      <c r="AF248" s="2863"/>
      <c r="AG248" s="2863"/>
      <c r="AH248" s="2863"/>
      <c r="AI248" s="2998"/>
    </row>
    <row r="249" spans="1:35" ht="22.35" customHeight="1" x14ac:dyDescent="0.2">
      <c r="B249" s="1072">
        <v>3700</v>
      </c>
      <c r="C249" s="2863" t="s">
        <v>230</v>
      </c>
      <c r="D249" s="2863"/>
      <c r="E249" s="2863"/>
      <c r="F249" s="2863"/>
      <c r="G249" s="2999" t="s">
        <v>230</v>
      </c>
      <c r="H249" s="2863"/>
      <c r="I249" s="2863"/>
      <c r="J249" s="2863"/>
      <c r="K249" s="2999" t="s">
        <v>230</v>
      </c>
      <c r="L249" s="2863"/>
      <c r="M249" s="2863"/>
      <c r="N249" s="2863"/>
      <c r="O249" s="2999" t="s">
        <v>230</v>
      </c>
      <c r="P249" s="2863"/>
      <c r="Q249" s="2863"/>
      <c r="R249" s="2863"/>
      <c r="S249" s="2999" t="s">
        <v>231</v>
      </c>
      <c r="T249" s="2863"/>
      <c r="U249" s="2863"/>
      <c r="V249" s="2863"/>
      <c r="W249" s="2996"/>
      <c r="X249" s="2863"/>
      <c r="Y249" s="2863"/>
      <c r="Z249" s="3046"/>
      <c r="AA249" s="3044"/>
      <c r="AB249" s="2863"/>
      <c r="AC249" s="2863"/>
      <c r="AD249" s="2920"/>
      <c r="AE249" s="2716"/>
      <c r="AF249" s="2863"/>
      <c r="AG249" s="2863"/>
      <c r="AH249" s="2920"/>
      <c r="AI249" s="2998"/>
    </row>
    <row r="250" spans="1:35" ht="22.35" customHeight="1" x14ac:dyDescent="0.2">
      <c r="A250" s="1"/>
      <c r="B250" s="1072">
        <v>8514</v>
      </c>
      <c r="C250" s="2863" t="s">
        <v>326</v>
      </c>
      <c r="D250" s="2863"/>
      <c r="E250" s="2863"/>
      <c r="F250" s="2863"/>
      <c r="G250" s="2999" t="s">
        <v>326</v>
      </c>
      <c r="H250" s="2863"/>
      <c r="I250" s="2863"/>
      <c r="J250" s="2863"/>
      <c r="K250" s="2999" t="s">
        <v>326</v>
      </c>
      <c r="L250" s="2863"/>
      <c r="M250" s="2863"/>
      <c r="N250" s="2863"/>
      <c r="O250" s="2999" t="s">
        <v>326</v>
      </c>
      <c r="P250" s="2863"/>
      <c r="Q250" s="2863"/>
      <c r="R250" s="2863"/>
      <c r="S250" s="2999" t="s">
        <v>328</v>
      </c>
      <c r="T250" s="2863"/>
      <c r="U250" s="2863"/>
      <c r="V250" s="2863"/>
      <c r="W250" s="2996"/>
      <c r="X250" s="2863"/>
      <c r="Y250" s="2863"/>
      <c r="Z250" s="3046"/>
      <c r="AA250" s="2919"/>
      <c r="AB250" s="2863"/>
      <c r="AC250" s="2863"/>
      <c r="AD250" s="2920"/>
      <c r="AE250" s="2919"/>
      <c r="AF250" s="2863"/>
      <c r="AG250" s="2863"/>
      <c r="AH250" s="2920"/>
      <c r="AI250" s="2998"/>
    </row>
    <row r="251" spans="1:35" ht="22.35" customHeight="1" x14ac:dyDescent="0.2">
      <c r="A251" s="1"/>
      <c r="B251" s="1072">
        <v>8500</v>
      </c>
      <c r="C251" s="2082" t="s">
        <v>329</v>
      </c>
      <c r="D251" s="2082"/>
      <c r="E251" s="2082"/>
      <c r="F251" s="2082"/>
      <c r="G251" s="3106" t="s">
        <v>329</v>
      </c>
      <c r="H251" s="2082"/>
      <c r="I251" s="2082"/>
      <c r="J251" s="2082"/>
      <c r="K251" s="3106" t="s">
        <v>329</v>
      </c>
      <c r="L251" s="2082"/>
      <c r="M251" s="2082"/>
      <c r="N251" s="2082"/>
      <c r="O251" s="3106" t="s">
        <v>329</v>
      </c>
      <c r="P251" s="2082"/>
      <c r="Q251" s="2082"/>
      <c r="R251" s="2082"/>
      <c r="S251" s="3106" t="s">
        <v>330</v>
      </c>
      <c r="T251" s="2082"/>
      <c r="U251" s="2082"/>
      <c r="V251" s="2082"/>
      <c r="W251" s="2996"/>
      <c r="X251" s="2082"/>
      <c r="Y251" s="2082"/>
      <c r="Z251" s="2130"/>
      <c r="AA251" s="2131"/>
      <c r="AB251" s="2082"/>
      <c r="AC251" s="2082"/>
      <c r="AD251" s="2130"/>
      <c r="AE251" s="2131"/>
      <c r="AF251" s="2082"/>
      <c r="AG251" s="2082"/>
      <c r="AH251" s="2132"/>
      <c r="AI251" s="2133"/>
    </row>
    <row r="252" spans="1:35" ht="22.35" customHeight="1" x14ac:dyDescent="0.2">
      <c r="A252" s="1"/>
      <c r="B252" s="1072">
        <v>8514</v>
      </c>
      <c r="C252" s="2134" t="s">
        <v>326</v>
      </c>
      <c r="D252" s="2134"/>
      <c r="E252" s="2134"/>
      <c r="F252" s="2134"/>
      <c r="G252" s="3107" t="s">
        <v>326</v>
      </c>
      <c r="H252" s="2134"/>
      <c r="I252" s="2134"/>
      <c r="J252" s="2134"/>
      <c r="K252" s="3107" t="s">
        <v>326</v>
      </c>
      <c r="L252" s="2134"/>
      <c r="M252" s="2134"/>
      <c r="N252" s="2134"/>
      <c r="O252" s="3107" t="s">
        <v>326</v>
      </c>
      <c r="P252" s="2134"/>
      <c r="Q252" s="2134"/>
      <c r="R252" s="2134"/>
      <c r="S252" s="3107" t="s">
        <v>328</v>
      </c>
      <c r="T252" s="2134"/>
      <c r="U252" s="2134"/>
      <c r="V252" s="2134"/>
      <c r="W252" s="2717"/>
      <c r="X252" s="2136"/>
      <c r="Y252" s="2082"/>
      <c r="Z252" s="2137"/>
      <c r="AA252" s="2138"/>
      <c r="AB252" s="2136"/>
      <c r="AC252" s="2082"/>
      <c r="AD252" s="2082"/>
      <c r="AE252" s="2139"/>
      <c r="AF252" s="2082"/>
      <c r="AG252" s="2082"/>
      <c r="AH252" s="2082"/>
      <c r="AI252" s="2133"/>
    </row>
    <row r="253" spans="1:35" ht="22.35" customHeight="1" thickBot="1" x14ac:dyDescent="0.25">
      <c r="A253" s="1"/>
      <c r="B253" s="1076" t="s">
        <v>331</v>
      </c>
      <c r="C253" s="2870" t="s">
        <v>332</v>
      </c>
      <c r="D253" s="2870"/>
      <c r="E253" s="2870"/>
      <c r="F253" s="2870"/>
      <c r="G253" s="2718" t="s">
        <v>332</v>
      </c>
      <c r="H253" s="2870"/>
      <c r="I253" s="2870"/>
      <c r="J253" s="2870"/>
      <c r="K253" s="3001" t="s">
        <v>332</v>
      </c>
      <c r="L253" s="2870"/>
      <c r="M253" s="2870"/>
      <c r="N253" s="2870"/>
      <c r="O253" s="2718" t="s">
        <v>332</v>
      </c>
      <c r="P253" s="2870"/>
      <c r="Q253" s="2870"/>
      <c r="R253" s="2870"/>
      <c r="S253" s="2718" t="s">
        <v>333</v>
      </c>
      <c r="T253" s="2870"/>
      <c r="U253" s="2870"/>
      <c r="V253" s="2870"/>
      <c r="W253" s="3001"/>
      <c r="X253" s="2870"/>
      <c r="Y253" s="2870"/>
      <c r="Z253" s="3078"/>
      <c r="AA253" s="3057"/>
      <c r="AB253" s="2870"/>
      <c r="AC253" s="2870"/>
      <c r="AD253" s="3064"/>
      <c r="AE253" s="2719"/>
      <c r="AF253" s="2870"/>
      <c r="AG253" s="2870"/>
      <c r="AH253" s="3064"/>
      <c r="AI253" s="2873"/>
    </row>
    <row r="254" spans="1:35" ht="22.35" customHeight="1" x14ac:dyDescent="0.2">
      <c r="A254" s="1"/>
      <c r="B254" s="5"/>
      <c r="C254" s="42"/>
      <c r="D254" s="70"/>
      <c r="E254" s="70"/>
      <c r="F254" s="46"/>
      <c r="G254" s="42"/>
      <c r="H254" s="70"/>
      <c r="I254" s="70"/>
      <c r="J254" s="46"/>
      <c r="K254" s="42"/>
      <c r="L254" s="70"/>
      <c r="M254" s="70"/>
      <c r="N254" s="46"/>
      <c r="O254" s="42"/>
      <c r="P254" s="70"/>
      <c r="Q254" s="70"/>
      <c r="R254" s="46"/>
      <c r="S254" s="42"/>
      <c r="T254" s="70"/>
      <c r="U254" s="70"/>
      <c r="V254" s="46"/>
      <c r="W254" s="46"/>
      <c r="Z254" s="46"/>
      <c r="AA254" s="46"/>
      <c r="AD254" s="46"/>
      <c r="AE254" s="46"/>
      <c r="AH254" s="46"/>
    </row>
    <row r="255" spans="1:35" ht="22.35" customHeight="1" x14ac:dyDescent="0.2">
      <c r="A255" s="1" t="s">
        <v>334</v>
      </c>
      <c r="B255" s="5"/>
      <c r="C255" s="42"/>
      <c r="D255" s="70"/>
      <c r="E255" s="70"/>
      <c r="F255" s="46"/>
      <c r="G255" s="42"/>
      <c r="H255" s="70"/>
      <c r="I255" s="70"/>
      <c r="J255" s="46"/>
      <c r="K255" s="42"/>
      <c r="L255" s="70"/>
      <c r="M255" s="70"/>
      <c r="N255" s="46"/>
      <c r="O255" s="42"/>
      <c r="P255" s="70"/>
      <c r="Q255" s="70"/>
      <c r="R255" s="46"/>
      <c r="S255" s="42"/>
      <c r="T255" s="70"/>
      <c r="U255" s="70"/>
      <c r="V255" s="46"/>
      <c r="W255" s="46"/>
      <c r="Z255" s="46"/>
      <c r="AA255" s="46"/>
      <c r="AD255" s="46"/>
      <c r="AE255" s="46"/>
      <c r="AH255" s="46"/>
    </row>
    <row r="256" spans="1:35" ht="22.35" customHeight="1" thickBot="1" x14ac:dyDescent="0.25">
      <c r="A256" s="3033"/>
      <c r="B256" s="2875" t="s">
        <v>29</v>
      </c>
      <c r="C256" s="2876">
        <v>1</v>
      </c>
      <c r="D256" s="2877">
        <v>2</v>
      </c>
      <c r="E256" s="2877">
        <v>3</v>
      </c>
      <c r="F256" s="2877">
        <v>4</v>
      </c>
      <c r="G256" s="2877">
        <v>5</v>
      </c>
      <c r="H256" s="2876">
        <v>6</v>
      </c>
      <c r="I256" s="2876">
        <v>7</v>
      </c>
      <c r="J256" s="2877">
        <v>8</v>
      </c>
      <c r="K256" s="2877">
        <v>9</v>
      </c>
      <c r="L256" s="2877">
        <v>10</v>
      </c>
      <c r="M256" s="2877">
        <v>11</v>
      </c>
      <c r="N256" s="2877">
        <v>12</v>
      </c>
      <c r="O256" s="2876">
        <v>13</v>
      </c>
      <c r="P256" s="2876">
        <v>14</v>
      </c>
      <c r="Q256" s="2877">
        <v>15</v>
      </c>
      <c r="R256" s="2877">
        <v>16</v>
      </c>
      <c r="S256" s="2877">
        <v>17</v>
      </c>
      <c r="T256" s="2877">
        <v>18</v>
      </c>
      <c r="U256" s="2877">
        <v>19</v>
      </c>
      <c r="V256" s="2876">
        <v>20</v>
      </c>
      <c r="W256" s="2876">
        <v>21</v>
      </c>
      <c r="X256" s="2877">
        <v>22</v>
      </c>
      <c r="Y256" s="2877">
        <v>23</v>
      </c>
      <c r="Z256" s="2877">
        <v>24</v>
      </c>
      <c r="AA256" s="2877">
        <v>25</v>
      </c>
      <c r="AB256" s="2877">
        <v>26</v>
      </c>
      <c r="AC256" s="2876">
        <v>27</v>
      </c>
      <c r="AD256" s="2876">
        <v>28</v>
      </c>
      <c r="AE256" s="2877">
        <v>29</v>
      </c>
      <c r="AF256" s="2877">
        <v>30</v>
      </c>
      <c r="AG256" s="2878">
        <v>31</v>
      </c>
      <c r="AH256" s="111"/>
      <c r="AI256" s="112"/>
    </row>
    <row r="257" spans="1:35" ht="22.35" customHeight="1" x14ac:dyDescent="0.2">
      <c r="A257" s="3108"/>
      <c r="B257" s="3109" t="s">
        <v>335</v>
      </c>
      <c r="C257" s="789"/>
      <c r="D257" s="779" t="s">
        <v>32</v>
      </c>
      <c r="E257" s="2847" t="s">
        <v>32</v>
      </c>
      <c r="F257" s="779" t="s">
        <v>32</v>
      </c>
      <c r="G257" s="779" t="s">
        <v>32</v>
      </c>
      <c r="H257" s="779"/>
      <c r="I257" s="789"/>
      <c r="J257" s="789" t="s">
        <v>32</v>
      </c>
      <c r="K257" s="779" t="s">
        <v>32</v>
      </c>
      <c r="L257" s="2847" t="s">
        <v>32</v>
      </c>
      <c r="M257" s="779" t="s">
        <v>32</v>
      </c>
      <c r="N257" s="779" t="s">
        <v>32</v>
      </c>
      <c r="O257" s="779"/>
      <c r="P257" s="789"/>
      <c r="Q257" s="789" t="s">
        <v>32</v>
      </c>
      <c r="R257" s="779" t="s">
        <v>32</v>
      </c>
      <c r="S257" s="2847" t="s">
        <v>32</v>
      </c>
      <c r="T257" s="779" t="s">
        <v>32</v>
      </c>
      <c r="U257" s="779" t="s">
        <v>32</v>
      </c>
      <c r="V257" s="779"/>
      <c r="W257" s="789"/>
      <c r="X257" s="789" t="s">
        <v>32</v>
      </c>
      <c r="Y257" s="779" t="s">
        <v>32</v>
      </c>
      <c r="Z257" s="2847" t="s">
        <v>32</v>
      </c>
      <c r="AA257" s="779" t="s">
        <v>32</v>
      </c>
      <c r="AB257" s="779" t="s">
        <v>32</v>
      </c>
      <c r="AC257" s="779"/>
      <c r="AD257" s="789"/>
      <c r="AE257" s="789" t="s">
        <v>32</v>
      </c>
      <c r="AF257" s="779" t="s">
        <v>32</v>
      </c>
      <c r="AG257" s="2847" t="s">
        <v>32</v>
      </c>
      <c r="AH257" s="111"/>
      <c r="AI257" s="112"/>
    </row>
    <row r="258" spans="1:35" ht="22.35" customHeight="1" x14ac:dyDescent="0.2">
      <c r="A258" s="1440"/>
      <c r="B258" s="1441" t="s">
        <v>336</v>
      </c>
      <c r="C258" s="789"/>
      <c r="D258" s="779"/>
      <c r="E258" s="2847"/>
      <c r="F258" s="779"/>
      <c r="G258" s="779"/>
      <c r="H258" s="779"/>
      <c r="I258" s="789"/>
      <c r="J258" s="789"/>
      <c r="K258" s="779"/>
      <c r="L258" s="2847"/>
      <c r="M258" s="779"/>
      <c r="N258" s="779"/>
      <c r="O258" s="779"/>
      <c r="P258" s="789"/>
      <c r="Q258" s="789"/>
      <c r="R258" s="779"/>
      <c r="S258" s="2847"/>
      <c r="T258" s="779"/>
      <c r="U258" s="779"/>
      <c r="V258" s="779"/>
      <c r="W258" s="789"/>
      <c r="X258" s="789"/>
      <c r="Y258" s="779"/>
      <c r="Z258" s="2847"/>
      <c r="AA258" s="779"/>
      <c r="AB258" s="779"/>
      <c r="AC258" s="779"/>
      <c r="AD258" s="789"/>
      <c r="AE258" s="789"/>
      <c r="AF258" s="779"/>
      <c r="AG258" s="2847"/>
      <c r="AH258" s="111"/>
      <c r="AI258" s="112"/>
    </row>
    <row r="259" spans="1:35" ht="22.35" customHeight="1" x14ac:dyDescent="0.2">
      <c r="A259" s="1442">
        <v>8514</v>
      </c>
      <c r="B259" s="1443" t="s">
        <v>337</v>
      </c>
      <c r="C259" s="789"/>
      <c r="D259" s="779" t="s">
        <v>32</v>
      </c>
      <c r="E259" s="2847" t="s">
        <v>32</v>
      </c>
      <c r="F259" s="779" t="s">
        <v>32</v>
      </c>
      <c r="G259" s="779" t="s">
        <v>32</v>
      </c>
      <c r="H259" s="779"/>
      <c r="I259" s="789"/>
      <c r="J259" s="789" t="s">
        <v>32</v>
      </c>
      <c r="K259" s="779" t="s">
        <v>32</v>
      </c>
      <c r="L259" s="2847" t="s">
        <v>32</v>
      </c>
      <c r="M259" s="779" t="s">
        <v>32</v>
      </c>
      <c r="N259" s="779" t="s">
        <v>32</v>
      </c>
      <c r="O259" s="779"/>
      <c r="P259" s="789"/>
      <c r="Q259" s="789" t="s">
        <v>32</v>
      </c>
      <c r="R259" s="779" t="s">
        <v>32</v>
      </c>
      <c r="S259" s="2847" t="s">
        <v>32</v>
      </c>
      <c r="T259" s="779" t="s">
        <v>32</v>
      </c>
      <c r="U259" s="779" t="s">
        <v>32</v>
      </c>
      <c r="V259" s="779"/>
      <c r="W259" s="789"/>
      <c r="X259" s="789" t="s">
        <v>32</v>
      </c>
      <c r="Y259" s="779" t="s">
        <v>32</v>
      </c>
      <c r="Z259" s="2847" t="s">
        <v>32</v>
      </c>
      <c r="AA259" s="779" t="s">
        <v>32</v>
      </c>
      <c r="AB259" s="779" t="s">
        <v>32</v>
      </c>
      <c r="AC259" s="779"/>
      <c r="AD259" s="789"/>
      <c r="AE259" s="789" t="s">
        <v>32</v>
      </c>
      <c r="AF259" s="779" t="s">
        <v>32</v>
      </c>
      <c r="AG259" s="2847" t="s">
        <v>32</v>
      </c>
      <c r="AH259" s="116"/>
      <c r="AI259" s="117"/>
    </row>
    <row r="260" spans="1:35" ht="21" customHeight="1" x14ac:dyDescent="0.2">
      <c r="A260" s="1442">
        <v>3701</v>
      </c>
      <c r="B260" s="1444" t="s">
        <v>338</v>
      </c>
      <c r="C260" s="789"/>
      <c r="D260" s="779"/>
      <c r="E260" s="2847"/>
      <c r="F260" s="779"/>
      <c r="G260" s="779"/>
      <c r="H260" s="779"/>
      <c r="I260" s="789"/>
      <c r="J260" s="789"/>
      <c r="K260" s="779"/>
      <c r="L260" s="2847"/>
      <c r="M260" s="779"/>
      <c r="N260" s="779"/>
      <c r="O260" s="779"/>
      <c r="P260" s="789"/>
      <c r="Q260" s="789"/>
      <c r="R260" s="779"/>
      <c r="S260" s="2847"/>
      <c r="T260" s="779"/>
      <c r="U260" s="779"/>
      <c r="V260" s="779"/>
      <c r="W260" s="789"/>
      <c r="X260" s="789"/>
      <c r="Y260" s="779"/>
      <c r="Z260" s="2847"/>
      <c r="AA260" s="779"/>
      <c r="AB260" s="779"/>
      <c r="AC260" s="779"/>
      <c r="AD260" s="789"/>
      <c r="AE260" s="789"/>
      <c r="AF260" s="779"/>
      <c r="AG260" s="2847"/>
      <c r="AH260" s="116"/>
      <c r="AI260" s="117"/>
    </row>
    <row r="261" spans="1:35" ht="21" customHeight="1" x14ac:dyDescent="0.2">
      <c r="A261" s="1442">
        <v>3701</v>
      </c>
      <c r="B261" s="927" t="s">
        <v>339</v>
      </c>
      <c r="C261" s="789"/>
      <c r="D261" s="779" t="s">
        <v>32</v>
      </c>
      <c r="E261" s="2847" t="s">
        <v>32</v>
      </c>
      <c r="F261" s="779" t="s">
        <v>32</v>
      </c>
      <c r="G261" s="779" t="s">
        <v>32</v>
      </c>
      <c r="H261" s="779"/>
      <c r="I261" s="789"/>
      <c r="J261" s="789" t="s">
        <v>32</v>
      </c>
      <c r="K261" s="779" t="s">
        <v>32</v>
      </c>
      <c r="L261" s="2847" t="s">
        <v>32</v>
      </c>
      <c r="M261" s="779" t="s">
        <v>32</v>
      </c>
      <c r="N261" s="779" t="s">
        <v>32</v>
      </c>
      <c r="O261" s="779"/>
      <c r="P261" s="789"/>
      <c r="Q261" s="789" t="s">
        <v>32</v>
      </c>
      <c r="R261" s="779" t="s">
        <v>32</v>
      </c>
      <c r="S261" s="2847" t="s">
        <v>32</v>
      </c>
      <c r="T261" s="779" t="s">
        <v>32</v>
      </c>
      <c r="U261" s="779" t="s">
        <v>32</v>
      </c>
      <c r="V261" s="779"/>
      <c r="W261" s="789"/>
      <c r="X261" s="789" t="s">
        <v>32</v>
      </c>
      <c r="Y261" s="779" t="s">
        <v>32</v>
      </c>
      <c r="Z261" s="2847" t="s">
        <v>32</v>
      </c>
      <c r="AA261" s="779" t="s">
        <v>32</v>
      </c>
      <c r="AB261" s="779" t="s">
        <v>32</v>
      </c>
      <c r="AC261" s="779"/>
      <c r="AD261" s="789"/>
      <c r="AE261" s="789" t="s">
        <v>32</v>
      </c>
      <c r="AF261" s="779" t="s">
        <v>32</v>
      </c>
      <c r="AG261" s="2847" t="s">
        <v>32</v>
      </c>
      <c r="AH261" s="116"/>
      <c r="AI261" s="117"/>
    </row>
    <row r="262" spans="1:35" ht="21" customHeight="1" x14ac:dyDescent="0.2">
      <c r="A262" s="1442">
        <v>3701</v>
      </c>
      <c r="B262" s="927" t="s">
        <v>340</v>
      </c>
      <c r="C262" s="789"/>
      <c r="D262" s="779" t="s">
        <v>32</v>
      </c>
      <c r="E262" s="2847" t="s">
        <v>32</v>
      </c>
      <c r="F262" s="779" t="s">
        <v>32</v>
      </c>
      <c r="G262" s="779" t="s">
        <v>32</v>
      </c>
      <c r="H262" s="779"/>
      <c r="I262" s="789"/>
      <c r="J262" s="789" t="s">
        <v>32</v>
      </c>
      <c r="K262" s="779" t="s">
        <v>32</v>
      </c>
      <c r="L262" s="2847" t="s">
        <v>32</v>
      </c>
      <c r="M262" s="779" t="s">
        <v>32</v>
      </c>
      <c r="N262" s="800" t="s">
        <v>32</v>
      </c>
      <c r="O262" s="779"/>
      <c r="P262" s="789"/>
      <c r="Q262" s="800" t="s">
        <v>32</v>
      </c>
      <c r="R262" s="779" t="s">
        <v>32</v>
      </c>
      <c r="S262" s="2847" t="s">
        <v>32</v>
      </c>
      <c r="T262" s="779" t="s">
        <v>32</v>
      </c>
      <c r="U262" s="930" t="s">
        <v>32</v>
      </c>
      <c r="V262" s="930"/>
      <c r="W262" s="930"/>
      <c r="X262" s="930" t="s">
        <v>352</v>
      </c>
      <c r="Y262" s="779" t="s">
        <v>32</v>
      </c>
      <c r="Z262" s="2847" t="s">
        <v>32</v>
      </c>
      <c r="AA262" s="779" t="s">
        <v>32</v>
      </c>
      <c r="AB262" s="779" t="s">
        <v>32</v>
      </c>
      <c r="AC262" s="779"/>
      <c r="AD262" s="789"/>
      <c r="AE262" s="789" t="s">
        <v>32</v>
      </c>
      <c r="AF262" s="779" t="s">
        <v>32</v>
      </c>
      <c r="AG262" s="2847" t="s">
        <v>32</v>
      </c>
      <c r="AH262" s="116"/>
      <c r="AI262" s="117"/>
    </row>
    <row r="263" spans="1:35" ht="21" customHeight="1" x14ac:dyDescent="0.2">
      <c r="A263" s="867">
        <v>8500</v>
      </c>
      <c r="B263" s="868" t="s">
        <v>51</v>
      </c>
      <c r="C263" s="789"/>
      <c r="D263" s="942" t="s">
        <v>32</v>
      </c>
      <c r="E263" s="942" t="s">
        <v>32</v>
      </c>
      <c r="F263" s="779" t="s">
        <v>32</v>
      </c>
      <c r="G263" s="779" t="s">
        <v>32</v>
      </c>
      <c r="H263" s="779"/>
      <c r="I263" s="789"/>
      <c r="J263" s="789" t="s">
        <v>32</v>
      </c>
      <c r="K263" s="779" t="s">
        <v>32</v>
      </c>
      <c r="L263" s="2847" t="s">
        <v>32</v>
      </c>
      <c r="M263" s="779" t="s">
        <v>32</v>
      </c>
      <c r="N263" s="779" t="s">
        <v>32</v>
      </c>
      <c r="O263" s="779"/>
      <c r="P263" s="789"/>
      <c r="Q263" s="789" t="s">
        <v>32</v>
      </c>
      <c r="R263" s="779" t="s">
        <v>32</v>
      </c>
      <c r="S263" s="2847" t="s">
        <v>32</v>
      </c>
      <c r="T263" s="779" t="s">
        <v>32</v>
      </c>
      <c r="U263" s="779" t="s">
        <v>32</v>
      </c>
      <c r="V263" s="779"/>
      <c r="W263" s="789"/>
      <c r="X263" s="789" t="s">
        <v>32</v>
      </c>
      <c r="Y263" s="779" t="s">
        <v>32</v>
      </c>
      <c r="Z263" s="2847" t="s">
        <v>32</v>
      </c>
      <c r="AA263" s="779" t="s">
        <v>32</v>
      </c>
      <c r="AB263" s="779" t="s">
        <v>32</v>
      </c>
      <c r="AC263" s="779"/>
      <c r="AD263" s="789"/>
      <c r="AE263" s="789" t="s">
        <v>32</v>
      </c>
      <c r="AF263" s="779" t="s">
        <v>32</v>
      </c>
      <c r="AG263" s="2847" t="s">
        <v>32</v>
      </c>
      <c r="AH263" s="116"/>
      <c r="AI263" s="117"/>
    </row>
    <row r="264" spans="1:35" ht="22.35" customHeight="1" x14ac:dyDescent="0.2">
      <c r="A264" s="1442">
        <v>3701</v>
      </c>
      <c r="B264" s="1444" t="s">
        <v>341</v>
      </c>
      <c r="C264" s="789"/>
      <c r="D264" s="779"/>
      <c r="E264" s="2847"/>
      <c r="F264" s="779"/>
      <c r="G264" s="779"/>
      <c r="H264" s="779"/>
      <c r="I264" s="789"/>
      <c r="J264" s="789"/>
      <c r="K264" s="779"/>
      <c r="L264" s="2847"/>
      <c r="M264" s="779"/>
      <c r="N264" s="779"/>
      <c r="O264" s="779"/>
      <c r="P264" s="789"/>
      <c r="Q264" s="789"/>
      <c r="R264" s="779"/>
      <c r="S264" s="2847"/>
      <c r="T264" s="779"/>
      <c r="U264" s="779"/>
      <c r="V264" s="779"/>
      <c r="W264" s="789"/>
      <c r="X264" s="789"/>
      <c r="Y264" s="779"/>
      <c r="Z264" s="2847"/>
      <c r="AA264" s="779"/>
      <c r="AB264" s="779"/>
      <c r="AC264" s="779"/>
      <c r="AD264" s="789"/>
      <c r="AE264" s="789"/>
      <c r="AF264" s="779"/>
      <c r="AG264" s="2847"/>
      <c r="AH264" s="116"/>
      <c r="AI264" s="117"/>
    </row>
    <row r="265" spans="1:35" ht="22.35" customHeight="1" x14ac:dyDescent="0.2">
      <c r="A265" s="1442">
        <v>3701</v>
      </c>
      <c r="B265" s="927" t="s">
        <v>342</v>
      </c>
      <c r="C265" s="789"/>
      <c r="D265" s="779" t="s">
        <v>32</v>
      </c>
      <c r="E265" s="2847" t="s">
        <v>32</v>
      </c>
      <c r="F265" s="779" t="s">
        <v>32</v>
      </c>
      <c r="G265" s="779" t="s">
        <v>32</v>
      </c>
      <c r="H265" s="779"/>
      <c r="I265" s="789"/>
      <c r="J265" s="789" t="s">
        <v>32</v>
      </c>
      <c r="K265" s="779" t="s">
        <v>32</v>
      </c>
      <c r="L265" s="2847" t="s">
        <v>32</v>
      </c>
      <c r="M265" s="779" t="s">
        <v>32</v>
      </c>
      <c r="N265" s="779" t="s">
        <v>32</v>
      </c>
      <c r="O265" s="779"/>
      <c r="P265" s="789"/>
      <c r="Q265" s="789" t="s">
        <v>32</v>
      </c>
      <c r="R265" s="779" t="s">
        <v>32</v>
      </c>
      <c r="S265" s="2847" t="s">
        <v>32</v>
      </c>
      <c r="T265" s="779" t="s">
        <v>32</v>
      </c>
      <c r="U265" s="779" t="s">
        <v>32</v>
      </c>
      <c r="V265" s="779"/>
      <c r="W265" s="789"/>
      <c r="X265" s="789" t="s">
        <v>32</v>
      </c>
      <c r="Y265" s="779" t="s">
        <v>32</v>
      </c>
      <c r="Z265" s="2847" t="s">
        <v>32</v>
      </c>
      <c r="AA265" s="779" t="s">
        <v>32</v>
      </c>
      <c r="AB265" s="779" t="s">
        <v>32</v>
      </c>
      <c r="AC265" s="779"/>
      <c r="AD265" s="789"/>
      <c r="AE265" s="789" t="s">
        <v>32</v>
      </c>
      <c r="AF265" s="779" t="s">
        <v>32</v>
      </c>
      <c r="AG265" s="2847" t="s">
        <v>32</v>
      </c>
      <c r="AH265" s="116"/>
      <c r="AI265" s="117"/>
    </row>
    <row r="266" spans="1:35" ht="22.35" customHeight="1" x14ac:dyDescent="0.2">
      <c r="A266" s="1442">
        <v>3701</v>
      </c>
      <c r="B266" s="927" t="s">
        <v>343</v>
      </c>
      <c r="C266" s="789"/>
      <c r="D266" s="1445" t="s">
        <v>32</v>
      </c>
      <c r="E266" s="1445" t="s">
        <v>32</v>
      </c>
      <c r="F266" s="800" t="s">
        <v>32</v>
      </c>
      <c r="G266" s="800" t="s">
        <v>32</v>
      </c>
      <c r="H266" s="779"/>
      <c r="I266" s="789"/>
      <c r="J266" s="789" t="s">
        <v>32</v>
      </c>
      <c r="K266" s="779" t="s">
        <v>32</v>
      </c>
      <c r="L266" s="2847" t="s">
        <v>32</v>
      </c>
      <c r="M266" s="920" t="s">
        <v>32</v>
      </c>
      <c r="N266" s="779" t="s">
        <v>32</v>
      </c>
      <c r="O266" s="779"/>
      <c r="P266" s="789"/>
      <c r="Q266" s="3089" t="s">
        <v>32</v>
      </c>
      <c r="R266" s="779" t="s">
        <v>32</v>
      </c>
      <c r="S266" s="2847" t="s">
        <v>32</v>
      </c>
      <c r="T266" s="779" t="s">
        <v>32</v>
      </c>
      <c r="U266" s="779" t="s">
        <v>32</v>
      </c>
      <c r="V266" s="779"/>
      <c r="W266" s="789"/>
      <c r="X266" s="789" t="s">
        <v>32</v>
      </c>
      <c r="Y266" s="779" t="s">
        <v>32</v>
      </c>
      <c r="Z266" s="2847" t="s">
        <v>32</v>
      </c>
      <c r="AA266" s="779" t="s">
        <v>32</v>
      </c>
      <c r="AB266" s="779" t="s">
        <v>32</v>
      </c>
      <c r="AC266" s="779"/>
      <c r="AD266" s="789"/>
      <c r="AE266" s="789" t="s">
        <v>32</v>
      </c>
      <c r="AF266" s="779" t="s">
        <v>32</v>
      </c>
      <c r="AG266" s="2847" t="s">
        <v>32</v>
      </c>
      <c r="AH266" s="116"/>
      <c r="AI266" s="117"/>
    </row>
    <row r="267" spans="1:35" ht="22.35" customHeight="1" x14ac:dyDescent="0.2">
      <c r="A267" s="1446">
        <v>3701</v>
      </c>
      <c r="B267" s="927" t="s">
        <v>344</v>
      </c>
      <c r="C267" s="789"/>
      <c r="D267" s="3110" t="s">
        <v>32</v>
      </c>
      <c r="E267" s="3111" t="s">
        <v>32</v>
      </c>
      <c r="F267" s="779" t="s">
        <v>32</v>
      </c>
      <c r="G267" s="779" t="s">
        <v>32</v>
      </c>
      <c r="H267" s="779"/>
      <c r="I267" s="789"/>
      <c r="J267" s="789" t="s">
        <v>32</v>
      </c>
      <c r="K267" s="792" t="s">
        <v>32</v>
      </c>
      <c r="L267" s="2847" t="s">
        <v>32</v>
      </c>
      <c r="M267" s="779" t="s">
        <v>32</v>
      </c>
      <c r="N267" s="779" t="s">
        <v>32</v>
      </c>
      <c r="O267" s="779"/>
      <c r="P267" s="789"/>
      <c r="Q267" s="789" t="s">
        <v>32</v>
      </c>
      <c r="R267" s="792" t="s">
        <v>32</v>
      </c>
      <c r="S267" s="2847" t="s">
        <v>32</v>
      </c>
      <c r="T267" s="779" t="s">
        <v>32</v>
      </c>
      <c r="U267" s="779" t="s">
        <v>32</v>
      </c>
      <c r="V267" s="779"/>
      <c r="W267" s="789"/>
      <c r="X267" s="789" t="s">
        <v>32</v>
      </c>
      <c r="Y267" s="792" t="s">
        <v>32</v>
      </c>
      <c r="Z267" s="2847" t="s">
        <v>32</v>
      </c>
      <c r="AA267" s="779" t="s">
        <v>32</v>
      </c>
      <c r="AB267" s="779" t="s">
        <v>32</v>
      </c>
      <c r="AC267" s="779"/>
      <c r="AD267" s="789"/>
      <c r="AE267" s="789" t="s">
        <v>32</v>
      </c>
      <c r="AF267" s="792" t="s">
        <v>32</v>
      </c>
      <c r="AG267" s="2847" t="s">
        <v>32</v>
      </c>
      <c r="AH267" s="116"/>
      <c r="AI267" s="117"/>
    </row>
    <row r="268" spans="1:35" ht="22.35" customHeight="1" x14ac:dyDescent="0.2">
      <c r="A268" s="1442">
        <v>3701</v>
      </c>
      <c r="B268" s="927" t="s">
        <v>345</v>
      </c>
      <c r="C268" s="789"/>
      <c r="D268" s="942" t="s">
        <v>32</v>
      </c>
      <c r="E268" s="942" t="s">
        <v>32</v>
      </c>
      <c r="F268" s="779" t="s">
        <v>32</v>
      </c>
      <c r="G268" s="779" t="s">
        <v>32</v>
      </c>
      <c r="H268" s="779"/>
      <c r="I268" s="789"/>
      <c r="J268" s="789" t="s">
        <v>32</v>
      </c>
      <c r="K268" s="779" t="s">
        <v>32</v>
      </c>
      <c r="L268" s="2847" t="s">
        <v>32</v>
      </c>
      <c r="M268" s="779" t="s">
        <v>32</v>
      </c>
      <c r="N268" s="779" t="s">
        <v>32</v>
      </c>
      <c r="O268" s="779"/>
      <c r="P268" s="789"/>
      <c r="Q268" s="789" t="s">
        <v>32</v>
      </c>
      <c r="R268" s="779" t="s">
        <v>32</v>
      </c>
      <c r="S268" s="2847" t="s">
        <v>32</v>
      </c>
      <c r="T268" s="779" t="s">
        <v>32</v>
      </c>
      <c r="U268" s="779" t="s">
        <v>32</v>
      </c>
      <c r="V268" s="779"/>
      <c r="W268" s="789"/>
      <c r="X268" s="789" t="s">
        <v>32</v>
      </c>
      <c r="Y268" s="779" t="s">
        <v>32</v>
      </c>
      <c r="Z268" s="2847" t="s">
        <v>32</v>
      </c>
      <c r="AA268" s="779" t="s">
        <v>32</v>
      </c>
      <c r="AB268" s="779" t="s">
        <v>32</v>
      </c>
      <c r="AC268" s="779"/>
      <c r="AD268" s="789"/>
      <c r="AE268" s="789" t="s">
        <v>32</v>
      </c>
      <c r="AF268" s="779" t="s">
        <v>32</v>
      </c>
      <c r="AG268" s="2847" t="s">
        <v>32</v>
      </c>
      <c r="AH268" s="116"/>
      <c r="AI268" s="117"/>
    </row>
    <row r="269" spans="1:35" ht="22.35" customHeight="1" x14ac:dyDescent="0.2">
      <c r="A269" s="1442">
        <v>3701</v>
      </c>
      <c r="B269" s="927" t="s">
        <v>346</v>
      </c>
      <c r="C269" s="789"/>
      <c r="D269" s="779" t="s">
        <v>32</v>
      </c>
      <c r="E269" s="2847" t="s">
        <v>32</v>
      </c>
      <c r="F269" s="779" t="s">
        <v>32</v>
      </c>
      <c r="G269" s="779" t="s">
        <v>32</v>
      </c>
      <c r="H269" s="779"/>
      <c r="I269" s="789"/>
      <c r="J269" s="789" t="s">
        <v>32</v>
      </c>
      <c r="K269" s="779" t="s">
        <v>32</v>
      </c>
      <c r="L269" s="2847" t="s">
        <v>32</v>
      </c>
      <c r="M269" s="779" t="s">
        <v>32</v>
      </c>
      <c r="N269" s="930" t="s">
        <v>32</v>
      </c>
      <c r="O269" s="930"/>
      <c r="P269" s="930"/>
      <c r="Q269" s="930" t="s">
        <v>32</v>
      </c>
      <c r="R269" s="930" t="s">
        <v>32</v>
      </c>
      <c r="S269" s="930" t="s">
        <v>32</v>
      </c>
      <c r="T269" s="930" t="s">
        <v>32</v>
      </c>
      <c r="U269" s="930" t="s">
        <v>352</v>
      </c>
      <c r="V269" s="780"/>
      <c r="W269" s="780"/>
      <c r="X269" s="780" t="s">
        <v>32</v>
      </c>
      <c r="Y269" s="780" t="s">
        <v>32</v>
      </c>
      <c r="Z269" s="780" t="s">
        <v>32</v>
      </c>
      <c r="AA269" s="780" t="s">
        <v>32</v>
      </c>
      <c r="AB269" s="779" t="s">
        <v>32</v>
      </c>
      <c r="AC269" s="779"/>
      <c r="AD269" s="789"/>
      <c r="AE269" s="789" t="s">
        <v>32</v>
      </c>
      <c r="AF269" s="779" t="s">
        <v>32</v>
      </c>
      <c r="AG269" s="2847" t="s">
        <v>32</v>
      </c>
      <c r="AH269" s="116"/>
      <c r="AI269" s="117"/>
    </row>
    <row r="270" spans="1:35" ht="22.35" customHeight="1" x14ac:dyDescent="0.2">
      <c r="A270" s="1442"/>
      <c r="B270" s="927" t="s">
        <v>406</v>
      </c>
      <c r="C270" s="789"/>
      <c r="D270" s="779" t="s">
        <v>32</v>
      </c>
      <c r="E270" s="2847" t="s">
        <v>32</v>
      </c>
      <c r="F270" s="779" t="s">
        <v>32</v>
      </c>
      <c r="G270" s="779" t="s">
        <v>32</v>
      </c>
      <c r="H270" s="779"/>
      <c r="I270" s="789"/>
      <c r="J270" s="789" t="s">
        <v>32</v>
      </c>
      <c r="K270" s="779" t="s">
        <v>32</v>
      </c>
      <c r="L270" s="2847" t="s">
        <v>32</v>
      </c>
      <c r="M270" s="779" t="s">
        <v>32</v>
      </c>
      <c r="N270" s="779" t="s">
        <v>32</v>
      </c>
      <c r="O270" s="779"/>
      <c r="P270" s="789"/>
      <c r="Q270" s="789" t="s">
        <v>32</v>
      </c>
      <c r="R270" s="779" t="s">
        <v>32</v>
      </c>
      <c r="S270" s="2847" t="s">
        <v>32</v>
      </c>
      <c r="T270" s="779" t="s">
        <v>32</v>
      </c>
      <c r="U270" s="779" t="s">
        <v>32</v>
      </c>
      <c r="V270" s="779"/>
      <c r="W270" s="789"/>
      <c r="X270" s="789" t="s">
        <v>32</v>
      </c>
      <c r="Y270" s="779" t="s">
        <v>32</v>
      </c>
      <c r="Z270" s="2847" t="s">
        <v>32</v>
      </c>
      <c r="AA270" s="779" t="s">
        <v>32</v>
      </c>
      <c r="AB270" s="779" t="s">
        <v>32</v>
      </c>
      <c r="AC270" s="779"/>
      <c r="AD270" s="789"/>
      <c r="AE270" s="930" t="s">
        <v>32</v>
      </c>
      <c r="AF270" s="930" t="s">
        <v>32</v>
      </c>
      <c r="AG270" s="930" t="s">
        <v>32</v>
      </c>
      <c r="AH270" s="116"/>
      <c r="AI270" s="117"/>
    </row>
    <row r="271" spans="1:35" ht="22.35" customHeight="1" x14ac:dyDescent="0.2">
      <c r="A271" s="1442"/>
      <c r="B271" s="927" t="s">
        <v>347</v>
      </c>
      <c r="C271" s="789"/>
      <c r="D271" s="779" t="s">
        <v>32</v>
      </c>
      <c r="E271" s="2847" t="s">
        <v>32</v>
      </c>
      <c r="F271" s="779" t="s">
        <v>32</v>
      </c>
      <c r="G271" s="779" t="s">
        <v>32</v>
      </c>
      <c r="H271" s="779"/>
      <c r="I271" s="789"/>
      <c r="J271" s="789" t="s">
        <v>32</v>
      </c>
      <c r="K271" s="779" t="s">
        <v>32</v>
      </c>
      <c r="L271" s="2847" t="s">
        <v>32</v>
      </c>
      <c r="M271" s="779" t="s">
        <v>32</v>
      </c>
      <c r="N271" s="779" t="s">
        <v>32</v>
      </c>
      <c r="O271" s="779"/>
      <c r="P271" s="789"/>
      <c r="Q271" s="789" t="s">
        <v>32</v>
      </c>
      <c r="R271" s="779" t="s">
        <v>32</v>
      </c>
      <c r="S271" s="2847" t="s">
        <v>32</v>
      </c>
      <c r="T271" s="779" t="s">
        <v>32</v>
      </c>
      <c r="U271" s="779" t="s">
        <v>32</v>
      </c>
      <c r="V271" s="779"/>
      <c r="W271" s="789"/>
      <c r="X271" s="789" t="s">
        <v>32</v>
      </c>
      <c r="Y271" s="779" t="s">
        <v>32</v>
      </c>
      <c r="Z271" s="2847" t="s">
        <v>32</v>
      </c>
      <c r="AA271" s="779" t="s">
        <v>32</v>
      </c>
      <c r="AB271" s="779" t="s">
        <v>32</v>
      </c>
      <c r="AC271" s="779"/>
      <c r="AD271" s="789"/>
      <c r="AE271" s="789" t="s">
        <v>32</v>
      </c>
      <c r="AF271" s="779" t="s">
        <v>32</v>
      </c>
      <c r="AG271" s="2847" t="s">
        <v>32</v>
      </c>
      <c r="AH271" s="116"/>
      <c r="AI271" s="117"/>
    </row>
    <row r="272" spans="1:35" ht="22.35" customHeight="1" x14ac:dyDescent="0.2">
      <c r="A272" s="1442"/>
      <c r="B272" s="927" t="s">
        <v>348</v>
      </c>
      <c r="C272" s="789"/>
      <c r="D272" s="779" t="s">
        <v>32</v>
      </c>
      <c r="E272" s="2847" t="s">
        <v>32</v>
      </c>
      <c r="F272" s="779" t="s">
        <v>32</v>
      </c>
      <c r="G272" s="779" t="s">
        <v>32</v>
      </c>
      <c r="H272" s="779"/>
      <c r="I272" s="789"/>
      <c r="J272" s="789" t="s">
        <v>32</v>
      </c>
      <c r="K272" s="779" t="s">
        <v>32</v>
      </c>
      <c r="L272" s="2847" t="s">
        <v>32</v>
      </c>
      <c r="M272" s="779" t="s">
        <v>32</v>
      </c>
      <c r="N272" s="779" t="s">
        <v>32</v>
      </c>
      <c r="O272" s="779"/>
      <c r="P272" s="789"/>
      <c r="Q272" s="789" t="s">
        <v>32</v>
      </c>
      <c r="R272" s="779" t="s">
        <v>32</v>
      </c>
      <c r="S272" s="2847" t="s">
        <v>32</v>
      </c>
      <c r="T272" s="779" t="s">
        <v>32</v>
      </c>
      <c r="U272" s="779" t="s">
        <v>32</v>
      </c>
      <c r="V272" s="779"/>
      <c r="W272" s="789"/>
      <c r="X272" s="789" t="s">
        <v>32</v>
      </c>
      <c r="Y272" s="779" t="s">
        <v>32</v>
      </c>
      <c r="Z272" s="2847" t="s">
        <v>32</v>
      </c>
      <c r="AA272" s="779" t="s">
        <v>32</v>
      </c>
      <c r="AB272" s="779" t="s">
        <v>32</v>
      </c>
      <c r="AC272" s="779"/>
      <c r="AD272" s="789"/>
      <c r="AE272" s="789" t="s">
        <v>32</v>
      </c>
      <c r="AF272" s="779" t="s">
        <v>32</v>
      </c>
      <c r="AG272" s="2847" t="s">
        <v>32</v>
      </c>
      <c r="AH272" s="116"/>
      <c r="AI272" s="117"/>
    </row>
    <row r="273" spans="1:35" ht="22.35" customHeight="1" x14ac:dyDescent="0.2">
      <c r="A273" s="1442"/>
      <c r="B273" s="1444" t="s">
        <v>349</v>
      </c>
      <c r="C273" s="789"/>
      <c r="D273" s="779"/>
      <c r="E273" s="2847"/>
      <c r="F273" s="779"/>
      <c r="G273" s="779"/>
      <c r="H273" s="779"/>
      <c r="I273" s="789"/>
      <c r="J273" s="789"/>
      <c r="K273" s="779"/>
      <c r="L273" s="2847"/>
      <c r="M273" s="779"/>
      <c r="N273" s="779"/>
      <c r="O273" s="779"/>
      <c r="P273" s="789"/>
      <c r="Q273" s="789"/>
      <c r="R273" s="779"/>
      <c r="S273" s="2847"/>
      <c r="T273" s="779"/>
      <c r="U273" s="779"/>
      <c r="V273" s="779"/>
      <c r="W273" s="789"/>
      <c r="X273" s="789"/>
      <c r="Y273" s="779"/>
      <c r="Z273" s="2847"/>
      <c r="AA273" s="779"/>
      <c r="AB273" s="779"/>
      <c r="AC273" s="779"/>
      <c r="AD273" s="789"/>
      <c r="AE273" s="789"/>
      <c r="AF273" s="779"/>
      <c r="AG273" s="2847"/>
      <c r="AH273" s="116"/>
      <c r="AI273" s="117"/>
    </row>
    <row r="274" spans="1:35" ht="22.35" customHeight="1" x14ac:dyDescent="0.2">
      <c r="A274" s="1442"/>
      <c r="B274" s="927" t="s">
        <v>350</v>
      </c>
      <c r="C274" s="789"/>
      <c r="D274" s="779" t="s">
        <v>32</v>
      </c>
      <c r="E274" s="2847" t="s">
        <v>32</v>
      </c>
      <c r="F274" s="779" t="s">
        <v>32</v>
      </c>
      <c r="G274" s="779" t="s">
        <v>32</v>
      </c>
      <c r="H274" s="779"/>
      <c r="I274" s="789"/>
      <c r="J274" s="789" t="s">
        <v>32</v>
      </c>
      <c r="K274" s="779" t="s">
        <v>32</v>
      </c>
      <c r="L274" s="2847" t="s">
        <v>32</v>
      </c>
      <c r="M274" s="779" t="s">
        <v>32</v>
      </c>
      <c r="N274" s="779" t="s">
        <v>32</v>
      </c>
      <c r="O274" s="779"/>
      <c r="P274" s="789"/>
      <c r="Q274" s="789" t="s">
        <v>32</v>
      </c>
      <c r="R274" s="779" t="s">
        <v>32</v>
      </c>
      <c r="S274" s="2847" t="s">
        <v>32</v>
      </c>
      <c r="T274" s="779" t="s">
        <v>32</v>
      </c>
      <c r="U274" s="779" t="s">
        <v>32</v>
      </c>
      <c r="V274" s="779"/>
      <c r="W274" s="789"/>
      <c r="X274" s="789" t="s">
        <v>32</v>
      </c>
      <c r="Y274" s="779" t="s">
        <v>32</v>
      </c>
      <c r="Z274" s="2847" t="s">
        <v>32</v>
      </c>
      <c r="AA274" s="779" t="s">
        <v>32</v>
      </c>
      <c r="AB274" s="779" t="s">
        <v>32</v>
      </c>
      <c r="AC274" s="779"/>
      <c r="AD274" s="789"/>
      <c r="AE274" s="789" t="s">
        <v>32</v>
      </c>
      <c r="AF274" s="779" t="s">
        <v>32</v>
      </c>
      <c r="AG274" s="2847" t="s">
        <v>32</v>
      </c>
      <c r="AH274" s="116"/>
      <c r="AI274" s="117"/>
    </row>
    <row r="275" spans="1:35" ht="22.35" customHeight="1" x14ac:dyDescent="0.2">
      <c r="A275" s="1442"/>
      <c r="B275" s="927" t="s">
        <v>351</v>
      </c>
      <c r="C275" s="789"/>
      <c r="D275" s="779" t="s">
        <v>32</v>
      </c>
      <c r="E275" s="2847" t="s">
        <v>32</v>
      </c>
      <c r="F275" s="779" t="s">
        <v>32</v>
      </c>
      <c r="G275" s="779" t="s">
        <v>32</v>
      </c>
      <c r="H275" s="779"/>
      <c r="I275" s="789"/>
      <c r="J275" s="801" t="s">
        <v>32</v>
      </c>
      <c r="K275" s="802" t="s">
        <v>32</v>
      </c>
      <c r="L275" s="803" t="s">
        <v>32</v>
      </c>
      <c r="M275" s="802" t="s">
        <v>352</v>
      </c>
      <c r="N275" s="2838" t="s">
        <v>32</v>
      </c>
      <c r="O275" s="779"/>
      <c r="P275" s="789"/>
      <c r="Q275" s="789" t="s">
        <v>32</v>
      </c>
      <c r="R275" s="779" t="s">
        <v>32</v>
      </c>
      <c r="S275" s="2847" t="s">
        <v>32</v>
      </c>
      <c r="T275" s="779" t="s">
        <v>32</v>
      </c>
      <c r="U275" s="779" t="s">
        <v>32</v>
      </c>
      <c r="V275" s="779"/>
      <c r="W275" s="789"/>
      <c r="X275" s="789" t="s">
        <v>32</v>
      </c>
      <c r="Y275" s="779" t="s">
        <v>32</v>
      </c>
      <c r="Z275" s="2847" t="s">
        <v>32</v>
      </c>
      <c r="AA275" s="779" t="s">
        <v>32</v>
      </c>
      <c r="AB275" s="779" t="s">
        <v>32</v>
      </c>
      <c r="AC275" s="779"/>
      <c r="AD275" s="789"/>
      <c r="AE275" s="789" t="s">
        <v>32</v>
      </c>
      <c r="AF275" s="779" t="s">
        <v>32</v>
      </c>
      <c r="AG275" s="2847" t="s">
        <v>32</v>
      </c>
      <c r="AH275" s="116"/>
      <c r="AI275" s="117"/>
    </row>
    <row r="276" spans="1:35" ht="22.35" customHeight="1" x14ac:dyDescent="0.2">
      <c r="A276" s="1442"/>
      <c r="B276" s="927"/>
      <c r="C276" s="789"/>
      <c r="D276" s="779" t="s">
        <v>32</v>
      </c>
      <c r="E276" s="2847" t="s">
        <v>32</v>
      </c>
      <c r="F276" s="779" t="s">
        <v>32</v>
      </c>
      <c r="G276" s="779" t="s">
        <v>32</v>
      </c>
      <c r="H276" s="779"/>
      <c r="I276" s="789"/>
      <c r="J276" s="789" t="s">
        <v>32</v>
      </c>
      <c r="K276" s="779" t="s">
        <v>32</v>
      </c>
      <c r="L276" s="2847" t="s">
        <v>32</v>
      </c>
      <c r="M276" s="779" t="s">
        <v>32</v>
      </c>
      <c r="N276" s="779" t="s">
        <v>32</v>
      </c>
      <c r="O276" s="779"/>
      <c r="P276" s="789"/>
      <c r="Q276" s="789" t="s">
        <v>32</v>
      </c>
      <c r="R276" s="779" t="s">
        <v>32</v>
      </c>
      <c r="S276" s="2847" t="s">
        <v>32</v>
      </c>
      <c r="T276" s="779" t="s">
        <v>32</v>
      </c>
      <c r="U276" s="779" t="s">
        <v>32</v>
      </c>
      <c r="V276" s="779"/>
      <c r="W276" s="789"/>
      <c r="X276" s="789" t="s">
        <v>32</v>
      </c>
      <c r="Y276" s="779" t="s">
        <v>32</v>
      </c>
      <c r="Z276" s="2847" t="s">
        <v>32</v>
      </c>
      <c r="AA276" s="779" t="s">
        <v>32</v>
      </c>
      <c r="AB276" s="779" t="s">
        <v>32</v>
      </c>
      <c r="AC276" s="779"/>
      <c r="AD276" s="789"/>
      <c r="AE276" s="789" t="s">
        <v>32</v>
      </c>
      <c r="AF276" s="779" t="s">
        <v>32</v>
      </c>
      <c r="AG276" s="2847" t="s">
        <v>32</v>
      </c>
      <c r="AH276" s="113"/>
      <c r="AI276" s="67"/>
    </row>
    <row r="277" spans="1:35" ht="22.35" customHeight="1" x14ac:dyDescent="0.2">
      <c r="A277" s="1442"/>
      <c r="B277" s="927" t="s">
        <v>353</v>
      </c>
      <c r="C277" s="789"/>
      <c r="D277" s="779" t="s">
        <v>32</v>
      </c>
      <c r="E277" s="2847" t="s">
        <v>32</v>
      </c>
      <c r="F277" s="779" t="s">
        <v>32</v>
      </c>
      <c r="G277" s="779" t="s">
        <v>32</v>
      </c>
      <c r="H277" s="779"/>
      <c r="I277" s="789"/>
      <c r="J277" s="789" t="s">
        <v>32</v>
      </c>
      <c r="K277" s="779" t="s">
        <v>32</v>
      </c>
      <c r="L277" s="2847" t="s">
        <v>32</v>
      </c>
      <c r="M277" s="779" t="s">
        <v>32</v>
      </c>
      <c r="N277" s="779" t="s">
        <v>32</v>
      </c>
      <c r="O277" s="779"/>
      <c r="P277" s="789"/>
      <c r="Q277" s="789" t="s">
        <v>32</v>
      </c>
      <c r="R277" s="779" t="s">
        <v>32</v>
      </c>
      <c r="S277" s="2847" t="s">
        <v>32</v>
      </c>
      <c r="T277" s="779" t="s">
        <v>32</v>
      </c>
      <c r="U277" s="779" t="s">
        <v>32</v>
      </c>
      <c r="V277" s="779"/>
      <c r="W277" s="789"/>
      <c r="X277" s="789" t="s">
        <v>32</v>
      </c>
      <c r="Y277" s="779" t="s">
        <v>32</v>
      </c>
      <c r="Z277" s="2847" t="s">
        <v>32</v>
      </c>
      <c r="AA277" s="779" t="s">
        <v>32</v>
      </c>
      <c r="AB277" s="779" t="s">
        <v>32</v>
      </c>
      <c r="AC277" s="779"/>
      <c r="AD277" s="789"/>
      <c r="AE277" s="789" t="s">
        <v>32</v>
      </c>
      <c r="AF277" s="779" t="s">
        <v>32</v>
      </c>
      <c r="AG277" s="2847" t="s">
        <v>32</v>
      </c>
      <c r="AH277" s="113"/>
      <c r="AI277" s="67"/>
    </row>
    <row r="278" spans="1:35" ht="22.35" customHeight="1" x14ac:dyDescent="0.2">
      <c r="A278" s="2838"/>
      <c r="B278" s="2723"/>
      <c r="C278" s="789"/>
      <c r="D278" s="789"/>
      <c r="E278" s="789"/>
      <c r="F278" s="789"/>
      <c r="G278" s="789"/>
      <c r="H278" s="789"/>
      <c r="I278" s="789"/>
      <c r="J278" s="789"/>
      <c r="K278" s="789"/>
      <c r="L278" s="789"/>
      <c r="M278" s="789"/>
      <c r="N278" s="789"/>
      <c r="O278" s="789"/>
      <c r="P278" s="789"/>
      <c r="Q278" s="789"/>
      <c r="R278" s="789"/>
      <c r="S278" s="789"/>
      <c r="T278" s="789"/>
      <c r="U278" s="789"/>
      <c r="V278" s="789"/>
      <c r="W278" s="789"/>
      <c r="X278" s="789"/>
      <c r="Y278" s="789"/>
      <c r="Z278" s="789"/>
      <c r="AA278" s="789"/>
      <c r="AB278" s="789"/>
      <c r="AC278" s="789"/>
      <c r="AD278" s="789"/>
      <c r="AE278" s="789"/>
      <c r="AF278" s="789"/>
      <c r="AG278" s="471"/>
      <c r="AH278" s="113"/>
      <c r="AI278" s="67"/>
    </row>
    <row r="279" spans="1:35" ht="22.35" customHeight="1" x14ac:dyDescent="0.2">
      <c r="A279" s="2838"/>
      <c r="B279" s="927"/>
      <c r="C279" s="789"/>
      <c r="D279" s="789"/>
      <c r="E279" s="789"/>
      <c r="F279" s="789"/>
      <c r="G279" s="789"/>
      <c r="H279" s="789"/>
      <c r="I279" s="789"/>
      <c r="J279" s="789"/>
      <c r="K279" s="789"/>
      <c r="L279" s="789"/>
      <c r="M279" s="789"/>
      <c r="N279" s="798"/>
      <c r="O279" s="798"/>
      <c r="P279" s="798"/>
      <c r="Q279" s="792"/>
      <c r="R279" s="798"/>
      <c r="S279" s="789"/>
      <c r="T279" s="789"/>
      <c r="U279" s="798"/>
      <c r="V279" s="798"/>
      <c r="W279" s="798"/>
      <c r="X279" s="789"/>
      <c r="Y279" s="798"/>
      <c r="Z279" s="789"/>
      <c r="AA279" s="789"/>
      <c r="AB279" s="789"/>
      <c r="AC279" s="789"/>
      <c r="AD279" s="789"/>
      <c r="AE279" s="789"/>
      <c r="AF279" s="798"/>
      <c r="AG279" s="472"/>
      <c r="AH279" s="113"/>
      <c r="AI279" s="67"/>
    </row>
    <row r="280" spans="1:35" ht="22.35" customHeight="1" x14ac:dyDescent="0.2">
      <c r="A280" s="2838"/>
      <c r="B280" s="2838"/>
      <c r="C280" s="789"/>
      <c r="D280" s="789"/>
      <c r="E280" s="789"/>
      <c r="F280" s="789"/>
      <c r="G280" s="789"/>
      <c r="H280" s="789"/>
      <c r="I280" s="789"/>
      <c r="J280" s="789"/>
      <c r="K280" s="789"/>
      <c r="L280" s="789"/>
      <c r="M280" s="789"/>
      <c r="N280" s="789"/>
      <c r="O280" s="789"/>
      <c r="P280" s="789"/>
      <c r="Q280" s="789"/>
      <c r="R280" s="789"/>
      <c r="S280" s="789"/>
      <c r="T280" s="789"/>
      <c r="U280" s="789"/>
      <c r="V280" s="789"/>
      <c r="W280" s="789"/>
      <c r="X280" s="789"/>
      <c r="Y280" s="789"/>
      <c r="Z280" s="789"/>
      <c r="AA280" s="789"/>
      <c r="AB280" s="789"/>
      <c r="AC280" s="789"/>
      <c r="AD280" s="789"/>
      <c r="AE280" s="789"/>
      <c r="AF280" s="789"/>
      <c r="AG280" s="471"/>
      <c r="AH280" s="113"/>
      <c r="AI280" s="67"/>
    </row>
    <row r="281" spans="1:35" ht="22.35" customHeight="1" x14ac:dyDescent="0.2">
      <c r="A281" s="2838"/>
      <c r="B281" s="2838"/>
      <c r="C281" s="789"/>
      <c r="D281" s="789"/>
      <c r="E281" s="789"/>
      <c r="F281" s="789"/>
      <c r="G281" s="789"/>
      <c r="H281" s="1091"/>
      <c r="I281" s="789"/>
      <c r="J281" s="789"/>
      <c r="K281" s="789"/>
      <c r="L281" s="789"/>
      <c r="M281" s="789"/>
      <c r="N281" s="789"/>
      <c r="O281" s="789"/>
      <c r="P281" s="789"/>
      <c r="Q281" s="789"/>
      <c r="R281" s="789"/>
      <c r="S281" s="789"/>
      <c r="T281" s="789"/>
      <c r="U281" s="789"/>
      <c r="V281" s="789"/>
      <c r="W281" s="789"/>
      <c r="X281" s="789"/>
      <c r="Y281" s="789"/>
      <c r="Z281" s="789"/>
      <c r="AA281" s="789"/>
      <c r="AB281" s="789"/>
      <c r="AC281" s="789"/>
      <c r="AD281" s="789"/>
      <c r="AE281" s="789"/>
      <c r="AF281" s="789"/>
      <c r="AG281" s="473"/>
      <c r="AH281" s="113"/>
      <c r="AI281" s="67"/>
    </row>
    <row r="282" spans="1:35" ht="22.35" customHeight="1" x14ac:dyDescent="0.2">
      <c r="A282" s="1442"/>
      <c r="B282" s="1092"/>
      <c r="C282" s="789"/>
      <c r="D282" s="789"/>
      <c r="E282" s="789"/>
      <c r="F282" s="789"/>
      <c r="G282" s="789"/>
      <c r="H282" s="789"/>
      <c r="I282" s="789"/>
      <c r="J282" s="789"/>
      <c r="K282" s="789"/>
      <c r="L282" s="789"/>
      <c r="M282" s="789"/>
      <c r="N282" s="789"/>
      <c r="O282" s="789"/>
      <c r="P282" s="789"/>
      <c r="Q282" s="789"/>
      <c r="R282" s="789"/>
      <c r="S282" s="789"/>
      <c r="T282" s="789"/>
      <c r="U282" s="789"/>
      <c r="V282" s="789"/>
      <c r="W282" s="789"/>
      <c r="X282" s="789"/>
      <c r="Y282" s="789"/>
      <c r="Z282" s="789"/>
      <c r="AA282" s="789"/>
      <c r="AB282" s="789"/>
      <c r="AC282" s="789"/>
      <c r="AD282" s="789"/>
      <c r="AE282" s="789"/>
      <c r="AF282" s="789"/>
      <c r="AG282" s="473"/>
      <c r="AH282" s="113"/>
      <c r="AI282" s="67"/>
    </row>
    <row r="283" spans="1:35" ht="22.35" customHeight="1" x14ac:dyDescent="0.2">
      <c r="A283" s="1442"/>
      <c r="B283" s="1093"/>
      <c r="C283" s="789"/>
      <c r="D283" s="789"/>
      <c r="E283" s="789"/>
      <c r="F283" s="789"/>
      <c r="G283" s="789"/>
      <c r="H283" s="789"/>
      <c r="I283" s="789"/>
      <c r="J283" s="789"/>
      <c r="K283" s="789"/>
      <c r="L283" s="789"/>
      <c r="M283" s="789"/>
      <c r="N283" s="789"/>
      <c r="O283" s="789"/>
      <c r="P283" s="789"/>
      <c r="Q283" s="789"/>
      <c r="R283" s="789"/>
      <c r="S283" s="789"/>
      <c r="T283" s="789"/>
      <c r="U283" s="789"/>
      <c r="V283" s="789"/>
      <c r="W283" s="789"/>
      <c r="X283" s="789"/>
      <c r="Y283" s="789"/>
      <c r="Z283" s="789"/>
      <c r="AA283" s="789"/>
      <c r="AB283" s="789"/>
      <c r="AC283" s="789"/>
      <c r="AD283" s="789"/>
      <c r="AE283" s="789"/>
      <c r="AF283" s="789"/>
      <c r="AG283" s="473"/>
      <c r="AH283" s="113"/>
      <c r="AI283" s="67"/>
    </row>
    <row r="284" spans="1:35" ht="22.35" customHeight="1" x14ac:dyDescent="0.2">
      <c r="A284" s="68"/>
      <c r="B284" s="74"/>
      <c r="C284" s="66"/>
      <c r="D284" s="66"/>
      <c r="E284" s="66"/>
      <c r="F284" s="66"/>
      <c r="G284" s="66"/>
      <c r="H284" s="66"/>
      <c r="I284" s="66"/>
      <c r="J284" s="66"/>
      <c r="L284" s="66"/>
      <c r="M284" s="66"/>
      <c r="N284" s="66"/>
      <c r="O284" s="66"/>
      <c r="P284" s="48"/>
      <c r="Q284" s="48"/>
      <c r="R284" s="48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7"/>
      <c r="AI284" s="67"/>
    </row>
    <row r="288" spans="1:35" ht="21" customHeight="1" thickBot="1" x14ac:dyDescent="0.25">
      <c r="A288" s="104" t="s">
        <v>354</v>
      </c>
    </row>
    <row r="289" spans="1:35" ht="21" customHeight="1" x14ac:dyDescent="0.2">
      <c r="B289" s="3112" t="s">
        <v>324</v>
      </c>
      <c r="C289" s="2994"/>
      <c r="D289" s="3038" t="s">
        <v>97</v>
      </c>
      <c r="E289" s="2850"/>
      <c r="F289" s="2987"/>
      <c r="G289" s="2994"/>
      <c r="H289" s="3038" t="s">
        <v>98</v>
      </c>
      <c r="I289" s="2850"/>
      <c r="J289" s="2987"/>
      <c r="K289" s="2994"/>
      <c r="L289" s="3038" t="s">
        <v>99</v>
      </c>
      <c r="M289" s="2850"/>
      <c r="N289" s="2987"/>
      <c r="O289" s="2994"/>
      <c r="P289" s="3038" t="s">
        <v>100</v>
      </c>
      <c r="Q289" s="2850"/>
      <c r="R289" s="2987"/>
      <c r="S289" s="2994"/>
      <c r="T289" s="3038" t="s">
        <v>101</v>
      </c>
      <c r="U289" s="2850"/>
      <c r="V289" s="2987"/>
      <c r="W289" s="2994"/>
      <c r="X289" s="3038" t="s">
        <v>102</v>
      </c>
      <c r="Y289" s="2850"/>
      <c r="Z289" s="2987"/>
      <c r="AA289" s="2994"/>
      <c r="AB289" s="3038" t="s">
        <v>103</v>
      </c>
      <c r="AC289" s="2850"/>
      <c r="AD289" s="2850"/>
      <c r="AE289" s="3041" t="s">
        <v>104</v>
      </c>
      <c r="AF289" s="2850"/>
      <c r="AG289" s="2850"/>
      <c r="AH289" s="2850"/>
      <c r="AI289" s="2851"/>
    </row>
    <row r="290" spans="1:35" ht="21" customHeight="1" x14ac:dyDescent="0.2">
      <c r="B290" s="3113"/>
      <c r="C290" s="2144" t="s">
        <v>355</v>
      </c>
      <c r="D290" s="2136"/>
      <c r="E290" s="2145"/>
      <c r="F290" s="2146"/>
      <c r="G290" s="2144" t="s">
        <v>355</v>
      </c>
      <c r="H290" s="2136"/>
      <c r="I290" s="2145"/>
      <c r="J290" s="2146"/>
      <c r="K290" s="2144" t="s">
        <v>355</v>
      </c>
      <c r="L290" s="2136"/>
      <c r="M290" s="2145"/>
      <c r="N290" s="2146"/>
      <c r="O290" s="2144" t="s">
        <v>355</v>
      </c>
      <c r="P290" s="2147"/>
      <c r="Q290" s="2145"/>
      <c r="R290" s="2146"/>
      <c r="S290" s="2148" t="s">
        <v>356</v>
      </c>
      <c r="T290" s="2136"/>
      <c r="U290" s="2145"/>
      <c r="V290" s="2146"/>
      <c r="W290" s="2138"/>
      <c r="X290" s="2136"/>
      <c r="Y290" s="2082"/>
      <c r="Z290" s="2137"/>
      <c r="AA290" s="2138"/>
      <c r="AB290" s="2136"/>
      <c r="AC290" s="2082"/>
      <c r="AD290" s="2082"/>
      <c r="AE290" s="2139"/>
      <c r="AF290" s="2082"/>
      <c r="AG290" s="2165"/>
      <c r="AH290" s="2165"/>
      <c r="AI290" s="2133"/>
    </row>
    <row r="291" spans="1:35" ht="21" customHeight="1" x14ac:dyDescent="0.2">
      <c r="A291" s="70"/>
      <c r="B291" s="2725"/>
      <c r="C291" s="3093" t="s">
        <v>238</v>
      </c>
      <c r="D291" s="2726"/>
      <c r="E291" s="2145"/>
      <c r="F291" s="2146"/>
      <c r="G291" s="3093" t="s">
        <v>238</v>
      </c>
      <c r="H291" s="2136"/>
      <c r="I291" s="2145"/>
      <c r="J291" s="2146"/>
      <c r="K291" s="3093" t="s">
        <v>238</v>
      </c>
      <c r="L291" s="2136"/>
      <c r="M291" s="2145"/>
      <c r="N291" s="2146"/>
      <c r="O291" s="3093" t="s">
        <v>238</v>
      </c>
      <c r="P291" s="2136"/>
      <c r="Q291" s="2145"/>
      <c r="R291" s="2146"/>
      <c r="S291" s="2144" t="s">
        <v>357</v>
      </c>
      <c r="T291" s="2136"/>
      <c r="U291" s="2145"/>
      <c r="V291" s="2146"/>
      <c r="W291" s="2138"/>
      <c r="X291" s="2136"/>
      <c r="Y291" s="2082"/>
      <c r="Z291" s="2137"/>
      <c r="AA291" s="2138"/>
      <c r="AB291" s="2136"/>
      <c r="AC291" s="2082"/>
      <c r="AD291" s="2082"/>
      <c r="AE291" s="2139"/>
      <c r="AF291" s="2082"/>
      <c r="AG291" s="2165"/>
      <c r="AH291" s="2165"/>
      <c r="AI291" s="2133"/>
    </row>
    <row r="292" spans="1:35" ht="21" customHeight="1" x14ac:dyDescent="0.2">
      <c r="B292" s="2725"/>
      <c r="C292" s="3093" t="s">
        <v>241</v>
      </c>
      <c r="D292" s="2726"/>
      <c r="E292" s="2145"/>
      <c r="F292" s="2146"/>
      <c r="G292" s="3093" t="s">
        <v>241</v>
      </c>
      <c r="H292" s="2136"/>
      <c r="I292" s="2145"/>
      <c r="J292" s="2146"/>
      <c r="K292" s="3093" t="s">
        <v>241</v>
      </c>
      <c r="L292" s="2136"/>
      <c r="M292" s="2145"/>
      <c r="N292" s="2146"/>
      <c r="O292" s="3093" t="s">
        <v>241</v>
      </c>
      <c r="P292" s="2136"/>
      <c r="Q292" s="2145"/>
      <c r="R292" s="2146"/>
      <c r="S292" s="3093" t="s">
        <v>236</v>
      </c>
      <c r="T292" s="2136"/>
      <c r="U292" s="2145"/>
      <c r="V292" s="2146"/>
      <c r="W292" s="2138"/>
      <c r="X292" s="2136"/>
      <c r="Y292" s="2082"/>
      <c r="Z292" s="2137"/>
      <c r="AA292" s="2138"/>
      <c r="AB292" s="2136"/>
      <c r="AC292" s="2082"/>
      <c r="AD292" s="2082"/>
      <c r="AE292" s="2139"/>
      <c r="AF292" s="2082"/>
      <c r="AG292" s="2165"/>
      <c r="AH292" s="2165"/>
      <c r="AI292" s="2133"/>
    </row>
    <row r="293" spans="1:35" ht="21" customHeight="1" x14ac:dyDescent="0.2">
      <c r="B293" s="2725"/>
      <c r="C293" s="2919"/>
      <c r="D293" s="2920"/>
      <c r="E293" s="2082"/>
      <c r="F293" s="2137"/>
      <c r="G293" s="2919"/>
      <c r="H293" s="2920"/>
      <c r="I293" s="2082"/>
      <c r="J293" s="2137"/>
      <c r="K293" s="2919"/>
      <c r="L293" s="2920"/>
      <c r="M293" s="2082"/>
      <c r="N293" s="2137"/>
      <c r="O293" s="2919"/>
      <c r="P293" s="2920"/>
      <c r="Q293" s="2082"/>
      <c r="R293" s="2137"/>
      <c r="S293" s="2919"/>
      <c r="T293" s="2920"/>
      <c r="U293" s="2082"/>
      <c r="V293" s="2137"/>
      <c r="W293" s="2138"/>
      <c r="X293" s="2136"/>
      <c r="Y293" s="2082"/>
      <c r="Z293" s="2137"/>
      <c r="AA293" s="2138"/>
      <c r="AB293" s="2136"/>
      <c r="AC293" s="2082"/>
      <c r="AD293" s="2082"/>
      <c r="AE293" s="2139"/>
      <c r="AF293" s="2082"/>
      <c r="AG293" s="2165"/>
      <c r="AH293" s="2165"/>
      <c r="AI293" s="2133"/>
    </row>
    <row r="294" spans="1:35" ht="21" customHeight="1" x14ac:dyDescent="0.2">
      <c r="B294" s="2725"/>
      <c r="C294" s="3044"/>
      <c r="D294" s="2920"/>
      <c r="E294" s="2082"/>
      <c r="F294" s="2137"/>
      <c r="G294" s="2136"/>
      <c r="H294" s="2136"/>
      <c r="I294" s="2082"/>
      <c r="J294" s="2137"/>
      <c r="K294" s="2136"/>
      <c r="L294" s="2136"/>
      <c r="M294" s="2082"/>
      <c r="N294" s="2137"/>
      <c r="O294" s="2136"/>
      <c r="P294" s="2136"/>
      <c r="Q294" s="2082"/>
      <c r="R294" s="2137"/>
      <c r="S294" s="2136"/>
      <c r="T294" s="2136"/>
      <c r="U294" s="2082"/>
      <c r="V294" s="2137"/>
      <c r="W294" s="2138"/>
      <c r="X294" s="2136"/>
      <c r="Y294" s="2082"/>
      <c r="Z294" s="2137"/>
      <c r="AA294" s="2138"/>
      <c r="AB294" s="2136"/>
      <c r="AC294" s="2082"/>
      <c r="AD294" s="2082"/>
      <c r="AE294" s="2139"/>
      <c r="AF294" s="2082"/>
      <c r="AG294" s="2165"/>
      <c r="AH294" s="2165"/>
      <c r="AI294" s="2133"/>
    </row>
    <row r="295" spans="1:35" ht="21" customHeight="1" x14ac:dyDescent="0.2">
      <c r="B295" s="2725" t="s">
        <v>210</v>
      </c>
      <c r="C295" s="3044" t="s">
        <v>358</v>
      </c>
      <c r="D295" s="2726"/>
      <c r="E295" s="2145"/>
      <c r="F295" s="2146"/>
      <c r="G295" s="3044" t="s">
        <v>358</v>
      </c>
      <c r="H295" s="2726"/>
      <c r="I295" s="2145"/>
      <c r="J295" s="2146"/>
      <c r="K295" s="3044" t="s">
        <v>358</v>
      </c>
      <c r="L295" s="2726"/>
      <c r="M295" s="2145"/>
      <c r="N295" s="2146"/>
      <c r="O295" s="3044" t="s">
        <v>358</v>
      </c>
      <c r="P295" s="2726"/>
      <c r="Q295" s="2145"/>
      <c r="R295" s="2146"/>
      <c r="S295" s="2136" t="s">
        <v>359</v>
      </c>
      <c r="T295" s="2136"/>
      <c r="U295" s="2145"/>
      <c r="V295" s="2146"/>
      <c r="W295" s="2138"/>
      <c r="X295" s="2136"/>
      <c r="Y295" s="2082"/>
      <c r="Z295" s="2137"/>
      <c r="AA295" s="2138"/>
      <c r="AB295" s="2136"/>
      <c r="AC295" s="2082"/>
      <c r="AD295" s="2082"/>
      <c r="AE295" s="2139"/>
      <c r="AF295" s="2082"/>
      <c r="AG295" s="2165"/>
      <c r="AH295" s="2165"/>
      <c r="AI295" s="2133"/>
    </row>
    <row r="296" spans="1:35" ht="21" customHeight="1" x14ac:dyDescent="0.2">
      <c r="B296" s="2725" t="s">
        <v>214</v>
      </c>
      <c r="C296" s="3044" t="s">
        <v>360</v>
      </c>
      <c r="D296" s="2726"/>
      <c r="E296" s="2145"/>
      <c r="F296" s="2146"/>
      <c r="G296" s="3044" t="s">
        <v>360</v>
      </c>
      <c r="H296" s="2726"/>
      <c r="I296" s="2145"/>
      <c r="J296" s="2146"/>
      <c r="K296" s="3044" t="s">
        <v>360</v>
      </c>
      <c r="L296" s="2726"/>
      <c r="M296" s="2145"/>
      <c r="N296" s="2146"/>
      <c r="O296" s="3044" t="s">
        <v>360</v>
      </c>
      <c r="P296" s="2726"/>
      <c r="Q296" s="2145"/>
      <c r="R296" s="2146"/>
      <c r="S296" s="2136" t="s">
        <v>361</v>
      </c>
      <c r="T296" s="2136"/>
      <c r="U296" s="2145"/>
      <c r="V296" s="2146"/>
      <c r="W296" s="2138"/>
      <c r="X296" s="2136"/>
      <c r="Y296" s="2082"/>
      <c r="Z296" s="2137"/>
      <c r="AA296" s="2138"/>
      <c r="AB296" s="2136"/>
      <c r="AC296" s="2082"/>
      <c r="AD296" s="2082"/>
      <c r="AE296" s="2139"/>
      <c r="AF296" s="2082"/>
      <c r="AG296" s="2165"/>
      <c r="AH296" s="2165"/>
      <c r="AI296" s="2133"/>
    </row>
    <row r="297" spans="1:35" ht="21" customHeight="1" thickBot="1" x14ac:dyDescent="0.25">
      <c r="B297" s="2727" t="s">
        <v>221</v>
      </c>
      <c r="C297" s="3057" t="s">
        <v>362</v>
      </c>
      <c r="D297" s="2728"/>
      <c r="E297" s="206"/>
      <c r="F297" s="207"/>
      <c r="G297" s="3057" t="s">
        <v>362</v>
      </c>
      <c r="H297" s="2728"/>
      <c r="I297" s="206"/>
      <c r="J297" s="207"/>
      <c r="K297" s="3057" t="s">
        <v>362</v>
      </c>
      <c r="L297" s="2728"/>
      <c r="M297" s="206"/>
      <c r="N297" s="207"/>
      <c r="O297" s="3057" t="s">
        <v>362</v>
      </c>
      <c r="P297" s="2728"/>
      <c r="Q297" s="206"/>
      <c r="R297" s="207"/>
      <c r="S297" s="150" t="s">
        <v>363</v>
      </c>
      <c r="T297" s="150"/>
      <c r="U297" s="206"/>
      <c r="V297" s="207"/>
      <c r="W297" s="201"/>
      <c r="X297" s="150"/>
      <c r="Y297" s="202"/>
      <c r="Z297" s="203"/>
      <c r="AA297" s="204"/>
      <c r="AB297" s="150"/>
      <c r="AC297" s="202"/>
      <c r="AD297" s="202"/>
      <c r="AE297" s="205"/>
      <c r="AF297" s="202"/>
      <c r="AG297" s="200"/>
      <c r="AH297" s="200"/>
      <c r="AI297" s="147"/>
    </row>
    <row r="298" spans="1:35" ht="21" customHeight="1" x14ac:dyDescent="0.2">
      <c r="B298" s="37"/>
      <c r="C298" s="42"/>
      <c r="D298" s="5"/>
      <c r="G298" s="42"/>
      <c r="H298" s="5"/>
      <c r="K298" s="42"/>
      <c r="L298" s="5"/>
      <c r="O298" s="42"/>
      <c r="P298" s="5"/>
      <c r="S298" s="42"/>
      <c r="T298" s="42"/>
      <c r="X298" s="42"/>
      <c r="AB298" s="42"/>
      <c r="AE298" s="42"/>
    </row>
    <row r="299" spans="1:35" ht="21" customHeight="1" x14ac:dyDescent="0.2">
      <c r="A299" s="3114" t="s">
        <v>364</v>
      </c>
    </row>
    <row r="300" spans="1:35" ht="21" customHeight="1" thickBot="1" x14ac:dyDescent="0.25">
      <c r="A300" s="3033"/>
      <c r="B300" s="2875" t="s">
        <v>29</v>
      </c>
      <c r="C300" s="2968">
        <v>1</v>
      </c>
      <c r="D300" s="2825">
        <v>2</v>
      </c>
      <c r="E300" s="2825">
        <v>3</v>
      </c>
      <c r="F300" s="2825">
        <v>4</v>
      </c>
      <c r="G300" s="2825">
        <v>5</v>
      </c>
      <c r="H300" s="2968">
        <v>6</v>
      </c>
      <c r="I300" s="2968">
        <v>7</v>
      </c>
      <c r="J300" s="2825">
        <v>8</v>
      </c>
      <c r="K300" s="2825">
        <v>9</v>
      </c>
      <c r="L300" s="2825">
        <v>10</v>
      </c>
      <c r="M300" s="2825">
        <v>11</v>
      </c>
      <c r="N300" s="2825">
        <v>12</v>
      </c>
      <c r="O300" s="2968">
        <v>13</v>
      </c>
      <c r="P300" s="2968">
        <v>14</v>
      </c>
      <c r="Q300" s="2825">
        <v>15</v>
      </c>
      <c r="R300" s="2825">
        <v>16</v>
      </c>
      <c r="S300" s="2825">
        <v>17</v>
      </c>
      <c r="T300" s="2825">
        <v>18</v>
      </c>
      <c r="U300" s="2825">
        <v>19</v>
      </c>
      <c r="V300" s="2968">
        <v>20</v>
      </c>
      <c r="W300" s="2968">
        <v>21</v>
      </c>
      <c r="X300" s="2825">
        <v>22</v>
      </c>
      <c r="Y300" s="2825">
        <v>23</v>
      </c>
      <c r="Z300" s="2825">
        <v>24</v>
      </c>
      <c r="AA300" s="2825">
        <v>25</v>
      </c>
      <c r="AB300" s="2825">
        <v>26</v>
      </c>
      <c r="AC300" s="2968">
        <v>27</v>
      </c>
      <c r="AD300" s="2968">
        <v>28</v>
      </c>
      <c r="AE300" s="2825">
        <v>29</v>
      </c>
      <c r="AF300" s="2825">
        <v>30</v>
      </c>
      <c r="AG300" s="2969">
        <v>31</v>
      </c>
      <c r="AH300" s="111"/>
      <c r="AI300" s="112"/>
    </row>
    <row r="301" spans="1:35" ht="21" customHeight="1" x14ac:dyDescent="0.2">
      <c r="A301" s="3115">
        <v>3702</v>
      </c>
      <c r="B301" s="3006" t="s">
        <v>365</v>
      </c>
      <c r="C301" s="2835"/>
      <c r="D301" s="2835" t="s">
        <v>32</v>
      </c>
      <c r="E301" s="2835" t="s">
        <v>32</v>
      </c>
      <c r="F301" s="2835" t="s">
        <v>32</v>
      </c>
      <c r="G301" s="2835" t="s">
        <v>32</v>
      </c>
      <c r="H301" s="2835"/>
      <c r="I301" s="2835"/>
      <c r="J301" s="2835" t="s">
        <v>32</v>
      </c>
      <c r="K301" s="2835" t="s">
        <v>32</v>
      </c>
      <c r="L301" s="2835" t="s">
        <v>32</v>
      </c>
      <c r="M301" s="2835" t="s">
        <v>32</v>
      </c>
      <c r="N301" s="2835" t="s">
        <v>32</v>
      </c>
      <c r="O301" s="2835"/>
      <c r="P301" s="2835"/>
      <c r="Q301" s="2835" t="s">
        <v>32</v>
      </c>
      <c r="R301" s="2835" t="s">
        <v>32</v>
      </c>
      <c r="S301" s="2835" t="s">
        <v>32</v>
      </c>
      <c r="T301" s="2835" t="s">
        <v>32</v>
      </c>
      <c r="U301" s="2835" t="s">
        <v>32</v>
      </c>
      <c r="V301" s="2835"/>
      <c r="W301" s="2835"/>
      <c r="X301" s="2835" t="s">
        <v>32</v>
      </c>
      <c r="Y301" s="2835" t="s">
        <v>32</v>
      </c>
      <c r="Z301" s="2835" t="s">
        <v>32</v>
      </c>
      <c r="AA301" s="2835" t="s">
        <v>32</v>
      </c>
      <c r="AB301" s="2835" t="s">
        <v>32</v>
      </c>
      <c r="AC301" s="2835"/>
      <c r="AD301" s="2835"/>
      <c r="AE301" s="2835" t="s">
        <v>32</v>
      </c>
      <c r="AF301" s="2835" t="s">
        <v>32</v>
      </c>
      <c r="AG301" s="2960" t="s">
        <v>32</v>
      </c>
      <c r="AH301" s="116"/>
      <c r="AI301" s="117"/>
    </row>
    <row r="302" spans="1:35" ht="21" customHeight="1" x14ac:dyDescent="0.2">
      <c r="A302" s="2806"/>
      <c r="B302" s="2786"/>
      <c r="C302" s="2811"/>
      <c r="D302" s="2811" t="s">
        <v>32</v>
      </c>
      <c r="E302" s="2811" t="s">
        <v>32</v>
      </c>
      <c r="F302" s="2811" t="s">
        <v>32</v>
      </c>
      <c r="G302" s="2811" t="s">
        <v>32</v>
      </c>
      <c r="H302" s="2811"/>
      <c r="I302" s="2811"/>
      <c r="J302" s="2811" t="s">
        <v>32</v>
      </c>
      <c r="K302" s="2811" t="s">
        <v>32</v>
      </c>
      <c r="L302" s="2811" t="s">
        <v>32</v>
      </c>
      <c r="M302" s="2811" t="s">
        <v>32</v>
      </c>
      <c r="N302" s="2811" t="s">
        <v>32</v>
      </c>
      <c r="O302" s="2811"/>
      <c r="P302" s="2811"/>
      <c r="Q302" s="2811" t="s">
        <v>32</v>
      </c>
      <c r="R302" s="2811" t="s">
        <v>32</v>
      </c>
      <c r="S302" s="2811" t="s">
        <v>32</v>
      </c>
      <c r="T302" s="2811" t="s">
        <v>32</v>
      </c>
      <c r="U302" s="2811" t="s">
        <v>32</v>
      </c>
      <c r="V302" s="2811"/>
      <c r="W302" s="2811"/>
      <c r="X302" s="2811" t="s">
        <v>32</v>
      </c>
      <c r="Y302" s="2811" t="s">
        <v>32</v>
      </c>
      <c r="Z302" s="2811" t="s">
        <v>32</v>
      </c>
      <c r="AA302" s="2811" t="s">
        <v>32</v>
      </c>
      <c r="AB302" s="2811" t="s">
        <v>32</v>
      </c>
      <c r="AC302" s="2811"/>
      <c r="AD302" s="2811"/>
      <c r="AE302" s="2811" t="s">
        <v>32</v>
      </c>
      <c r="AF302" s="2811" t="s">
        <v>32</v>
      </c>
      <c r="AG302" s="2885" t="s">
        <v>32</v>
      </c>
      <c r="AH302" s="116"/>
      <c r="AI302" s="117"/>
    </row>
    <row r="303" spans="1:35" ht="21" customHeight="1" x14ac:dyDescent="0.2">
      <c r="A303" s="2730"/>
      <c r="B303" s="3009"/>
      <c r="C303" s="2811"/>
      <c r="D303" s="2811" t="s">
        <v>32</v>
      </c>
      <c r="E303" s="2811" t="s">
        <v>32</v>
      </c>
      <c r="F303" s="2811" t="s">
        <v>32</v>
      </c>
      <c r="G303" s="2811" t="s">
        <v>32</v>
      </c>
      <c r="H303" s="2811"/>
      <c r="I303" s="2811"/>
      <c r="J303" s="2811" t="s">
        <v>32</v>
      </c>
      <c r="K303" s="2811" t="s">
        <v>32</v>
      </c>
      <c r="L303" s="2811" t="s">
        <v>32</v>
      </c>
      <c r="M303" s="2811" t="s">
        <v>32</v>
      </c>
      <c r="N303" s="2811" t="s">
        <v>32</v>
      </c>
      <c r="O303" s="2811"/>
      <c r="P303" s="2811"/>
      <c r="Q303" s="2811" t="s">
        <v>32</v>
      </c>
      <c r="R303" s="2811" t="s">
        <v>32</v>
      </c>
      <c r="S303" s="2811" t="s">
        <v>32</v>
      </c>
      <c r="T303" s="2811" t="s">
        <v>32</v>
      </c>
      <c r="U303" s="2811" t="s">
        <v>32</v>
      </c>
      <c r="V303" s="2811"/>
      <c r="W303" s="2811"/>
      <c r="X303" s="2811" t="s">
        <v>32</v>
      </c>
      <c r="Y303" s="2811" t="s">
        <v>32</v>
      </c>
      <c r="Z303" s="2811" t="s">
        <v>32</v>
      </c>
      <c r="AA303" s="2811" t="s">
        <v>32</v>
      </c>
      <c r="AB303" s="2811" t="s">
        <v>32</v>
      </c>
      <c r="AC303" s="2811"/>
      <c r="AD303" s="2811"/>
      <c r="AE303" s="2811" t="s">
        <v>32</v>
      </c>
      <c r="AF303" s="2811" t="s">
        <v>32</v>
      </c>
      <c r="AG303" s="2885" t="s">
        <v>32</v>
      </c>
      <c r="AH303" s="116"/>
      <c r="AI303" s="117"/>
    </row>
    <row r="304" spans="1:35" ht="21" customHeight="1" x14ac:dyDescent="0.2">
      <c r="A304" s="2731"/>
      <c r="B304" s="2732"/>
      <c r="C304" s="2811"/>
      <c r="D304" s="2811"/>
      <c r="E304" s="2811"/>
      <c r="F304" s="2811"/>
      <c r="G304" s="2811"/>
      <c r="H304" s="2811"/>
      <c r="I304" s="2811"/>
      <c r="J304" s="2811"/>
      <c r="K304" s="2811"/>
      <c r="L304" s="2811"/>
      <c r="M304" s="2811"/>
      <c r="N304" s="2811"/>
      <c r="O304" s="2811"/>
      <c r="P304" s="2811"/>
      <c r="Q304" s="2811"/>
      <c r="R304" s="2811"/>
      <c r="S304" s="2811"/>
      <c r="T304" s="2811"/>
      <c r="U304" s="2811"/>
      <c r="V304" s="2811"/>
      <c r="W304" s="2811"/>
      <c r="X304" s="2811"/>
      <c r="Y304" s="2811"/>
      <c r="Z304" s="2811"/>
      <c r="AA304" s="2811"/>
      <c r="AB304" s="2811"/>
      <c r="AC304" s="2811"/>
      <c r="AD304" s="2811"/>
      <c r="AE304" s="2811"/>
      <c r="AF304" s="2811"/>
      <c r="AG304" s="2885"/>
      <c r="AH304" s="116"/>
      <c r="AI304" s="117"/>
    </row>
    <row r="305" spans="1:36" ht="21" customHeight="1" x14ac:dyDescent="0.2">
      <c r="A305" s="2733"/>
      <c r="B305" s="2734" t="s">
        <v>366</v>
      </c>
      <c r="C305" s="2804"/>
      <c r="D305" s="2804"/>
      <c r="E305" s="2804"/>
      <c r="F305" s="2804"/>
      <c r="G305" s="2804"/>
      <c r="H305" s="2804"/>
      <c r="I305" s="2804"/>
      <c r="J305" s="2804"/>
      <c r="K305" s="2804"/>
      <c r="L305" s="2804"/>
      <c r="M305" s="2804"/>
      <c r="N305" s="2804"/>
      <c r="O305" s="2804"/>
      <c r="P305" s="2804"/>
      <c r="Q305" s="2804"/>
      <c r="R305" s="2804"/>
      <c r="S305" s="2804"/>
      <c r="T305" s="2804"/>
      <c r="U305" s="2804"/>
      <c r="V305" s="2804"/>
      <c r="W305" s="2804"/>
      <c r="X305" s="2804"/>
      <c r="Y305" s="2804"/>
      <c r="Z305" s="2804"/>
      <c r="AA305" s="2804"/>
      <c r="AB305" s="2804"/>
      <c r="AC305" s="2804"/>
      <c r="AD305" s="2804"/>
      <c r="AE305" s="2804"/>
      <c r="AF305" s="2804"/>
      <c r="AG305" s="2805"/>
      <c r="AH305" s="114"/>
      <c r="AI305" s="115"/>
    </row>
    <row r="306" spans="1:36" ht="21" customHeight="1" x14ac:dyDescent="0.2">
      <c r="A306" s="2730">
        <v>3702</v>
      </c>
      <c r="B306" s="2807" t="s">
        <v>367</v>
      </c>
      <c r="C306" s="2816"/>
      <c r="D306" s="3070" t="s">
        <v>368</v>
      </c>
      <c r="E306" s="3070" t="s">
        <v>368</v>
      </c>
      <c r="F306" s="3070" t="s">
        <v>368</v>
      </c>
      <c r="G306" s="3070" t="s">
        <v>368</v>
      </c>
      <c r="H306" s="2892"/>
      <c r="I306" s="2816"/>
      <c r="J306" s="3070" t="s">
        <v>368</v>
      </c>
      <c r="K306" s="2892" t="s">
        <v>368</v>
      </c>
      <c r="L306" s="2892" t="s">
        <v>368</v>
      </c>
      <c r="M306" s="2892" t="s">
        <v>368</v>
      </c>
      <c r="N306" s="2892" t="s">
        <v>368</v>
      </c>
      <c r="O306" s="2892"/>
      <c r="P306" s="2816"/>
      <c r="Q306" s="2816" t="s">
        <v>368</v>
      </c>
      <c r="R306" s="2892" t="s">
        <v>368</v>
      </c>
      <c r="S306" s="2892" t="s">
        <v>368</v>
      </c>
      <c r="T306" s="2892" t="s">
        <v>368</v>
      </c>
      <c r="U306" s="2892" t="s">
        <v>368</v>
      </c>
      <c r="V306" s="2892"/>
      <c r="W306" s="2816"/>
      <c r="X306" s="2816" t="s">
        <v>368</v>
      </c>
      <c r="Y306" s="2892" t="s">
        <v>368</v>
      </c>
      <c r="Z306" s="2892" t="s">
        <v>368</v>
      </c>
      <c r="AA306" s="2892" t="s">
        <v>368</v>
      </c>
      <c r="AB306" s="2892" t="s">
        <v>368</v>
      </c>
      <c r="AC306" s="2892"/>
      <c r="AD306" s="2816"/>
      <c r="AE306" s="2816" t="s">
        <v>368</v>
      </c>
      <c r="AF306" s="2892" t="s">
        <v>368</v>
      </c>
      <c r="AG306" s="2895" t="s">
        <v>368</v>
      </c>
      <c r="AH306" s="116"/>
      <c r="AI306" s="117"/>
    </row>
    <row r="307" spans="1:36" ht="21" customHeight="1" x14ac:dyDescent="0.2">
      <c r="A307" s="2730"/>
      <c r="B307" s="2807" t="s">
        <v>369</v>
      </c>
      <c r="C307" s="2892"/>
      <c r="D307" s="2892" t="s">
        <v>370</v>
      </c>
      <c r="E307" s="2892" t="s">
        <v>370</v>
      </c>
      <c r="F307" s="2892" t="s">
        <v>370</v>
      </c>
      <c r="G307" s="2892" t="s">
        <v>370</v>
      </c>
      <c r="H307" s="2892"/>
      <c r="I307" s="2892"/>
      <c r="J307" s="2892" t="s">
        <v>370</v>
      </c>
      <c r="K307" s="2892" t="s">
        <v>370</v>
      </c>
      <c r="L307" s="2892" t="s">
        <v>370</v>
      </c>
      <c r="M307" s="2892" t="s">
        <v>370</v>
      </c>
      <c r="N307" s="2892" t="s">
        <v>370</v>
      </c>
      <c r="O307" s="2892"/>
      <c r="P307" s="2892"/>
      <c r="Q307" s="2892" t="s">
        <v>370</v>
      </c>
      <c r="R307" s="2892" t="s">
        <v>370</v>
      </c>
      <c r="S307" s="2892" t="s">
        <v>370</v>
      </c>
      <c r="T307" s="2892" t="s">
        <v>370</v>
      </c>
      <c r="U307" s="2892" t="s">
        <v>370</v>
      </c>
      <c r="V307" s="2892"/>
      <c r="W307" s="2892"/>
      <c r="X307" s="2892" t="s">
        <v>370</v>
      </c>
      <c r="Y307" s="2892" t="s">
        <v>370</v>
      </c>
      <c r="Z307" s="2892" t="s">
        <v>370</v>
      </c>
      <c r="AA307" s="2892" t="s">
        <v>370</v>
      </c>
      <c r="AB307" s="2892" t="s">
        <v>370</v>
      </c>
      <c r="AC307" s="2892"/>
      <c r="AD307" s="2892"/>
      <c r="AE307" s="2892" t="s">
        <v>370</v>
      </c>
      <c r="AF307" s="2892" t="s">
        <v>370</v>
      </c>
      <c r="AG307" s="2895" t="s">
        <v>370</v>
      </c>
      <c r="AH307" s="116"/>
      <c r="AI307" s="117"/>
    </row>
    <row r="308" spans="1:36" ht="21" customHeight="1" thickBot="1" x14ac:dyDescent="0.25">
      <c r="A308" s="2737"/>
      <c r="B308" s="2904" t="s">
        <v>371</v>
      </c>
      <c r="C308" s="2897"/>
      <c r="D308" s="2887" t="s">
        <v>372</v>
      </c>
      <c r="E308" s="2887" t="s">
        <v>372</v>
      </c>
      <c r="F308" s="2887" t="s">
        <v>372</v>
      </c>
      <c r="G308" s="2887" t="s">
        <v>372</v>
      </c>
      <c r="H308" s="2887"/>
      <c r="I308" s="2897"/>
      <c r="J308" s="2897" t="s">
        <v>372</v>
      </c>
      <c r="K308" s="2887" t="s">
        <v>372</v>
      </c>
      <c r="L308" s="2887" t="s">
        <v>372</v>
      </c>
      <c r="M308" s="2887" t="s">
        <v>372</v>
      </c>
      <c r="N308" s="2887" t="s">
        <v>372</v>
      </c>
      <c r="O308" s="2887"/>
      <c r="P308" s="2897"/>
      <c r="Q308" s="2897" t="s">
        <v>372</v>
      </c>
      <c r="R308" s="2887" t="s">
        <v>372</v>
      </c>
      <c r="S308" s="2887" t="s">
        <v>372</v>
      </c>
      <c r="T308" s="2887" t="s">
        <v>372</v>
      </c>
      <c r="U308" s="2887" t="s">
        <v>372</v>
      </c>
      <c r="V308" s="2887"/>
      <c r="W308" s="2897"/>
      <c r="X308" s="2897" t="s">
        <v>372</v>
      </c>
      <c r="Y308" s="2887" t="s">
        <v>372</v>
      </c>
      <c r="Z308" s="2887" t="s">
        <v>372</v>
      </c>
      <c r="AA308" s="2887" t="s">
        <v>372</v>
      </c>
      <c r="AB308" s="2887" t="s">
        <v>372</v>
      </c>
      <c r="AC308" s="2887"/>
      <c r="AD308" s="2897"/>
      <c r="AE308" s="2897" t="s">
        <v>372</v>
      </c>
      <c r="AF308" s="2887" t="s">
        <v>372</v>
      </c>
      <c r="AG308" s="2889" t="s">
        <v>372</v>
      </c>
      <c r="AH308" s="116"/>
      <c r="AI308" s="117"/>
    </row>
    <row r="309" spans="1:36" ht="21" customHeight="1" x14ac:dyDescent="0.2"/>
    <row r="310" spans="1:36" ht="24" customHeight="1" x14ac:dyDescent="0.2"/>
    <row r="311" spans="1:36" ht="25.5" customHeight="1" thickBot="1" x14ac:dyDescent="0.25">
      <c r="A311" s="104" t="s">
        <v>373</v>
      </c>
    </row>
    <row r="312" spans="1:36" ht="21" customHeight="1" x14ac:dyDescent="0.2">
      <c r="A312" s="1"/>
      <c r="B312" s="3112" t="s">
        <v>324</v>
      </c>
      <c r="C312" s="2994"/>
      <c r="D312" s="3038" t="s">
        <v>97</v>
      </c>
      <c r="E312" s="2850"/>
      <c r="F312" s="2987"/>
      <c r="G312" s="2994"/>
      <c r="H312" s="3038" t="s">
        <v>98</v>
      </c>
      <c r="I312" s="2850"/>
      <c r="J312" s="2987"/>
      <c r="K312" s="2994"/>
      <c r="L312" s="3038" t="s">
        <v>99</v>
      </c>
      <c r="M312" s="2850"/>
      <c r="N312" s="2987"/>
      <c r="O312" s="2994"/>
      <c r="P312" s="3038" t="s">
        <v>100</v>
      </c>
      <c r="Q312" s="2850"/>
      <c r="R312" s="2987"/>
      <c r="S312" s="2994"/>
      <c r="T312" s="3038" t="s">
        <v>101</v>
      </c>
      <c r="U312" s="2850"/>
      <c r="V312" s="2987"/>
      <c r="W312" s="2994"/>
      <c r="X312" s="3038" t="s">
        <v>102</v>
      </c>
      <c r="Y312" s="2850"/>
      <c r="Z312" s="2987"/>
      <c r="AA312" s="2994"/>
      <c r="AB312" s="3038" t="s">
        <v>103</v>
      </c>
      <c r="AC312" s="2850"/>
      <c r="AD312" s="2850"/>
      <c r="AE312" s="3041" t="s">
        <v>104</v>
      </c>
      <c r="AF312" s="2850"/>
      <c r="AG312" s="2850"/>
      <c r="AH312" s="2850"/>
      <c r="AI312" s="2851"/>
    </row>
    <row r="313" spans="1:36" ht="21" customHeight="1" x14ac:dyDescent="0.2">
      <c r="A313" s="1"/>
      <c r="B313" s="3113"/>
      <c r="C313" s="2081"/>
      <c r="D313" s="2136"/>
      <c r="E313" s="2165"/>
      <c r="F313" s="2154"/>
      <c r="G313" s="2081"/>
      <c r="H313" s="2136"/>
      <c r="I313" s="2165"/>
      <c r="J313" s="2154"/>
      <c r="K313" s="2081"/>
      <c r="L313" s="2136"/>
      <c r="M313" s="2165"/>
      <c r="N313" s="2154"/>
      <c r="O313" s="2081"/>
      <c r="P313" s="2136"/>
      <c r="Q313" s="2165"/>
      <c r="R313" s="2154"/>
      <c r="S313" s="2081"/>
      <c r="T313" s="2136"/>
      <c r="U313" s="2165"/>
      <c r="V313" s="2154"/>
      <c r="W313" s="2081"/>
      <c r="X313" s="2136"/>
      <c r="Y313" s="2165"/>
      <c r="Z313" s="2154"/>
      <c r="AA313" s="2081"/>
      <c r="AB313" s="2136"/>
      <c r="AC313" s="2165"/>
      <c r="AD313" s="2165"/>
      <c r="AE313" s="2139"/>
      <c r="AF313" s="2165"/>
      <c r="AG313" s="2165"/>
      <c r="AH313" s="2165"/>
      <c r="AI313" s="2133"/>
    </row>
    <row r="314" spans="1:36" ht="21" customHeight="1" x14ac:dyDescent="0.2">
      <c r="A314" s="70"/>
      <c r="B314" s="2725"/>
      <c r="C314" s="2919"/>
      <c r="D314" s="2775"/>
      <c r="E314" s="2775"/>
      <c r="F314" s="3046"/>
      <c r="G314" s="2919"/>
      <c r="H314" s="2775"/>
      <c r="I314" s="2775"/>
      <c r="J314" s="3046"/>
      <c r="K314" s="2919"/>
      <c r="L314" s="2775"/>
      <c r="M314" s="2775"/>
      <c r="N314" s="3046"/>
      <c r="O314" s="2919"/>
      <c r="P314" s="2775"/>
      <c r="Q314" s="2775"/>
      <c r="R314" s="3046"/>
      <c r="S314" s="2919"/>
      <c r="T314" s="2775"/>
      <c r="U314" s="2775"/>
      <c r="V314" s="3046"/>
      <c r="W314" s="2919"/>
      <c r="X314" s="2775"/>
      <c r="Y314" s="2775"/>
      <c r="Z314" s="3046"/>
      <c r="AA314" s="3044"/>
      <c r="AB314" s="2775"/>
      <c r="AC314" s="2775"/>
      <c r="AD314" s="2920"/>
      <c r="AE314" s="2738"/>
      <c r="AF314" s="2775"/>
      <c r="AG314" s="2775"/>
      <c r="AH314" s="2920"/>
      <c r="AI314" s="2998"/>
    </row>
    <row r="315" spans="1:36" ht="21" customHeight="1" thickBot="1" x14ac:dyDescent="0.25">
      <c r="A315" s="1"/>
      <c r="B315" s="3056"/>
      <c r="C315" s="3057"/>
      <c r="D315" s="2866"/>
      <c r="E315" s="2866"/>
      <c r="F315" s="3078"/>
      <c r="G315" s="3057"/>
      <c r="H315" s="2866"/>
      <c r="I315" s="2866"/>
      <c r="J315" s="3078"/>
      <c r="K315" s="3057"/>
      <c r="L315" s="2866"/>
      <c r="M315" s="2866"/>
      <c r="N315" s="3078"/>
      <c r="O315" s="3057"/>
      <c r="P315" s="2866"/>
      <c r="Q315" s="2866"/>
      <c r="R315" s="3078"/>
      <c r="S315" s="3057"/>
      <c r="T315" s="2866"/>
      <c r="U315" s="2866"/>
      <c r="V315" s="3078"/>
      <c r="W315" s="3076"/>
      <c r="X315" s="2866"/>
      <c r="Y315" s="2866"/>
      <c r="Z315" s="3078"/>
      <c r="AA315" s="3076"/>
      <c r="AB315" s="2866"/>
      <c r="AC315" s="2866"/>
      <c r="AD315" s="3064"/>
      <c r="AE315" s="3076"/>
      <c r="AF315" s="2866"/>
      <c r="AG315" s="2866"/>
      <c r="AH315" s="3064"/>
      <c r="AI315" s="2873"/>
    </row>
    <row r="316" spans="1:36" ht="21" customHeight="1" x14ac:dyDescent="0.2">
      <c r="A316" s="1"/>
      <c r="B316" s="5"/>
      <c r="C316" s="42"/>
      <c r="F316" s="46"/>
      <c r="G316" s="42"/>
      <c r="J316" s="46"/>
      <c r="K316" s="42"/>
      <c r="N316" s="46"/>
      <c r="O316" s="42"/>
      <c r="R316" s="46"/>
      <c r="S316" s="42"/>
      <c r="V316" s="46"/>
      <c r="W316" s="46"/>
      <c r="Z316" s="46"/>
      <c r="AA316" s="46"/>
      <c r="AD316" s="46"/>
      <c r="AE316" s="46"/>
      <c r="AH316" s="46"/>
    </row>
    <row r="317" spans="1:36" ht="33" customHeight="1" x14ac:dyDescent="0.2">
      <c r="A317" s="104" t="s">
        <v>374</v>
      </c>
      <c r="B317" s="5"/>
      <c r="C317" s="42"/>
      <c r="F317" s="46"/>
      <c r="G317" s="42"/>
      <c r="J317" s="46"/>
      <c r="K317" s="42"/>
      <c r="N317" s="46"/>
      <c r="O317" s="42"/>
      <c r="R317" s="46"/>
      <c r="S317" s="42"/>
      <c r="V317" s="46"/>
      <c r="W317" s="46"/>
      <c r="Z317" s="46"/>
      <c r="AA317" s="46"/>
      <c r="AD317" s="46"/>
      <c r="AE317" s="46"/>
      <c r="AH317" s="210"/>
      <c r="AI317" s="124"/>
      <c r="AJ317" s="124"/>
    </row>
    <row r="318" spans="1:36" ht="21" customHeight="1" thickBot="1" x14ac:dyDescent="0.25">
      <c r="A318" s="3033" t="s">
        <v>28</v>
      </c>
      <c r="B318" s="2875" t="s">
        <v>29</v>
      </c>
      <c r="C318" s="2968">
        <v>1</v>
      </c>
      <c r="D318" s="2825">
        <v>2</v>
      </c>
      <c r="E318" s="2825">
        <v>3</v>
      </c>
      <c r="F318" s="2825">
        <v>4</v>
      </c>
      <c r="G318" s="2825">
        <v>5</v>
      </c>
      <c r="H318" s="2968">
        <v>6</v>
      </c>
      <c r="I318" s="2968">
        <v>7</v>
      </c>
      <c r="J318" s="2825">
        <v>8</v>
      </c>
      <c r="K318" s="2825">
        <v>9</v>
      </c>
      <c r="L318" s="2825">
        <v>10</v>
      </c>
      <c r="M318" s="2825">
        <v>11</v>
      </c>
      <c r="N318" s="2825">
        <v>12</v>
      </c>
      <c r="O318" s="2968">
        <v>13</v>
      </c>
      <c r="P318" s="2968">
        <v>14</v>
      </c>
      <c r="Q318" s="2825">
        <v>15</v>
      </c>
      <c r="R318" s="2825">
        <v>16</v>
      </c>
      <c r="S318" s="2825">
        <v>17</v>
      </c>
      <c r="T318" s="2825">
        <v>18</v>
      </c>
      <c r="U318" s="2825">
        <v>19</v>
      </c>
      <c r="V318" s="2968">
        <v>20</v>
      </c>
      <c r="W318" s="2968">
        <v>21</v>
      </c>
      <c r="X318" s="2825">
        <v>22</v>
      </c>
      <c r="Y318" s="2825">
        <v>23</v>
      </c>
      <c r="Z318" s="2825">
        <v>24</v>
      </c>
      <c r="AA318" s="2825">
        <v>25</v>
      </c>
      <c r="AB318" s="2825">
        <v>26</v>
      </c>
      <c r="AC318" s="2968">
        <v>27</v>
      </c>
      <c r="AD318" s="2968">
        <v>28</v>
      </c>
      <c r="AE318" s="2825">
        <v>29</v>
      </c>
      <c r="AF318" s="2825">
        <v>30</v>
      </c>
      <c r="AG318" s="2969">
        <v>31</v>
      </c>
      <c r="AH318" s="211"/>
      <c r="AI318" s="212"/>
      <c r="AJ318" s="124"/>
    </row>
    <row r="319" spans="1:36" ht="21" customHeight="1" x14ac:dyDescent="0.2">
      <c r="A319" s="3116"/>
      <c r="B319" s="3117" t="s">
        <v>375</v>
      </c>
      <c r="C319" s="2846"/>
      <c r="D319" s="2846" t="s">
        <v>32</v>
      </c>
      <c r="E319" s="2846" t="s">
        <v>32</v>
      </c>
      <c r="F319" s="2846" t="s">
        <v>32</v>
      </c>
      <c r="G319" s="2846" t="s">
        <v>32</v>
      </c>
      <c r="H319" s="2846"/>
      <c r="I319" s="2846"/>
      <c r="J319" s="2846" t="s">
        <v>32</v>
      </c>
      <c r="K319" s="2846" t="s">
        <v>32</v>
      </c>
      <c r="L319" s="2846" t="s">
        <v>32</v>
      </c>
      <c r="M319" s="2846" t="s">
        <v>32</v>
      </c>
      <c r="N319" s="2846" t="s">
        <v>32</v>
      </c>
      <c r="O319" s="2846"/>
      <c r="P319" s="2846"/>
      <c r="Q319" s="2846" t="s">
        <v>32</v>
      </c>
      <c r="R319" s="2846" t="s">
        <v>32</v>
      </c>
      <c r="S319" s="2846" t="s">
        <v>32</v>
      </c>
      <c r="T319" s="2846" t="s">
        <v>32</v>
      </c>
      <c r="U319" s="2846" t="s">
        <v>32</v>
      </c>
      <c r="V319" s="2846"/>
      <c r="W319" s="2846"/>
      <c r="X319" s="2846" t="s">
        <v>32</v>
      </c>
      <c r="Y319" s="2846" t="s">
        <v>32</v>
      </c>
      <c r="Z319" s="2846" t="s">
        <v>32</v>
      </c>
      <c r="AA319" s="2846" t="s">
        <v>32</v>
      </c>
      <c r="AB319" s="2846" t="s">
        <v>32</v>
      </c>
      <c r="AC319" s="2846"/>
      <c r="AD319" s="2846"/>
      <c r="AE319" s="2846" t="s">
        <v>32</v>
      </c>
      <c r="AF319" s="2846" t="s">
        <v>32</v>
      </c>
      <c r="AG319" s="2349" t="s">
        <v>32</v>
      </c>
      <c r="AH319" s="213"/>
      <c r="AI319" s="214"/>
      <c r="AJ319" s="124"/>
    </row>
    <row r="320" spans="1:36" ht="21" customHeight="1" x14ac:dyDescent="0.2">
      <c r="A320" s="1107"/>
      <c r="B320" s="870" t="s">
        <v>376</v>
      </c>
      <c r="C320" s="789"/>
      <c r="D320" s="789" t="s">
        <v>32</v>
      </c>
      <c r="E320" s="789" t="s">
        <v>32</v>
      </c>
      <c r="F320" s="789" t="s">
        <v>32</v>
      </c>
      <c r="G320" s="789" t="s">
        <v>32</v>
      </c>
      <c r="H320" s="789"/>
      <c r="I320" s="789"/>
      <c r="J320" s="789" t="s">
        <v>32</v>
      </c>
      <c r="K320" s="789" t="s">
        <v>32</v>
      </c>
      <c r="L320" s="789" t="s">
        <v>32</v>
      </c>
      <c r="M320" s="789" t="s">
        <v>32</v>
      </c>
      <c r="N320" s="789" t="s">
        <v>32</v>
      </c>
      <c r="O320" s="789"/>
      <c r="P320" s="789"/>
      <c r="Q320" s="789" t="s">
        <v>32</v>
      </c>
      <c r="R320" s="789" t="s">
        <v>32</v>
      </c>
      <c r="S320" s="789" t="s">
        <v>32</v>
      </c>
      <c r="T320" s="789" t="s">
        <v>32</v>
      </c>
      <c r="U320" s="789" t="s">
        <v>32</v>
      </c>
      <c r="V320" s="789"/>
      <c r="W320" s="789"/>
      <c r="X320" s="789" t="s">
        <v>32</v>
      </c>
      <c r="Y320" s="789" t="s">
        <v>32</v>
      </c>
      <c r="Z320" s="789" t="s">
        <v>32</v>
      </c>
      <c r="AA320" s="789" t="s">
        <v>32</v>
      </c>
      <c r="AB320" s="789" t="s">
        <v>32</v>
      </c>
      <c r="AC320" s="789"/>
      <c r="AD320" s="789"/>
      <c r="AE320" s="789" t="s">
        <v>32</v>
      </c>
      <c r="AF320" s="789" t="s">
        <v>32</v>
      </c>
      <c r="AG320" s="975" t="s">
        <v>32</v>
      </c>
      <c r="AH320" s="213"/>
      <c r="AI320" s="214"/>
      <c r="AJ320" s="124"/>
    </row>
    <row r="321" spans="1:36" ht="21" customHeight="1" x14ac:dyDescent="0.2">
      <c r="A321" s="1442"/>
      <c r="B321" s="870" t="s">
        <v>377</v>
      </c>
      <c r="C321" s="789"/>
      <c r="D321" s="789" t="s">
        <v>32</v>
      </c>
      <c r="E321" s="789" t="s">
        <v>32</v>
      </c>
      <c r="F321" s="789" t="s">
        <v>32</v>
      </c>
      <c r="G321" s="789" t="s">
        <v>32</v>
      </c>
      <c r="H321" s="789"/>
      <c r="I321" s="789"/>
      <c r="J321" s="789" t="s">
        <v>32</v>
      </c>
      <c r="K321" s="789" t="s">
        <v>32</v>
      </c>
      <c r="L321" s="789" t="s">
        <v>32</v>
      </c>
      <c r="M321" s="789" t="s">
        <v>32</v>
      </c>
      <c r="N321" s="789" t="s">
        <v>32</v>
      </c>
      <c r="O321" s="789"/>
      <c r="P321" s="789"/>
      <c r="Q321" s="789" t="s">
        <v>32</v>
      </c>
      <c r="R321" s="789" t="s">
        <v>32</v>
      </c>
      <c r="S321" s="789" t="s">
        <v>32</v>
      </c>
      <c r="T321" s="789" t="s">
        <v>32</v>
      </c>
      <c r="U321" s="789" t="s">
        <v>32</v>
      </c>
      <c r="V321" s="789"/>
      <c r="W321" s="789"/>
      <c r="X321" s="789" t="s">
        <v>32</v>
      </c>
      <c r="Y321" s="789" t="s">
        <v>32</v>
      </c>
      <c r="Z321" s="789" t="s">
        <v>32</v>
      </c>
      <c r="AA321" s="789" t="s">
        <v>32</v>
      </c>
      <c r="AB321" s="789" t="s">
        <v>32</v>
      </c>
      <c r="AC321" s="789"/>
      <c r="AD321" s="789"/>
      <c r="AE321" s="789" t="s">
        <v>32</v>
      </c>
      <c r="AF321" s="789" t="s">
        <v>32</v>
      </c>
      <c r="AG321" s="975" t="s">
        <v>32</v>
      </c>
      <c r="AH321" s="213"/>
      <c r="AI321" s="214"/>
      <c r="AJ321" s="124"/>
    </row>
    <row r="322" spans="1:36" ht="21" customHeight="1" x14ac:dyDescent="0.2">
      <c r="A322" s="1442"/>
      <c r="B322" s="870" t="s">
        <v>378</v>
      </c>
      <c r="C322" s="789"/>
      <c r="D322" s="789" t="s">
        <v>32</v>
      </c>
      <c r="E322" s="789" t="s">
        <v>32</v>
      </c>
      <c r="F322" s="789" t="s">
        <v>32</v>
      </c>
      <c r="G322" s="789" t="s">
        <v>32</v>
      </c>
      <c r="H322" s="789"/>
      <c r="I322" s="789"/>
      <c r="J322" s="789" t="s">
        <v>32</v>
      </c>
      <c r="K322" s="789" t="s">
        <v>32</v>
      </c>
      <c r="L322" s="789" t="s">
        <v>32</v>
      </c>
      <c r="M322" s="789" t="s">
        <v>32</v>
      </c>
      <c r="N322" s="789" t="s">
        <v>32</v>
      </c>
      <c r="O322" s="789"/>
      <c r="P322" s="789"/>
      <c r="Q322" s="789" t="s">
        <v>32</v>
      </c>
      <c r="R322" s="789" t="s">
        <v>32</v>
      </c>
      <c r="S322" s="789" t="s">
        <v>32</v>
      </c>
      <c r="T322" s="789" t="s">
        <v>32</v>
      </c>
      <c r="U322" s="789" t="s">
        <v>32</v>
      </c>
      <c r="V322" s="789"/>
      <c r="W322" s="789"/>
      <c r="X322" s="789" t="s">
        <v>32</v>
      </c>
      <c r="Y322" s="789" t="s">
        <v>32</v>
      </c>
      <c r="Z322" s="789" t="s">
        <v>32</v>
      </c>
      <c r="AA322" s="789" t="s">
        <v>32</v>
      </c>
      <c r="AB322" s="789" t="s">
        <v>32</v>
      </c>
      <c r="AC322" s="789"/>
      <c r="AD322" s="789"/>
      <c r="AE322" s="789" t="s">
        <v>32</v>
      </c>
      <c r="AF322" s="789" t="s">
        <v>32</v>
      </c>
      <c r="AG322" s="975" t="s">
        <v>32</v>
      </c>
      <c r="AH322" s="213"/>
      <c r="AI322" s="214"/>
      <c r="AJ322" s="124"/>
    </row>
    <row r="323" spans="1:36" ht="21" customHeight="1" x14ac:dyDescent="0.2">
      <c r="A323" s="1442"/>
      <c r="B323" s="870" t="s">
        <v>379</v>
      </c>
      <c r="C323" s="789"/>
      <c r="D323" s="789" t="s">
        <v>32</v>
      </c>
      <c r="E323" s="789" t="s">
        <v>32</v>
      </c>
      <c r="F323" s="789" t="s">
        <v>32</v>
      </c>
      <c r="G323" s="789" t="s">
        <v>32</v>
      </c>
      <c r="H323" s="789"/>
      <c r="I323" s="789"/>
      <c r="J323" s="789" t="s">
        <v>32</v>
      </c>
      <c r="K323" s="789" t="s">
        <v>32</v>
      </c>
      <c r="L323" s="789" t="s">
        <v>32</v>
      </c>
      <c r="M323" s="789" t="s">
        <v>32</v>
      </c>
      <c r="N323" s="789" t="s">
        <v>32</v>
      </c>
      <c r="O323" s="789"/>
      <c r="P323" s="789"/>
      <c r="Q323" s="789" t="s">
        <v>32</v>
      </c>
      <c r="R323" s="789" t="s">
        <v>32</v>
      </c>
      <c r="S323" s="789" t="s">
        <v>32</v>
      </c>
      <c r="T323" s="789" t="s">
        <v>32</v>
      </c>
      <c r="U323" s="789" t="s">
        <v>32</v>
      </c>
      <c r="V323" s="789"/>
      <c r="W323" s="789"/>
      <c r="X323" s="789" t="s">
        <v>32</v>
      </c>
      <c r="Y323" s="789" t="s">
        <v>32</v>
      </c>
      <c r="Z323" s="789" t="s">
        <v>32</v>
      </c>
      <c r="AA323" s="789" t="s">
        <v>32</v>
      </c>
      <c r="AB323" s="789" t="s">
        <v>32</v>
      </c>
      <c r="AC323" s="789"/>
      <c r="AD323" s="789"/>
      <c r="AE323" s="789" t="s">
        <v>32</v>
      </c>
      <c r="AF323" s="789" t="s">
        <v>32</v>
      </c>
      <c r="AG323" s="975" t="s">
        <v>32</v>
      </c>
      <c r="AH323" s="213"/>
      <c r="AI323" s="214"/>
      <c r="AJ323" s="124"/>
    </row>
    <row r="324" spans="1:36" ht="21" customHeight="1" x14ac:dyDescent="0.2">
      <c r="A324" s="1442"/>
      <c r="B324" s="870" t="s">
        <v>380</v>
      </c>
      <c r="C324" s="789"/>
      <c r="D324" s="789" t="s">
        <v>32</v>
      </c>
      <c r="E324" s="789" t="s">
        <v>32</v>
      </c>
      <c r="F324" s="789" t="s">
        <v>32</v>
      </c>
      <c r="G324" s="789" t="s">
        <v>32</v>
      </c>
      <c r="H324" s="789"/>
      <c r="I324" s="789"/>
      <c r="J324" s="789" t="s">
        <v>32</v>
      </c>
      <c r="K324" s="789" t="s">
        <v>32</v>
      </c>
      <c r="L324" s="789" t="s">
        <v>32</v>
      </c>
      <c r="M324" s="789" t="s">
        <v>32</v>
      </c>
      <c r="N324" s="789" t="s">
        <v>32</v>
      </c>
      <c r="O324" s="789"/>
      <c r="P324" s="789"/>
      <c r="Q324" s="789" t="s">
        <v>32</v>
      </c>
      <c r="R324" s="789" t="s">
        <v>32</v>
      </c>
      <c r="S324" s="789" t="s">
        <v>32</v>
      </c>
      <c r="T324" s="789" t="s">
        <v>32</v>
      </c>
      <c r="U324" s="789" t="s">
        <v>32</v>
      </c>
      <c r="V324" s="789"/>
      <c r="W324" s="789"/>
      <c r="X324" s="789" t="s">
        <v>32</v>
      </c>
      <c r="Y324" s="789" t="s">
        <v>32</v>
      </c>
      <c r="Z324" s="789" t="s">
        <v>32</v>
      </c>
      <c r="AA324" s="789" t="s">
        <v>32</v>
      </c>
      <c r="AB324" s="789" t="s">
        <v>32</v>
      </c>
      <c r="AC324" s="789"/>
      <c r="AD324" s="789"/>
      <c r="AE324" s="789" t="s">
        <v>32</v>
      </c>
      <c r="AF324" s="789" t="s">
        <v>32</v>
      </c>
      <c r="AG324" s="975" t="s">
        <v>32</v>
      </c>
      <c r="AH324" s="213"/>
      <c r="AI324" s="214"/>
      <c r="AJ324" s="124"/>
    </row>
    <row r="325" spans="1:36" ht="21" customHeight="1" x14ac:dyDescent="0.2">
      <c r="A325" s="1442"/>
      <c r="B325" s="870" t="s">
        <v>381</v>
      </c>
      <c r="C325" s="789"/>
      <c r="D325" s="789" t="s">
        <v>32</v>
      </c>
      <c r="E325" s="789" t="s">
        <v>32</v>
      </c>
      <c r="F325" s="789" t="s">
        <v>32</v>
      </c>
      <c r="G325" s="789" t="s">
        <v>32</v>
      </c>
      <c r="H325" s="789"/>
      <c r="I325" s="789"/>
      <c r="J325" s="789" t="s">
        <v>32</v>
      </c>
      <c r="K325" s="789" t="s">
        <v>32</v>
      </c>
      <c r="L325" s="789" t="s">
        <v>32</v>
      </c>
      <c r="M325" s="789" t="s">
        <v>32</v>
      </c>
      <c r="N325" s="789" t="s">
        <v>32</v>
      </c>
      <c r="O325" s="789"/>
      <c r="P325" s="789"/>
      <c r="Q325" s="789" t="s">
        <v>32</v>
      </c>
      <c r="R325" s="789" t="s">
        <v>32</v>
      </c>
      <c r="S325" s="789" t="s">
        <v>32</v>
      </c>
      <c r="T325" s="789" t="s">
        <v>32</v>
      </c>
      <c r="U325" s="789" t="s">
        <v>32</v>
      </c>
      <c r="V325" s="789"/>
      <c r="W325" s="789"/>
      <c r="X325" s="789" t="s">
        <v>32</v>
      </c>
      <c r="Y325" s="789" t="s">
        <v>32</v>
      </c>
      <c r="Z325" s="789" t="s">
        <v>32</v>
      </c>
      <c r="AA325" s="789" t="s">
        <v>32</v>
      </c>
      <c r="AB325" s="789" t="s">
        <v>32</v>
      </c>
      <c r="AC325" s="789"/>
      <c r="AD325" s="789"/>
      <c r="AE325" s="789" t="s">
        <v>32</v>
      </c>
      <c r="AF325" s="789" t="s">
        <v>32</v>
      </c>
      <c r="AG325" s="975" t="s">
        <v>32</v>
      </c>
      <c r="AH325" s="213"/>
      <c r="AI325" s="214"/>
      <c r="AJ325" s="124"/>
    </row>
    <row r="326" spans="1:36" ht="21" customHeight="1" x14ac:dyDescent="0.2">
      <c r="A326" s="1442"/>
      <c r="B326" s="870" t="s">
        <v>382</v>
      </c>
      <c r="C326" s="789"/>
      <c r="D326" s="789" t="s">
        <v>32</v>
      </c>
      <c r="E326" s="789" t="s">
        <v>32</v>
      </c>
      <c r="F326" s="789" t="s">
        <v>32</v>
      </c>
      <c r="G326" s="789" t="s">
        <v>32</v>
      </c>
      <c r="H326" s="789"/>
      <c r="I326" s="789"/>
      <c r="J326" s="789" t="s">
        <v>32</v>
      </c>
      <c r="K326" s="789" t="s">
        <v>32</v>
      </c>
      <c r="L326" s="789" t="s">
        <v>32</v>
      </c>
      <c r="M326" s="789" t="s">
        <v>32</v>
      </c>
      <c r="N326" s="789" t="s">
        <v>32</v>
      </c>
      <c r="O326" s="789"/>
      <c r="P326" s="789"/>
      <c r="Q326" s="789" t="s">
        <v>32</v>
      </c>
      <c r="R326" s="789" t="s">
        <v>32</v>
      </c>
      <c r="S326" s="789" t="s">
        <v>32</v>
      </c>
      <c r="T326" s="789" t="s">
        <v>32</v>
      </c>
      <c r="U326" s="789" t="s">
        <v>32</v>
      </c>
      <c r="V326" s="789"/>
      <c r="W326" s="789"/>
      <c r="X326" s="789" t="s">
        <v>32</v>
      </c>
      <c r="Y326" s="789" t="s">
        <v>32</v>
      </c>
      <c r="Z326" s="789" t="s">
        <v>32</v>
      </c>
      <c r="AA326" s="789" t="s">
        <v>32</v>
      </c>
      <c r="AB326" s="789" t="s">
        <v>32</v>
      </c>
      <c r="AC326" s="789"/>
      <c r="AD326" s="789"/>
      <c r="AE326" s="789" t="s">
        <v>32</v>
      </c>
      <c r="AF326" s="789" t="s">
        <v>32</v>
      </c>
      <c r="AG326" s="975" t="s">
        <v>32</v>
      </c>
      <c r="AH326" s="213"/>
      <c r="AI326" s="214"/>
      <c r="AJ326" s="124"/>
    </row>
    <row r="327" spans="1:36" ht="21" customHeight="1" x14ac:dyDescent="0.2">
      <c r="A327" s="1442"/>
      <c r="B327" s="870" t="s">
        <v>383</v>
      </c>
      <c r="C327" s="789"/>
      <c r="D327" s="789" t="s">
        <v>32</v>
      </c>
      <c r="E327" s="789" t="s">
        <v>32</v>
      </c>
      <c r="F327" s="789" t="s">
        <v>32</v>
      </c>
      <c r="G327" s="789" t="s">
        <v>32</v>
      </c>
      <c r="H327" s="789"/>
      <c r="I327" s="789"/>
      <c r="J327" s="789" t="s">
        <v>32</v>
      </c>
      <c r="K327" s="789" t="s">
        <v>32</v>
      </c>
      <c r="L327" s="789" t="s">
        <v>32</v>
      </c>
      <c r="M327" s="789" t="s">
        <v>32</v>
      </c>
      <c r="N327" s="789" t="s">
        <v>32</v>
      </c>
      <c r="O327" s="789"/>
      <c r="P327" s="789"/>
      <c r="Q327" s="789" t="s">
        <v>32</v>
      </c>
      <c r="R327" s="789" t="s">
        <v>32</v>
      </c>
      <c r="S327" s="789" t="s">
        <v>32</v>
      </c>
      <c r="T327" s="789" t="s">
        <v>32</v>
      </c>
      <c r="U327" s="789" t="s">
        <v>32</v>
      </c>
      <c r="V327" s="789"/>
      <c r="W327" s="789"/>
      <c r="X327" s="789" t="s">
        <v>32</v>
      </c>
      <c r="Y327" s="789" t="s">
        <v>32</v>
      </c>
      <c r="Z327" s="789" t="s">
        <v>32</v>
      </c>
      <c r="AA327" s="789" t="s">
        <v>32</v>
      </c>
      <c r="AB327" s="789" t="s">
        <v>32</v>
      </c>
      <c r="AC327" s="789"/>
      <c r="AD327" s="789"/>
      <c r="AE327" s="789" t="s">
        <v>32</v>
      </c>
      <c r="AF327" s="789" t="s">
        <v>32</v>
      </c>
      <c r="AG327" s="975" t="s">
        <v>32</v>
      </c>
      <c r="AH327" s="213"/>
      <c r="AI327" s="214"/>
      <c r="AJ327" s="124"/>
    </row>
    <row r="328" spans="1:36" ht="21" customHeight="1" x14ac:dyDescent="0.2">
      <c r="A328" s="1442"/>
      <c r="B328" s="870" t="s">
        <v>384</v>
      </c>
      <c r="C328" s="789"/>
      <c r="D328" s="789" t="s">
        <v>32</v>
      </c>
      <c r="E328" s="1447" t="s">
        <v>32</v>
      </c>
      <c r="F328" s="789" t="s">
        <v>32</v>
      </c>
      <c r="G328" s="789" t="s">
        <v>32</v>
      </c>
      <c r="H328" s="789"/>
      <c r="I328" s="789"/>
      <c r="J328" s="789" t="s">
        <v>32</v>
      </c>
      <c r="K328" s="789" t="s">
        <v>32</v>
      </c>
      <c r="L328" s="1447" t="s">
        <v>32</v>
      </c>
      <c r="M328" s="789" t="s">
        <v>32</v>
      </c>
      <c r="N328" s="789" t="s">
        <v>32</v>
      </c>
      <c r="O328" s="789"/>
      <c r="P328" s="789"/>
      <c r="Q328" s="789" t="s">
        <v>32</v>
      </c>
      <c r="R328" s="789" t="s">
        <v>32</v>
      </c>
      <c r="S328" s="1447" t="s">
        <v>32</v>
      </c>
      <c r="T328" s="789" t="s">
        <v>32</v>
      </c>
      <c r="U328" s="789" t="s">
        <v>32</v>
      </c>
      <c r="V328" s="789"/>
      <c r="W328" s="789"/>
      <c r="X328" s="789" t="s">
        <v>32</v>
      </c>
      <c r="Y328" s="789" t="s">
        <v>32</v>
      </c>
      <c r="Z328" s="1447" t="s">
        <v>32</v>
      </c>
      <c r="AA328" s="789" t="s">
        <v>32</v>
      </c>
      <c r="AB328" s="789" t="s">
        <v>32</v>
      </c>
      <c r="AC328" s="789"/>
      <c r="AD328" s="789"/>
      <c r="AE328" s="789" t="s">
        <v>32</v>
      </c>
      <c r="AF328" s="789" t="s">
        <v>32</v>
      </c>
      <c r="AG328" s="3118" t="s">
        <v>32</v>
      </c>
      <c r="AH328" s="213"/>
      <c r="AI328" s="214"/>
      <c r="AJ328" s="124"/>
    </row>
    <row r="329" spans="1:36" ht="21" customHeight="1" x14ac:dyDescent="0.2">
      <c r="A329" s="474"/>
      <c r="B329" s="475" t="s">
        <v>385</v>
      </c>
      <c r="C329" s="483"/>
      <c r="D329" s="483" t="s">
        <v>32</v>
      </c>
      <c r="E329" s="483" t="s">
        <v>32</v>
      </c>
      <c r="F329" s="483" t="s">
        <v>32</v>
      </c>
      <c r="G329" s="483" t="s">
        <v>32</v>
      </c>
      <c r="H329" s="483"/>
      <c r="I329" s="483"/>
      <c r="J329" s="483" t="s">
        <v>32</v>
      </c>
      <c r="K329" s="483" t="s">
        <v>32</v>
      </c>
      <c r="L329" s="483" t="s">
        <v>32</v>
      </c>
      <c r="M329" s="483" t="s">
        <v>32</v>
      </c>
      <c r="N329" s="483" t="s">
        <v>32</v>
      </c>
      <c r="O329" s="483"/>
      <c r="P329" s="483"/>
      <c r="Q329" s="483" t="s">
        <v>32</v>
      </c>
      <c r="R329" s="483" t="s">
        <v>32</v>
      </c>
      <c r="S329" s="483" t="s">
        <v>32</v>
      </c>
      <c r="T329" s="483" t="s">
        <v>32</v>
      </c>
      <c r="U329" s="483" t="s">
        <v>32</v>
      </c>
      <c r="V329" s="483"/>
      <c r="W329" s="483"/>
      <c r="X329" s="483" t="s">
        <v>32</v>
      </c>
      <c r="Y329" s="483" t="s">
        <v>32</v>
      </c>
      <c r="Z329" s="483" t="s">
        <v>32</v>
      </c>
      <c r="AA329" s="483" t="s">
        <v>32</v>
      </c>
      <c r="AB329" s="483" t="s">
        <v>32</v>
      </c>
      <c r="AC329" s="483"/>
      <c r="AD329" s="483"/>
      <c r="AE329" s="483" t="s">
        <v>32</v>
      </c>
      <c r="AF329" s="483" t="s">
        <v>32</v>
      </c>
      <c r="AG329" s="3119" t="s">
        <v>32</v>
      </c>
      <c r="AH329" s="213"/>
      <c r="AI329" s="214"/>
      <c r="AJ329" s="124"/>
    </row>
    <row r="330" spans="1:36" ht="21" customHeight="1" x14ac:dyDescent="0.2">
      <c r="A330" s="1442"/>
      <c r="B330" s="870"/>
      <c r="C330" s="789"/>
      <c r="D330" s="1325"/>
      <c r="E330" s="789"/>
      <c r="F330" s="789"/>
      <c r="G330" s="789"/>
      <c r="H330" s="789"/>
      <c r="I330" s="789"/>
      <c r="J330" s="789"/>
      <c r="K330" s="789"/>
      <c r="L330" s="789"/>
      <c r="M330" s="789"/>
      <c r="N330" s="789"/>
      <c r="O330" s="789"/>
      <c r="P330" s="789"/>
      <c r="Q330" s="789"/>
      <c r="R330" s="789"/>
      <c r="S330" s="789"/>
      <c r="T330" s="789"/>
      <c r="U330" s="789"/>
      <c r="V330" s="789"/>
      <c r="W330" s="789"/>
      <c r="X330" s="789"/>
      <c r="Y330" s="789"/>
      <c r="Z330" s="789"/>
      <c r="AA330" s="789"/>
      <c r="AB330" s="789"/>
      <c r="AC330" s="789"/>
      <c r="AD330" s="789"/>
      <c r="AE330" s="789"/>
      <c r="AF330" s="789"/>
      <c r="AG330" s="923"/>
      <c r="AH330" s="213"/>
      <c r="AI330" s="214"/>
      <c r="AJ330" s="124"/>
    </row>
    <row r="331" spans="1:36" ht="21" customHeight="1" x14ac:dyDescent="0.2">
      <c r="A331" s="3120"/>
      <c r="B331" s="286"/>
      <c r="C331" s="3121"/>
      <c r="D331" s="3121"/>
      <c r="E331" s="3121"/>
      <c r="F331" s="3121"/>
      <c r="G331" s="3121"/>
      <c r="H331" s="3121"/>
      <c r="I331" s="3121"/>
      <c r="J331" s="3121"/>
      <c r="K331" s="3121"/>
      <c r="L331" s="3121"/>
      <c r="M331" s="3121"/>
      <c r="N331" s="3122"/>
      <c r="O331" s="3122"/>
      <c r="P331" s="3121"/>
      <c r="Q331" s="3121"/>
      <c r="R331" s="3121"/>
      <c r="S331" s="3121"/>
      <c r="T331" s="3121"/>
      <c r="U331" s="3121"/>
      <c r="V331" s="3121"/>
      <c r="W331" s="3121"/>
      <c r="X331" s="3121"/>
      <c r="Y331" s="3121"/>
      <c r="Z331" s="3121"/>
      <c r="AA331" s="3121"/>
      <c r="AB331" s="3122"/>
      <c r="AC331" s="3122"/>
      <c r="AD331" s="3121"/>
      <c r="AE331" s="3121"/>
      <c r="AF331" s="3121"/>
      <c r="AG331" s="3123"/>
      <c r="AH331" s="213"/>
      <c r="AI331" s="215"/>
      <c r="AJ331" s="124"/>
    </row>
    <row r="332" spans="1:36" ht="21" customHeight="1" thickBot="1" x14ac:dyDescent="0.25">
      <c r="A332" s="331"/>
      <c r="B332" s="2841"/>
      <c r="C332" s="2741"/>
      <c r="D332" s="2742"/>
      <c r="E332" s="2742"/>
      <c r="F332" s="2742"/>
      <c r="G332" s="2742"/>
      <c r="H332" s="2742"/>
      <c r="I332" s="2742"/>
      <c r="J332" s="2742"/>
      <c r="K332" s="2742"/>
      <c r="L332" s="2742"/>
      <c r="M332" s="2742"/>
      <c r="N332" s="2743"/>
      <c r="O332" s="2743"/>
      <c r="P332" s="2742"/>
      <c r="Q332" s="2742"/>
      <c r="R332" s="2742"/>
      <c r="S332" s="2742"/>
      <c r="T332" s="2742"/>
      <c r="U332" s="2742"/>
      <c r="V332" s="2742"/>
      <c r="W332" s="2742"/>
      <c r="X332" s="2742"/>
      <c r="Y332" s="2742"/>
      <c r="Z332" s="2742"/>
      <c r="AA332" s="2742"/>
      <c r="AB332" s="2743"/>
      <c r="AC332" s="2743"/>
      <c r="AD332" s="2742"/>
      <c r="AE332" s="2742"/>
      <c r="AF332" s="2742"/>
      <c r="AG332" s="2744"/>
      <c r="AH332" s="213"/>
      <c r="AI332" s="215"/>
      <c r="AJ332" s="124"/>
    </row>
    <row r="333" spans="1:36" x14ac:dyDescent="0.2">
      <c r="AH333" s="124"/>
      <c r="AI333" s="124"/>
      <c r="AJ333" s="124"/>
    </row>
    <row r="334" spans="1:36" x14ac:dyDescent="0.2">
      <c r="AH334" s="124"/>
      <c r="AI334" s="124"/>
      <c r="AJ334" s="124"/>
    </row>
    <row r="335" spans="1:36" x14ac:dyDescent="0.2">
      <c r="AH335" s="124"/>
      <c r="AI335" s="124"/>
      <c r="AJ335" s="124"/>
    </row>
    <row r="336" spans="1:36" x14ac:dyDescent="0.2">
      <c r="AH336" s="124"/>
      <c r="AI336" s="124"/>
      <c r="AJ336" s="124"/>
    </row>
  </sheetData>
  <protectedRanges>
    <protectedRange sqref="B171:B17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73 B175:B17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6:Z36"/>
  </mergeCells>
  <phoneticPr fontId="9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55556-E049-45C5-B842-AE64C285A56C}">
  <sheetPr codeName="Ark79"/>
  <dimension ref="A1:AO347"/>
  <sheetViews>
    <sheetView topLeftCell="B72" workbookViewId="0">
      <pane xSplit="1" topLeftCell="C1" activePane="topRight" state="frozen"/>
      <selection activeCell="B1" sqref="B1"/>
      <selection pane="topRight" activeCell="AL60" sqref="AL60"/>
    </sheetView>
  </sheetViews>
  <sheetFormatPr defaultColWidth="9.140625" defaultRowHeight="12" x14ac:dyDescent="0.2"/>
  <cols>
    <col min="1" max="1" width="5.7109375" hidden="1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2745" t="s">
        <v>2</v>
      </c>
      <c r="C2" s="2746" t="s">
        <v>3</v>
      </c>
      <c r="D2" s="2747"/>
      <c r="E2" s="2748" t="s">
        <v>4</v>
      </c>
      <c r="F2" s="2749"/>
      <c r="G2" s="2750"/>
      <c r="H2" s="2750"/>
      <c r="I2" s="2750"/>
      <c r="J2" s="2750"/>
      <c r="K2" s="2751"/>
      <c r="L2" s="2752" t="s">
        <v>5</v>
      </c>
      <c r="M2" s="2753"/>
      <c r="N2" s="2754"/>
      <c r="O2" s="2755" t="s">
        <v>6</v>
      </c>
      <c r="P2" s="2756"/>
      <c r="Q2" s="3124"/>
      <c r="R2" s="2758"/>
      <c r="S2" s="2759" t="s">
        <v>7</v>
      </c>
      <c r="T2" s="2760"/>
      <c r="U2" s="2761"/>
      <c r="V2" s="2760"/>
      <c r="W2" s="3125" t="s">
        <v>8</v>
      </c>
      <c r="X2" s="3126"/>
      <c r="Y2" s="2764"/>
      <c r="Z2" s="106" t="s">
        <v>9</v>
      </c>
      <c r="AA2" s="2765"/>
      <c r="AB2" s="2766"/>
      <c r="AC2" s="2767"/>
      <c r="AD2" s="2768" t="s">
        <v>10</v>
      </c>
      <c r="AE2" s="2769"/>
      <c r="AF2" s="2769"/>
      <c r="AG2" s="2770"/>
    </row>
    <row r="3" spans="1:38" ht="13.35" customHeight="1" x14ac:dyDescent="0.2">
      <c r="A3" s="1"/>
      <c r="B3" s="2771" t="s">
        <v>11</v>
      </c>
      <c r="C3" s="2772" t="s">
        <v>12</v>
      </c>
      <c r="D3" s="2773"/>
      <c r="E3" s="2160"/>
      <c r="F3" s="2161"/>
      <c r="G3" s="2161"/>
      <c r="H3" s="2162" t="s">
        <v>13</v>
      </c>
      <c r="I3" s="2163"/>
      <c r="J3" s="2163"/>
      <c r="K3" s="2164"/>
      <c r="L3" s="2774" t="s">
        <v>14</v>
      </c>
      <c r="M3" s="2775"/>
      <c r="N3" s="2776"/>
      <c r="O3" s="2163"/>
      <c r="P3" s="2163"/>
      <c r="Q3" s="2163"/>
      <c r="R3" s="2163"/>
      <c r="S3" s="2165"/>
      <c r="T3" s="3127" t="s">
        <v>15</v>
      </c>
      <c r="U3" s="2167"/>
      <c r="V3" s="2168"/>
      <c r="W3" s="2169"/>
      <c r="X3" s="3128"/>
      <c r="Y3" s="2162" t="s">
        <v>16</v>
      </c>
      <c r="Z3" s="2775"/>
      <c r="AA3" s="2775"/>
      <c r="AB3" s="2777"/>
      <c r="AC3" s="2778"/>
      <c r="AD3" s="2779" t="s">
        <v>17</v>
      </c>
      <c r="AE3" s="2780"/>
      <c r="AF3" s="2780"/>
      <c r="AG3" s="2781"/>
    </row>
    <row r="4" spans="1:38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22.35" customHeight="1" x14ac:dyDescent="0.2">
      <c r="A5" s="104" t="s">
        <v>19</v>
      </c>
      <c r="B5" s="1"/>
      <c r="C5" s="2782"/>
      <c r="D5" s="2783" t="s">
        <v>97</v>
      </c>
      <c r="E5" s="2784"/>
      <c r="F5" s="2782"/>
      <c r="G5" s="2783" t="s">
        <v>98</v>
      </c>
      <c r="H5" s="2784"/>
      <c r="I5" s="2782"/>
      <c r="J5" s="2783" t="s">
        <v>99</v>
      </c>
      <c r="K5" s="2784"/>
      <c r="L5" s="2782"/>
      <c r="M5" s="2783" t="s">
        <v>100</v>
      </c>
      <c r="N5" s="2784"/>
      <c r="O5" s="2782"/>
      <c r="P5" s="2783" t="s">
        <v>101</v>
      </c>
      <c r="Q5" s="2784"/>
      <c r="R5" s="2782"/>
      <c r="S5" s="2783" t="s">
        <v>102</v>
      </c>
      <c r="T5" s="2785"/>
      <c r="U5" s="2786"/>
      <c r="V5" s="2787" t="s">
        <v>103</v>
      </c>
      <c r="W5" s="2785"/>
    </row>
    <row r="6" spans="1:38" ht="22.35" customHeight="1" x14ac:dyDescent="0.2">
      <c r="A6" s="3129"/>
      <c r="B6" s="3130" t="s">
        <v>463</v>
      </c>
      <c r="C6" s="3131" t="s">
        <v>491</v>
      </c>
      <c r="D6" s="2790"/>
      <c r="E6" s="3132"/>
      <c r="F6" s="3133" t="s">
        <v>491</v>
      </c>
      <c r="G6" s="2793"/>
      <c r="H6" s="2793"/>
      <c r="I6" s="3131" t="s">
        <v>492</v>
      </c>
      <c r="J6" s="2793"/>
      <c r="K6" s="3132"/>
      <c r="L6" s="3133" t="s">
        <v>492</v>
      </c>
      <c r="M6" s="2793"/>
      <c r="N6" s="3132"/>
      <c r="O6" s="3133" t="s">
        <v>493</v>
      </c>
      <c r="P6" s="2793"/>
      <c r="Q6" s="3132"/>
      <c r="R6" s="2793"/>
      <c r="S6" s="2793"/>
      <c r="T6" s="2793"/>
      <c r="U6" s="3130"/>
      <c r="V6" s="2793"/>
      <c r="W6" s="3132"/>
      <c r="X6" s="2793"/>
      <c r="Y6" s="2793"/>
      <c r="Z6" s="2793"/>
      <c r="AA6" s="2793"/>
      <c r="AB6" s="2794"/>
      <c r="AC6" s="3132"/>
      <c r="AD6" s="124"/>
      <c r="AE6" s="124"/>
      <c r="AF6" s="124"/>
      <c r="AG6" s="124"/>
    </row>
    <row r="7" spans="1:38" ht="22.35" customHeight="1" x14ac:dyDescent="0.2">
      <c r="A7" s="3129"/>
      <c r="B7" s="3130" t="s">
        <v>464</v>
      </c>
      <c r="C7" s="3131" t="s">
        <v>494</v>
      </c>
      <c r="D7" s="2793"/>
      <c r="E7" s="3132"/>
      <c r="F7" s="3133" t="s">
        <v>494</v>
      </c>
      <c r="G7" s="2793"/>
      <c r="H7" s="2793"/>
      <c r="I7" s="3131" t="s">
        <v>494</v>
      </c>
      <c r="J7" s="2793"/>
      <c r="K7" s="3132"/>
      <c r="L7" s="3133" t="s">
        <v>494</v>
      </c>
      <c r="M7" s="2793"/>
      <c r="N7" s="3132"/>
      <c r="O7" s="3133" t="s">
        <v>495</v>
      </c>
      <c r="P7" s="2793"/>
      <c r="Q7" s="3132"/>
      <c r="R7" s="2793"/>
      <c r="S7" s="2793"/>
      <c r="T7" s="2793"/>
      <c r="U7" s="3130"/>
      <c r="V7" s="2793"/>
      <c r="W7" s="3132"/>
      <c r="X7" s="2793"/>
      <c r="Y7" s="2793"/>
      <c r="Z7" s="2793"/>
      <c r="AA7" s="2793"/>
      <c r="AB7" s="2795"/>
      <c r="AC7" s="3132"/>
      <c r="AD7" s="124"/>
      <c r="AE7" s="124"/>
      <c r="AF7" s="124"/>
      <c r="AG7" s="124"/>
    </row>
    <row r="8" spans="1:38" ht="22.35" customHeight="1" x14ac:dyDescent="0.2">
      <c r="A8" s="3130"/>
      <c r="B8" s="3130" t="s">
        <v>496</v>
      </c>
      <c r="C8" s="3134" t="s">
        <v>497</v>
      </c>
      <c r="D8" s="2796"/>
      <c r="E8" s="3135"/>
      <c r="F8" s="3133" t="s">
        <v>498</v>
      </c>
      <c r="G8" s="2796"/>
      <c r="H8" s="2796"/>
      <c r="I8" s="3134" t="s">
        <v>498</v>
      </c>
      <c r="J8" s="2796"/>
      <c r="K8" s="3135"/>
      <c r="L8" s="3133" t="s">
        <v>498</v>
      </c>
      <c r="M8" s="2796"/>
      <c r="N8" s="2796"/>
      <c r="O8" s="3134" t="s">
        <v>499</v>
      </c>
      <c r="P8" s="2796"/>
      <c r="Q8" s="3135"/>
      <c r="R8" s="355" t="s">
        <v>501</v>
      </c>
      <c r="S8" s="356"/>
      <c r="T8" s="356"/>
      <c r="U8" s="357" t="s">
        <v>501</v>
      </c>
      <c r="V8" s="356"/>
      <c r="W8" s="358"/>
      <c r="X8" s="2793"/>
      <c r="Y8" s="2793"/>
      <c r="Z8" s="2793"/>
      <c r="AA8" s="2793"/>
      <c r="AB8" s="2795"/>
      <c r="AC8" s="3132"/>
      <c r="AD8" s="124"/>
      <c r="AE8" s="124"/>
      <c r="AF8" s="124"/>
      <c r="AG8" s="124"/>
    </row>
    <row r="9" spans="1:38" ht="22.35" customHeight="1" x14ac:dyDescent="0.2">
      <c r="A9" s="3130"/>
      <c r="B9" s="3130" t="s">
        <v>502</v>
      </c>
      <c r="C9" s="3131" t="s">
        <v>503</v>
      </c>
      <c r="D9" s="2796"/>
      <c r="E9" s="3135"/>
      <c r="F9" s="3133" t="s">
        <v>503</v>
      </c>
      <c r="G9" s="2793"/>
      <c r="H9" s="2793"/>
      <c r="I9" s="3131" t="s">
        <v>503</v>
      </c>
      <c r="J9" s="2793"/>
      <c r="K9" s="3132"/>
      <c r="L9" s="3133" t="s">
        <v>503</v>
      </c>
      <c r="M9" s="2793"/>
      <c r="N9" s="3132"/>
      <c r="O9" s="3133" t="s">
        <v>504</v>
      </c>
      <c r="P9" s="2793"/>
      <c r="Q9" s="3132"/>
      <c r="R9" s="3133" t="s">
        <v>505</v>
      </c>
      <c r="S9" s="2793"/>
      <c r="T9" s="2793"/>
      <c r="U9" s="3131" t="s">
        <v>516</v>
      </c>
      <c r="V9" s="2793"/>
      <c r="W9" s="3132"/>
      <c r="X9" s="2793"/>
      <c r="Y9" s="2793"/>
      <c r="Z9" s="2793"/>
      <c r="AA9" s="2793"/>
      <c r="AB9" s="2795"/>
      <c r="AC9" s="3132"/>
      <c r="AD9" s="124"/>
      <c r="AE9" s="124"/>
      <c r="AF9" s="124"/>
      <c r="AG9" s="124"/>
    </row>
    <row r="10" spans="1:38" ht="22.35" customHeight="1" x14ac:dyDescent="0.2">
      <c r="A10" s="104" t="s">
        <v>25</v>
      </c>
    </row>
    <row r="11" spans="1:38" ht="22.35" customHeight="1" x14ac:dyDescent="0.2">
      <c r="A11" s="104" t="s">
        <v>26</v>
      </c>
      <c r="AH11" s="111"/>
      <c r="AI11" s="112"/>
      <c r="AJ11" s="3136" t="s">
        <v>30</v>
      </c>
    </row>
    <row r="12" spans="1:38" ht="22.35" customHeight="1" x14ac:dyDescent="0.2">
      <c r="AH12" s="117"/>
      <c r="AI12" s="117"/>
      <c r="AJ12" s="3136">
        <v>160.33000000000001</v>
      </c>
    </row>
    <row r="13" spans="1:38" ht="22.35" customHeight="1" thickBot="1" x14ac:dyDescent="0.25">
      <c r="B13" s="61" t="s">
        <v>27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5"/>
      <c r="AI13" s="115"/>
    </row>
    <row r="14" spans="1:38" ht="22.35" customHeight="1" thickBot="1" x14ac:dyDescent="0.25">
      <c r="A14" s="3137" t="s">
        <v>28</v>
      </c>
      <c r="B14" s="3138" t="s">
        <v>29</v>
      </c>
      <c r="C14" s="3139">
        <v>1</v>
      </c>
      <c r="D14" s="3139">
        <v>2</v>
      </c>
      <c r="E14" s="3140">
        <v>3</v>
      </c>
      <c r="F14" s="3140">
        <v>4</v>
      </c>
      <c r="G14" s="3139">
        <v>5</v>
      </c>
      <c r="H14" s="3139">
        <v>6</v>
      </c>
      <c r="I14" s="3139">
        <v>7</v>
      </c>
      <c r="J14" s="3139">
        <v>8</v>
      </c>
      <c r="K14" s="3139">
        <v>9</v>
      </c>
      <c r="L14" s="3140">
        <v>10</v>
      </c>
      <c r="M14" s="3140">
        <v>11</v>
      </c>
      <c r="N14" s="3139">
        <v>12</v>
      </c>
      <c r="O14" s="3139">
        <v>13</v>
      </c>
      <c r="P14" s="3139">
        <v>14</v>
      </c>
      <c r="Q14" s="3139">
        <v>15</v>
      </c>
      <c r="R14" s="3139">
        <v>16</v>
      </c>
      <c r="S14" s="3140">
        <v>17</v>
      </c>
      <c r="T14" s="3140">
        <v>18</v>
      </c>
      <c r="U14" s="3139">
        <v>19</v>
      </c>
      <c r="V14" s="3139">
        <v>20</v>
      </c>
      <c r="W14" s="3139">
        <v>21</v>
      </c>
      <c r="X14" s="3139">
        <v>22</v>
      </c>
      <c r="Y14" s="3139">
        <v>23</v>
      </c>
      <c r="Z14" s="3140">
        <v>24</v>
      </c>
      <c r="AA14" s="3140">
        <v>25</v>
      </c>
      <c r="AB14" s="3139">
        <v>26</v>
      </c>
      <c r="AC14" s="3139">
        <v>27</v>
      </c>
      <c r="AD14" s="3139">
        <v>28</v>
      </c>
      <c r="AE14" s="3139">
        <v>29</v>
      </c>
      <c r="AF14" s="3139"/>
      <c r="AG14" s="3141"/>
      <c r="AH14" s="117"/>
      <c r="AI14" s="117"/>
    </row>
    <row r="15" spans="1:38" ht="22.35" customHeight="1" x14ac:dyDescent="0.2">
      <c r="A15" s="3142">
        <v>8500</v>
      </c>
      <c r="B15" s="3143" t="s">
        <v>31</v>
      </c>
      <c r="C15" s="3144" t="s">
        <v>32</v>
      </c>
      <c r="D15" s="3145" t="s">
        <v>32</v>
      </c>
      <c r="E15" s="3145"/>
      <c r="F15" s="3146"/>
      <c r="G15" s="3146" t="s">
        <v>32</v>
      </c>
      <c r="H15" s="3145" t="s">
        <v>32</v>
      </c>
      <c r="I15" s="3147" t="s">
        <v>32</v>
      </c>
      <c r="J15" s="3145" t="s">
        <v>32</v>
      </c>
      <c r="K15" s="3145" t="s">
        <v>32</v>
      </c>
      <c r="L15" s="3145"/>
      <c r="M15" s="3146"/>
      <c r="N15" s="3146" t="s">
        <v>32</v>
      </c>
      <c r="O15" s="3145" t="s">
        <v>32</v>
      </c>
      <c r="P15" s="3145" t="s">
        <v>32</v>
      </c>
      <c r="Q15" s="3145" t="s">
        <v>32</v>
      </c>
      <c r="R15" s="3145" t="s">
        <v>32</v>
      </c>
      <c r="S15" s="3145"/>
      <c r="T15" s="3146"/>
      <c r="U15" s="3146" t="s">
        <v>32</v>
      </c>
      <c r="V15" s="3146" t="s">
        <v>32</v>
      </c>
      <c r="W15" s="3146" t="s">
        <v>32</v>
      </c>
      <c r="X15" s="3146" t="s">
        <v>32</v>
      </c>
      <c r="Y15" s="3148" t="s">
        <v>32</v>
      </c>
      <c r="Z15" s="3148"/>
      <c r="AA15" s="3146"/>
      <c r="AB15" s="3145" t="s">
        <v>32</v>
      </c>
      <c r="AC15" s="3145" t="s">
        <v>32</v>
      </c>
      <c r="AD15" s="3145" t="s">
        <v>32</v>
      </c>
      <c r="AE15" s="3145" t="s">
        <v>32</v>
      </c>
      <c r="AF15" s="3145"/>
      <c r="AG15" s="3149"/>
      <c r="AH15" s="117"/>
      <c r="AI15" s="117"/>
      <c r="AL15" t="s">
        <v>0</v>
      </c>
    </row>
    <row r="16" spans="1:38" ht="22.35" customHeight="1" x14ac:dyDescent="0.2">
      <c r="A16" s="2803" t="s">
        <v>33</v>
      </c>
      <c r="B16" s="2804"/>
      <c r="C16" s="2804"/>
      <c r="D16" s="2804"/>
      <c r="E16" s="2804"/>
      <c r="F16" s="2804"/>
      <c r="G16" s="2804"/>
      <c r="H16" s="2804"/>
      <c r="I16" s="2804"/>
      <c r="J16" s="2804"/>
      <c r="K16" s="2804"/>
      <c r="L16" s="2804"/>
      <c r="M16" s="2804"/>
      <c r="N16" s="2804"/>
      <c r="O16" s="2804"/>
      <c r="P16" s="2804"/>
      <c r="Q16" s="2804"/>
      <c r="R16" s="2804"/>
      <c r="S16" s="2804"/>
      <c r="T16" s="2804"/>
      <c r="U16" s="2804"/>
      <c r="V16" s="2804"/>
      <c r="W16" s="2804"/>
      <c r="X16" s="2804"/>
      <c r="Y16" s="2804"/>
      <c r="Z16" s="2804"/>
      <c r="AA16" s="2804"/>
      <c r="AB16" s="2804"/>
      <c r="AC16" s="2804"/>
      <c r="AD16" s="2804"/>
      <c r="AE16" s="2804"/>
      <c r="AF16" s="2804"/>
      <c r="AG16" s="2805"/>
      <c r="AH16" s="117"/>
      <c r="AI16" s="117"/>
    </row>
    <row r="17" spans="1:40" ht="22.35" customHeight="1" x14ac:dyDescent="0.2">
      <c r="A17" s="2806">
        <v>8546</v>
      </c>
      <c r="B17" s="2807" t="s">
        <v>38</v>
      </c>
      <c r="C17" s="2809" t="s">
        <v>36</v>
      </c>
      <c r="D17" s="2810" t="s">
        <v>36</v>
      </c>
      <c r="E17" s="2808" t="s">
        <v>35</v>
      </c>
      <c r="F17" s="2809" t="s">
        <v>35</v>
      </c>
      <c r="G17" s="2809" t="s">
        <v>461</v>
      </c>
      <c r="H17" s="2809" t="s">
        <v>461</v>
      </c>
      <c r="I17" s="2809" t="s">
        <v>461</v>
      </c>
      <c r="J17" s="2809" t="s">
        <v>461</v>
      </c>
      <c r="K17" s="2809" t="s">
        <v>461</v>
      </c>
      <c r="L17" s="2809"/>
      <c r="M17" s="2809"/>
      <c r="N17" s="2809" t="s">
        <v>36</v>
      </c>
      <c r="O17" s="2809" t="s">
        <v>36</v>
      </c>
      <c r="P17" s="2809" t="s">
        <v>36</v>
      </c>
      <c r="Q17" s="2809" t="s">
        <v>36</v>
      </c>
      <c r="R17" s="2809" t="s">
        <v>36</v>
      </c>
      <c r="S17" s="2809" t="s">
        <v>0</v>
      </c>
      <c r="T17" s="2809"/>
      <c r="U17" s="3070" t="s">
        <v>460</v>
      </c>
      <c r="V17" s="3070" t="s">
        <v>460</v>
      </c>
      <c r="W17" s="3070" t="s">
        <v>460</v>
      </c>
      <c r="X17" s="3070" t="s">
        <v>460</v>
      </c>
      <c r="Y17" s="3070" t="s">
        <v>460</v>
      </c>
      <c r="Z17" s="3070" t="s">
        <v>37</v>
      </c>
      <c r="AA17" s="3070" t="s">
        <v>37</v>
      </c>
      <c r="AB17" s="2808" t="s">
        <v>36</v>
      </c>
      <c r="AC17" s="2808" t="s">
        <v>36</v>
      </c>
      <c r="AD17" s="2808" t="s">
        <v>36</v>
      </c>
      <c r="AE17" s="2809" t="s">
        <v>36</v>
      </c>
      <c r="AF17" s="2809"/>
      <c r="AG17" s="3150"/>
      <c r="AH17" s="117"/>
      <c r="AI17" s="117"/>
    </row>
    <row r="18" spans="1:40" ht="22.35" customHeight="1" x14ac:dyDescent="0.2">
      <c r="A18" s="2786"/>
      <c r="B18" s="2807" t="s">
        <v>519</v>
      </c>
      <c r="C18" s="2786" t="s">
        <v>461</v>
      </c>
      <c r="D18" s="2786" t="s">
        <v>461</v>
      </c>
      <c r="E18" s="3151">
        <v>89</v>
      </c>
      <c r="F18" s="2786"/>
      <c r="G18" s="2786" t="s">
        <v>36</v>
      </c>
      <c r="H18" s="2786" t="s">
        <v>36</v>
      </c>
      <c r="I18" s="2786" t="s">
        <v>36</v>
      </c>
      <c r="J18" s="2786" t="s">
        <v>36</v>
      </c>
      <c r="K18" s="2786" t="s">
        <v>36</v>
      </c>
      <c r="L18" s="2786"/>
      <c r="M18" s="2786"/>
      <c r="N18" s="2786" t="s">
        <v>460</v>
      </c>
      <c r="O18" s="2786" t="s">
        <v>460</v>
      </c>
      <c r="P18" s="2786" t="s">
        <v>460</v>
      </c>
      <c r="Q18" s="2786" t="s">
        <v>460</v>
      </c>
      <c r="R18" s="2786" t="s">
        <v>460</v>
      </c>
      <c r="S18" s="2786" t="s">
        <v>37</v>
      </c>
      <c r="T18" s="2786" t="s">
        <v>37</v>
      </c>
      <c r="U18" s="2786" t="s">
        <v>36</v>
      </c>
      <c r="V18" s="2786" t="s">
        <v>36</v>
      </c>
      <c r="W18" s="2786" t="s">
        <v>36</v>
      </c>
      <c r="X18" s="2786" t="s">
        <v>36</v>
      </c>
      <c r="Y18" s="2786" t="s">
        <v>36</v>
      </c>
      <c r="Z18" s="2786" t="s">
        <v>35</v>
      </c>
      <c r="AA18" s="2786" t="s">
        <v>35</v>
      </c>
      <c r="AB18" s="2786" t="s">
        <v>461</v>
      </c>
      <c r="AC18" s="3152" t="s">
        <v>461</v>
      </c>
      <c r="AD18" s="3152" t="s">
        <v>461</v>
      </c>
      <c r="AE18" s="3152" t="s">
        <v>461</v>
      </c>
      <c r="AF18" s="2786"/>
      <c r="AG18" s="3153"/>
      <c r="AH18" s="117"/>
      <c r="AI18" s="117"/>
    </row>
    <row r="19" spans="1:40" ht="22.35" customHeight="1" x14ac:dyDescent="0.2">
      <c r="A19" s="2806">
        <v>8500</v>
      </c>
      <c r="B19" s="2807" t="s">
        <v>52</v>
      </c>
      <c r="C19" s="2813" t="s">
        <v>36</v>
      </c>
      <c r="D19" s="2809" t="s">
        <v>36</v>
      </c>
      <c r="E19" s="2809"/>
      <c r="F19" s="2809"/>
      <c r="G19" s="2809" t="s">
        <v>460</v>
      </c>
      <c r="H19" s="2813" t="s">
        <v>460</v>
      </c>
      <c r="I19" s="2813" t="s">
        <v>460</v>
      </c>
      <c r="J19" s="2808" t="s">
        <v>460</v>
      </c>
      <c r="K19" s="2808" t="s">
        <v>460</v>
      </c>
      <c r="L19" s="2808" t="s">
        <v>37</v>
      </c>
      <c r="M19" s="2809" t="s">
        <v>37</v>
      </c>
      <c r="N19" s="2809" t="s">
        <v>36</v>
      </c>
      <c r="O19" s="2809" t="s">
        <v>36</v>
      </c>
      <c r="P19" s="2809" t="s">
        <v>36</v>
      </c>
      <c r="Q19" s="2810" t="s">
        <v>36</v>
      </c>
      <c r="R19" s="2809" t="s">
        <v>36</v>
      </c>
      <c r="S19" s="2808" t="s">
        <v>35</v>
      </c>
      <c r="T19" s="2808" t="s">
        <v>35</v>
      </c>
      <c r="U19" s="2808" t="s">
        <v>461</v>
      </c>
      <c r="V19" s="2808" t="s">
        <v>461</v>
      </c>
      <c r="W19" s="2808" t="s">
        <v>461</v>
      </c>
      <c r="X19" s="2809" t="s">
        <v>461</v>
      </c>
      <c r="Y19" s="2808" t="s">
        <v>461</v>
      </c>
      <c r="Z19" s="2809"/>
      <c r="AA19" s="2809"/>
      <c r="AB19" s="2809" t="s">
        <v>36</v>
      </c>
      <c r="AC19" s="2809" t="s">
        <v>36</v>
      </c>
      <c r="AD19" s="2809" t="s">
        <v>36</v>
      </c>
      <c r="AE19" s="2813" t="s">
        <v>36</v>
      </c>
      <c r="AF19" s="2813"/>
      <c r="AG19" s="3150"/>
      <c r="AH19" s="115"/>
      <c r="AI19" s="115"/>
      <c r="AJ19" s="268"/>
      <c r="AK19" s="268"/>
      <c r="AL19" s="268"/>
      <c r="AM19" s="268"/>
      <c r="AN19" s="268"/>
    </row>
    <row r="20" spans="1:40" ht="22.35" customHeight="1" x14ac:dyDescent="0.2">
      <c r="A20" s="2806">
        <v>8546</v>
      </c>
      <c r="B20" s="2814" t="s">
        <v>42</v>
      </c>
      <c r="C20" s="2809" t="s">
        <v>460</v>
      </c>
      <c r="D20" s="2808" t="s">
        <v>460</v>
      </c>
      <c r="E20" s="2808" t="s">
        <v>37</v>
      </c>
      <c r="F20" s="2809" t="s">
        <v>37</v>
      </c>
      <c r="G20" s="2808" t="s">
        <v>36</v>
      </c>
      <c r="H20" s="2808" t="s">
        <v>36</v>
      </c>
      <c r="I20" s="2809" t="s">
        <v>36</v>
      </c>
      <c r="J20" s="2808" t="s">
        <v>36</v>
      </c>
      <c r="K20" s="2808" t="s">
        <v>36</v>
      </c>
      <c r="L20" s="2808" t="s">
        <v>35</v>
      </c>
      <c r="M20" s="2808" t="s">
        <v>35</v>
      </c>
      <c r="N20" s="2808" t="s">
        <v>461</v>
      </c>
      <c r="O20" s="2811" t="s">
        <v>461</v>
      </c>
      <c r="P20" s="2811" t="s">
        <v>461</v>
      </c>
      <c r="Q20" s="2809" t="s">
        <v>461</v>
      </c>
      <c r="R20" s="2809" t="s">
        <v>461</v>
      </c>
      <c r="S20" s="2809"/>
      <c r="T20" s="2809"/>
      <c r="U20" s="2809" t="s">
        <v>36</v>
      </c>
      <c r="V20" s="2809" t="s">
        <v>36</v>
      </c>
      <c r="W20" s="2815" t="s">
        <v>36</v>
      </c>
      <c r="X20" s="2809" t="s">
        <v>36</v>
      </c>
      <c r="Y20" s="2810" t="s">
        <v>36</v>
      </c>
      <c r="Z20" s="2816"/>
      <c r="AA20" s="2816"/>
      <c r="AB20" s="2809" t="s">
        <v>460</v>
      </c>
      <c r="AC20" s="2809" t="s">
        <v>460</v>
      </c>
      <c r="AD20" s="2809" t="s">
        <v>460</v>
      </c>
      <c r="AE20" s="2809" t="s">
        <v>460</v>
      </c>
      <c r="AF20" s="2809"/>
      <c r="AG20" s="3150"/>
      <c r="AH20" s="117"/>
      <c r="AI20" s="117"/>
      <c r="AJ20" s="124"/>
      <c r="AK20" s="124"/>
      <c r="AL20" s="124"/>
      <c r="AM20" s="217"/>
      <c r="AN20" s="217"/>
    </row>
    <row r="21" spans="1:40" ht="22.35" customHeight="1" x14ac:dyDescent="0.2">
      <c r="A21" s="2806">
        <v>8546</v>
      </c>
      <c r="B21" s="2807" t="s">
        <v>41</v>
      </c>
      <c r="C21" s="2810" t="s">
        <v>464</v>
      </c>
      <c r="D21" s="2809" t="s">
        <v>464</v>
      </c>
      <c r="E21" s="2809"/>
      <c r="F21" s="2809"/>
      <c r="G21" s="3101" t="s">
        <v>463</v>
      </c>
      <c r="H21" s="2813" t="s">
        <v>463</v>
      </c>
      <c r="I21" s="2813" t="s">
        <v>463</v>
      </c>
      <c r="J21" s="2813" t="s">
        <v>463</v>
      </c>
      <c r="K21" s="2813" t="s">
        <v>463</v>
      </c>
      <c r="L21" s="2813"/>
      <c r="M21" s="2813"/>
      <c r="N21" s="3070" t="s">
        <v>464</v>
      </c>
      <c r="O21" s="3070" t="s">
        <v>464</v>
      </c>
      <c r="P21" s="3070" t="s">
        <v>464</v>
      </c>
      <c r="Q21" s="3070" t="s">
        <v>464</v>
      </c>
      <c r="R21" s="3070" t="s">
        <v>464</v>
      </c>
      <c r="S21" s="2809"/>
      <c r="T21" s="2809"/>
      <c r="U21" s="2819" t="s">
        <v>463</v>
      </c>
      <c r="V21" s="2819" t="s">
        <v>463</v>
      </c>
      <c r="W21" s="2819" t="s">
        <v>463</v>
      </c>
      <c r="X21" s="2819" t="s">
        <v>463</v>
      </c>
      <c r="Y21" s="2809" t="s">
        <v>463</v>
      </c>
      <c r="Z21" s="2810"/>
      <c r="AA21" s="2809"/>
      <c r="AB21" s="3154" t="s">
        <v>464</v>
      </c>
      <c r="AC21" s="3155" t="s">
        <v>464</v>
      </c>
      <c r="AD21" s="3155" t="s">
        <v>464</v>
      </c>
      <c r="AE21" s="2810" t="s">
        <v>464</v>
      </c>
      <c r="AF21" s="2819"/>
      <c r="AG21" s="3150"/>
      <c r="AH21" s="117"/>
      <c r="AI21" s="117"/>
      <c r="AJ21" s="124"/>
      <c r="AK21" s="124"/>
      <c r="AL21" s="124"/>
      <c r="AM21" s="217"/>
      <c r="AN21" s="217"/>
    </row>
    <row r="22" spans="1:40" ht="22.35" customHeight="1" thickBot="1" x14ac:dyDescent="0.25">
      <c r="A22" s="2820">
        <v>8546</v>
      </c>
      <c r="B22" s="2821" t="s">
        <v>34</v>
      </c>
      <c r="C22" s="2823" t="s">
        <v>463</v>
      </c>
      <c r="D22" s="2823" t="s">
        <v>463</v>
      </c>
      <c r="E22" s="2824" t="s">
        <v>0</v>
      </c>
      <c r="F22" s="2823" t="s">
        <v>0</v>
      </c>
      <c r="G22" s="2828" t="s">
        <v>464</v>
      </c>
      <c r="H22" s="2828" t="s">
        <v>464</v>
      </c>
      <c r="I22" s="2828" t="s">
        <v>464</v>
      </c>
      <c r="J22" s="2828" t="s">
        <v>464</v>
      </c>
      <c r="K22" s="2828" t="s">
        <v>464</v>
      </c>
      <c r="L22" s="2828"/>
      <c r="M22" s="2828"/>
      <c r="N22" s="2826" t="s">
        <v>463</v>
      </c>
      <c r="O22" s="2826" t="s">
        <v>463</v>
      </c>
      <c r="P22" s="2823" t="s">
        <v>463</v>
      </c>
      <c r="Q22" s="2823" t="s">
        <v>463</v>
      </c>
      <c r="R22" s="2823" t="s">
        <v>463</v>
      </c>
      <c r="S22" s="2823"/>
      <c r="T22" s="2823"/>
      <c r="U22" s="2823" t="s">
        <v>464</v>
      </c>
      <c r="V22" s="2823" t="s">
        <v>464</v>
      </c>
      <c r="W22" s="3156" t="s">
        <v>464</v>
      </c>
      <c r="X22" s="2826" t="s">
        <v>464</v>
      </c>
      <c r="Y22" s="2822" t="s">
        <v>464</v>
      </c>
      <c r="Z22" s="2822"/>
      <c r="AA22" s="2822"/>
      <c r="AB22" s="2822" t="s">
        <v>463</v>
      </c>
      <c r="AC22" s="2822" t="s">
        <v>463</v>
      </c>
      <c r="AD22" s="2833" t="s">
        <v>463</v>
      </c>
      <c r="AE22" s="3157" t="s">
        <v>463</v>
      </c>
      <c r="AF22" s="2823"/>
      <c r="AG22" s="3158"/>
      <c r="AH22" s="117"/>
      <c r="AI22" s="117"/>
      <c r="AJ22" s="124"/>
      <c r="AK22" s="124"/>
      <c r="AL22" s="124"/>
      <c r="AM22" s="217"/>
      <c r="AN22" s="217"/>
    </row>
    <row r="23" spans="1:40" ht="22.35" customHeight="1" thickBot="1" x14ac:dyDescent="0.25">
      <c r="A23" s="3159" t="s">
        <v>43</v>
      </c>
      <c r="B23" s="3160"/>
      <c r="C23" s="3161"/>
      <c r="D23" s="3161"/>
      <c r="E23" s="3161"/>
      <c r="F23" s="3161"/>
      <c r="G23" s="3161"/>
      <c r="H23" s="3161"/>
      <c r="I23" s="3161"/>
      <c r="J23" s="3161"/>
      <c r="K23" s="3161"/>
      <c r="L23" s="3161"/>
      <c r="M23" s="3161"/>
      <c r="N23" s="3161"/>
      <c r="O23" s="3161"/>
      <c r="P23" s="3161"/>
      <c r="Q23" s="3161"/>
      <c r="R23" s="3161"/>
      <c r="S23" s="3161"/>
      <c r="T23" s="3161"/>
      <c r="U23" s="3161"/>
      <c r="V23" s="3161"/>
      <c r="W23" s="3161"/>
      <c r="X23" s="3161"/>
      <c r="Y23" s="3161"/>
      <c r="Z23" s="3161"/>
      <c r="AA23" s="3161"/>
      <c r="AB23" s="3161"/>
      <c r="AC23" s="3161"/>
      <c r="AD23" s="3161"/>
      <c r="AE23" s="3161"/>
      <c r="AF23" s="3161"/>
      <c r="AG23" s="3162"/>
      <c r="AJ23" s="124"/>
      <c r="AK23" s="124"/>
      <c r="AL23" s="124"/>
      <c r="AM23" s="217"/>
      <c r="AN23" s="217"/>
    </row>
    <row r="24" spans="1:40" ht="22.35" customHeight="1" thickBot="1" x14ac:dyDescent="0.25">
      <c r="A24" s="3163">
        <v>8500</v>
      </c>
      <c r="B24" s="3164" t="s">
        <v>49</v>
      </c>
      <c r="C24" s="3151" t="s">
        <v>32</v>
      </c>
      <c r="D24" s="3165" t="s">
        <v>32</v>
      </c>
      <c r="E24" s="3165"/>
      <c r="F24" s="3122"/>
      <c r="G24" s="3101" t="s">
        <v>32</v>
      </c>
      <c r="H24" s="3165" t="s">
        <v>32</v>
      </c>
      <c r="I24" s="3166" t="s">
        <v>32</v>
      </c>
      <c r="J24" s="3165" t="s">
        <v>32</v>
      </c>
      <c r="K24" s="3165" t="s">
        <v>32</v>
      </c>
      <c r="L24" s="3165"/>
      <c r="M24" s="3122"/>
      <c r="N24" s="3122" t="s">
        <v>32</v>
      </c>
      <c r="O24" s="334" t="s">
        <v>32</v>
      </c>
      <c r="P24" s="3165" t="s">
        <v>32</v>
      </c>
      <c r="Q24" s="3165" t="s">
        <v>32</v>
      </c>
      <c r="R24" s="3165" t="s">
        <v>32</v>
      </c>
      <c r="S24" s="3165"/>
      <c r="T24" s="3122"/>
      <c r="U24" s="3122" t="s">
        <v>32</v>
      </c>
      <c r="V24" s="3122" t="s">
        <v>32</v>
      </c>
      <c r="W24" s="3167" t="s">
        <v>32</v>
      </c>
      <c r="X24" s="3122" t="s">
        <v>32</v>
      </c>
      <c r="Y24" s="3168" t="s">
        <v>32</v>
      </c>
      <c r="Z24" s="3168"/>
      <c r="AA24" s="379" t="s">
        <v>32</v>
      </c>
      <c r="AB24" s="3165" t="s">
        <v>32</v>
      </c>
      <c r="AC24" s="3165" t="s">
        <v>32</v>
      </c>
      <c r="AD24" s="3165" t="s">
        <v>32</v>
      </c>
      <c r="AE24" s="3165" t="s">
        <v>32</v>
      </c>
      <c r="AF24" s="3165"/>
      <c r="AG24" s="3169"/>
      <c r="AJ24" s="3136" t="s">
        <v>30</v>
      </c>
      <c r="AK24" s="3136" t="s">
        <v>44</v>
      </c>
      <c r="AL24" s="3136" t="s">
        <v>45</v>
      </c>
      <c r="AM24" s="3136" t="s">
        <v>46</v>
      </c>
      <c r="AN24" s="3136" t="s">
        <v>47</v>
      </c>
    </row>
    <row r="25" spans="1:40" ht="22.35" customHeight="1" x14ac:dyDescent="0.2">
      <c r="A25" s="2806">
        <v>8500</v>
      </c>
      <c r="B25" s="2831" t="s">
        <v>569</v>
      </c>
      <c r="C25" s="2813" t="s">
        <v>36</v>
      </c>
      <c r="D25" s="2813" t="s">
        <v>36</v>
      </c>
      <c r="E25" s="3101" t="s">
        <v>117</v>
      </c>
      <c r="F25" s="2811"/>
      <c r="G25" s="2811">
        <v>99</v>
      </c>
      <c r="H25" s="2811">
        <v>99</v>
      </c>
      <c r="I25" s="2811">
        <v>99</v>
      </c>
      <c r="J25" s="2811">
        <v>99</v>
      </c>
      <c r="K25" s="2811">
        <v>3</v>
      </c>
      <c r="L25" s="2813"/>
      <c r="M25" s="2811"/>
      <c r="N25" s="3070" t="s">
        <v>32</v>
      </c>
      <c r="O25" s="3070" t="s">
        <v>32</v>
      </c>
      <c r="P25" s="3070" t="s">
        <v>32</v>
      </c>
      <c r="Q25" s="3070" t="s">
        <v>32</v>
      </c>
      <c r="R25" s="3070" t="s">
        <v>32</v>
      </c>
      <c r="S25" s="3070"/>
      <c r="T25" s="3070"/>
      <c r="U25" s="2786" t="s">
        <v>460</v>
      </c>
      <c r="V25" s="2786" t="s">
        <v>460</v>
      </c>
      <c r="W25" s="2786" t="s">
        <v>460</v>
      </c>
      <c r="X25" s="2786" t="s">
        <v>460</v>
      </c>
      <c r="Y25" s="2786" t="s">
        <v>460</v>
      </c>
      <c r="Z25" s="2786" t="s">
        <v>37</v>
      </c>
      <c r="AA25" s="2786" t="s">
        <v>37</v>
      </c>
      <c r="AB25" s="2813" t="s">
        <v>36</v>
      </c>
      <c r="AC25" s="2813" t="s">
        <v>36</v>
      </c>
      <c r="AD25" s="3072" t="s">
        <v>36</v>
      </c>
      <c r="AE25" s="3170" t="s">
        <v>36</v>
      </c>
      <c r="AF25" s="2813"/>
      <c r="AG25" s="2885"/>
      <c r="AH25" s="124"/>
      <c r="AJ25" s="2838">
        <v>142.75</v>
      </c>
      <c r="AK25" s="2838">
        <v>5.5</v>
      </c>
      <c r="AL25" s="2838">
        <f>IF(AJ25="","",SUM(AJ25:AK25))</f>
        <v>148.25</v>
      </c>
      <c r="AM25" s="2839">
        <f t="shared" ref="AM25" si="0">IF(AJ25="","",AL25-NormTid)</f>
        <v>-12.080000000000013</v>
      </c>
      <c r="AN25" s="2839">
        <f>IF(AM25="","",AM25+'Januar 2024'!AN25)</f>
        <v>-26.160000000000025</v>
      </c>
    </row>
    <row r="26" spans="1:40" ht="22.35" customHeight="1" thickBot="1" x14ac:dyDescent="0.25">
      <c r="A26" s="2830"/>
      <c r="B26" s="1068" t="s">
        <v>311</v>
      </c>
      <c r="C26" s="2833" t="s">
        <v>32</v>
      </c>
      <c r="D26" s="334" t="s">
        <v>32</v>
      </c>
      <c r="E26" s="2833"/>
      <c r="F26" s="3156"/>
      <c r="G26" s="3156" t="s">
        <v>285</v>
      </c>
      <c r="H26" s="3156" t="s">
        <v>285</v>
      </c>
      <c r="I26" s="3171" t="s">
        <v>285</v>
      </c>
      <c r="J26" s="3172" t="s">
        <v>32</v>
      </c>
      <c r="K26" s="334" t="s">
        <v>32</v>
      </c>
      <c r="L26" s="2833"/>
      <c r="M26" s="3156"/>
      <c r="N26" s="2830" t="s">
        <v>285</v>
      </c>
      <c r="O26" s="334" t="s">
        <v>32</v>
      </c>
      <c r="P26" s="334">
        <v>99</v>
      </c>
      <c r="Q26" s="334" t="s">
        <v>32</v>
      </c>
      <c r="R26" s="334" t="s">
        <v>32</v>
      </c>
      <c r="S26" s="2833"/>
      <c r="T26" s="3156"/>
      <c r="U26" s="3173" t="s">
        <v>32</v>
      </c>
      <c r="V26" s="3173" t="s">
        <v>32</v>
      </c>
      <c r="W26" s="3156" t="s">
        <v>32</v>
      </c>
      <c r="X26" s="3156" t="s">
        <v>32</v>
      </c>
      <c r="Y26" s="334" t="s">
        <v>32</v>
      </c>
      <c r="Z26" s="3174"/>
      <c r="AA26" s="3156"/>
      <c r="AB26" s="2833" t="s">
        <v>32</v>
      </c>
      <c r="AC26" s="2833" t="s">
        <v>32</v>
      </c>
      <c r="AD26" s="2833" t="s">
        <v>32</v>
      </c>
      <c r="AE26" s="2833" t="s">
        <v>32</v>
      </c>
      <c r="AF26" s="2830"/>
      <c r="AG26" s="3175"/>
      <c r="AH26" s="124"/>
    </row>
    <row r="27" spans="1:40" ht="22.35" customHeight="1" thickBot="1" x14ac:dyDescent="0.25">
      <c r="A27" s="332"/>
      <c r="B27" s="333" t="s">
        <v>53</v>
      </c>
      <c r="C27" s="334" t="s">
        <v>32</v>
      </c>
      <c r="D27" s="334" t="s">
        <v>32</v>
      </c>
      <c r="E27" s="334"/>
      <c r="F27" s="335"/>
      <c r="G27" s="335" t="s">
        <v>32</v>
      </c>
      <c r="H27" s="334" t="s">
        <v>32</v>
      </c>
      <c r="I27" s="336" t="s">
        <v>32</v>
      </c>
      <c r="J27" s="334" t="s">
        <v>32</v>
      </c>
      <c r="K27" s="334" t="s">
        <v>32</v>
      </c>
      <c r="L27" s="334"/>
      <c r="M27" s="335"/>
      <c r="N27" s="335" t="s">
        <v>32</v>
      </c>
      <c r="O27" s="334" t="s">
        <v>32</v>
      </c>
      <c r="P27" s="369" t="s">
        <v>32</v>
      </c>
      <c r="Q27" s="334" t="s">
        <v>32</v>
      </c>
      <c r="R27" s="369" t="s">
        <v>32</v>
      </c>
      <c r="S27" s="334"/>
      <c r="T27" s="335"/>
      <c r="U27" s="335" t="s">
        <v>32</v>
      </c>
      <c r="V27" s="335" t="s">
        <v>32</v>
      </c>
      <c r="W27" s="335" t="s">
        <v>32</v>
      </c>
      <c r="X27" s="335" t="s">
        <v>32</v>
      </c>
      <c r="Y27" s="339" t="s">
        <v>32</v>
      </c>
      <c r="Z27" s="339"/>
      <c r="AA27" s="335"/>
      <c r="AB27" s="334" t="s">
        <v>32</v>
      </c>
      <c r="AC27" s="334" t="s">
        <v>32</v>
      </c>
      <c r="AD27" s="334" t="s">
        <v>32</v>
      </c>
      <c r="AE27" s="350" t="s">
        <v>32</v>
      </c>
      <c r="AF27" s="334"/>
      <c r="AG27" s="340"/>
      <c r="AH27" s="124"/>
    </row>
    <row r="28" spans="1:40" ht="22.35" customHeight="1" thickBot="1" x14ac:dyDescent="0.25">
      <c r="A28" s="209"/>
      <c r="B28" s="1068" t="s">
        <v>0</v>
      </c>
      <c r="D28" t="s">
        <v>0</v>
      </c>
      <c r="E28" s="798" t="s">
        <v>0</v>
      </c>
      <c r="J28" t="s">
        <v>0</v>
      </c>
      <c r="K28" t="s">
        <v>0</v>
      </c>
      <c r="L28" s="346" t="s">
        <v>0</v>
      </c>
      <c r="M28" s="493" t="s">
        <v>0</v>
      </c>
      <c r="N28" s="3176" t="s">
        <v>0</v>
      </c>
      <c r="O28" s="3176" t="s">
        <v>163</v>
      </c>
      <c r="P28" s="3176"/>
      <c r="Q28" s="3176"/>
      <c r="S28" t="s">
        <v>0</v>
      </c>
      <c r="T28" t="s">
        <v>0</v>
      </c>
      <c r="U28" s="129"/>
      <c r="V28" s="129"/>
      <c r="W28" s="129"/>
      <c r="X28" s="129"/>
      <c r="Y28" s="3167" t="s">
        <v>0</v>
      </c>
      <c r="Z28" s="3167"/>
      <c r="AA28" s="3167" t="s">
        <v>0</v>
      </c>
      <c r="AB28" s="334" t="s">
        <v>0</v>
      </c>
      <c r="AC28" s="334"/>
      <c r="AD28" s="334" t="s">
        <v>0</v>
      </c>
      <c r="AE28" s="334" t="s">
        <v>163</v>
      </c>
    </row>
    <row r="29" spans="1:40" ht="22.35" customHeight="1" x14ac:dyDescent="0.2">
      <c r="A29" s="209"/>
      <c r="B29" s="129"/>
      <c r="J29" s="3172" t="s">
        <v>32</v>
      </c>
      <c r="M29" t="s">
        <v>0</v>
      </c>
      <c r="N29" s="789" t="s">
        <v>0</v>
      </c>
      <c r="O29" s="789"/>
      <c r="P29" s="789"/>
      <c r="Q29" s="798" t="s">
        <v>0</v>
      </c>
      <c r="R29" s="789" t="s">
        <v>0</v>
      </c>
      <c r="S29" s="789" t="s">
        <v>0</v>
      </c>
      <c r="T29" s="789" t="s">
        <v>0</v>
      </c>
      <c r="U29" s="129"/>
      <c r="V29" s="129"/>
      <c r="W29" s="129"/>
      <c r="X29" s="129"/>
      <c r="Y29" s="129"/>
      <c r="AA29" t="s">
        <v>0</v>
      </c>
      <c r="AB29" s="146" t="s">
        <v>0</v>
      </c>
      <c r="AD29" s="146"/>
      <c r="AE29" s="146"/>
    </row>
    <row r="30" spans="1:40" ht="22.35" customHeight="1" thickBot="1" x14ac:dyDescent="0.25">
      <c r="A30" s="209"/>
      <c r="B30" s="129"/>
      <c r="J30" t="s">
        <v>0</v>
      </c>
      <c r="L30" t="s">
        <v>0</v>
      </c>
      <c r="M30" t="s">
        <v>0</v>
      </c>
      <c r="N30" t="s">
        <v>0</v>
      </c>
      <c r="O30">
        <v>99</v>
      </c>
      <c r="P30" t="s">
        <v>0</v>
      </c>
      <c r="Q30" t="s">
        <v>0</v>
      </c>
      <c r="R30" t="s">
        <v>0</v>
      </c>
      <c r="S30" t="s">
        <v>0</v>
      </c>
      <c r="T30" t="s">
        <v>0</v>
      </c>
      <c r="U30" s="129"/>
      <c r="V30" s="129"/>
      <c r="W30" s="129"/>
      <c r="X30" s="129"/>
      <c r="Y30" s="129"/>
      <c r="Z30" s="331"/>
      <c r="AA30" s="331"/>
      <c r="AB30">
        <v>3</v>
      </c>
    </row>
    <row r="31" spans="1:40" ht="22.35" customHeight="1" x14ac:dyDescent="0.2">
      <c r="A31" s="209"/>
      <c r="B31" s="129"/>
      <c r="J31" t="s">
        <v>0</v>
      </c>
      <c r="K31" t="s">
        <v>0</v>
      </c>
      <c r="T31" s="129"/>
      <c r="U31" s="129"/>
      <c r="V31" s="129"/>
      <c r="W31" s="124"/>
    </row>
    <row r="32" spans="1:40" ht="22.35" customHeight="1" x14ac:dyDescent="0.2">
      <c r="A32" s="209"/>
      <c r="B32" s="129"/>
      <c r="U32" s="129"/>
      <c r="V32" s="129"/>
      <c r="W32" s="129"/>
      <c r="X32" s="129"/>
      <c r="Y32" s="124"/>
    </row>
    <row r="33" spans="1:38" ht="22.35" customHeight="1" x14ac:dyDescent="0.2">
      <c r="A33" s="209"/>
      <c r="B33" s="129"/>
      <c r="H33" t="s">
        <v>0</v>
      </c>
      <c r="N33" t="s">
        <v>0</v>
      </c>
      <c r="U33" s="129"/>
      <c r="V33" s="129"/>
      <c r="W33" s="129"/>
      <c r="X33" s="129"/>
      <c r="Y33" s="124"/>
    </row>
    <row r="34" spans="1:38" ht="22.35" customHeight="1" x14ac:dyDescent="0.2">
      <c r="A34" s="209"/>
      <c r="B34" s="129"/>
      <c r="U34" s="129"/>
      <c r="V34" s="129"/>
      <c r="W34" s="129"/>
      <c r="X34" s="129"/>
      <c r="Y34" s="124"/>
    </row>
    <row r="35" spans="1:38" ht="22.35" customHeight="1" x14ac:dyDescent="0.2">
      <c r="A35" s="209"/>
      <c r="B35" s="129"/>
      <c r="U35" s="129"/>
      <c r="V35" s="129"/>
      <c r="W35" s="129"/>
      <c r="X35" s="129"/>
      <c r="Y35" s="124"/>
    </row>
    <row r="36" spans="1:38" ht="12.75" customHeight="1" thickBot="1" x14ac:dyDescent="0.25">
      <c r="A36" s="104" t="s">
        <v>55</v>
      </c>
      <c r="B36" s="104" t="s">
        <v>55</v>
      </c>
      <c r="D36" s="2837"/>
      <c r="E36" s="2837"/>
      <c r="F36" s="2837"/>
      <c r="G36" s="2837"/>
      <c r="H36" s="2837"/>
      <c r="I36" s="2837"/>
      <c r="J36" s="2837"/>
      <c r="K36" s="2837"/>
      <c r="L36" s="2837"/>
      <c r="M36" s="2837"/>
      <c r="N36" s="2837"/>
      <c r="O36" s="2837"/>
      <c r="P36" s="2837"/>
      <c r="Q36" s="2837"/>
      <c r="R36" s="2837"/>
      <c r="S36" s="2837"/>
      <c r="T36" s="2837"/>
      <c r="U36" s="2837"/>
      <c r="V36" s="2837"/>
      <c r="W36" s="2837"/>
      <c r="X36" s="2837"/>
      <c r="Y36" s="2837"/>
      <c r="Z36" s="2837"/>
      <c r="AA36" s="2837"/>
      <c r="AB36" s="2837"/>
      <c r="AC36" s="2837"/>
      <c r="AD36" s="2837"/>
      <c r="AE36" s="2837"/>
      <c r="AF36" s="2837"/>
      <c r="AG36" s="2837"/>
      <c r="AH36" s="2837"/>
      <c r="AK36" s="1"/>
    </row>
    <row r="37" spans="1:38" ht="28.5" customHeight="1" x14ac:dyDescent="0.2">
      <c r="A37" s="3177" t="s">
        <v>56</v>
      </c>
      <c r="B37" s="2416" t="s">
        <v>56</v>
      </c>
      <c r="C37" s="2417"/>
      <c r="D37" s="2417"/>
      <c r="E37" s="2848" t="s">
        <v>57</v>
      </c>
      <c r="F37" s="2419"/>
      <c r="G37" s="2419"/>
      <c r="H37" s="2419"/>
      <c r="I37" s="2419"/>
      <c r="J37" s="2419"/>
      <c r="K37" s="2419"/>
      <c r="L37" s="2419"/>
      <c r="M37" s="2419"/>
      <c r="N37" s="2420" t="s">
        <v>58</v>
      </c>
      <c r="O37" s="2419"/>
      <c r="P37" s="2419"/>
      <c r="Q37" s="2419"/>
      <c r="R37" s="2419"/>
      <c r="S37" s="2419"/>
      <c r="T37" s="2421"/>
      <c r="U37" s="4270" t="s">
        <v>59</v>
      </c>
      <c r="V37" s="4271"/>
      <c r="W37" s="4271"/>
      <c r="X37" s="4271"/>
      <c r="Y37" s="4271"/>
      <c r="Z37" s="4271"/>
      <c r="AA37" s="4272"/>
      <c r="AB37" s="2849" t="s">
        <v>60</v>
      </c>
      <c r="AC37" s="2850"/>
      <c r="AD37" s="2850"/>
      <c r="AE37" s="2850"/>
      <c r="AF37" s="2850"/>
      <c r="AG37" s="2850"/>
      <c r="AH37" s="2851"/>
      <c r="AK37" s="1"/>
    </row>
    <row r="38" spans="1:38" ht="22.35" customHeight="1" x14ac:dyDescent="0.2">
      <c r="A38" s="2852" t="s">
        <v>61</v>
      </c>
      <c r="B38" s="2852" t="s">
        <v>61</v>
      </c>
      <c r="C38" s="2853"/>
      <c r="D38" s="2853"/>
      <c r="E38" s="2854" t="s">
        <v>62</v>
      </c>
      <c r="F38" s="2855"/>
      <c r="G38" s="2775"/>
      <c r="H38" s="2775"/>
      <c r="I38" s="2775"/>
      <c r="J38" s="2775"/>
      <c r="K38" s="2775"/>
      <c r="L38" s="2775"/>
      <c r="M38" s="2856"/>
      <c r="N38" s="2857" t="s">
        <v>63</v>
      </c>
      <c r="O38" s="2853"/>
      <c r="P38" s="2858"/>
      <c r="Q38" s="2853"/>
      <c r="R38" s="2853"/>
      <c r="S38" s="2853"/>
      <c r="T38" s="2859"/>
      <c r="U38" s="2854" t="s">
        <v>64</v>
      </c>
      <c r="V38" s="2775"/>
      <c r="W38" s="2855"/>
      <c r="X38" s="2775"/>
      <c r="Y38" s="2775"/>
      <c r="Z38" s="2775"/>
      <c r="AA38" s="2856"/>
      <c r="AB38" s="105" t="s">
        <v>65</v>
      </c>
      <c r="AE38" s="60"/>
      <c r="AH38" s="63"/>
      <c r="AK38" s="1"/>
    </row>
    <row r="39" spans="1:38" ht="22.35" customHeight="1" x14ac:dyDescent="0.2">
      <c r="A39" s="2860" t="s">
        <v>66</v>
      </c>
      <c r="B39" s="2860" t="s">
        <v>66</v>
      </c>
      <c r="C39" s="2775"/>
      <c r="D39" s="2775"/>
      <c r="E39" s="2861"/>
      <c r="F39" s="2775"/>
      <c r="G39" s="2775"/>
      <c r="H39" s="2856"/>
      <c r="I39" s="2862" t="s">
        <v>67</v>
      </c>
      <c r="J39" s="2775"/>
      <c r="K39" s="2775"/>
      <c r="L39" s="2775"/>
      <c r="M39" s="2775"/>
      <c r="N39" s="2863"/>
      <c r="O39" s="2775"/>
      <c r="P39" s="2775"/>
      <c r="Q39" s="2775"/>
      <c r="R39" s="2775"/>
      <c r="S39" s="2775"/>
      <c r="T39" s="2775"/>
      <c r="U39" s="2861"/>
      <c r="V39" s="104" t="s">
        <v>68</v>
      </c>
      <c r="AB39" s="2858"/>
      <c r="AC39" s="2853"/>
      <c r="AD39" s="2853"/>
      <c r="AE39" s="2853"/>
      <c r="AF39" s="2853"/>
      <c r="AG39" s="2853"/>
      <c r="AH39" s="2864"/>
      <c r="AK39" s="42"/>
    </row>
    <row r="40" spans="1:38" ht="22.35" customHeight="1" thickBot="1" x14ac:dyDescent="0.25">
      <c r="A40" s="2865" t="s">
        <v>69</v>
      </c>
      <c r="B40" s="2865" t="s">
        <v>69</v>
      </c>
      <c r="C40" s="2866"/>
      <c r="D40" s="2866"/>
      <c r="E40" s="2867"/>
      <c r="F40" s="2866"/>
      <c r="G40" s="2866"/>
      <c r="H40" s="2868"/>
      <c r="I40" s="2869" t="s">
        <v>70</v>
      </c>
      <c r="J40" s="2868"/>
      <c r="K40" s="2866"/>
      <c r="L40" s="2866"/>
      <c r="M40" s="2866"/>
      <c r="N40" s="2870"/>
      <c r="O40" s="2866"/>
      <c r="P40" s="2866"/>
      <c r="Q40" s="2866"/>
      <c r="R40" s="2871"/>
      <c r="S40" s="2871"/>
      <c r="T40" s="2871"/>
      <c r="U40" s="2867"/>
      <c r="V40" s="2872" t="s">
        <v>71</v>
      </c>
      <c r="W40" s="2866"/>
      <c r="X40" s="2866"/>
      <c r="Y40" s="2866"/>
      <c r="Z40" s="2866"/>
      <c r="AA40" s="2866"/>
      <c r="AB40" s="2866"/>
      <c r="AC40" s="2866"/>
      <c r="AD40" s="2866"/>
      <c r="AE40" s="2866"/>
      <c r="AF40" s="2866"/>
      <c r="AG40" s="2866"/>
      <c r="AH40" s="2873"/>
      <c r="AK40" s="1"/>
    </row>
    <row r="41" spans="1:38" ht="22.35" customHeight="1" x14ac:dyDescent="0.2">
      <c r="B41" s="64" t="s">
        <v>27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1"/>
    </row>
    <row r="42" spans="1:38" ht="22.35" customHeight="1" thickBot="1" x14ac:dyDescent="0.25">
      <c r="A42" s="2874" t="s">
        <v>28</v>
      </c>
      <c r="B42" s="2875" t="s">
        <v>29</v>
      </c>
      <c r="C42" s="2877">
        <v>1</v>
      </c>
      <c r="D42" s="2877">
        <v>2</v>
      </c>
      <c r="E42" s="2876">
        <v>3</v>
      </c>
      <c r="F42" s="2876">
        <v>4</v>
      </c>
      <c r="G42" s="2877">
        <v>5</v>
      </c>
      <c r="H42" s="2877">
        <v>6</v>
      </c>
      <c r="I42" s="2877">
        <v>7</v>
      </c>
      <c r="J42" s="2877">
        <v>8</v>
      </c>
      <c r="K42" s="2877">
        <v>9</v>
      </c>
      <c r="L42" s="2876">
        <v>10</v>
      </c>
      <c r="M42" s="2876">
        <v>11</v>
      </c>
      <c r="N42" s="2877">
        <v>12</v>
      </c>
      <c r="O42" s="2877">
        <v>13</v>
      </c>
      <c r="P42" s="2877">
        <v>14</v>
      </c>
      <c r="Q42" s="2877">
        <v>15</v>
      </c>
      <c r="R42" s="2877">
        <v>16</v>
      </c>
      <c r="S42" s="2876">
        <v>17</v>
      </c>
      <c r="T42" s="2876">
        <v>18</v>
      </c>
      <c r="U42" s="2877">
        <v>19</v>
      </c>
      <c r="V42" s="2877">
        <v>20</v>
      </c>
      <c r="W42" s="2877">
        <v>21</v>
      </c>
      <c r="X42" s="2877">
        <v>22</v>
      </c>
      <c r="Y42" s="2877">
        <v>23</v>
      </c>
      <c r="Z42" s="2876">
        <v>24</v>
      </c>
      <c r="AA42" s="2876">
        <v>25</v>
      </c>
      <c r="AB42" s="2877">
        <v>26</v>
      </c>
      <c r="AC42" s="2877">
        <v>27</v>
      </c>
      <c r="AD42" s="2877">
        <v>28</v>
      </c>
      <c r="AE42" s="2877">
        <v>29</v>
      </c>
      <c r="AF42" s="2877"/>
      <c r="AG42" s="2878"/>
      <c r="AH42" s="111"/>
      <c r="AI42" s="112"/>
      <c r="AL42" t="s">
        <v>0</v>
      </c>
    </row>
    <row r="43" spans="1:38" ht="22.35" customHeight="1" x14ac:dyDescent="0.2">
      <c r="A43" s="3181">
        <v>1</v>
      </c>
      <c r="B43" s="3143" t="s">
        <v>72</v>
      </c>
      <c r="C43" s="3182" t="s">
        <v>36</v>
      </c>
      <c r="D43" s="3182" t="s">
        <v>36</v>
      </c>
      <c r="E43" s="3182" t="s">
        <v>82</v>
      </c>
      <c r="F43" s="3182" t="s">
        <v>80</v>
      </c>
      <c r="G43" s="3182">
        <v>6</v>
      </c>
      <c r="H43" s="3182">
        <v>6</v>
      </c>
      <c r="I43" s="3182">
        <v>6</v>
      </c>
      <c r="J43" s="3182">
        <v>6</v>
      </c>
      <c r="K43" s="3182" t="s">
        <v>510</v>
      </c>
      <c r="L43" s="3183"/>
      <c r="M43" s="3183"/>
      <c r="N43" s="3183" t="s">
        <v>36</v>
      </c>
      <c r="O43" s="3146" t="s">
        <v>36</v>
      </c>
      <c r="P43" s="3183" t="s">
        <v>36</v>
      </c>
      <c r="Q43" s="3148" t="s">
        <v>36</v>
      </c>
      <c r="R43" s="3183" t="s">
        <v>36</v>
      </c>
      <c r="S43" s="3183"/>
      <c r="T43" s="3183"/>
      <c r="U43" s="3183" t="s">
        <v>36</v>
      </c>
      <c r="V43" s="3146" t="s">
        <v>36</v>
      </c>
      <c r="W43" s="3183" t="s">
        <v>36</v>
      </c>
      <c r="X43" s="3148" t="s">
        <v>36</v>
      </c>
      <c r="Y43" s="3183" t="s">
        <v>36</v>
      </c>
      <c r="Z43" s="3183"/>
      <c r="AA43" s="3183"/>
      <c r="AB43" s="3183" t="s">
        <v>36</v>
      </c>
      <c r="AC43" s="3146" t="s">
        <v>36</v>
      </c>
      <c r="AD43" s="3183" t="s">
        <v>36</v>
      </c>
      <c r="AE43" s="3148" t="s">
        <v>36</v>
      </c>
      <c r="AF43" s="3183"/>
      <c r="AG43" s="3184"/>
      <c r="AH43" s="116"/>
      <c r="AI43" s="117"/>
    </row>
    <row r="44" spans="1:38" ht="22.35" customHeight="1" x14ac:dyDescent="0.2">
      <c r="A44" s="2883">
        <v>6</v>
      </c>
      <c r="B44" s="2807" t="s">
        <v>74</v>
      </c>
      <c r="C44" s="2813" t="s">
        <v>36</v>
      </c>
      <c r="D44" s="2813" t="s">
        <v>36</v>
      </c>
      <c r="E44" s="2813" t="s">
        <v>84</v>
      </c>
      <c r="F44" s="2813" t="s">
        <v>84</v>
      </c>
      <c r="G44" s="2813">
        <v>7</v>
      </c>
      <c r="H44" s="2813">
        <v>7</v>
      </c>
      <c r="I44" s="2813">
        <v>7</v>
      </c>
      <c r="J44" s="2813">
        <v>7</v>
      </c>
      <c r="K44" s="2813">
        <v>7</v>
      </c>
      <c r="L44" s="2813"/>
      <c r="M44" s="2813"/>
      <c r="N44" s="2813">
        <v>4</v>
      </c>
      <c r="O44" s="2813">
        <v>4</v>
      </c>
      <c r="P44" s="2813">
        <v>4</v>
      </c>
      <c r="Q44" s="2813">
        <v>4</v>
      </c>
      <c r="R44" s="3185">
        <v>4</v>
      </c>
      <c r="S44" s="2964"/>
      <c r="T44" s="2964"/>
      <c r="U44" s="2964" t="s">
        <v>148</v>
      </c>
      <c r="V44" s="2816">
        <v>3</v>
      </c>
      <c r="W44" s="2816">
        <v>3</v>
      </c>
      <c r="X44" s="2816">
        <v>3</v>
      </c>
      <c r="Y44" s="2816">
        <v>3</v>
      </c>
      <c r="Z44" s="2813"/>
      <c r="AA44" s="2813"/>
      <c r="AB44" s="2813">
        <v>11</v>
      </c>
      <c r="AC44" s="2813">
        <v>11</v>
      </c>
      <c r="AD44" s="2813">
        <v>11</v>
      </c>
      <c r="AE44" s="2813">
        <v>11</v>
      </c>
      <c r="AF44" s="2813"/>
      <c r="AG44" s="2885"/>
      <c r="AH44" s="116"/>
      <c r="AI44" s="117"/>
    </row>
    <row r="45" spans="1:38" ht="22.35" customHeight="1" thickBot="1" x14ac:dyDescent="0.25">
      <c r="A45" s="2886">
        <v>11</v>
      </c>
      <c r="B45" s="2904" t="s">
        <v>126</v>
      </c>
      <c r="C45" s="2887" t="s">
        <v>36</v>
      </c>
      <c r="D45" s="2887" t="s">
        <v>36</v>
      </c>
      <c r="E45" s="2887" t="s">
        <v>80</v>
      </c>
      <c r="F45" s="2887" t="s">
        <v>80</v>
      </c>
      <c r="G45" s="2887">
        <v>8</v>
      </c>
      <c r="H45" s="2887">
        <v>8</v>
      </c>
      <c r="I45" s="2887">
        <v>8</v>
      </c>
      <c r="J45" s="2887">
        <v>8</v>
      </c>
      <c r="K45" s="2887">
        <v>8</v>
      </c>
      <c r="L45" s="2887"/>
      <c r="M45" s="2897"/>
      <c r="N45" s="2887" t="s">
        <v>36</v>
      </c>
      <c r="O45" s="2887" t="s">
        <v>36</v>
      </c>
      <c r="P45" s="2887" t="s">
        <v>36</v>
      </c>
      <c r="Q45" s="2887" t="s">
        <v>36</v>
      </c>
      <c r="R45" s="2887" t="s">
        <v>36</v>
      </c>
      <c r="S45" s="2887"/>
      <c r="T45" s="3186"/>
      <c r="U45" s="3187">
        <v>1</v>
      </c>
      <c r="V45" s="2887">
        <v>1</v>
      </c>
      <c r="W45" s="2887">
        <v>1</v>
      </c>
      <c r="X45" s="2887">
        <v>1</v>
      </c>
      <c r="Y45" s="2887">
        <v>1</v>
      </c>
      <c r="Z45" s="2813"/>
      <c r="AA45" s="2813"/>
      <c r="AB45" s="2887">
        <v>9</v>
      </c>
      <c r="AC45" s="2887">
        <v>9</v>
      </c>
      <c r="AD45" s="2887">
        <v>9</v>
      </c>
      <c r="AE45" s="2887">
        <v>9</v>
      </c>
      <c r="AF45" s="2887"/>
      <c r="AG45" s="2889"/>
      <c r="AH45" s="116"/>
      <c r="AI45" s="117"/>
    </row>
    <row r="46" spans="1:38" ht="22.35" customHeight="1" thickBot="1" x14ac:dyDescent="0.25">
      <c r="A46" s="3181">
        <v>2</v>
      </c>
      <c r="B46" s="3143" t="s">
        <v>79</v>
      </c>
      <c r="C46" s="3188">
        <v>6</v>
      </c>
      <c r="D46" s="3188">
        <v>6</v>
      </c>
      <c r="E46" s="3188"/>
      <c r="F46" s="3188"/>
      <c r="G46" s="3188" t="s">
        <v>36</v>
      </c>
      <c r="H46" s="3183" t="s">
        <v>36</v>
      </c>
      <c r="I46" s="3183" t="s">
        <v>36</v>
      </c>
      <c r="J46" s="3146" t="s">
        <v>36</v>
      </c>
      <c r="K46" s="3146" t="s">
        <v>36</v>
      </c>
      <c r="L46" s="3183"/>
      <c r="M46" s="3183"/>
      <c r="N46" s="3183">
        <v>5</v>
      </c>
      <c r="O46" s="3148">
        <v>5</v>
      </c>
      <c r="P46" s="3183">
        <v>5</v>
      </c>
      <c r="Q46" s="3148">
        <v>5</v>
      </c>
      <c r="R46" s="3148">
        <v>5</v>
      </c>
      <c r="S46" s="3146"/>
      <c r="T46" s="3148"/>
      <c r="U46" s="3148">
        <v>10</v>
      </c>
      <c r="V46" s="3148">
        <v>10</v>
      </c>
      <c r="W46" s="3148">
        <v>10</v>
      </c>
      <c r="X46" s="3148">
        <v>10</v>
      </c>
      <c r="Y46" s="3183">
        <v>10</v>
      </c>
      <c r="Z46" s="3183" t="s">
        <v>76</v>
      </c>
      <c r="AA46" s="3183" t="s">
        <v>76</v>
      </c>
      <c r="AB46" s="3183" t="s">
        <v>36</v>
      </c>
      <c r="AC46" s="3148" t="s">
        <v>36</v>
      </c>
      <c r="AD46" s="3148" t="s">
        <v>36</v>
      </c>
      <c r="AE46" s="3189" t="s">
        <v>32</v>
      </c>
      <c r="AF46" s="3183"/>
      <c r="AG46" s="3184"/>
      <c r="AH46" s="116"/>
      <c r="AI46" s="117"/>
    </row>
    <row r="47" spans="1:38" ht="22.35" customHeight="1" thickBot="1" x14ac:dyDescent="0.25">
      <c r="A47" s="2883">
        <v>7</v>
      </c>
      <c r="B47" s="2807" t="s">
        <v>81</v>
      </c>
      <c r="C47" s="2808">
        <v>7</v>
      </c>
      <c r="D47" s="2808">
        <v>7</v>
      </c>
      <c r="E47" s="2808"/>
      <c r="F47" s="2808"/>
      <c r="G47" s="3070">
        <v>4</v>
      </c>
      <c r="H47" s="3070">
        <v>4</v>
      </c>
      <c r="I47" s="3070">
        <v>4</v>
      </c>
      <c r="J47" s="3070">
        <v>4</v>
      </c>
      <c r="K47" s="3070">
        <v>4</v>
      </c>
      <c r="L47" s="3070"/>
      <c r="M47" s="3070"/>
      <c r="N47" s="2893">
        <v>3</v>
      </c>
      <c r="O47" s="2893">
        <v>3</v>
      </c>
      <c r="P47" s="2816">
        <v>3</v>
      </c>
      <c r="Q47" s="2816">
        <v>3</v>
      </c>
      <c r="R47" s="2816">
        <v>3</v>
      </c>
      <c r="S47" s="2816"/>
      <c r="T47" s="2816"/>
      <c r="U47" s="2893">
        <v>11</v>
      </c>
      <c r="V47" s="2893">
        <v>11</v>
      </c>
      <c r="W47" s="2894">
        <v>11</v>
      </c>
      <c r="X47" s="2892">
        <v>11</v>
      </c>
      <c r="Y47" s="2892">
        <v>11</v>
      </c>
      <c r="Z47" s="2892" t="s">
        <v>73</v>
      </c>
      <c r="AA47" s="2892" t="s">
        <v>73</v>
      </c>
      <c r="AB47" s="2892" t="s">
        <v>36</v>
      </c>
      <c r="AC47" s="2892" t="s">
        <v>36</v>
      </c>
      <c r="AD47" s="2892" t="s">
        <v>36</v>
      </c>
      <c r="AE47" s="3183" t="s">
        <v>32</v>
      </c>
      <c r="AF47" s="2892"/>
      <c r="AG47" s="2895"/>
      <c r="AH47" s="116"/>
      <c r="AI47" s="117"/>
    </row>
    <row r="48" spans="1:38" ht="22.35" customHeight="1" thickBot="1" x14ac:dyDescent="0.25">
      <c r="A48" s="2886">
        <v>12</v>
      </c>
      <c r="B48" s="2896" t="s">
        <v>135</v>
      </c>
      <c r="C48" s="2897">
        <v>8</v>
      </c>
      <c r="D48" s="3190">
        <v>8</v>
      </c>
      <c r="E48" s="2897"/>
      <c r="F48" s="2897"/>
      <c r="G48" s="2897" t="s">
        <v>36</v>
      </c>
      <c r="H48" s="2897" t="s">
        <v>36</v>
      </c>
      <c r="I48" s="2897" t="s">
        <v>36</v>
      </c>
      <c r="J48" s="3190" t="s">
        <v>36</v>
      </c>
      <c r="K48" s="2897" t="s">
        <v>36</v>
      </c>
      <c r="L48" s="2897"/>
      <c r="M48" s="2897"/>
      <c r="N48" s="2897">
        <v>1</v>
      </c>
      <c r="O48" s="2897">
        <v>1</v>
      </c>
      <c r="P48" s="2897">
        <v>1</v>
      </c>
      <c r="Q48" s="2897">
        <v>1</v>
      </c>
      <c r="R48" s="2897">
        <v>1</v>
      </c>
      <c r="S48" s="2897"/>
      <c r="T48" s="2897"/>
      <c r="U48" s="2897">
        <v>9</v>
      </c>
      <c r="V48" s="2897">
        <v>9</v>
      </c>
      <c r="W48" s="2897">
        <v>9</v>
      </c>
      <c r="X48" s="2897">
        <v>9</v>
      </c>
      <c r="Y48" s="2897">
        <v>9</v>
      </c>
      <c r="Z48" s="2897" t="s">
        <v>75</v>
      </c>
      <c r="AA48" s="3148" t="s">
        <v>75</v>
      </c>
      <c r="AB48" s="2897" t="s">
        <v>36</v>
      </c>
      <c r="AC48" s="2897" t="s">
        <v>36</v>
      </c>
      <c r="AD48" s="2897" t="s">
        <v>36</v>
      </c>
      <c r="AE48" s="3183" t="s">
        <v>32</v>
      </c>
      <c r="AF48" s="2897"/>
      <c r="AG48" s="2900"/>
      <c r="AH48" s="116"/>
      <c r="AI48" s="117"/>
    </row>
    <row r="49" spans="1:41" ht="22.35" customHeight="1" x14ac:dyDescent="0.2">
      <c r="A49" s="3181">
        <v>3</v>
      </c>
      <c r="B49" s="3191" t="s">
        <v>164</v>
      </c>
      <c r="C49" s="3192" t="s">
        <v>36</v>
      </c>
      <c r="D49" s="3193" t="s">
        <v>36</v>
      </c>
      <c r="E49" s="3183"/>
      <c r="F49" s="3183"/>
      <c r="G49" s="3183">
        <v>5</v>
      </c>
      <c r="H49" s="3183">
        <v>5</v>
      </c>
      <c r="I49" s="3183">
        <v>5</v>
      </c>
      <c r="J49" s="3148">
        <v>5</v>
      </c>
      <c r="K49" s="3148">
        <v>5</v>
      </c>
      <c r="L49" s="3148"/>
      <c r="M49" s="3148"/>
      <c r="N49" s="3148">
        <v>10</v>
      </c>
      <c r="O49" s="3148">
        <v>10</v>
      </c>
      <c r="P49" s="3148">
        <v>10</v>
      </c>
      <c r="Q49" s="3148">
        <v>10</v>
      </c>
      <c r="R49" s="3183">
        <v>10</v>
      </c>
      <c r="S49" s="3183" t="s">
        <v>76</v>
      </c>
      <c r="T49" s="3183" t="s">
        <v>76</v>
      </c>
      <c r="U49" s="3183" t="s">
        <v>36</v>
      </c>
      <c r="V49" s="3148" t="s">
        <v>36</v>
      </c>
      <c r="W49" s="3148" t="s">
        <v>36</v>
      </c>
      <c r="X49" s="3146" t="s">
        <v>36</v>
      </c>
      <c r="Y49" s="3183" t="s">
        <v>36</v>
      </c>
      <c r="Z49" s="3183" t="s">
        <v>84</v>
      </c>
      <c r="AA49" s="3183" t="s">
        <v>84</v>
      </c>
      <c r="AB49" s="3183">
        <v>7</v>
      </c>
      <c r="AC49" s="3194">
        <v>7</v>
      </c>
      <c r="AD49" s="3183">
        <v>7</v>
      </c>
      <c r="AE49" s="3183">
        <v>7</v>
      </c>
      <c r="AF49" s="3183"/>
      <c r="AG49" s="3184"/>
      <c r="AH49" s="116"/>
      <c r="AI49" s="117"/>
    </row>
    <row r="50" spans="1:41" ht="22.35" customHeight="1" thickBot="1" x14ac:dyDescent="0.25">
      <c r="A50" s="2883">
        <v>8</v>
      </c>
      <c r="B50" s="2807" t="s">
        <v>88</v>
      </c>
      <c r="C50" s="2816">
        <v>4</v>
      </c>
      <c r="D50" s="2884">
        <v>4</v>
      </c>
      <c r="E50" s="2816"/>
      <c r="F50" s="2816"/>
      <c r="G50" s="2816">
        <v>3</v>
      </c>
      <c r="H50" s="2816">
        <v>3</v>
      </c>
      <c r="I50" s="2816">
        <v>3</v>
      </c>
      <c r="J50" s="2816">
        <v>3</v>
      </c>
      <c r="K50" s="2816">
        <v>3</v>
      </c>
      <c r="L50" s="2816"/>
      <c r="M50" s="2816"/>
      <c r="N50" s="2808">
        <v>11</v>
      </c>
      <c r="O50" s="2816">
        <v>11</v>
      </c>
      <c r="P50" s="2816">
        <v>11</v>
      </c>
      <c r="Q50" s="2816">
        <v>11</v>
      </c>
      <c r="R50" s="2816">
        <v>11</v>
      </c>
      <c r="S50" s="2816" t="s">
        <v>73</v>
      </c>
      <c r="T50" s="2816" t="s">
        <v>73</v>
      </c>
      <c r="U50" s="2816" t="s">
        <v>36</v>
      </c>
      <c r="V50" s="2892" t="s">
        <v>36</v>
      </c>
      <c r="W50" s="2892" t="s">
        <v>36</v>
      </c>
      <c r="X50" s="2811" t="s">
        <v>36</v>
      </c>
      <c r="Y50" s="2892" t="s">
        <v>36</v>
      </c>
      <c r="Z50" s="2892" t="s">
        <v>80</v>
      </c>
      <c r="AA50" s="2892" t="s">
        <v>80</v>
      </c>
      <c r="AB50" s="2892">
        <v>8</v>
      </c>
      <c r="AC50" s="2892">
        <v>8</v>
      </c>
      <c r="AD50" s="2808">
        <v>8</v>
      </c>
      <c r="AE50" s="2808">
        <v>8</v>
      </c>
      <c r="AF50" s="2893"/>
      <c r="AG50" s="2895"/>
      <c r="AH50" s="116"/>
      <c r="AI50" s="117"/>
    </row>
    <row r="51" spans="1:41" ht="22.35" customHeight="1" thickBot="1" x14ac:dyDescent="0.25">
      <c r="A51" s="2886">
        <v>13</v>
      </c>
      <c r="B51" s="2904" t="s">
        <v>165</v>
      </c>
      <c r="C51" s="2877" t="s">
        <v>36</v>
      </c>
      <c r="D51" s="2877" t="s">
        <v>36</v>
      </c>
      <c r="E51" s="2887"/>
      <c r="F51" s="2887"/>
      <c r="G51" s="2887">
        <v>1</v>
      </c>
      <c r="H51" s="2887">
        <v>1</v>
      </c>
      <c r="I51" s="2887">
        <v>1</v>
      </c>
      <c r="J51" s="2877">
        <v>1</v>
      </c>
      <c r="K51" s="2887">
        <v>1</v>
      </c>
      <c r="L51" s="2905"/>
      <c r="M51" s="2843" t="s">
        <v>32</v>
      </c>
      <c r="N51" s="2905">
        <v>9</v>
      </c>
      <c r="O51" s="2905">
        <v>9</v>
      </c>
      <c r="P51" s="2905">
        <v>9</v>
      </c>
      <c r="Q51" s="2887">
        <v>9</v>
      </c>
      <c r="R51" s="2887">
        <v>9</v>
      </c>
      <c r="S51" s="2887" t="s">
        <v>75</v>
      </c>
      <c r="T51" s="3148" t="s">
        <v>75</v>
      </c>
      <c r="U51" s="2887" t="s">
        <v>36</v>
      </c>
      <c r="V51" s="2887" t="s">
        <v>36</v>
      </c>
      <c r="W51" s="2887" t="s">
        <v>36</v>
      </c>
      <c r="X51" s="2887" t="s">
        <v>36</v>
      </c>
      <c r="Y51" s="2877" t="s">
        <v>36</v>
      </c>
      <c r="Z51" s="2887" t="s">
        <v>82</v>
      </c>
      <c r="AA51" s="2887" t="s">
        <v>80</v>
      </c>
      <c r="AB51" s="2887">
        <v>6</v>
      </c>
      <c r="AC51" s="2887">
        <v>6</v>
      </c>
      <c r="AD51" s="2887">
        <v>6</v>
      </c>
      <c r="AE51" s="2877">
        <v>6</v>
      </c>
      <c r="AF51" s="2887"/>
      <c r="AG51" s="2889"/>
      <c r="AH51" s="116"/>
      <c r="AI51" s="117"/>
    </row>
    <row r="52" spans="1:41" ht="22.35" customHeight="1" x14ac:dyDescent="0.2">
      <c r="A52" s="3181">
        <v>4</v>
      </c>
      <c r="B52" s="3143" t="s">
        <v>90</v>
      </c>
      <c r="C52" s="3183">
        <v>5</v>
      </c>
      <c r="D52" s="3193">
        <v>5</v>
      </c>
      <c r="E52" s="3195" t="s">
        <v>0</v>
      </c>
      <c r="F52" s="3146"/>
      <c r="G52" s="3146">
        <v>10</v>
      </c>
      <c r="H52" s="3146">
        <v>10</v>
      </c>
      <c r="I52" s="3146">
        <v>10</v>
      </c>
      <c r="J52" s="3146">
        <v>10</v>
      </c>
      <c r="K52" s="3146">
        <v>10</v>
      </c>
      <c r="L52" s="3146" t="s">
        <v>76</v>
      </c>
      <c r="M52" s="3146" t="s">
        <v>76</v>
      </c>
      <c r="N52" s="3146" t="s">
        <v>36</v>
      </c>
      <c r="O52" s="3146" t="s">
        <v>36</v>
      </c>
      <c r="P52" s="3146" t="s">
        <v>36</v>
      </c>
      <c r="Q52" s="3146" t="s">
        <v>36</v>
      </c>
      <c r="R52" s="3146" t="s">
        <v>36</v>
      </c>
      <c r="S52" s="3146" t="s">
        <v>84</v>
      </c>
      <c r="T52" s="3183" t="s">
        <v>84</v>
      </c>
      <c r="U52" s="3183">
        <v>7</v>
      </c>
      <c r="V52" s="3194">
        <v>7</v>
      </c>
      <c r="W52" s="3183">
        <v>7</v>
      </c>
      <c r="X52" s="3183">
        <v>7</v>
      </c>
      <c r="Y52" s="3146">
        <v>7</v>
      </c>
      <c r="Z52" s="3183"/>
      <c r="AA52" s="3183"/>
      <c r="AB52" s="3196">
        <v>4</v>
      </c>
      <c r="AC52" s="3196">
        <v>4</v>
      </c>
      <c r="AD52" s="3196">
        <v>4</v>
      </c>
      <c r="AE52" s="3196">
        <v>4</v>
      </c>
      <c r="AF52" s="3183"/>
      <c r="AG52" s="3184"/>
      <c r="AH52" s="116"/>
      <c r="AI52" s="117"/>
    </row>
    <row r="53" spans="1:41" ht="22.35" customHeight="1" thickBot="1" x14ac:dyDescent="0.25">
      <c r="A53" s="2883">
        <v>9</v>
      </c>
      <c r="B53" s="2807" t="s">
        <v>91</v>
      </c>
      <c r="C53" s="2884">
        <v>3</v>
      </c>
      <c r="D53" s="2884">
        <v>3</v>
      </c>
      <c r="E53" s="2892"/>
      <c r="F53" s="2892"/>
      <c r="G53" s="2892">
        <v>11</v>
      </c>
      <c r="H53" s="2892">
        <v>11</v>
      </c>
      <c r="I53" s="2892">
        <v>11</v>
      </c>
      <c r="J53" s="2892">
        <v>11</v>
      </c>
      <c r="K53" s="2892">
        <v>11</v>
      </c>
      <c r="L53" s="2892" t="s">
        <v>73</v>
      </c>
      <c r="M53" s="2892" t="s">
        <v>73</v>
      </c>
      <c r="N53" s="2892" t="s">
        <v>36</v>
      </c>
      <c r="O53" s="2892" t="s">
        <v>36</v>
      </c>
      <c r="P53" s="2892" t="s">
        <v>36</v>
      </c>
      <c r="Q53" s="2811" t="s">
        <v>36</v>
      </c>
      <c r="R53" s="2892" t="s">
        <v>36</v>
      </c>
      <c r="S53" s="2892" t="s">
        <v>80</v>
      </c>
      <c r="T53" s="2892" t="s">
        <v>80</v>
      </c>
      <c r="U53" s="2892">
        <v>8</v>
      </c>
      <c r="V53" s="2892">
        <v>8</v>
      </c>
      <c r="W53" s="2892">
        <v>8</v>
      </c>
      <c r="X53" s="2892">
        <v>8</v>
      </c>
      <c r="Y53" s="2892">
        <v>8</v>
      </c>
      <c r="Z53" s="2892"/>
      <c r="AA53" s="2892"/>
      <c r="AB53" s="2892" t="s">
        <v>36</v>
      </c>
      <c r="AC53" s="2892" t="s">
        <v>36</v>
      </c>
      <c r="AD53" s="2892" t="s">
        <v>36</v>
      </c>
      <c r="AE53" s="2892" t="s">
        <v>36</v>
      </c>
      <c r="AF53" s="2892"/>
      <c r="AG53" s="2895"/>
      <c r="AH53" s="116"/>
      <c r="AI53" s="117"/>
      <c r="AO53" t="s">
        <v>570</v>
      </c>
    </row>
    <row r="54" spans="1:41" ht="22.35" customHeight="1" thickBot="1" x14ac:dyDescent="0.25">
      <c r="A54" s="2886">
        <v>14</v>
      </c>
      <c r="B54" s="2904" t="s">
        <v>92</v>
      </c>
      <c r="C54" s="2877">
        <v>1</v>
      </c>
      <c r="D54" s="2887">
        <v>1</v>
      </c>
      <c r="E54" s="2887"/>
      <c r="F54" s="2887"/>
      <c r="G54" s="2905">
        <v>9</v>
      </c>
      <c r="H54" s="2905">
        <v>9</v>
      </c>
      <c r="I54" s="2905">
        <v>9</v>
      </c>
      <c r="J54" s="2887">
        <v>9</v>
      </c>
      <c r="K54" s="2887">
        <v>9</v>
      </c>
      <c r="L54" s="2887" t="s">
        <v>75</v>
      </c>
      <c r="M54" s="3148" t="s">
        <v>75</v>
      </c>
      <c r="N54" s="2887" t="s">
        <v>36</v>
      </c>
      <c r="O54" s="2877" t="s">
        <v>36</v>
      </c>
      <c r="P54" s="2887" t="s">
        <v>36</v>
      </c>
      <c r="Q54" s="2887" t="s">
        <v>36</v>
      </c>
      <c r="R54" s="2877" t="s">
        <v>36</v>
      </c>
      <c r="S54" s="2887" t="s">
        <v>82</v>
      </c>
      <c r="T54" s="2887" t="s">
        <v>80</v>
      </c>
      <c r="U54" s="2887">
        <v>6</v>
      </c>
      <c r="V54" s="2887">
        <v>6</v>
      </c>
      <c r="W54" s="2887">
        <v>6</v>
      </c>
      <c r="X54" s="2877">
        <v>6</v>
      </c>
      <c r="Y54" s="2887">
        <v>6</v>
      </c>
      <c r="Z54" s="2887"/>
      <c r="AA54" s="2887"/>
      <c r="AB54" s="2887" t="s">
        <v>36</v>
      </c>
      <c r="AC54" s="2877" t="s">
        <v>36</v>
      </c>
      <c r="AD54" s="2887" t="s">
        <v>36</v>
      </c>
      <c r="AE54" s="2887" t="s">
        <v>36</v>
      </c>
      <c r="AF54" s="2877"/>
      <c r="AG54" s="2878"/>
      <c r="AH54" s="116"/>
      <c r="AI54" s="117"/>
    </row>
    <row r="55" spans="1:41" ht="22.35" customHeight="1" x14ac:dyDescent="0.2">
      <c r="A55" s="3181">
        <v>5</v>
      </c>
      <c r="B55" s="2807" t="s">
        <v>93</v>
      </c>
      <c r="C55" s="3197">
        <v>10</v>
      </c>
      <c r="D55" s="3197">
        <v>10</v>
      </c>
      <c r="E55" s="3197" t="s">
        <v>76</v>
      </c>
      <c r="F55" s="3197" t="s">
        <v>76</v>
      </c>
      <c r="G55" s="3148" t="s">
        <v>36</v>
      </c>
      <c r="H55" s="3148" t="s">
        <v>36</v>
      </c>
      <c r="I55" s="3148" t="s">
        <v>36</v>
      </c>
      <c r="J55" s="3148" t="s">
        <v>36</v>
      </c>
      <c r="K55" s="3183" t="s">
        <v>36</v>
      </c>
      <c r="L55" s="3183" t="s">
        <v>84</v>
      </c>
      <c r="M55" s="3183" t="s">
        <v>84</v>
      </c>
      <c r="N55" s="3198">
        <v>7</v>
      </c>
      <c r="O55" s="3146">
        <v>7</v>
      </c>
      <c r="P55" s="3183">
        <v>7</v>
      </c>
      <c r="Q55" s="3183">
        <v>7</v>
      </c>
      <c r="R55" s="3146">
        <v>7</v>
      </c>
      <c r="S55" s="3183"/>
      <c r="T55" s="3183"/>
      <c r="U55" s="3148">
        <v>4</v>
      </c>
      <c r="V55" s="3148">
        <v>4</v>
      </c>
      <c r="W55" s="3148">
        <v>4</v>
      </c>
      <c r="X55" s="3148">
        <v>4</v>
      </c>
      <c r="Y55" s="3199">
        <v>4</v>
      </c>
      <c r="Z55" s="3148"/>
      <c r="AA55" s="3148"/>
      <c r="AB55" s="3200">
        <v>3</v>
      </c>
      <c r="AC55" s="3200">
        <v>3</v>
      </c>
      <c r="AD55" s="3200">
        <v>3</v>
      </c>
      <c r="AE55" s="3200">
        <v>3</v>
      </c>
      <c r="AF55" s="3146"/>
      <c r="AG55" s="3149"/>
      <c r="AH55" s="116"/>
      <c r="AI55" s="117"/>
    </row>
    <row r="56" spans="1:41" ht="22.35" customHeight="1" thickBot="1" x14ac:dyDescent="0.25">
      <c r="A56" s="2883">
        <v>10</v>
      </c>
      <c r="B56" s="2807" t="s">
        <v>133</v>
      </c>
      <c r="C56" s="2892">
        <v>11</v>
      </c>
      <c r="D56" s="2892">
        <v>11</v>
      </c>
      <c r="E56" s="2892" t="s">
        <v>73</v>
      </c>
      <c r="F56" s="2808" t="s">
        <v>73</v>
      </c>
      <c r="G56" s="2813" t="s">
        <v>36</v>
      </c>
      <c r="H56" s="2813" t="s">
        <v>36</v>
      </c>
      <c r="I56" s="2813" t="s">
        <v>36</v>
      </c>
      <c r="J56" s="2813" t="s">
        <v>36</v>
      </c>
      <c r="K56" s="2813" t="s">
        <v>36</v>
      </c>
      <c r="L56" s="2813" t="s">
        <v>80</v>
      </c>
      <c r="M56" s="2813" t="s">
        <v>80</v>
      </c>
      <c r="N56" s="2813">
        <v>8</v>
      </c>
      <c r="O56" s="2813">
        <v>8</v>
      </c>
      <c r="P56" s="2813">
        <v>8</v>
      </c>
      <c r="Q56" s="2884">
        <v>8</v>
      </c>
      <c r="R56" s="2884">
        <v>8</v>
      </c>
      <c r="S56" s="2813"/>
      <c r="T56" s="2813"/>
      <c r="U56" s="2813" t="s">
        <v>36</v>
      </c>
      <c r="V56" s="2813" t="s">
        <v>36</v>
      </c>
      <c r="W56" s="2808" t="s">
        <v>36</v>
      </c>
      <c r="X56" s="2892" t="s">
        <v>36</v>
      </c>
      <c r="Y56" s="2811" t="s">
        <v>36</v>
      </c>
      <c r="Z56" s="2892"/>
      <c r="AA56" s="2892"/>
      <c r="AB56" s="2892">
        <v>1</v>
      </c>
      <c r="AC56" s="2892">
        <v>1</v>
      </c>
      <c r="AD56" s="2892">
        <v>1</v>
      </c>
      <c r="AE56" s="2892">
        <v>1</v>
      </c>
      <c r="AF56" s="2892"/>
      <c r="AG56" s="2895"/>
      <c r="AH56" s="116"/>
      <c r="AI56" s="117"/>
    </row>
    <row r="57" spans="1:41" ht="22.35" customHeight="1" thickBot="1" x14ac:dyDescent="0.25">
      <c r="A57" s="2886">
        <v>15</v>
      </c>
      <c r="B57" s="2904" t="s">
        <v>95</v>
      </c>
      <c r="C57" s="2887">
        <v>9</v>
      </c>
      <c r="D57" s="2887">
        <v>9</v>
      </c>
      <c r="E57" s="2887" t="s">
        <v>75</v>
      </c>
      <c r="F57" s="3148" t="s">
        <v>75</v>
      </c>
      <c r="G57" s="2905" t="s">
        <v>36</v>
      </c>
      <c r="H57" s="2905" t="s">
        <v>36</v>
      </c>
      <c r="I57" s="2905" t="s">
        <v>36</v>
      </c>
      <c r="J57" s="2905" t="s">
        <v>36</v>
      </c>
      <c r="K57" s="2877" t="s">
        <v>36</v>
      </c>
      <c r="L57" s="3201" t="s">
        <v>82</v>
      </c>
      <c r="M57" s="3201" t="s">
        <v>80</v>
      </c>
      <c r="N57" s="2887">
        <v>6</v>
      </c>
      <c r="O57" s="2897">
        <v>6</v>
      </c>
      <c r="P57" s="2897">
        <v>6</v>
      </c>
      <c r="Q57" s="2897">
        <v>6</v>
      </c>
      <c r="R57" s="2897">
        <v>6</v>
      </c>
      <c r="S57" s="2897"/>
      <c r="T57" s="2897"/>
      <c r="U57" s="2897" t="s">
        <v>36</v>
      </c>
      <c r="V57" s="2887" t="s">
        <v>36</v>
      </c>
      <c r="W57" s="2887" t="s">
        <v>36</v>
      </c>
      <c r="X57" s="2887" t="s">
        <v>36</v>
      </c>
      <c r="Y57" s="2877" t="s">
        <v>36</v>
      </c>
      <c r="Z57" s="2887"/>
      <c r="AA57" s="2887"/>
      <c r="AB57" s="2887">
        <v>5</v>
      </c>
      <c r="AC57" s="2887">
        <v>5</v>
      </c>
      <c r="AD57" s="2887">
        <v>5</v>
      </c>
      <c r="AE57" s="2877">
        <v>5</v>
      </c>
      <c r="AF57" s="2905"/>
      <c r="AG57" s="3202"/>
      <c r="AH57" s="116"/>
      <c r="AI57" s="117"/>
    </row>
    <row r="58" spans="1:41" ht="22.35" customHeight="1" x14ac:dyDescent="0.2">
      <c r="A58" s="62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1"/>
    </row>
    <row r="59" spans="1:41" ht="22.35" customHeight="1" x14ac:dyDescent="0.2">
      <c r="A59" s="69"/>
      <c r="B59" s="42" t="s">
        <v>96</v>
      </c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1"/>
    </row>
    <row r="60" spans="1:41" ht="22.35" customHeight="1" x14ac:dyDescent="0.2">
      <c r="A60" s="2787" t="s">
        <v>28</v>
      </c>
      <c r="B60" s="2787"/>
      <c r="C60" s="2786"/>
      <c r="D60" s="2787" t="s">
        <v>97</v>
      </c>
      <c r="E60" s="2785"/>
      <c r="F60" s="2786"/>
      <c r="G60" s="2787" t="s">
        <v>98</v>
      </c>
      <c r="H60" s="2785"/>
      <c r="I60" s="2786"/>
      <c r="J60" s="2787" t="s">
        <v>99</v>
      </c>
      <c r="K60" s="2785"/>
      <c r="L60" s="2786"/>
      <c r="M60" s="2787" t="s">
        <v>100</v>
      </c>
      <c r="N60" s="2785"/>
      <c r="O60" s="2786"/>
      <c r="P60" s="2787" t="s">
        <v>101</v>
      </c>
      <c r="Q60" s="2785"/>
      <c r="R60" s="2782"/>
      <c r="S60" s="2783" t="s">
        <v>102</v>
      </c>
      <c r="T60" s="2785"/>
      <c r="U60" s="2786"/>
      <c r="V60" s="2787" t="s">
        <v>103</v>
      </c>
      <c r="W60" s="2785"/>
      <c r="X60" s="2915" t="s">
        <v>104</v>
      </c>
      <c r="Y60" s="2785"/>
      <c r="Z60" s="2785"/>
      <c r="AA60" s="2916"/>
      <c r="AB60" s="2777"/>
      <c r="AC60" s="2777"/>
      <c r="AD60" s="2777"/>
      <c r="AE60" s="2777"/>
      <c r="AF60" s="2777"/>
      <c r="AG60" s="2778"/>
      <c r="AH60" s="1"/>
    </row>
    <row r="61" spans="1:41" ht="22.35" customHeight="1" x14ac:dyDescent="0.2">
      <c r="A61" s="2917">
        <v>8517</v>
      </c>
      <c r="B61" s="2918" t="s">
        <v>105</v>
      </c>
      <c r="C61" s="2919" t="s">
        <v>106</v>
      </c>
      <c r="D61" s="2920"/>
      <c r="E61" s="2776"/>
      <c r="F61" s="2919" t="s">
        <v>106</v>
      </c>
      <c r="G61" s="2920"/>
      <c r="H61" s="2776"/>
      <c r="I61" s="2919" t="s">
        <v>106</v>
      </c>
      <c r="J61" s="2920"/>
      <c r="K61" s="2776"/>
      <c r="L61" s="2919" t="s">
        <v>106</v>
      </c>
      <c r="M61" s="2920"/>
      <c r="N61" s="2776"/>
      <c r="O61" s="2919" t="s">
        <v>107</v>
      </c>
      <c r="P61" s="2920"/>
      <c r="Q61" s="2776"/>
      <c r="R61" s="2919"/>
      <c r="S61" s="2920"/>
      <c r="T61" s="2776"/>
      <c r="U61" s="2919" t="s">
        <v>108</v>
      </c>
      <c r="V61" s="2920"/>
      <c r="W61" s="2776"/>
      <c r="X61" s="2774"/>
      <c r="Y61" s="2777"/>
      <c r="Z61" s="2777"/>
      <c r="AA61" s="2777"/>
      <c r="AB61" s="2777"/>
      <c r="AC61" s="2777"/>
      <c r="AD61" s="2777"/>
      <c r="AE61" s="2777"/>
      <c r="AF61" s="2777"/>
      <c r="AG61" s="2778"/>
      <c r="AH61" s="1"/>
    </row>
    <row r="62" spans="1:41" ht="22.35" customHeight="1" x14ac:dyDescent="0.2">
      <c r="B62" s="2806" t="s">
        <v>109</v>
      </c>
      <c r="C62" s="2921" t="s">
        <v>110</v>
      </c>
      <c r="D62" s="2922"/>
      <c r="E62" s="2923"/>
      <c r="F62" s="2921" t="s">
        <v>110</v>
      </c>
      <c r="G62" s="2924"/>
      <c r="H62" s="2923"/>
      <c r="I62" s="2919" t="s">
        <v>110</v>
      </c>
      <c r="J62" s="2920"/>
      <c r="K62" s="2925"/>
      <c r="L62" s="2919" t="s">
        <v>110</v>
      </c>
      <c r="M62" s="2920"/>
      <c r="N62" s="2925"/>
      <c r="O62" s="2919" t="s">
        <v>111</v>
      </c>
      <c r="P62" s="2920"/>
      <c r="Q62" s="2776"/>
      <c r="R62" s="2926" t="s">
        <v>0</v>
      </c>
      <c r="S62" s="2920"/>
      <c r="T62" s="2925"/>
      <c r="U62" s="2920" t="s">
        <v>0</v>
      </c>
      <c r="V62" s="2920"/>
      <c r="W62" s="2776"/>
      <c r="X62" s="2927" t="s">
        <v>0</v>
      </c>
      <c r="Y62" s="48"/>
      <c r="Z62" s="48"/>
      <c r="AA62" s="48"/>
      <c r="AB62" s="48"/>
      <c r="AC62" s="48"/>
      <c r="AD62" s="48"/>
      <c r="AE62" s="48"/>
      <c r="AF62" s="48"/>
      <c r="AG62" s="71"/>
      <c r="AH62" s="1"/>
    </row>
    <row r="63" spans="1:41" ht="22.35" customHeight="1" x14ac:dyDescent="0.2">
      <c r="A63" s="2928"/>
      <c r="B63" s="2918" t="s">
        <v>112</v>
      </c>
      <c r="C63" s="2921" t="s">
        <v>113</v>
      </c>
      <c r="D63" s="2922"/>
      <c r="E63" s="2924"/>
      <c r="F63" s="2921" t="s">
        <v>113</v>
      </c>
      <c r="G63" s="2922"/>
      <c r="H63" s="2924"/>
      <c r="I63" s="2921" t="s">
        <v>113</v>
      </c>
      <c r="J63" s="2922"/>
      <c r="K63" s="2924"/>
      <c r="L63" s="2921" t="s">
        <v>113</v>
      </c>
      <c r="M63" s="2922"/>
      <c r="N63" s="2924"/>
      <c r="O63" s="2921" t="s">
        <v>114</v>
      </c>
      <c r="P63" s="2922"/>
      <c r="Q63" s="2924"/>
      <c r="R63" s="2929"/>
      <c r="S63" s="210"/>
      <c r="T63" s="2923"/>
      <c r="U63" s="2922"/>
      <c r="V63" s="2922"/>
      <c r="W63" s="2924"/>
      <c r="X63" s="2774"/>
      <c r="Y63" s="2777"/>
      <c r="Z63" s="2777"/>
      <c r="AA63" s="2777"/>
      <c r="AB63" s="2777"/>
      <c r="AC63" s="2777"/>
      <c r="AD63" s="2777"/>
      <c r="AE63" s="2777"/>
      <c r="AF63" s="2777"/>
      <c r="AG63" s="2778"/>
      <c r="AH63" s="1"/>
    </row>
    <row r="64" spans="1:41" ht="22.35" customHeight="1" x14ac:dyDescent="0.2">
      <c r="A64" s="2787"/>
      <c r="B64" s="2918"/>
      <c r="C64" s="3203"/>
      <c r="D64" s="2931"/>
      <c r="E64" s="3204"/>
      <c r="F64" s="3203"/>
      <c r="G64" s="2931"/>
      <c r="H64" s="3204"/>
      <c r="I64" s="3203"/>
      <c r="J64" s="2931"/>
      <c r="K64" s="3204"/>
      <c r="L64" s="3203"/>
      <c r="M64" s="2931"/>
      <c r="N64" s="3204"/>
      <c r="O64" s="3203"/>
      <c r="P64" s="2931"/>
      <c r="Q64" s="3204"/>
      <c r="R64" s="3203"/>
      <c r="S64" s="2931"/>
      <c r="T64" s="3204"/>
      <c r="U64" s="3203"/>
      <c r="V64" s="2931"/>
      <c r="W64" s="3204"/>
      <c r="X64" s="2776"/>
      <c r="Y64" s="2777"/>
      <c r="Z64" s="2777"/>
      <c r="AA64" s="2777"/>
      <c r="AB64" s="2777"/>
      <c r="AC64" s="2777"/>
      <c r="AD64" s="2777"/>
      <c r="AE64" s="2777"/>
      <c r="AF64" s="2777"/>
      <c r="AG64" s="2778"/>
      <c r="AH64" s="1"/>
      <c r="AJ64" t="s">
        <v>115</v>
      </c>
    </row>
    <row r="65" spans="1:40" ht="22.35" customHeight="1" x14ac:dyDescent="0.2">
      <c r="A65" s="37"/>
      <c r="B65" s="62"/>
      <c r="C65" s="46"/>
      <c r="D65" s="46"/>
      <c r="E65" s="6"/>
      <c r="F65" s="46"/>
      <c r="G65" s="46"/>
      <c r="H65" s="6"/>
      <c r="I65" s="46"/>
      <c r="J65" s="46"/>
      <c r="K65" s="6"/>
      <c r="L65" s="46"/>
      <c r="M65" s="46"/>
      <c r="N65" s="6"/>
      <c r="O65" s="46"/>
      <c r="P65" s="46"/>
      <c r="Q65" s="6"/>
      <c r="R65" s="46"/>
      <c r="S65" s="46"/>
      <c r="T65" s="6"/>
      <c r="U65" s="46"/>
      <c r="V65" s="46"/>
      <c r="W65" s="6"/>
      <c r="X65" s="6"/>
      <c r="Y65" s="48"/>
      <c r="Z65" s="48"/>
      <c r="AA65" s="48"/>
      <c r="AB65" s="48"/>
      <c r="AC65" s="48"/>
      <c r="AD65" s="48"/>
      <c r="AE65" s="48"/>
      <c r="AF65" s="48"/>
      <c r="AG65" s="48"/>
      <c r="AH65" s="1"/>
    </row>
    <row r="66" spans="1:40" ht="22.35" customHeight="1" thickBot="1" x14ac:dyDescent="0.25">
      <c r="A66" s="2933"/>
      <c r="B66" s="2934" t="s">
        <v>29</v>
      </c>
      <c r="C66" s="2877">
        <v>1</v>
      </c>
      <c r="D66" s="2877">
        <v>2</v>
      </c>
      <c r="E66" s="2876">
        <v>3</v>
      </c>
      <c r="F66" s="2876">
        <v>4</v>
      </c>
      <c r="G66" s="2877">
        <v>5</v>
      </c>
      <c r="H66" s="2877">
        <v>6</v>
      </c>
      <c r="I66" s="2877">
        <v>7</v>
      </c>
      <c r="J66" s="2877">
        <v>8</v>
      </c>
      <c r="K66" s="2877">
        <v>9</v>
      </c>
      <c r="L66" s="2876">
        <v>10</v>
      </c>
      <c r="M66" s="2876">
        <v>11</v>
      </c>
      <c r="N66" s="2877">
        <v>12</v>
      </c>
      <c r="O66" s="2877">
        <v>13</v>
      </c>
      <c r="P66" s="2877">
        <v>14</v>
      </c>
      <c r="Q66" s="2877">
        <v>15</v>
      </c>
      <c r="R66" s="2877">
        <v>16</v>
      </c>
      <c r="S66" s="2876">
        <v>17</v>
      </c>
      <c r="T66" s="2876">
        <v>18</v>
      </c>
      <c r="U66" s="2877">
        <v>19</v>
      </c>
      <c r="V66" s="2877">
        <v>20</v>
      </c>
      <c r="W66" s="2877">
        <v>21</v>
      </c>
      <c r="X66" s="2877">
        <v>22</v>
      </c>
      <c r="Y66" s="2877">
        <v>23</v>
      </c>
      <c r="Z66" s="2876">
        <v>24</v>
      </c>
      <c r="AA66" s="2876">
        <v>25</v>
      </c>
      <c r="AB66" s="2877">
        <v>26</v>
      </c>
      <c r="AC66" s="2877">
        <v>27</v>
      </c>
      <c r="AD66" s="2877">
        <v>28</v>
      </c>
      <c r="AE66" s="2877">
        <v>29</v>
      </c>
      <c r="AF66" s="2877"/>
      <c r="AG66" s="2878"/>
      <c r="AH66" s="1"/>
      <c r="AJ66" s="3136" t="s">
        <v>30</v>
      </c>
      <c r="AK66" s="3136" t="s">
        <v>44</v>
      </c>
      <c r="AL66" s="3136" t="s">
        <v>45</v>
      </c>
      <c r="AM66" s="3136" t="s">
        <v>46</v>
      </c>
      <c r="AN66" s="3136" t="s">
        <v>47</v>
      </c>
    </row>
    <row r="67" spans="1:40" ht="22.35" customHeight="1" thickBot="1" x14ac:dyDescent="0.25">
      <c r="A67" s="3205"/>
      <c r="B67" s="3206" t="s">
        <v>116</v>
      </c>
      <c r="C67" s="3207" t="s">
        <v>118</v>
      </c>
      <c r="D67" s="3207" t="s">
        <v>118</v>
      </c>
      <c r="E67" s="3208" t="s">
        <v>117</v>
      </c>
      <c r="F67" s="3207" t="s">
        <v>117</v>
      </c>
      <c r="G67" s="3176" t="s">
        <v>36</v>
      </c>
      <c r="H67" s="3176" t="s">
        <v>36</v>
      </c>
      <c r="I67" s="3176" t="s">
        <v>36</v>
      </c>
      <c r="J67" s="3176" t="s">
        <v>36</v>
      </c>
      <c r="K67" s="3176" t="s">
        <v>36</v>
      </c>
      <c r="L67" s="3207"/>
      <c r="M67" s="3209">
        <v>26</v>
      </c>
      <c r="N67" s="3209">
        <v>26</v>
      </c>
      <c r="O67" s="3209">
        <v>26</v>
      </c>
      <c r="P67" s="3209">
        <v>26</v>
      </c>
      <c r="Q67" s="3209">
        <v>26</v>
      </c>
      <c r="R67" s="3209">
        <v>26</v>
      </c>
      <c r="S67" s="3207"/>
      <c r="T67" s="3207"/>
      <c r="U67" s="3176">
        <v>5</v>
      </c>
      <c r="V67" s="3176">
        <v>25</v>
      </c>
      <c r="W67" s="3176">
        <v>25</v>
      </c>
      <c r="X67" s="3176">
        <v>25</v>
      </c>
      <c r="Y67" s="3176">
        <v>25</v>
      </c>
      <c r="Z67" s="3207"/>
      <c r="AA67" s="3207"/>
      <c r="AB67" s="789" t="s">
        <v>118</v>
      </c>
      <c r="AC67" s="789" t="s">
        <v>118</v>
      </c>
      <c r="AD67" s="789" t="s">
        <v>118</v>
      </c>
      <c r="AE67" s="789" t="s">
        <v>118</v>
      </c>
      <c r="AF67" s="3176"/>
      <c r="AG67" s="3210"/>
      <c r="AH67" s="1"/>
      <c r="AJ67" s="2838">
        <v>168.25</v>
      </c>
      <c r="AK67" s="2838">
        <v>9.25</v>
      </c>
      <c r="AL67" s="2838">
        <f>IF(AJ67="","",SUM(AJ67:AK67))</f>
        <v>177.5</v>
      </c>
      <c r="AM67" s="2839">
        <f t="shared" ref="AM67:AM86" si="1">IF(AJ67="","",AL67-NormTid)</f>
        <v>17.169999999999987</v>
      </c>
      <c r="AN67" s="2839">
        <f>IF(AM67="","",AM67+'Januar 2024'!AN67)</f>
        <v>36.089999999999975</v>
      </c>
    </row>
    <row r="68" spans="1:40" ht="22.35" customHeight="1" thickBot="1" x14ac:dyDescent="0.25">
      <c r="A68" s="3211"/>
      <c r="B68" s="3211" t="s">
        <v>121</v>
      </c>
      <c r="C68" s="3209">
        <v>26</v>
      </c>
      <c r="D68" s="789" t="s">
        <v>485</v>
      </c>
      <c r="E68" s="3089" t="s">
        <v>486</v>
      </c>
      <c r="F68" s="3089" t="s">
        <v>487</v>
      </c>
      <c r="G68" s="3176" t="s">
        <v>36</v>
      </c>
      <c r="H68" s="3176" t="s">
        <v>36</v>
      </c>
      <c r="I68" s="3176" t="s">
        <v>36</v>
      </c>
      <c r="J68" s="3212" t="s">
        <v>36</v>
      </c>
      <c r="K68" s="3212" t="s">
        <v>36</v>
      </c>
      <c r="L68" s="798" t="s">
        <v>119</v>
      </c>
      <c r="M68" s="798" t="s">
        <v>119</v>
      </c>
      <c r="N68" s="789">
        <v>22</v>
      </c>
      <c r="O68" s="789">
        <v>22</v>
      </c>
      <c r="P68" s="789">
        <v>22</v>
      </c>
      <c r="Q68" s="798">
        <v>22</v>
      </c>
      <c r="R68" s="3167" t="s">
        <v>485</v>
      </c>
      <c r="S68" s="3167" t="s">
        <v>486</v>
      </c>
      <c r="T68" s="3167" t="s">
        <v>129</v>
      </c>
      <c r="U68" s="3176" t="s">
        <v>36</v>
      </c>
      <c r="V68" s="3176" t="s">
        <v>36</v>
      </c>
      <c r="W68" s="3176" t="s">
        <v>36</v>
      </c>
      <c r="X68" s="3176" t="s">
        <v>36</v>
      </c>
      <c r="Y68" s="3213" t="s">
        <v>32</v>
      </c>
      <c r="Z68" s="798" t="s">
        <v>119</v>
      </c>
      <c r="AA68" s="300" t="s">
        <v>0</v>
      </c>
      <c r="AB68" s="789">
        <v>22</v>
      </c>
      <c r="AC68" s="789">
        <v>22</v>
      </c>
      <c r="AD68" s="3214" t="s">
        <v>482</v>
      </c>
      <c r="AE68" s="3214" t="s">
        <v>571</v>
      </c>
      <c r="AF68" s="789"/>
      <c r="AG68" s="3215"/>
      <c r="AH68" s="1"/>
      <c r="AJ68" s="2838">
        <v>137.25</v>
      </c>
      <c r="AK68" s="2838">
        <v>10</v>
      </c>
      <c r="AL68" s="2838">
        <f t="shared" ref="AL68:AL101" si="2">IF(AJ68="","",SUM(AJ68:AK68))</f>
        <v>147.25</v>
      </c>
      <c r="AM68" s="2839">
        <f t="shared" si="1"/>
        <v>-13.080000000000013</v>
      </c>
      <c r="AN68" s="2839">
        <f>IF(AM68="","",AM68+'Januar 2024'!AN68)</f>
        <v>-34.410000000000025</v>
      </c>
    </row>
    <row r="69" spans="1:40" ht="22.35" customHeight="1" thickBot="1" x14ac:dyDescent="0.25">
      <c r="A69" s="3211"/>
      <c r="B69" s="3216" t="s">
        <v>127</v>
      </c>
      <c r="C69" s="789" t="s">
        <v>36</v>
      </c>
      <c r="D69" s="3217" t="s">
        <v>139</v>
      </c>
      <c r="E69" s="3218" t="s">
        <v>128</v>
      </c>
      <c r="F69" s="3218" t="s">
        <v>129</v>
      </c>
      <c r="G69" s="3219" t="s">
        <v>482</v>
      </c>
      <c r="H69" s="3219" t="s">
        <v>482</v>
      </c>
      <c r="I69" s="3219" t="s">
        <v>482</v>
      </c>
      <c r="J69" s="3176" t="s">
        <v>36</v>
      </c>
      <c r="K69" s="339" t="s">
        <v>139</v>
      </c>
      <c r="L69" s="346" t="s">
        <v>119</v>
      </c>
      <c r="M69" s="493" t="s">
        <v>119</v>
      </c>
      <c r="N69" s="3176" t="s">
        <v>140</v>
      </c>
      <c r="O69" s="3176" t="s">
        <v>140</v>
      </c>
      <c r="P69" s="3176" t="s">
        <v>140</v>
      </c>
      <c r="Q69" s="3176" t="s">
        <v>140</v>
      </c>
      <c r="R69" s="3218" t="s">
        <v>140</v>
      </c>
      <c r="S69" s="3167" t="s">
        <v>159</v>
      </c>
      <c r="T69" s="3167" t="s">
        <v>120</v>
      </c>
      <c r="U69" s="3176" t="s">
        <v>36</v>
      </c>
      <c r="V69" s="3176" t="s">
        <v>36</v>
      </c>
      <c r="W69" s="3176" t="s">
        <v>36</v>
      </c>
      <c r="X69" s="3176" t="s">
        <v>36</v>
      </c>
      <c r="Y69" s="3176" t="s">
        <v>36</v>
      </c>
      <c r="Z69" s="3220" t="s">
        <v>486</v>
      </c>
      <c r="AA69" s="3220" t="s">
        <v>572</v>
      </c>
      <c r="AB69" s="3176" t="s">
        <v>36</v>
      </c>
      <c r="AC69" s="2786" t="s">
        <v>461</v>
      </c>
      <c r="AD69" s="2786" t="s">
        <v>461</v>
      </c>
      <c r="AE69" s="2786" t="s">
        <v>461</v>
      </c>
      <c r="AF69" s="789"/>
      <c r="AG69" s="3215"/>
      <c r="AH69" s="1"/>
      <c r="AJ69" s="2838">
        <v>189.5</v>
      </c>
      <c r="AK69" s="2838">
        <v>15.5</v>
      </c>
      <c r="AL69" s="2838">
        <f t="shared" si="2"/>
        <v>205</v>
      </c>
      <c r="AM69" s="2839">
        <f t="shared" si="1"/>
        <v>44.669999999999987</v>
      </c>
      <c r="AN69" s="2839">
        <f>IF(AM69="","",AM69+'Januar 2024'!AN69)</f>
        <v>17.339999999999975</v>
      </c>
    </row>
    <row r="70" spans="1:40" ht="22.35" customHeight="1" thickBot="1" x14ac:dyDescent="0.25">
      <c r="A70" s="3211"/>
      <c r="B70" s="3216" t="s">
        <v>137</v>
      </c>
      <c r="C70" s="798">
        <v>3</v>
      </c>
      <c r="D70" s="798">
        <v>3</v>
      </c>
      <c r="E70" s="798"/>
      <c r="F70" s="798"/>
      <c r="G70" s="334" t="s">
        <v>32</v>
      </c>
      <c r="H70" s="334" t="s">
        <v>32</v>
      </c>
      <c r="I70" s="789" t="s">
        <v>32</v>
      </c>
      <c r="J70" s="789" t="s">
        <v>32</v>
      </c>
      <c r="K70" s="483" t="s">
        <v>124</v>
      </c>
      <c r="L70" s="483" t="s">
        <v>122</v>
      </c>
      <c r="M70" s="483" t="s">
        <v>123</v>
      </c>
      <c r="N70" s="3176" t="s">
        <v>36</v>
      </c>
      <c r="O70" s="3176" t="s">
        <v>36</v>
      </c>
      <c r="P70" s="3176" t="s">
        <v>36</v>
      </c>
      <c r="Q70" s="3176" t="s">
        <v>36</v>
      </c>
      <c r="R70" s="3176" t="s">
        <v>36</v>
      </c>
      <c r="S70" s="798"/>
      <c r="T70" s="798"/>
      <c r="U70" s="789" t="s">
        <v>118</v>
      </c>
      <c r="V70" s="789" t="s">
        <v>118</v>
      </c>
      <c r="W70" s="789" t="s">
        <v>118</v>
      </c>
      <c r="X70" s="789" t="s">
        <v>118</v>
      </c>
      <c r="Y70" s="789" t="s">
        <v>118</v>
      </c>
      <c r="Z70" s="3221" t="s">
        <v>117</v>
      </c>
      <c r="AA70" s="789" t="s">
        <v>117</v>
      </c>
      <c r="AB70" s="3176" t="s">
        <v>36</v>
      </c>
      <c r="AC70" s="3176" t="s">
        <v>36</v>
      </c>
      <c r="AD70" s="3176" t="s">
        <v>36</v>
      </c>
      <c r="AE70" s="3176" t="s">
        <v>36</v>
      </c>
      <c r="AF70" s="3222"/>
      <c r="AG70" s="3209"/>
      <c r="AH70" s="1"/>
      <c r="AJ70" s="2838">
        <v>139</v>
      </c>
      <c r="AK70" s="2838">
        <v>10</v>
      </c>
      <c r="AL70" s="2838">
        <f t="shared" si="2"/>
        <v>149</v>
      </c>
      <c r="AM70" s="2839">
        <f t="shared" si="1"/>
        <v>-11.330000000000013</v>
      </c>
      <c r="AN70" s="2839">
        <f>IF(AM70="","",AM70+'Januar 2024'!AN71)</f>
        <v>-9.160000000000025</v>
      </c>
    </row>
    <row r="71" spans="1:40" ht="22.35" customHeight="1" thickBot="1" x14ac:dyDescent="0.25">
      <c r="A71" s="3211"/>
      <c r="B71" s="3216" t="s">
        <v>143</v>
      </c>
      <c r="C71" s="3223" t="s">
        <v>32</v>
      </c>
      <c r="D71" s="3223" t="s">
        <v>32</v>
      </c>
      <c r="E71" s="3223"/>
      <c r="F71" s="3223"/>
      <c r="G71" s="789">
        <v>4</v>
      </c>
      <c r="H71" s="789">
        <v>4</v>
      </c>
      <c r="I71" s="789">
        <v>4</v>
      </c>
      <c r="J71" s="798">
        <v>4</v>
      </c>
      <c r="K71" s="798">
        <v>4</v>
      </c>
      <c r="L71" s="798"/>
      <c r="M71" s="300" t="s">
        <v>0</v>
      </c>
      <c r="N71" s="789" t="s">
        <v>118</v>
      </c>
      <c r="O71" s="789" t="s">
        <v>118</v>
      </c>
      <c r="P71" s="789" t="s">
        <v>118</v>
      </c>
      <c r="Q71" s="789" t="s">
        <v>118</v>
      </c>
      <c r="R71" s="789" t="s">
        <v>118</v>
      </c>
      <c r="S71" s="3221" t="s">
        <v>117</v>
      </c>
      <c r="T71" s="789" t="s">
        <v>117</v>
      </c>
      <c r="U71" s="3176" t="s">
        <v>36</v>
      </c>
      <c r="V71" s="3176" t="s">
        <v>36</v>
      </c>
      <c r="W71" s="3176" t="s">
        <v>36</v>
      </c>
      <c r="X71" s="3176" t="s">
        <v>36</v>
      </c>
      <c r="Y71" s="3167" t="s">
        <v>485</v>
      </c>
      <c r="Z71" s="798"/>
      <c r="AA71" s="798"/>
      <c r="AB71" s="3224">
        <v>4</v>
      </c>
      <c r="AC71" s="3224">
        <v>4</v>
      </c>
      <c r="AD71" s="3224">
        <v>4</v>
      </c>
      <c r="AE71" s="3224">
        <v>4</v>
      </c>
      <c r="AF71" s="789"/>
      <c r="AG71" s="3215"/>
      <c r="AH71" s="1"/>
      <c r="AJ71" s="2838">
        <v>163.75</v>
      </c>
      <c r="AK71" s="2838">
        <v>6.5</v>
      </c>
      <c r="AL71" s="2838">
        <f t="shared" si="2"/>
        <v>170.25</v>
      </c>
      <c r="AM71" s="2839">
        <f t="shared" si="1"/>
        <v>9.9199999999999875</v>
      </c>
      <c r="AN71" s="2839">
        <f>IF(AM71="","",AM71+'Januar 2024'!AN72)</f>
        <v>7.839999999999975</v>
      </c>
    </row>
    <row r="72" spans="1:40" ht="22.35" customHeight="1" thickBot="1" x14ac:dyDescent="0.25">
      <c r="A72" s="3211"/>
      <c r="B72" s="3225" t="s">
        <v>144</v>
      </c>
      <c r="C72" s="3226">
        <v>25</v>
      </c>
      <c r="D72" s="3226">
        <v>25</v>
      </c>
      <c r="E72" s="3183" t="s">
        <v>82</v>
      </c>
      <c r="F72" s="3183" t="s">
        <v>80</v>
      </c>
      <c r="G72" s="789" t="s">
        <v>36</v>
      </c>
      <c r="H72" s="789" t="s">
        <v>36</v>
      </c>
      <c r="I72" s="789" t="s">
        <v>36</v>
      </c>
      <c r="J72" s="789" t="s">
        <v>36</v>
      </c>
      <c r="K72" s="789" t="s">
        <v>36</v>
      </c>
      <c r="L72" s="798"/>
      <c r="M72" s="798"/>
      <c r="N72" s="789">
        <v>25</v>
      </c>
      <c r="O72" s="789">
        <v>25</v>
      </c>
      <c r="P72" s="789">
        <v>25</v>
      </c>
      <c r="Q72" s="798">
        <v>25</v>
      </c>
      <c r="R72" s="798">
        <v>25</v>
      </c>
      <c r="S72" s="798"/>
      <c r="T72" s="798"/>
      <c r="U72" s="3209">
        <v>25</v>
      </c>
      <c r="V72" s="3227">
        <v>26</v>
      </c>
      <c r="W72" s="3227">
        <v>26</v>
      </c>
      <c r="X72" s="3227">
        <v>26</v>
      </c>
      <c r="Y72" s="339" t="s">
        <v>139</v>
      </c>
      <c r="Z72" s="346" t="s">
        <v>128</v>
      </c>
      <c r="AA72" s="493" t="s">
        <v>129</v>
      </c>
      <c r="AB72" s="3176" t="s">
        <v>36</v>
      </c>
      <c r="AC72" s="3176" t="s">
        <v>36</v>
      </c>
      <c r="AD72" s="3176" t="s">
        <v>36</v>
      </c>
      <c r="AE72" s="3228" t="s">
        <v>163</v>
      </c>
      <c r="AF72" s="789"/>
      <c r="AG72" s="3215"/>
      <c r="AH72" s="1"/>
      <c r="AJ72" s="2838">
        <v>153</v>
      </c>
      <c r="AK72" s="2838">
        <v>10.5</v>
      </c>
      <c r="AL72" s="2838">
        <f t="shared" si="2"/>
        <v>163.5</v>
      </c>
      <c r="AM72" s="2839">
        <f t="shared" si="1"/>
        <v>3.1699999999999875</v>
      </c>
      <c r="AN72" s="2839">
        <f>IF(AM72="","",AM72+'Januar 2024'!AN73)</f>
        <v>19.739999999999981</v>
      </c>
    </row>
    <row r="73" spans="1:40" ht="22.35" customHeight="1" thickBot="1" x14ac:dyDescent="0.25">
      <c r="A73" s="481"/>
      <c r="B73" s="3211" t="s">
        <v>149</v>
      </c>
      <c r="C73" s="3087" t="s">
        <v>36</v>
      </c>
      <c r="D73" s="3089" t="s">
        <v>36</v>
      </c>
      <c r="E73" s="798"/>
      <c r="F73" s="3209">
        <v>26</v>
      </c>
      <c r="G73" s="798">
        <v>25</v>
      </c>
      <c r="H73" s="798">
        <v>25</v>
      </c>
      <c r="I73" s="798">
        <v>25</v>
      </c>
      <c r="J73" s="798">
        <v>25</v>
      </c>
      <c r="K73" s="798">
        <v>25</v>
      </c>
      <c r="L73" s="798"/>
      <c r="M73" s="798"/>
      <c r="N73" s="789" t="s">
        <v>36</v>
      </c>
      <c r="O73" s="789" t="s">
        <v>32</v>
      </c>
      <c r="P73" s="789" t="s">
        <v>32</v>
      </c>
      <c r="Q73" s="789">
        <v>8</v>
      </c>
      <c r="R73" s="3089">
        <v>8</v>
      </c>
      <c r="S73" s="798"/>
      <c r="T73" t="s">
        <v>0</v>
      </c>
      <c r="U73" s="3176" t="s">
        <v>36</v>
      </c>
      <c r="V73" s="3176" t="s">
        <v>36</v>
      </c>
      <c r="W73" s="3176" t="s">
        <v>36</v>
      </c>
      <c r="X73" s="3176" t="s">
        <v>36</v>
      </c>
      <c r="Y73" s="3087" t="s">
        <v>32</v>
      </c>
      <c r="Z73" s="798"/>
      <c r="AA73" s="798"/>
      <c r="AB73" s="3229">
        <v>25</v>
      </c>
      <c r="AC73" s="3230">
        <v>25</v>
      </c>
      <c r="AD73" s="3231">
        <v>25</v>
      </c>
      <c r="AE73" s="334" t="s">
        <v>32</v>
      </c>
      <c r="AF73" s="789"/>
      <c r="AG73" s="3209"/>
      <c r="AJ73" s="2838">
        <v>128.5</v>
      </c>
      <c r="AK73" s="2838">
        <v>9.25</v>
      </c>
      <c r="AL73" s="2838">
        <f t="shared" si="2"/>
        <v>137.75</v>
      </c>
      <c r="AM73" s="2839">
        <f t="shared" si="1"/>
        <v>-22.580000000000013</v>
      </c>
      <c r="AN73" s="2839">
        <f>IF(AM73="","",AM73+'Januar 2024'!AN75)</f>
        <v>-5.660000000000025</v>
      </c>
    </row>
    <row r="74" spans="1:40" ht="22.35" customHeight="1" thickBot="1" x14ac:dyDescent="0.25">
      <c r="A74" s="3232"/>
      <c r="B74" s="3211" t="s">
        <v>160</v>
      </c>
      <c r="C74" s="3233" t="s">
        <v>352</v>
      </c>
      <c r="D74" s="798">
        <v>26</v>
      </c>
      <c r="E74" s="798" t="s">
        <v>119</v>
      </c>
      <c r="F74" s="798" t="s">
        <v>119</v>
      </c>
      <c r="G74" s="798">
        <v>26</v>
      </c>
      <c r="H74" s="798">
        <v>26</v>
      </c>
      <c r="I74" s="798">
        <v>26</v>
      </c>
      <c r="J74" s="798">
        <v>26</v>
      </c>
      <c r="K74" s="798">
        <v>26</v>
      </c>
      <c r="L74" s="798" t="s">
        <v>119</v>
      </c>
      <c r="M74" s="798" t="s">
        <v>119</v>
      </c>
      <c r="N74" s="3223" t="s">
        <v>32</v>
      </c>
      <c r="O74" s="3223" t="s">
        <v>32</v>
      </c>
      <c r="P74" s="3223" t="s">
        <v>32</v>
      </c>
      <c r="Q74" s="3223" t="s">
        <v>32</v>
      </c>
      <c r="R74" s="3223" t="s">
        <v>32</v>
      </c>
      <c r="S74" s="3223"/>
      <c r="T74" s="3223"/>
      <c r="U74" s="334" t="s">
        <v>32</v>
      </c>
      <c r="V74" s="334" t="s">
        <v>32</v>
      </c>
      <c r="W74" s="3176" t="s">
        <v>36</v>
      </c>
      <c r="X74" s="3234" t="s">
        <v>140</v>
      </c>
      <c r="Y74" s="483" t="s">
        <v>124</v>
      </c>
      <c r="Z74" s="483" t="s">
        <v>122</v>
      </c>
      <c r="AA74" s="483" t="s">
        <v>123</v>
      </c>
      <c r="AB74" s="789" t="s">
        <v>36</v>
      </c>
      <c r="AC74" s="3235">
        <v>3</v>
      </c>
      <c r="AD74" s="789">
        <v>3</v>
      </c>
      <c r="AE74" s="798">
        <v>3</v>
      </c>
      <c r="AF74" s="789"/>
      <c r="AG74" s="3236"/>
      <c r="AH74" s="1"/>
      <c r="AJ74" s="2838">
        <v>166</v>
      </c>
      <c r="AK74" s="2838">
        <v>7.75</v>
      </c>
      <c r="AL74" s="2838">
        <f t="shared" si="2"/>
        <v>173.75</v>
      </c>
      <c r="AM74" s="2839">
        <f t="shared" si="1"/>
        <v>13.419999999999987</v>
      </c>
      <c r="AN74" s="2839">
        <f>IF(AM74="","",AM74+'Januar 2024'!AN77)</f>
        <v>17.839999999999975</v>
      </c>
    </row>
    <row r="75" spans="1:40" ht="22.35" customHeight="1" thickBot="1" x14ac:dyDescent="0.25">
      <c r="A75" s="3216"/>
      <c r="B75" s="3225" t="s">
        <v>167</v>
      </c>
      <c r="C75" s="798" t="s">
        <v>32</v>
      </c>
      <c r="D75" s="798">
        <v>4</v>
      </c>
      <c r="E75" s="798"/>
      <c r="F75" s="798"/>
      <c r="G75" s="789" t="s">
        <v>36</v>
      </c>
      <c r="H75" s="789" t="s">
        <v>36</v>
      </c>
      <c r="I75" s="789" t="s">
        <v>36</v>
      </c>
      <c r="J75" s="789" t="s">
        <v>36</v>
      </c>
      <c r="K75" s="789" t="s">
        <v>485</v>
      </c>
      <c r="L75" s="789" t="s">
        <v>486</v>
      </c>
      <c r="M75" s="789" t="s">
        <v>487</v>
      </c>
      <c r="N75" s="789" t="s">
        <v>36</v>
      </c>
      <c r="O75" s="789" t="s">
        <v>36</v>
      </c>
      <c r="P75" s="789" t="s">
        <v>36</v>
      </c>
      <c r="Q75" s="789" t="s">
        <v>153</v>
      </c>
      <c r="R75" s="789" t="s">
        <v>153</v>
      </c>
      <c r="S75" s="798"/>
      <c r="T75" s="798"/>
      <c r="U75" s="3218" t="s">
        <v>482</v>
      </c>
      <c r="V75" s="3218" t="s">
        <v>482</v>
      </c>
      <c r="W75" s="3218" t="s">
        <v>482</v>
      </c>
      <c r="X75" s="3218" t="s">
        <v>482</v>
      </c>
      <c r="Y75" s="3218" t="s">
        <v>482</v>
      </c>
      <c r="Z75" s="789" t="s">
        <v>483</v>
      </c>
      <c r="AA75" s="3089" t="s">
        <v>484</v>
      </c>
      <c r="AB75" s="3176" t="s">
        <v>36</v>
      </c>
      <c r="AC75" s="3176" t="s">
        <v>36</v>
      </c>
      <c r="AD75" s="3176" t="s">
        <v>36</v>
      </c>
      <c r="AE75" s="3237" t="s">
        <v>250</v>
      </c>
      <c r="AF75" s="789"/>
      <c r="AG75" s="3236"/>
      <c r="AH75" s="1"/>
      <c r="AJ75" s="2838">
        <v>132.25</v>
      </c>
      <c r="AK75" s="2838">
        <v>8.5</v>
      </c>
      <c r="AL75" s="2838">
        <f t="shared" si="2"/>
        <v>140.75</v>
      </c>
      <c r="AM75" s="2839">
        <f t="shared" si="1"/>
        <v>-19.580000000000013</v>
      </c>
      <c r="AN75" s="2839">
        <f>IF(AM75="","",AM75+'Januar 2024'!AN80)</f>
        <v>-50.410000000000025</v>
      </c>
    </row>
    <row r="76" spans="1:40" ht="22.35" customHeight="1" thickBot="1" x14ac:dyDescent="0.25">
      <c r="A76" s="3238"/>
      <c r="B76" s="3225" t="s">
        <v>425</v>
      </c>
      <c r="C76" s="334" t="s">
        <v>32</v>
      </c>
      <c r="D76" s="334" t="s">
        <v>32</v>
      </c>
      <c r="E76" s="334" t="s">
        <v>32</v>
      </c>
      <c r="F76" s="379" t="s">
        <v>32</v>
      </c>
      <c r="G76" s="3176" t="s">
        <v>36</v>
      </c>
      <c r="H76" s="3176" t="s">
        <v>36</v>
      </c>
      <c r="I76" s="334" t="s">
        <v>32</v>
      </c>
      <c r="J76" s="334" t="s">
        <v>32</v>
      </c>
      <c r="K76" s="334" t="s">
        <v>32</v>
      </c>
      <c r="L76" s="483" t="s">
        <v>0</v>
      </c>
      <c r="M76" s="483" t="s">
        <v>0</v>
      </c>
      <c r="N76" s="334" t="s">
        <v>32</v>
      </c>
      <c r="O76" s="334" t="s">
        <v>32</v>
      </c>
      <c r="P76" s="334" t="s">
        <v>32</v>
      </c>
      <c r="Q76" s="334" t="s">
        <v>32</v>
      </c>
      <c r="R76" s="334" t="s">
        <v>32</v>
      </c>
      <c r="S76" s="334" t="s">
        <v>32</v>
      </c>
      <c r="T76" s="379" t="s">
        <v>32</v>
      </c>
      <c r="U76" s="789" t="s">
        <v>36</v>
      </c>
      <c r="V76" s="789" t="s">
        <v>36</v>
      </c>
      <c r="W76" s="334" t="s">
        <v>32</v>
      </c>
      <c r="X76" s="334" t="s">
        <v>32</v>
      </c>
      <c r="Y76" s="334" t="s">
        <v>32</v>
      </c>
      <c r="Z76" s="798"/>
      <c r="AA76" t="s">
        <v>119</v>
      </c>
      <c r="AB76" s="3224" t="s">
        <v>36</v>
      </c>
      <c r="AC76" s="3224" t="s">
        <v>36</v>
      </c>
      <c r="AD76" s="3224" t="s">
        <v>36</v>
      </c>
      <c r="AE76" s="2838" t="s">
        <v>482</v>
      </c>
      <c r="AF76" s="789"/>
      <c r="AG76" s="3236"/>
      <c r="AH76" s="1"/>
      <c r="AJ76" s="2838">
        <v>106</v>
      </c>
      <c r="AK76" s="2838">
        <v>7.5</v>
      </c>
      <c r="AL76" s="2838">
        <f t="shared" si="2"/>
        <v>113.5</v>
      </c>
      <c r="AM76" s="2839">
        <f t="shared" si="1"/>
        <v>-46.830000000000013</v>
      </c>
      <c r="AN76" s="2839">
        <f>IF(AM76="","",AM76+'Januar 2024'!AN81)</f>
        <v>-49.660000000000025</v>
      </c>
    </row>
    <row r="77" spans="1:40" ht="22.35" customHeight="1" thickBot="1" x14ac:dyDescent="0.25">
      <c r="A77" s="3238"/>
      <c r="B77" s="3225" t="s">
        <v>426</v>
      </c>
      <c r="C77" s="3172" t="s">
        <v>32</v>
      </c>
      <c r="D77" s="3172" t="s">
        <v>32</v>
      </c>
      <c r="E77" s="798" t="s">
        <v>119</v>
      </c>
      <c r="F77" s="798"/>
      <c r="G77" s="3172" t="s">
        <v>32</v>
      </c>
      <c r="H77" s="3172" t="s">
        <v>32</v>
      </c>
      <c r="I77" s="3172" t="s">
        <v>32</v>
      </c>
      <c r="J77" s="798" t="s">
        <v>36</v>
      </c>
      <c r="K77" s="3172" t="s">
        <v>32</v>
      </c>
      <c r="L77" s="3172" t="s">
        <v>32</v>
      </c>
      <c r="M77" s="798"/>
      <c r="N77" s="3172" t="s">
        <v>32</v>
      </c>
      <c r="O77" s="3172" t="s">
        <v>32</v>
      </c>
      <c r="P77" s="3172" t="s">
        <v>32</v>
      </c>
      <c r="Q77" s="3172" t="s">
        <v>32</v>
      </c>
      <c r="R77" s="3172" t="s">
        <v>32</v>
      </c>
      <c r="S77" s="3172" t="s">
        <v>32</v>
      </c>
      <c r="T77" s="789" t="s">
        <v>0</v>
      </c>
      <c r="U77" s="3172" t="s">
        <v>32</v>
      </c>
      <c r="V77" s="3172" t="s">
        <v>32</v>
      </c>
      <c r="W77" s="3172" t="s">
        <v>32</v>
      </c>
      <c r="X77" s="3172" t="s">
        <v>32</v>
      </c>
      <c r="Y77" s="3172" t="s">
        <v>32</v>
      </c>
      <c r="Z77" s="3172" t="s">
        <v>32</v>
      </c>
      <c r="AA77" s="798"/>
      <c r="AB77" s="3172" t="s">
        <v>32</v>
      </c>
      <c r="AC77" s="3172" t="s">
        <v>32</v>
      </c>
      <c r="AD77" s="3172" t="s">
        <v>32</v>
      </c>
      <c r="AE77" s="3172" t="s">
        <v>32</v>
      </c>
      <c r="AF77" s="789"/>
      <c r="AG77" s="3236"/>
      <c r="AH77" s="1"/>
      <c r="AJ77" s="2838">
        <v>138</v>
      </c>
      <c r="AK77" s="2838">
        <v>0</v>
      </c>
      <c r="AL77" s="2838">
        <f t="shared" si="2"/>
        <v>138</v>
      </c>
      <c r="AM77" s="2839">
        <f t="shared" si="1"/>
        <v>-22.330000000000013</v>
      </c>
      <c r="AN77" s="2839">
        <f>IF(AM77="","",AM77+'Januar 2024'!AN82)</f>
        <v>-17.660000000000025</v>
      </c>
    </row>
    <row r="78" spans="1:40" ht="22.35" customHeight="1" x14ac:dyDescent="0.2">
      <c r="A78" s="3238"/>
      <c r="B78" s="3216" t="s">
        <v>83</v>
      </c>
      <c r="C78" s="798">
        <v>25</v>
      </c>
      <c r="D78" s="483">
        <v>25</v>
      </c>
      <c r="E78" s="483" t="s">
        <v>119</v>
      </c>
      <c r="F78" t="s">
        <v>0</v>
      </c>
      <c r="G78" s="789" t="s">
        <v>125</v>
      </c>
      <c r="H78" s="789" t="s">
        <v>32</v>
      </c>
      <c r="I78" s="789" t="s">
        <v>32</v>
      </c>
      <c r="J78" s="798" t="s">
        <v>32</v>
      </c>
      <c r="K78" s="584" t="s">
        <v>32</v>
      </c>
      <c r="L78" s="483" t="s">
        <v>0</v>
      </c>
      <c r="M78" s="483" t="s">
        <v>0</v>
      </c>
      <c r="N78" s="789" t="s">
        <v>166</v>
      </c>
      <c r="O78" s="789" t="s">
        <v>166</v>
      </c>
      <c r="P78" s="789" t="s">
        <v>166</v>
      </c>
      <c r="Q78" s="789" t="s">
        <v>166</v>
      </c>
      <c r="R78" s="789" t="s">
        <v>166</v>
      </c>
      <c r="S78" s="798"/>
      <c r="T78" s="3209">
        <v>26</v>
      </c>
      <c r="U78" s="3209">
        <v>26</v>
      </c>
      <c r="V78" s="3209">
        <v>26</v>
      </c>
      <c r="W78" s="3209">
        <v>26</v>
      </c>
      <c r="X78" s="3209">
        <v>26</v>
      </c>
      <c r="Y78" s="3209">
        <v>26</v>
      </c>
      <c r="Z78" s="798"/>
      <c r="AA78" s="798"/>
      <c r="AB78" s="789" t="s">
        <v>163</v>
      </c>
      <c r="AC78" s="789" t="s">
        <v>163</v>
      </c>
      <c r="AD78" s="789" t="s">
        <v>163</v>
      </c>
      <c r="AE78" s="3146" t="s">
        <v>36</v>
      </c>
      <c r="AF78" s="789"/>
      <c r="AG78" s="3236"/>
      <c r="AH78" s="1"/>
      <c r="AJ78" s="2838">
        <v>156.25</v>
      </c>
      <c r="AK78" s="2838">
        <v>5.5</v>
      </c>
      <c r="AL78" s="2838">
        <f t="shared" ref="AL78:AL82" si="3">IF(AJ78="","",SUM(AJ78:AK78))</f>
        <v>161.75</v>
      </c>
      <c r="AM78" s="2839">
        <f t="shared" si="1"/>
        <v>1.4199999999999875</v>
      </c>
      <c r="AN78" s="2839">
        <f>IF(AM78="","",AM78+'Januar 2024'!AN83)</f>
        <v>16.589999999999975</v>
      </c>
    </row>
    <row r="79" spans="1:40" ht="22.35" customHeight="1" x14ac:dyDescent="0.2">
      <c r="A79" s="3238"/>
      <c r="B79" s="3239" t="s">
        <v>227</v>
      </c>
      <c r="C79" s="798" t="s">
        <v>36</v>
      </c>
      <c r="D79" s="483" t="s">
        <v>124</v>
      </c>
      <c r="E79" s="483" t="s">
        <v>122</v>
      </c>
      <c r="F79" s="483" t="s">
        <v>123</v>
      </c>
      <c r="G79" s="789" t="s">
        <v>36</v>
      </c>
      <c r="H79" s="789" t="s">
        <v>36</v>
      </c>
      <c r="I79" s="789" t="s">
        <v>36</v>
      </c>
      <c r="J79" s="3172">
        <v>69</v>
      </c>
      <c r="K79" s="798">
        <v>69</v>
      </c>
      <c r="L79" s="798"/>
      <c r="M79" s="798"/>
      <c r="N79" s="789" t="s">
        <v>153</v>
      </c>
      <c r="O79" s="789" t="s">
        <v>153</v>
      </c>
      <c r="P79" s="789" t="s">
        <v>153</v>
      </c>
      <c r="Q79" s="789" t="s">
        <v>36</v>
      </c>
      <c r="R79" s="483" t="s">
        <v>124</v>
      </c>
      <c r="S79" s="483" t="s">
        <v>122</v>
      </c>
      <c r="T79" s="483" t="s">
        <v>123</v>
      </c>
      <c r="U79" s="789" t="s">
        <v>36</v>
      </c>
      <c r="V79" s="789" t="s">
        <v>36</v>
      </c>
      <c r="W79" s="789" t="s">
        <v>36</v>
      </c>
      <c r="X79" s="3087" t="s">
        <v>36</v>
      </c>
      <c r="Y79" s="798" t="s">
        <v>32</v>
      </c>
      <c r="Z79" s="798"/>
      <c r="AA79" s="798"/>
      <c r="AB79" s="3234" t="s">
        <v>154</v>
      </c>
      <c r="AC79" s="3234" t="s">
        <v>154</v>
      </c>
      <c r="AD79" s="3234" t="s">
        <v>154</v>
      </c>
      <c r="AE79" s="3226" t="s">
        <v>154</v>
      </c>
      <c r="AF79" s="789"/>
      <c r="AG79" s="3236"/>
      <c r="AH79" s="1"/>
      <c r="AJ79" s="2838">
        <v>121</v>
      </c>
      <c r="AK79" s="2838">
        <v>5</v>
      </c>
      <c r="AL79" s="2838">
        <f t="shared" si="3"/>
        <v>126</v>
      </c>
      <c r="AM79" s="2839">
        <f t="shared" si="1"/>
        <v>-34.330000000000013</v>
      </c>
      <c r="AN79" s="2839">
        <f>IF(AM79="","",AM79+'Januar 2024'!AN84)</f>
        <v>-39.660000000000025</v>
      </c>
    </row>
    <row r="80" spans="1:40" ht="22.35" customHeight="1" x14ac:dyDescent="0.2">
      <c r="A80" s="3238"/>
      <c r="B80" s="3239" t="s">
        <v>226</v>
      </c>
      <c r="C80" s="3240" t="s">
        <v>225</v>
      </c>
      <c r="D80" s="3241" t="s">
        <v>225</v>
      </c>
      <c r="E80" s="789"/>
      <c r="F80" s="789"/>
      <c r="G80" s="789" t="s">
        <v>118</v>
      </c>
      <c r="H80" s="789" t="s">
        <v>118</v>
      </c>
      <c r="I80" s="789" t="s">
        <v>118</v>
      </c>
      <c r="J80" s="789" t="s">
        <v>118</v>
      </c>
      <c r="K80" s="789" t="s">
        <v>118</v>
      </c>
      <c r="L80" s="3240" t="s">
        <v>117</v>
      </c>
      <c r="M80" s="789" t="s">
        <v>117</v>
      </c>
      <c r="N80" s="798" t="s">
        <v>36</v>
      </c>
      <c r="O80" s="798" t="s">
        <v>36</v>
      </c>
      <c r="P80" s="798" t="s">
        <v>36</v>
      </c>
      <c r="Q80" s="798" t="s">
        <v>36</v>
      </c>
      <c r="R80" s="798" t="s">
        <v>36</v>
      </c>
      <c r="S80" s="798"/>
      <c r="T80" s="798"/>
      <c r="U80" s="3221" t="s">
        <v>225</v>
      </c>
      <c r="V80" s="3221" t="s">
        <v>225</v>
      </c>
      <c r="W80" s="798">
        <v>69</v>
      </c>
      <c r="X80" s="798" t="s">
        <v>225</v>
      </c>
      <c r="Y80" s="798">
        <v>4</v>
      </c>
      <c r="Z80" s="798"/>
      <c r="AA80" s="798"/>
      <c r="AB80" s="789" t="s">
        <v>136</v>
      </c>
      <c r="AC80" s="789" t="s">
        <v>136</v>
      </c>
      <c r="AD80" s="789" t="s">
        <v>136</v>
      </c>
      <c r="AE80" s="3223" t="s">
        <v>136</v>
      </c>
      <c r="AF80" s="789"/>
      <c r="AG80" s="3236"/>
      <c r="AH80" s="1"/>
      <c r="AJ80" s="2838">
        <v>152.5</v>
      </c>
      <c r="AK80" s="2838">
        <v>5.5</v>
      </c>
      <c r="AL80" s="2838">
        <f t="shared" si="3"/>
        <v>158</v>
      </c>
      <c r="AM80" s="2839">
        <f t="shared" si="1"/>
        <v>-2.3300000000000125</v>
      </c>
      <c r="AN80" s="2839">
        <f>IF(AM80="","",AM80+'Januar 2024'!AN85)</f>
        <v>4.589999999999975</v>
      </c>
    </row>
    <row r="81" spans="1:40" ht="22.35" customHeight="1" x14ac:dyDescent="0.2">
      <c r="A81" s="3238"/>
      <c r="B81" s="2844" t="s">
        <v>316</v>
      </c>
      <c r="C81" s="798" t="s">
        <v>146</v>
      </c>
      <c r="D81" s="798" t="s">
        <v>146</v>
      </c>
      <c r="E81" s="798"/>
      <c r="F81" s="798"/>
      <c r="G81" s="798" t="s">
        <v>146</v>
      </c>
      <c r="H81" s="798" t="s">
        <v>146</v>
      </c>
      <c r="I81" s="798" t="s">
        <v>146</v>
      </c>
      <c r="J81" s="798" t="s">
        <v>146</v>
      </c>
      <c r="K81" s="798" t="s">
        <v>146</v>
      </c>
      <c r="L81" s="798"/>
      <c r="M81" s="798"/>
      <c r="N81" s="798" t="s">
        <v>146</v>
      </c>
      <c r="O81" s="798" t="s">
        <v>146</v>
      </c>
      <c r="P81" s="798" t="s">
        <v>146</v>
      </c>
      <c r="Q81" s="798" t="s">
        <v>146</v>
      </c>
      <c r="R81" s="798" t="s">
        <v>146</v>
      </c>
      <c r="S81" s="798"/>
      <c r="T81" s="798"/>
      <c r="U81" s="798" t="s">
        <v>146</v>
      </c>
      <c r="V81" s="798" t="s">
        <v>146</v>
      </c>
      <c r="W81" s="798" t="s">
        <v>146</v>
      </c>
      <c r="X81" s="798" t="s">
        <v>146</v>
      </c>
      <c r="Y81" s="798" t="s">
        <v>146</v>
      </c>
      <c r="Z81" s="798"/>
      <c r="AA81" s="798"/>
      <c r="AB81" s="798" t="s">
        <v>146</v>
      </c>
      <c r="AC81" s="798" t="s">
        <v>146</v>
      </c>
      <c r="AD81" s="798" t="s">
        <v>146</v>
      </c>
      <c r="AE81" s="798" t="s">
        <v>146</v>
      </c>
      <c r="AF81" s="789"/>
      <c r="AG81" s="3236"/>
      <c r="AH81" s="1"/>
      <c r="AJ81" s="2838">
        <v>157.5</v>
      </c>
      <c r="AK81" s="2838">
        <v>0</v>
      </c>
      <c r="AL81" s="2838">
        <f t="shared" si="3"/>
        <v>157.5</v>
      </c>
      <c r="AM81" s="2839">
        <f t="shared" si="1"/>
        <v>-2.8300000000000125</v>
      </c>
      <c r="AN81" s="2839">
        <f>IF(AM81="","",AM81+'Januar 2024'!AN88)</f>
        <v>7.339999999999975</v>
      </c>
    </row>
    <row r="82" spans="1:40" ht="22.35" customHeight="1" thickBot="1" x14ac:dyDescent="0.25">
      <c r="A82" s="3238"/>
      <c r="B82" s="3225" t="s">
        <v>473</v>
      </c>
      <c r="C82" s="3242">
        <v>23</v>
      </c>
      <c r="D82" s="3242">
        <v>23</v>
      </c>
      <c r="E82" s="3242">
        <v>23</v>
      </c>
      <c r="F82" s="3242">
        <v>23</v>
      </c>
      <c r="G82" s="3243" t="s">
        <v>36</v>
      </c>
      <c r="H82" s="3243" t="s">
        <v>36</v>
      </c>
      <c r="I82" s="3243" t="s">
        <v>36</v>
      </c>
      <c r="J82" s="3242" t="s">
        <v>36</v>
      </c>
      <c r="K82" s="3242" t="s">
        <v>36</v>
      </c>
      <c r="L82" s="3242"/>
      <c r="M82" s="3242"/>
      <c r="N82" s="3243">
        <v>99</v>
      </c>
      <c r="O82" s="3243">
        <v>99</v>
      </c>
      <c r="P82" s="3243" t="s">
        <v>163</v>
      </c>
      <c r="Q82" s="3243">
        <v>99</v>
      </c>
      <c r="R82" s="339">
        <v>22</v>
      </c>
      <c r="S82" s="346" t="s">
        <v>571</v>
      </c>
      <c r="T82" s="493" t="s">
        <v>571</v>
      </c>
      <c r="U82" s="3167" t="s">
        <v>36</v>
      </c>
      <c r="V82" s="3167" t="s">
        <v>36</v>
      </c>
      <c r="W82" s="3243" t="s">
        <v>32</v>
      </c>
      <c r="X82" s="3243" t="s">
        <v>32</v>
      </c>
      <c r="Y82" s="3224" t="s">
        <v>32</v>
      </c>
      <c r="Z82" s="3242"/>
      <c r="AA82" s="3209">
        <v>26</v>
      </c>
      <c r="AB82" s="3209">
        <v>26</v>
      </c>
      <c r="AC82" s="3209">
        <v>26</v>
      </c>
      <c r="AD82" s="3209">
        <v>26</v>
      </c>
      <c r="AE82" s="3209">
        <v>26</v>
      </c>
      <c r="AF82" s="3209" t="s">
        <v>0</v>
      </c>
      <c r="AG82" s="3244"/>
      <c r="AH82" s="1"/>
      <c r="AJ82" s="2838">
        <v>143.25</v>
      </c>
      <c r="AK82" s="2838">
        <v>9.5</v>
      </c>
      <c r="AL82" s="2838">
        <f t="shared" si="3"/>
        <v>152.75</v>
      </c>
      <c r="AM82" s="2839">
        <f t="shared" si="1"/>
        <v>-7.5800000000000125</v>
      </c>
      <c r="AN82" s="2839">
        <f>IF(AM82="","",AM82)</f>
        <v>-7.5800000000000125</v>
      </c>
    </row>
    <row r="83" spans="1:40" ht="22.35" customHeight="1" x14ac:dyDescent="0.2">
      <c r="A83" s="3238"/>
      <c r="B83" s="3225" t="s">
        <v>541</v>
      </c>
      <c r="C83" s="3226" t="s">
        <v>146</v>
      </c>
      <c r="D83" s="3226" t="s">
        <v>146</v>
      </c>
      <c r="E83" s="2838"/>
      <c r="F83" s="2838"/>
      <c r="G83" s="3219" t="s">
        <v>482</v>
      </c>
      <c r="H83" s="3219" t="s">
        <v>482</v>
      </c>
      <c r="I83" s="3219" t="s">
        <v>482</v>
      </c>
      <c r="J83" s="3218" t="s">
        <v>482</v>
      </c>
      <c r="K83" s="3218" t="s">
        <v>482</v>
      </c>
      <c r="L83" s="789" t="s">
        <v>483</v>
      </c>
      <c r="M83" s="789" t="s">
        <v>484</v>
      </c>
      <c r="N83" s="798" t="s">
        <v>36</v>
      </c>
      <c r="O83" s="798" t="s">
        <v>36</v>
      </c>
      <c r="P83" s="798" t="s">
        <v>36</v>
      </c>
      <c r="Q83" s="798" t="s">
        <v>36</v>
      </c>
      <c r="R83" s="798" t="s">
        <v>36</v>
      </c>
      <c r="S83" s="2838" t="s">
        <v>0</v>
      </c>
      <c r="T83" s="2838" t="s">
        <v>0</v>
      </c>
      <c r="U83" s="798">
        <v>1</v>
      </c>
      <c r="V83" s="798" t="s">
        <v>233</v>
      </c>
      <c r="W83" s="798" t="s">
        <v>233</v>
      </c>
      <c r="X83" s="3226" t="s">
        <v>166</v>
      </c>
      <c r="Y83" s="798" t="s">
        <v>166</v>
      </c>
      <c r="Z83" s="483" t="s">
        <v>0</v>
      </c>
      <c r="AA83" s="483" t="s">
        <v>0</v>
      </c>
      <c r="AB83" s="798" t="s">
        <v>146</v>
      </c>
      <c r="AC83" s="798" t="s">
        <v>146</v>
      </c>
      <c r="AD83" s="798">
        <v>4</v>
      </c>
      <c r="AE83" s="798" t="s">
        <v>146</v>
      </c>
      <c r="AF83" s="2838"/>
      <c r="AG83" s="3245"/>
      <c r="AH83" s="1"/>
      <c r="AJ83" s="2838">
        <v>149.25</v>
      </c>
      <c r="AK83" s="2838">
        <v>5.75</v>
      </c>
      <c r="AL83" s="2838">
        <f t="shared" ref="AL83:AL86" si="4">IF(AJ83="","",SUM(AJ83:AK83))</f>
        <v>155</v>
      </c>
      <c r="AM83" s="2839">
        <f t="shared" si="1"/>
        <v>-5.3300000000000125</v>
      </c>
      <c r="AN83" s="2839">
        <f>IF(AM83="","",AM83+'Januar 2024'!AN85)</f>
        <v>1.589999999999975</v>
      </c>
    </row>
    <row r="84" spans="1:40" ht="22.35" customHeight="1" thickBot="1" x14ac:dyDescent="0.25">
      <c r="A84" s="3238"/>
      <c r="B84" s="3225" t="s">
        <v>573</v>
      </c>
      <c r="C84" s="789" t="s">
        <v>36</v>
      </c>
      <c r="D84" s="789" t="s">
        <v>36</v>
      </c>
      <c r="E84" s="2838"/>
      <c r="F84" s="2838"/>
      <c r="G84" s="3246">
        <v>7</v>
      </c>
      <c r="H84" s="3246">
        <v>7</v>
      </c>
      <c r="I84" s="3246">
        <v>7</v>
      </c>
      <c r="J84" s="3246">
        <v>7</v>
      </c>
      <c r="K84" s="3246">
        <v>7</v>
      </c>
      <c r="L84" s="2887" t="s">
        <v>82</v>
      </c>
      <c r="M84" s="2887" t="s">
        <v>80</v>
      </c>
      <c r="N84" s="798" t="s">
        <v>36</v>
      </c>
      <c r="O84" s="798" t="s">
        <v>36</v>
      </c>
      <c r="P84" s="798" t="s">
        <v>36</v>
      </c>
      <c r="Q84" s="798" t="s">
        <v>36</v>
      </c>
      <c r="R84" s="798" t="s">
        <v>36</v>
      </c>
      <c r="S84" s="2838"/>
      <c r="T84" s="2838"/>
      <c r="U84" s="3234" t="s">
        <v>118</v>
      </c>
      <c r="V84" s="3234" t="s">
        <v>118</v>
      </c>
      <c r="W84" s="3234" t="s">
        <v>118</v>
      </c>
      <c r="X84" s="3234" t="s">
        <v>118</v>
      </c>
      <c r="Y84" s="3234" t="s">
        <v>118</v>
      </c>
      <c r="Z84" s="3247" t="s">
        <v>117</v>
      </c>
      <c r="AA84" s="3234" t="s">
        <v>117</v>
      </c>
      <c r="AB84" s="798" t="s">
        <v>36</v>
      </c>
      <c r="AC84" s="798" t="s">
        <v>36</v>
      </c>
      <c r="AD84" s="798" t="s">
        <v>36</v>
      </c>
      <c r="AE84" s="798" t="s">
        <v>36</v>
      </c>
      <c r="AF84" s="2838"/>
      <c r="AG84" s="3245"/>
      <c r="AH84" s="1"/>
      <c r="AJ84" s="2838">
        <v>123</v>
      </c>
      <c r="AK84" s="2838">
        <v>8.75</v>
      </c>
      <c r="AL84" s="2838">
        <f t="shared" si="4"/>
        <v>131.75</v>
      </c>
      <c r="AM84" s="2839">
        <f t="shared" si="1"/>
        <v>-28.580000000000013</v>
      </c>
      <c r="AN84" s="2839">
        <f>IF(AM84="","",AM84+'Januar 2024'!AN87)</f>
        <v>-14.660000000000025</v>
      </c>
    </row>
    <row r="85" spans="1:40" ht="22.35" customHeight="1" x14ac:dyDescent="0.2">
      <c r="A85" s="3238"/>
      <c r="B85" s="3225" t="s">
        <v>574</v>
      </c>
      <c r="C85" s="306" t="s">
        <v>32</v>
      </c>
      <c r="D85" s="3234">
        <v>69</v>
      </c>
      <c r="E85" s="2838"/>
      <c r="F85" s="2838"/>
      <c r="G85" s="3234">
        <v>5</v>
      </c>
      <c r="H85" s="3234">
        <v>5</v>
      </c>
      <c r="I85" s="3234">
        <v>5</v>
      </c>
      <c r="J85" s="3234">
        <v>5</v>
      </c>
      <c r="K85" s="3234">
        <v>5</v>
      </c>
      <c r="L85" s="2838"/>
      <c r="M85" s="2838"/>
      <c r="N85" s="3234">
        <v>7</v>
      </c>
      <c r="O85" s="3234">
        <v>7</v>
      </c>
      <c r="P85" s="3234">
        <v>7</v>
      </c>
      <c r="Q85" s="3234">
        <v>7</v>
      </c>
      <c r="R85" s="3234">
        <v>7</v>
      </c>
      <c r="S85" s="2838"/>
      <c r="T85" s="2838"/>
      <c r="U85" s="3183">
        <v>5</v>
      </c>
      <c r="V85" s="3183">
        <v>5</v>
      </c>
      <c r="W85" s="3183">
        <v>5</v>
      </c>
      <c r="X85" s="3148">
        <v>5</v>
      </c>
      <c r="Y85" s="3148">
        <v>5</v>
      </c>
      <c r="Z85" s="2838"/>
      <c r="AA85" s="2838"/>
      <c r="AB85" s="3248">
        <v>79</v>
      </c>
      <c r="AC85" s="3248">
        <v>79</v>
      </c>
      <c r="AD85" s="3248">
        <v>79</v>
      </c>
      <c r="AE85" s="3249" t="s">
        <v>140</v>
      </c>
      <c r="AF85" s="2838"/>
      <c r="AG85" s="3245"/>
      <c r="AH85" s="1"/>
      <c r="AJ85" s="2838">
        <v>165</v>
      </c>
      <c r="AK85" s="2838">
        <v>10.5</v>
      </c>
      <c r="AL85" s="2838">
        <f t="shared" si="4"/>
        <v>175.5</v>
      </c>
      <c r="AM85" s="2839">
        <f t="shared" si="1"/>
        <v>15.169999999999987</v>
      </c>
      <c r="AN85" s="2839">
        <f>IF(AM85="","",AM85)</f>
        <v>15.169999999999987</v>
      </c>
    </row>
    <row r="86" spans="1:40" ht="22.35" customHeight="1" x14ac:dyDescent="0.2">
      <c r="A86" s="3238"/>
      <c r="B86" s="3225" t="s">
        <v>0</v>
      </c>
      <c r="C86" s="2838"/>
      <c r="D86" s="2838"/>
      <c r="E86" s="2838"/>
      <c r="F86" s="2838"/>
      <c r="G86" s="2838"/>
      <c r="H86" s="2838"/>
      <c r="I86" s="2838"/>
      <c r="J86" s="2838"/>
      <c r="K86" s="2838"/>
      <c r="L86" s="2838"/>
      <c r="M86" s="2838"/>
      <c r="N86" s="2838"/>
      <c r="O86" s="2838"/>
      <c r="P86" s="2838"/>
      <c r="Q86" s="2838"/>
      <c r="R86" s="2838"/>
      <c r="S86" s="2838"/>
      <c r="T86" s="2838"/>
      <c r="U86" s="2838" t="s">
        <v>0</v>
      </c>
      <c r="V86" s="2838"/>
      <c r="W86" s="2838"/>
      <c r="X86" s="2838"/>
      <c r="Y86" s="2838"/>
      <c r="Z86" s="2838"/>
      <c r="AA86" s="2838"/>
      <c r="AB86" s="2838"/>
      <c r="AC86" s="2838"/>
      <c r="AD86" s="2838"/>
      <c r="AE86" s="2838"/>
      <c r="AF86" s="2838"/>
      <c r="AG86" s="3245"/>
      <c r="AH86" s="1"/>
      <c r="AJ86" s="2838">
        <f t="shared" ref="AJ86:AJ93" si="5">$AJ$12</f>
        <v>160.33000000000001</v>
      </c>
      <c r="AK86" s="2838"/>
      <c r="AL86" s="2838">
        <f t="shared" si="4"/>
        <v>160.33000000000001</v>
      </c>
      <c r="AM86" s="2839">
        <f t="shared" si="1"/>
        <v>0</v>
      </c>
      <c r="AN86" s="2839">
        <f>IF(AM86="","",AM86+'Januar 2024'!AN92)</f>
        <v>0</v>
      </c>
    </row>
    <row r="87" spans="1:40" ht="22.35" customHeight="1" x14ac:dyDescent="0.2">
      <c r="A87" s="3238"/>
      <c r="B87" s="3225"/>
      <c r="C87" s="2838"/>
      <c r="D87" s="2838"/>
      <c r="E87" s="2838"/>
      <c r="F87" s="2838"/>
      <c r="G87" s="2838"/>
      <c r="H87" s="2838"/>
      <c r="I87" s="2838"/>
      <c r="J87" s="2838"/>
      <c r="K87" s="2838"/>
      <c r="L87" s="2838"/>
      <c r="M87" s="2838"/>
      <c r="N87" s="2838"/>
      <c r="O87" s="2838"/>
      <c r="P87" s="2838"/>
      <c r="Q87" s="2838"/>
      <c r="R87" s="2838"/>
      <c r="S87" s="2838"/>
      <c r="T87" s="2838"/>
      <c r="U87" s="2838"/>
      <c r="V87" s="2838"/>
      <c r="W87" s="2838"/>
      <c r="X87" s="2838"/>
      <c r="Y87" s="2838"/>
      <c r="Z87" s="2838"/>
      <c r="AA87" s="2838"/>
      <c r="AB87" s="2838"/>
      <c r="AC87" s="2838"/>
      <c r="AD87" s="2838"/>
      <c r="AE87" s="2838"/>
      <c r="AF87" s="2838"/>
      <c r="AG87" s="3245"/>
      <c r="AH87" s="1"/>
      <c r="AJ87" s="2838">
        <f t="shared" si="5"/>
        <v>160.33000000000001</v>
      </c>
      <c r="AK87" s="2838"/>
      <c r="AL87" s="2838">
        <f t="shared" ref="AL87:AL93" si="6">IF(AJ87="","",SUM(AJ87:AK87))</f>
        <v>160.33000000000001</v>
      </c>
      <c r="AM87" s="2839">
        <f t="shared" ref="AM87:AM93" si="7">IF(AJ87="","",AL87-NormTid)</f>
        <v>0</v>
      </c>
      <c r="AN87" s="2839">
        <f>IF(AM87="","",AM87+'Januar 2024'!AN93)</f>
        <v>0</v>
      </c>
    </row>
    <row r="88" spans="1:40" ht="22.35" customHeight="1" x14ac:dyDescent="0.2">
      <c r="A88" s="3238"/>
      <c r="B88" s="3225"/>
      <c r="C88" s="2838"/>
      <c r="D88" s="2838"/>
      <c r="E88" s="2838"/>
      <c r="F88" s="2838"/>
      <c r="G88" s="2838"/>
      <c r="H88" s="2838"/>
      <c r="I88" s="2838"/>
      <c r="J88" s="2838"/>
      <c r="K88" s="2838"/>
      <c r="L88" s="2838"/>
      <c r="M88" s="2838"/>
      <c r="N88" s="2838"/>
      <c r="O88" s="2838"/>
      <c r="P88" s="2838"/>
      <c r="Q88" s="2838"/>
      <c r="R88" s="2838"/>
      <c r="S88" s="2838"/>
      <c r="T88" s="2838"/>
      <c r="U88" s="2838"/>
      <c r="V88" s="2838"/>
      <c r="W88" s="2838"/>
      <c r="X88" s="2838"/>
      <c r="Y88" s="2838"/>
      <c r="Z88" s="2838"/>
      <c r="AA88" s="2838"/>
      <c r="AB88" s="2838"/>
      <c r="AC88" s="2838"/>
      <c r="AD88" s="2838"/>
      <c r="AE88" s="2838"/>
      <c r="AF88" s="2838"/>
      <c r="AG88" s="3245"/>
      <c r="AH88" s="1"/>
      <c r="AJ88" s="2838">
        <f t="shared" si="5"/>
        <v>160.33000000000001</v>
      </c>
      <c r="AK88" s="2838"/>
      <c r="AL88" s="2838">
        <f t="shared" si="6"/>
        <v>160.33000000000001</v>
      </c>
      <c r="AM88" s="2839">
        <f t="shared" si="7"/>
        <v>0</v>
      </c>
      <c r="AN88" s="2839">
        <f>IF(AM88="","",AM88+'Januar 2024'!AN94)</f>
        <v>0</v>
      </c>
    </row>
    <row r="89" spans="1:40" ht="22.35" customHeight="1" x14ac:dyDescent="0.2">
      <c r="A89" s="3238"/>
      <c r="B89" s="3225"/>
      <c r="C89" s="3218"/>
      <c r="D89" s="3217"/>
      <c r="E89" s="3218"/>
      <c r="F89" s="789"/>
      <c r="G89" s="789"/>
      <c r="H89" s="789"/>
      <c r="I89" s="789"/>
      <c r="J89" s="789"/>
      <c r="K89" s="789"/>
      <c r="L89" s="789"/>
      <c r="M89" s="789"/>
      <c r="N89" s="789"/>
      <c r="O89" s="789"/>
      <c r="P89" s="789"/>
      <c r="Q89" s="789"/>
      <c r="R89" s="789"/>
      <c r="S89" s="789"/>
      <c r="T89" s="3218"/>
      <c r="U89" s="3218"/>
      <c r="V89" s="3250"/>
      <c r="W89" s="3218"/>
      <c r="X89" s="3218"/>
      <c r="Y89" s="789"/>
      <c r="Z89" s="3218"/>
      <c r="AA89" s="3218"/>
      <c r="AB89" s="3218"/>
      <c r="AC89" s="3218"/>
      <c r="AD89" s="3218"/>
      <c r="AE89" s="3217"/>
      <c r="AF89" s="3218"/>
      <c r="AG89" s="3236"/>
      <c r="AH89" s="1"/>
      <c r="AJ89" s="2838">
        <f t="shared" si="5"/>
        <v>160.33000000000001</v>
      </c>
      <c r="AK89" s="2838"/>
      <c r="AL89" s="2838">
        <f t="shared" si="6"/>
        <v>160.33000000000001</v>
      </c>
      <c r="AM89" s="2839">
        <f t="shared" si="7"/>
        <v>0</v>
      </c>
      <c r="AN89" s="2839">
        <f>IF(AM89="","",AM89+'Januar 2024'!AN95)</f>
        <v>0</v>
      </c>
    </row>
    <row r="90" spans="1:40" ht="22.35" customHeight="1" x14ac:dyDescent="0.2">
      <c r="A90" s="3238"/>
      <c r="B90" s="3225"/>
      <c r="C90" s="3218"/>
      <c r="D90" s="3217"/>
      <c r="E90" s="3218"/>
      <c r="F90" s="789"/>
      <c r="G90" s="789"/>
      <c r="H90" s="789"/>
      <c r="I90" s="789"/>
      <c r="J90" s="789"/>
      <c r="K90" s="789"/>
      <c r="L90" s="789"/>
      <c r="M90" s="789"/>
      <c r="N90" s="789" t="s">
        <v>0</v>
      </c>
      <c r="O90" s="789"/>
      <c r="P90" s="789"/>
      <c r="Q90" s="789"/>
      <c r="R90" s="789"/>
      <c r="S90" s="789"/>
      <c r="T90" s="3218"/>
      <c r="U90" s="3218"/>
      <c r="V90" s="3250"/>
      <c r="W90" s="3218"/>
      <c r="X90" s="3218"/>
      <c r="Y90" s="789"/>
      <c r="Z90" s="3218"/>
      <c r="AA90" s="3218"/>
      <c r="AB90" s="3218"/>
      <c r="AC90" s="3218"/>
      <c r="AD90" s="3218"/>
      <c r="AE90" s="3217"/>
      <c r="AF90" s="3218"/>
      <c r="AG90" s="3236"/>
      <c r="AH90" s="1"/>
      <c r="AJ90" s="2838">
        <f t="shared" si="5"/>
        <v>160.33000000000001</v>
      </c>
      <c r="AK90" s="2838"/>
      <c r="AL90" s="2838">
        <f t="shared" si="6"/>
        <v>160.33000000000001</v>
      </c>
      <c r="AM90" s="2839">
        <f t="shared" si="7"/>
        <v>0</v>
      </c>
      <c r="AN90" s="2839">
        <f>IF(AM90="","",AM90+'Januar 2024'!AN96)</f>
        <v>0</v>
      </c>
    </row>
    <row r="91" spans="1:40" ht="22.35" customHeight="1" x14ac:dyDescent="0.2">
      <c r="A91" s="3238"/>
      <c r="B91" s="3225"/>
      <c r="C91" s="3218"/>
      <c r="D91" s="3217"/>
      <c r="E91" s="3218"/>
      <c r="F91" s="789"/>
      <c r="G91" s="789"/>
      <c r="H91" s="789"/>
      <c r="I91" s="789"/>
      <c r="J91" s="789"/>
      <c r="K91" s="789"/>
      <c r="L91" s="789"/>
      <c r="M91" s="789"/>
      <c r="N91" s="789"/>
      <c r="O91" s="789"/>
      <c r="P91" s="789"/>
      <c r="Q91" s="789"/>
      <c r="R91" s="789"/>
      <c r="S91" s="789"/>
      <c r="T91" s="3218"/>
      <c r="U91" s="3218"/>
      <c r="V91" s="3250"/>
      <c r="W91" s="3218"/>
      <c r="X91" s="3218"/>
      <c r="Y91" s="789"/>
      <c r="Z91" s="3218"/>
      <c r="AA91" s="3218"/>
      <c r="AB91" s="3218"/>
      <c r="AC91" s="3218"/>
      <c r="AD91" s="3218"/>
      <c r="AE91" s="3217"/>
      <c r="AF91" s="3218"/>
      <c r="AG91" s="3236"/>
      <c r="AH91" s="1"/>
      <c r="AJ91" s="2838">
        <f t="shared" si="5"/>
        <v>160.33000000000001</v>
      </c>
      <c r="AK91" s="2838"/>
      <c r="AL91" s="2838">
        <f t="shared" si="6"/>
        <v>160.33000000000001</v>
      </c>
      <c r="AM91" s="2839">
        <f t="shared" si="7"/>
        <v>0</v>
      </c>
      <c r="AN91" s="2839">
        <f>IF(AM91="","",AM91+'Januar 2024'!AN97)</f>
        <v>0</v>
      </c>
    </row>
    <row r="92" spans="1:40" ht="22.35" customHeight="1" thickBot="1" x14ac:dyDescent="0.25">
      <c r="A92" s="341"/>
      <c r="B92" s="342"/>
      <c r="C92" s="346"/>
      <c r="D92" s="339"/>
      <c r="E92" s="346"/>
      <c r="F92" s="335"/>
      <c r="G92" s="335"/>
      <c r="H92" s="335"/>
      <c r="I92" s="335"/>
      <c r="J92" s="335"/>
      <c r="K92" s="335"/>
      <c r="L92" s="335"/>
      <c r="M92" s="335"/>
      <c r="N92" s="335"/>
      <c r="O92" s="335"/>
      <c r="P92" s="335"/>
      <c r="Q92" s="335"/>
      <c r="R92" s="335"/>
      <c r="S92" s="335"/>
      <c r="T92" s="346"/>
      <c r="U92" s="346"/>
      <c r="V92" s="343"/>
      <c r="W92" s="346"/>
      <c r="X92" s="346"/>
      <c r="Y92" s="335"/>
      <c r="Z92" s="346"/>
      <c r="AA92" s="346"/>
      <c r="AB92" s="346"/>
      <c r="AC92" s="346"/>
      <c r="AD92" s="346"/>
      <c r="AE92" s="339"/>
      <c r="AF92" s="346"/>
      <c r="AG92" s="330"/>
      <c r="AH92" s="1"/>
      <c r="AJ92" s="2838">
        <f t="shared" si="5"/>
        <v>160.33000000000001</v>
      </c>
      <c r="AK92" s="2838"/>
      <c r="AL92" s="2838">
        <f t="shared" si="6"/>
        <v>160.33000000000001</v>
      </c>
      <c r="AM92" s="2839">
        <f t="shared" si="7"/>
        <v>0</v>
      </c>
      <c r="AN92" s="2839">
        <f>IF(AM92="","",AM92+'Januar 2024'!AN98)</f>
        <v>0</v>
      </c>
    </row>
    <row r="93" spans="1:40" ht="22.35" customHeight="1" thickBot="1" x14ac:dyDescent="0.25">
      <c r="A93" s="278"/>
      <c r="B93" s="281" t="s">
        <v>177</v>
      </c>
      <c r="C93" s="263">
        <v>1</v>
      </c>
      <c r="D93" s="263">
        <v>2</v>
      </c>
      <c r="E93" s="280">
        <v>3</v>
      </c>
      <c r="F93" s="280">
        <v>4</v>
      </c>
      <c r="G93" s="263">
        <v>5</v>
      </c>
      <c r="H93" s="263">
        <v>6</v>
      </c>
      <c r="I93" s="263">
        <v>7</v>
      </c>
      <c r="J93" s="263">
        <v>8</v>
      </c>
      <c r="K93" s="263">
        <v>9</v>
      </c>
      <c r="L93" s="280">
        <v>10</v>
      </c>
      <c r="M93" s="280">
        <v>11</v>
      </c>
      <c r="N93" s="263">
        <v>12</v>
      </c>
      <c r="O93" s="263">
        <v>13</v>
      </c>
      <c r="P93" s="263">
        <v>14</v>
      </c>
      <c r="Q93" s="263">
        <v>15</v>
      </c>
      <c r="R93" s="263">
        <v>16</v>
      </c>
      <c r="S93" s="280">
        <v>17</v>
      </c>
      <c r="T93" s="280">
        <v>18</v>
      </c>
      <c r="U93" s="263">
        <v>19</v>
      </c>
      <c r="V93" s="263">
        <v>20</v>
      </c>
      <c r="W93" s="263">
        <v>21</v>
      </c>
      <c r="X93" s="263">
        <v>22</v>
      </c>
      <c r="Y93" s="263">
        <v>23</v>
      </c>
      <c r="Z93" s="280">
        <v>24</v>
      </c>
      <c r="AA93" s="280">
        <v>25</v>
      </c>
      <c r="AB93" s="263">
        <v>26</v>
      </c>
      <c r="AC93" s="263">
        <v>27</v>
      </c>
      <c r="AD93" s="263">
        <v>28</v>
      </c>
      <c r="AE93" s="263">
        <v>29</v>
      </c>
      <c r="AF93" s="263"/>
      <c r="AG93" s="266"/>
      <c r="AH93" s="1"/>
      <c r="AJ93" s="2838">
        <f t="shared" si="5"/>
        <v>160.33000000000001</v>
      </c>
      <c r="AK93" s="2838"/>
      <c r="AL93" s="2838">
        <f t="shared" si="6"/>
        <v>160.33000000000001</v>
      </c>
      <c r="AM93" s="2839">
        <f t="shared" si="7"/>
        <v>0</v>
      </c>
      <c r="AN93" s="2839">
        <f>IF(AM93="","",AM93+'Januar 2024'!AN89)</f>
        <v>0</v>
      </c>
    </row>
    <row r="94" spans="1:40" ht="22.35" customHeight="1" x14ac:dyDescent="0.2">
      <c r="A94" s="3251"/>
      <c r="B94" t="s">
        <v>575</v>
      </c>
      <c r="C94" s="798" t="s">
        <v>32</v>
      </c>
      <c r="D94" s="798" t="s">
        <v>32</v>
      </c>
      <c r="E94" s="798"/>
      <c r="F94" s="798"/>
      <c r="G94" s="789" t="s">
        <v>32</v>
      </c>
      <c r="H94" s="3234">
        <v>69</v>
      </c>
      <c r="I94" s="3234">
        <v>69</v>
      </c>
      <c r="J94" s="3226">
        <v>3</v>
      </c>
      <c r="K94" s="3226">
        <v>3</v>
      </c>
      <c r="L94" s="798"/>
      <c r="M94" s="798"/>
      <c r="N94" s="789">
        <v>89</v>
      </c>
      <c r="O94" s="789">
        <v>89</v>
      </c>
      <c r="P94" s="789">
        <v>89</v>
      </c>
      <c r="Q94" s="798">
        <v>89</v>
      </c>
      <c r="R94" s="798">
        <v>89</v>
      </c>
      <c r="S94" s="798">
        <v>89</v>
      </c>
      <c r="T94" s="798" t="s">
        <v>119</v>
      </c>
      <c r="U94" s="3234">
        <v>25</v>
      </c>
      <c r="V94" s="3234">
        <v>25</v>
      </c>
      <c r="W94" s="789" t="s">
        <v>36</v>
      </c>
      <c r="X94" s="3226">
        <v>25</v>
      </c>
      <c r="Y94" s="3226">
        <v>25</v>
      </c>
      <c r="Z94" s="798"/>
      <c r="AA94" s="798"/>
      <c r="AB94" s="789">
        <v>25</v>
      </c>
      <c r="AC94" s="789">
        <v>25</v>
      </c>
      <c r="AD94" s="789">
        <v>25</v>
      </c>
      <c r="AE94" s="789">
        <v>25</v>
      </c>
      <c r="AF94" s="2838"/>
      <c r="AG94" s="1324"/>
      <c r="AH94" s="1"/>
      <c r="AJ94" s="2838">
        <v>157.5</v>
      </c>
      <c r="AK94" s="2838">
        <v>6.25</v>
      </c>
      <c r="AL94" s="2838">
        <f t="shared" si="2"/>
        <v>163.75</v>
      </c>
      <c r="AM94" s="2839">
        <f>IF(AJ94="","",AL94-NormTid)</f>
        <v>3.4199999999999875</v>
      </c>
      <c r="AN94" s="2839">
        <f>IF(AM94="","",AM94+'Januar 2024'!AN90)</f>
        <v>3.4199999999999875</v>
      </c>
    </row>
    <row r="95" spans="1:40" ht="22.35" customHeight="1" x14ac:dyDescent="0.2">
      <c r="A95" s="3238"/>
      <c r="B95" s="3225" t="s">
        <v>576</v>
      </c>
      <c r="C95" s="2838"/>
      <c r="D95" s="2838"/>
      <c r="E95" s="2838"/>
      <c r="F95" s="2838"/>
      <c r="G95" s="2838"/>
      <c r="H95" s="2838"/>
      <c r="I95" s="2838"/>
      <c r="J95" s="2838"/>
      <c r="K95" s="2838"/>
      <c r="L95" s="2838"/>
      <c r="M95" s="2838"/>
      <c r="N95" s="2838"/>
      <c r="O95" s="2838"/>
      <c r="P95" s="2838"/>
      <c r="Q95" s="2838"/>
      <c r="R95" s="2838"/>
      <c r="S95" s="2838"/>
      <c r="T95" s="2838"/>
      <c r="U95" s="2838" t="s">
        <v>32</v>
      </c>
      <c r="V95" s="3234">
        <v>89</v>
      </c>
      <c r="W95" s="3234">
        <v>89</v>
      </c>
      <c r="X95" s="798" t="s">
        <v>32</v>
      </c>
      <c r="Y95" s="3226" t="s">
        <v>136</v>
      </c>
      <c r="Z95" s="798"/>
      <c r="AA95" s="798"/>
      <c r="AB95" s="3234">
        <v>22</v>
      </c>
      <c r="AC95" s="3234">
        <v>22</v>
      </c>
      <c r="AD95" s="789" t="s">
        <v>36</v>
      </c>
      <c r="AE95" s="798" t="s">
        <v>136</v>
      </c>
      <c r="AF95" s="2838"/>
      <c r="AG95" s="1324"/>
      <c r="AH95" s="1"/>
      <c r="AJ95" s="2838">
        <v>60.75</v>
      </c>
      <c r="AK95" s="2838">
        <v>1.5</v>
      </c>
      <c r="AL95" s="2838">
        <f t="shared" si="2"/>
        <v>62.25</v>
      </c>
      <c r="AM95" s="2839">
        <f>IF(AJ95="","",AL95-67)</f>
        <v>-4.75</v>
      </c>
      <c r="AN95" s="2839">
        <f>IF(AM95="","",AM95+'Januar 2024'!AN91)</f>
        <v>-4.75</v>
      </c>
    </row>
    <row r="96" spans="1:40" ht="22.35" customHeight="1" x14ac:dyDescent="0.2">
      <c r="A96" s="3238"/>
      <c r="B96" s="3252"/>
      <c r="C96" s="798" t="s">
        <v>32</v>
      </c>
      <c r="D96" s="798" t="s">
        <v>32</v>
      </c>
      <c r="E96" s="798"/>
      <c r="F96" s="798"/>
      <c r="G96" s="789" t="s">
        <v>32</v>
      </c>
      <c r="H96" s="789" t="s">
        <v>32</v>
      </c>
      <c r="I96" s="789" t="s">
        <v>32</v>
      </c>
      <c r="J96" s="798" t="s">
        <v>32</v>
      </c>
      <c r="K96" s="798" t="s">
        <v>32</v>
      </c>
      <c r="L96" s="798"/>
      <c r="M96" s="798"/>
      <c r="N96" s="789" t="s">
        <v>32</v>
      </c>
      <c r="O96" s="789" t="s">
        <v>32</v>
      </c>
      <c r="P96" s="789" t="s">
        <v>32</v>
      </c>
      <c r="Q96" s="798" t="s">
        <v>32</v>
      </c>
      <c r="R96" s="798" t="s">
        <v>32</v>
      </c>
      <c r="S96" s="798"/>
      <c r="T96" s="798"/>
      <c r="U96" s="789" t="s">
        <v>32</v>
      </c>
      <c r="V96" s="789" t="s">
        <v>32</v>
      </c>
      <c r="W96" s="789" t="s">
        <v>32</v>
      </c>
      <c r="X96" s="798" t="s">
        <v>32</v>
      </c>
      <c r="Y96" s="798" t="s">
        <v>32</v>
      </c>
      <c r="Z96" s="798"/>
      <c r="AA96" s="798"/>
      <c r="AB96" s="789" t="s">
        <v>32</v>
      </c>
      <c r="AC96" s="789" t="s">
        <v>32</v>
      </c>
      <c r="AD96" s="789" t="s">
        <v>32</v>
      </c>
      <c r="AE96" s="798" t="s">
        <v>32</v>
      </c>
      <c r="AF96" s="3218"/>
      <c r="AG96" s="3236"/>
      <c r="AH96" s="1"/>
      <c r="AJ96" s="2838">
        <f t="shared" ref="AJ96:AJ101" si="8">$AJ$12</f>
        <v>160.33000000000001</v>
      </c>
      <c r="AK96" s="2838"/>
      <c r="AL96" s="2838">
        <f t="shared" si="2"/>
        <v>160.33000000000001</v>
      </c>
      <c r="AM96" s="2839">
        <f t="shared" ref="AM96:AM101" si="9">IF(AJ96="","",AL96-AJ96)</f>
        <v>0</v>
      </c>
      <c r="AN96" s="2839">
        <f>IF(AM96="","",AM96+'Januar 2024'!AN92)</f>
        <v>0</v>
      </c>
    </row>
    <row r="97" spans="1:40" ht="22.35" customHeight="1" x14ac:dyDescent="0.2">
      <c r="A97" s="3238"/>
      <c r="B97" s="521"/>
      <c r="C97" s="483"/>
      <c r="D97" s="483"/>
      <c r="E97" s="493"/>
      <c r="F97" s="483"/>
      <c r="G97" s="483"/>
      <c r="H97" s="483"/>
      <c r="I97" s="483"/>
      <c r="J97" s="483"/>
      <c r="K97" s="483"/>
      <c r="L97" s="483"/>
      <c r="M97" s="483"/>
      <c r="N97" s="483"/>
      <c r="O97" s="501"/>
      <c r="P97" s="501"/>
      <c r="Q97" s="501"/>
      <c r="R97" s="501"/>
      <c r="S97" s="501"/>
      <c r="T97" s="501"/>
      <c r="U97" s="501"/>
      <c r="V97" s="501"/>
      <c r="W97" s="483"/>
      <c r="X97" s="483"/>
      <c r="Y97" s="483"/>
      <c r="Z97" s="483"/>
      <c r="AA97" s="483"/>
      <c r="AB97" s="483"/>
      <c r="AC97" s="483"/>
      <c r="AD97" s="493"/>
      <c r="AE97" s="483"/>
      <c r="AF97" s="483"/>
      <c r="AG97" s="2947"/>
      <c r="AH97" s="1"/>
      <c r="AJ97" s="2838">
        <f t="shared" si="8"/>
        <v>160.33000000000001</v>
      </c>
      <c r="AK97" s="2838"/>
      <c r="AL97" s="2838">
        <f t="shared" si="2"/>
        <v>160.33000000000001</v>
      </c>
      <c r="AM97" s="2839">
        <f t="shared" si="9"/>
        <v>0</v>
      </c>
      <c r="AN97" s="2839">
        <f>IF(AM97="","",AM97+'Januar 2024'!AN93)</f>
        <v>0</v>
      </c>
    </row>
    <row r="98" spans="1:40" ht="22.35" customHeight="1" x14ac:dyDescent="0.2">
      <c r="A98" s="3253"/>
      <c r="B98" s="2838"/>
      <c r="C98" s="2838"/>
      <c r="D98" s="2838"/>
      <c r="E98" s="2838"/>
      <c r="F98" s="2838"/>
      <c r="G98" s="2838"/>
      <c r="H98" s="2838"/>
      <c r="I98" s="2838"/>
      <c r="J98" s="2838"/>
      <c r="K98" s="2838"/>
      <c r="L98" s="2838"/>
      <c r="M98" s="2838"/>
      <c r="N98" s="2838"/>
      <c r="O98" s="2838"/>
      <c r="P98" s="2838"/>
      <c r="Q98" s="2838"/>
      <c r="R98" s="2838"/>
      <c r="S98" s="2838"/>
      <c r="T98" s="2838"/>
      <c r="U98" s="2838"/>
      <c r="V98" s="2838"/>
      <c r="W98" s="2838"/>
      <c r="X98" s="2838"/>
      <c r="Y98" s="2838"/>
      <c r="Z98" s="2838"/>
      <c r="AA98" s="2838"/>
      <c r="AB98" s="2838"/>
      <c r="AC98" s="2838"/>
      <c r="AD98" s="2838"/>
      <c r="AE98" s="2838"/>
      <c r="AF98" s="2838"/>
      <c r="AG98" s="1324"/>
      <c r="AH98" s="1"/>
      <c r="AJ98" s="2838">
        <f t="shared" si="8"/>
        <v>160.33000000000001</v>
      </c>
      <c r="AK98" s="2838"/>
      <c r="AL98" s="2838">
        <f t="shared" si="2"/>
        <v>160.33000000000001</v>
      </c>
      <c r="AM98" s="2839">
        <f t="shared" si="9"/>
        <v>0</v>
      </c>
      <c r="AN98" s="2839">
        <f>IF(AM98="","",AM98+'Januar 2024'!AN94)</f>
        <v>0</v>
      </c>
    </row>
    <row r="99" spans="1:40" ht="22.35" customHeight="1" x14ac:dyDescent="0.2">
      <c r="A99" s="3238"/>
      <c r="B99" s="3254" t="s">
        <v>0</v>
      </c>
      <c r="C99" s="3243"/>
      <c r="D99" s="3243"/>
      <c r="E99" s="3243"/>
      <c r="F99" s="3255"/>
      <c r="G99" s="3255"/>
      <c r="H99" s="3256"/>
      <c r="I99" s="3256"/>
      <c r="J99" s="3256"/>
      <c r="K99" s="3256"/>
      <c r="L99" s="3256"/>
      <c r="M99" s="3256"/>
      <c r="N99" s="3256"/>
      <c r="O99" s="3256"/>
      <c r="P99" s="3256"/>
      <c r="Q99" s="3256"/>
      <c r="R99" s="3256"/>
      <c r="S99" s="3256"/>
      <c r="T99" s="3256"/>
      <c r="U99" s="3256"/>
      <c r="V99" s="3256"/>
      <c r="W99" s="3256"/>
      <c r="X99" s="3256"/>
      <c r="Y99" s="3256"/>
      <c r="Z99" s="3256"/>
      <c r="AA99" s="3256"/>
      <c r="AB99" s="3256"/>
      <c r="AC99" s="3256"/>
      <c r="AD99" s="3256"/>
      <c r="AE99" s="3256"/>
      <c r="AF99" s="3256"/>
      <c r="AG99" s="3257"/>
      <c r="AH99" s="1"/>
      <c r="AJ99" s="2838">
        <f t="shared" si="8"/>
        <v>160.33000000000001</v>
      </c>
      <c r="AK99" s="2838"/>
      <c r="AL99" s="2838">
        <f t="shared" si="2"/>
        <v>160.33000000000001</v>
      </c>
      <c r="AM99" s="2839">
        <f t="shared" si="9"/>
        <v>0</v>
      </c>
      <c r="AN99" s="2839">
        <f>IF(AM99="","",AM99+'Januar 2024'!AN95)</f>
        <v>0</v>
      </c>
    </row>
    <row r="100" spans="1:40" ht="22.35" customHeight="1" x14ac:dyDescent="0.2">
      <c r="A100" s="3238"/>
      <c r="B100" s="3211" t="s">
        <v>0</v>
      </c>
      <c r="C100" s="789"/>
      <c r="D100" s="789"/>
      <c r="E100" s="789"/>
      <c r="F100" s="3250"/>
      <c r="G100" s="3250"/>
      <c r="H100" s="3231"/>
      <c r="I100" s="3231"/>
      <c r="J100" s="3231"/>
      <c r="K100" s="3231"/>
      <c r="L100" s="3231"/>
      <c r="M100" s="3231"/>
      <c r="N100" s="3231"/>
      <c r="O100" s="3231"/>
      <c r="P100" s="3231"/>
      <c r="Q100" s="3231"/>
      <c r="R100" s="3231"/>
      <c r="S100" s="3231"/>
      <c r="T100" s="3231"/>
      <c r="U100" s="3231"/>
      <c r="V100" s="3231"/>
      <c r="W100" s="3231"/>
      <c r="X100" s="3231"/>
      <c r="Y100" s="3231"/>
      <c r="Z100" s="3231"/>
      <c r="AA100" s="3231"/>
      <c r="AB100" s="3231"/>
      <c r="AC100" s="3231"/>
      <c r="AD100" s="3231"/>
      <c r="AE100" s="3231"/>
      <c r="AF100" s="3231"/>
      <c r="AG100" s="975"/>
      <c r="AH100" s="1"/>
      <c r="AJ100" s="2838">
        <f t="shared" si="8"/>
        <v>160.33000000000001</v>
      </c>
      <c r="AK100" s="2838"/>
      <c r="AL100" s="2838">
        <f t="shared" si="2"/>
        <v>160.33000000000001</v>
      </c>
      <c r="AM100" s="2839">
        <f t="shared" si="9"/>
        <v>0</v>
      </c>
      <c r="AN100" s="2839">
        <f>IF(AM100="","",AM100+'Januar 2024'!AN96)</f>
        <v>0</v>
      </c>
    </row>
    <row r="101" spans="1:40" ht="22.35" customHeight="1" thickBot="1" x14ac:dyDescent="0.25">
      <c r="A101" s="496"/>
      <c r="B101" s="475" t="s">
        <v>0</v>
      </c>
      <c r="C101" s="483"/>
      <c r="D101" s="483"/>
      <c r="E101" s="483"/>
      <c r="F101" s="585"/>
      <c r="G101" s="585"/>
      <c r="H101" s="499"/>
      <c r="I101" s="499"/>
      <c r="J101" s="499"/>
      <c r="K101" s="499"/>
      <c r="L101" s="499"/>
      <c r="M101" s="499"/>
      <c r="N101" s="499"/>
      <c r="O101" s="499"/>
      <c r="P101" s="499"/>
      <c r="Q101" s="499"/>
      <c r="R101" s="499"/>
      <c r="S101" s="499"/>
      <c r="T101" s="499"/>
      <c r="U101" s="499"/>
      <c r="V101" s="499"/>
      <c r="W101" s="499"/>
      <c r="X101" s="499"/>
      <c r="Y101" s="499"/>
      <c r="Z101" s="499"/>
      <c r="AA101" s="499"/>
      <c r="AB101" s="499"/>
      <c r="AC101" s="499"/>
      <c r="AD101" s="499"/>
      <c r="AE101" s="499"/>
      <c r="AF101" s="499"/>
      <c r="AG101" s="3119"/>
      <c r="AH101" s="1"/>
      <c r="AJ101" s="2838">
        <f t="shared" si="8"/>
        <v>160.33000000000001</v>
      </c>
      <c r="AK101" s="2838"/>
      <c r="AL101" s="2838">
        <f t="shared" si="2"/>
        <v>160.33000000000001</v>
      </c>
      <c r="AM101" s="2839">
        <f t="shared" si="9"/>
        <v>0</v>
      </c>
      <c r="AN101" s="2839">
        <f>IF(AM101="","",AM101+'Januar 2024'!AN97)</f>
        <v>0</v>
      </c>
    </row>
    <row r="102" spans="1:40" ht="22.35" customHeight="1" x14ac:dyDescent="0.2">
      <c r="A102" s="3258"/>
      <c r="B102" s="3259" t="s">
        <v>178</v>
      </c>
      <c r="C102" s="3260">
        <v>1</v>
      </c>
      <c r="D102" s="3260">
        <v>2</v>
      </c>
      <c r="E102" s="3261">
        <v>3</v>
      </c>
      <c r="F102" s="3261">
        <v>4</v>
      </c>
      <c r="G102" s="3260">
        <v>5</v>
      </c>
      <c r="H102" s="3260">
        <v>6</v>
      </c>
      <c r="I102" s="3260">
        <v>7</v>
      </c>
      <c r="J102" s="3260">
        <v>8</v>
      </c>
      <c r="K102" s="3260">
        <v>9</v>
      </c>
      <c r="L102" s="3261">
        <v>10</v>
      </c>
      <c r="M102" s="3261">
        <v>11</v>
      </c>
      <c r="N102" s="3260">
        <v>12</v>
      </c>
      <c r="O102" s="3260">
        <v>13</v>
      </c>
      <c r="P102" s="3260">
        <v>14</v>
      </c>
      <c r="Q102" s="3260">
        <v>15</v>
      </c>
      <c r="R102" s="3260">
        <v>16</v>
      </c>
      <c r="S102" s="3261">
        <v>17</v>
      </c>
      <c r="T102" s="3261">
        <v>18</v>
      </c>
      <c r="U102" s="3260">
        <v>19</v>
      </c>
      <c r="V102" s="3260">
        <v>20</v>
      </c>
      <c r="W102" s="3260">
        <v>21</v>
      </c>
      <c r="X102" s="3260">
        <v>22</v>
      </c>
      <c r="Y102" s="3260">
        <v>23</v>
      </c>
      <c r="Z102" s="3261">
        <v>24</v>
      </c>
      <c r="AA102" s="3261">
        <v>25</v>
      </c>
      <c r="AB102" s="3260">
        <v>26</v>
      </c>
      <c r="AC102" s="3260">
        <v>27</v>
      </c>
      <c r="AD102" s="3260">
        <v>28</v>
      </c>
      <c r="AE102" s="3260">
        <v>29</v>
      </c>
      <c r="AF102" s="3260"/>
      <c r="AG102" s="3262"/>
      <c r="AH102" s="1"/>
      <c r="AJ102" s="344"/>
      <c r="AK102" s="344"/>
      <c r="AL102" s="344"/>
      <c r="AM102" s="345"/>
      <c r="AN102" s="345"/>
    </row>
    <row r="103" spans="1:40" ht="22.35" customHeight="1" x14ac:dyDescent="0.2">
      <c r="A103" s="3263"/>
      <c r="B103" s="3211" t="s">
        <v>179</v>
      </c>
      <c r="C103" s="2892" t="s">
        <v>32</v>
      </c>
      <c r="D103" s="2892">
        <v>11</v>
      </c>
      <c r="E103" s="2892" t="s">
        <v>73</v>
      </c>
      <c r="F103" s="2808" t="s">
        <v>73</v>
      </c>
      <c r="G103" s="2813" t="s">
        <v>36</v>
      </c>
      <c r="H103" s="2813" t="s">
        <v>36</v>
      </c>
      <c r="I103" s="2813" t="s">
        <v>36</v>
      </c>
      <c r="J103" s="2813" t="s">
        <v>36</v>
      </c>
      <c r="K103" s="2813" t="s">
        <v>36</v>
      </c>
      <c r="L103" s="2813" t="s">
        <v>0</v>
      </c>
      <c r="M103" s="2813" t="s">
        <v>0</v>
      </c>
      <c r="N103" s="2812">
        <v>8</v>
      </c>
      <c r="O103" s="2812">
        <v>8</v>
      </c>
      <c r="P103" s="2812">
        <v>8</v>
      </c>
      <c r="Q103" s="2812">
        <v>8</v>
      </c>
      <c r="R103" s="2812">
        <v>8</v>
      </c>
      <c r="S103" s="2812"/>
      <c r="T103" s="2812"/>
      <c r="U103" s="2812" t="s">
        <v>36</v>
      </c>
      <c r="V103" s="2812" t="s">
        <v>36</v>
      </c>
      <c r="W103" s="2812" t="s">
        <v>36</v>
      </c>
      <c r="X103" s="3264" t="s">
        <v>36</v>
      </c>
      <c r="Y103" s="2812" t="s">
        <v>36</v>
      </c>
      <c r="Z103" s="3264"/>
      <c r="AA103" s="3264"/>
      <c r="AB103" s="3264">
        <v>1</v>
      </c>
      <c r="AC103" s="3264">
        <v>1</v>
      </c>
      <c r="AD103" s="3264">
        <v>1</v>
      </c>
      <c r="AE103" s="3264">
        <v>1</v>
      </c>
      <c r="AF103" s="3218"/>
      <c r="AG103" s="3236"/>
      <c r="AH103" s="1"/>
      <c r="AJ103" s="124"/>
      <c r="AK103" s="124"/>
      <c r="AL103" s="124"/>
      <c r="AM103" s="217"/>
      <c r="AN103" s="217"/>
    </row>
    <row r="104" spans="1:40" ht="22.35" customHeight="1" thickBot="1" x14ac:dyDescent="0.25">
      <c r="A104" s="3263"/>
      <c r="B104" s="3211" t="s">
        <v>180</v>
      </c>
      <c r="C104" s="2808" t="s">
        <v>32</v>
      </c>
      <c r="D104" s="2808">
        <v>3</v>
      </c>
      <c r="E104" s="2892"/>
      <c r="F104" s="2892"/>
      <c r="G104" s="2892" t="s">
        <v>577</v>
      </c>
      <c r="H104" s="2892" t="s">
        <v>577</v>
      </c>
      <c r="I104" s="2892" t="s">
        <v>577</v>
      </c>
      <c r="J104" s="2892" t="s">
        <v>36</v>
      </c>
      <c r="K104" s="2892" t="s">
        <v>577</v>
      </c>
      <c r="L104" s="2892" t="s">
        <v>119</v>
      </c>
      <c r="M104" s="2892" t="s">
        <v>119</v>
      </c>
      <c r="N104" s="2892" t="s">
        <v>36</v>
      </c>
      <c r="O104" s="2892" t="s">
        <v>36</v>
      </c>
      <c r="P104" s="2892" t="s">
        <v>36</v>
      </c>
      <c r="Q104" s="2811" t="s">
        <v>36</v>
      </c>
      <c r="R104" s="2892" t="s">
        <v>36</v>
      </c>
      <c r="S104" s="3070" t="s">
        <v>80</v>
      </c>
      <c r="T104" s="3070" t="s">
        <v>80</v>
      </c>
      <c r="U104" s="3070">
        <v>8</v>
      </c>
      <c r="V104" s="3070">
        <v>8</v>
      </c>
      <c r="W104" s="3070">
        <v>8</v>
      </c>
      <c r="X104" s="3070">
        <v>8</v>
      </c>
      <c r="Y104" s="3070">
        <v>8</v>
      </c>
      <c r="Z104" s="2892"/>
      <c r="AA104" s="2892"/>
      <c r="AB104" s="2892" t="s">
        <v>36</v>
      </c>
      <c r="AC104" s="2892" t="s">
        <v>36</v>
      </c>
      <c r="AD104" s="2892" t="s">
        <v>36</v>
      </c>
      <c r="AE104" s="2892" t="s">
        <v>36</v>
      </c>
      <c r="AF104" s="2838"/>
      <c r="AG104" s="1324"/>
      <c r="AH104" s="1"/>
      <c r="AJ104" s="124"/>
      <c r="AK104" s="124"/>
      <c r="AL104" s="124"/>
      <c r="AM104" s="124"/>
      <c r="AN104" s="124"/>
    </row>
    <row r="105" spans="1:40" ht="22.35" customHeight="1" thickBot="1" x14ac:dyDescent="0.25">
      <c r="A105" s="363"/>
      <c r="B105" s="342" t="s">
        <v>429</v>
      </c>
      <c r="C105" s="348" t="s">
        <v>36</v>
      </c>
      <c r="D105" s="348" t="s">
        <v>36</v>
      </c>
      <c r="E105" s="348"/>
      <c r="F105" s="348"/>
      <c r="G105" s="335" t="s">
        <v>36</v>
      </c>
      <c r="H105" s="335" t="s">
        <v>36</v>
      </c>
      <c r="I105" s="335" t="s">
        <v>36</v>
      </c>
      <c r="J105" s="335" t="s">
        <v>36</v>
      </c>
      <c r="K105" s="335" t="s">
        <v>36</v>
      </c>
      <c r="L105" s="346" t="s">
        <v>578</v>
      </c>
      <c r="M105" s="493" t="s">
        <v>578</v>
      </c>
      <c r="N105" s="2892" t="s">
        <v>36</v>
      </c>
      <c r="O105" s="2892" t="s">
        <v>36</v>
      </c>
      <c r="P105" s="2892" t="s">
        <v>36</v>
      </c>
      <c r="Q105" s="2892" t="s">
        <v>578</v>
      </c>
      <c r="R105">
        <v>21</v>
      </c>
      <c r="S105">
        <v>21</v>
      </c>
      <c r="T105">
        <v>21</v>
      </c>
      <c r="U105" s="2892" t="s">
        <v>36</v>
      </c>
      <c r="V105" s="2892" t="s">
        <v>36</v>
      </c>
      <c r="W105" s="2892" t="s">
        <v>36</v>
      </c>
      <c r="X105" s="2892" t="s">
        <v>36</v>
      </c>
      <c r="Y105" s="3224" t="s">
        <v>32</v>
      </c>
      <c r="Z105" s="2892"/>
      <c r="AA105" s="2892"/>
      <c r="AB105" s="3176">
        <v>10</v>
      </c>
      <c r="AC105" s="3176">
        <v>10</v>
      </c>
      <c r="AD105" s="3176">
        <v>10</v>
      </c>
      <c r="AE105" s="3176">
        <v>10</v>
      </c>
      <c r="AF105" s="331"/>
      <c r="AG105" s="380"/>
      <c r="AH105" s="1"/>
      <c r="AJ105" s="124"/>
      <c r="AK105" s="124"/>
      <c r="AL105" s="124"/>
      <c r="AM105" s="124"/>
      <c r="AN105" s="124"/>
    </row>
    <row r="106" spans="1:40" ht="22.35" customHeight="1" thickBot="1" x14ac:dyDescent="0.25">
      <c r="A106" s="3265"/>
      <c r="B106" s="2959" t="s">
        <v>29</v>
      </c>
      <c r="C106" s="231">
        <v>1</v>
      </c>
      <c r="D106" s="231">
        <v>2</v>
      </c>
      <c r="E106" s="230">
        <v>3</v>
      </c>
      <c r="F106" s="230">
        <v>4</v>
      </c>
      <c r="G106" s="231">
        <v>5</v>
      </c>
      <c r="H106" s="231">
        <v>6</v>
      </c>
      <c r="I106" s="231">
        <v>7</v>
      </c>
      <c r="J106" s="231">
        <v>8</v>
      </c>
      <c r="K106" s="231">
        <v>9</v>
      </c>
      <c r="L106" s="230">
        <v>10</v>
      </c>
      <c r="M106" s="230">
        <v>11</v>
      </c>
      <c r="N106" s="231">
        <v>12</v>
      </c>
      <c r="O106" s="231">
        <v>13</v>
      </c>
      <c r="P106" s="231">
        <v>14</v>
      </c>
      <c r="Q106" s="231">
        <v>15</v>
      </c>
      <c r="R106" s="231">
        <v>16</v>
      </c>
      <c r="S106" s="230">
        <v>17</v>
      </c>
      <c r="T106" s="230">
        <v>18</v>
      </c>
      <c r="U106" s="231">
        <v>19</v>
      </c>
      <c r="V106" s="231">
        <v>20</v>
      </c>
      <c r="W106" s="231">
        <v>21</v>
      </c>
      <c r="X106" s="231">
        <v>22</v>
      </c>
      <c r="Y106" s="231">
        <v>23</v>
      </c>
      <c r="Z106" s="230">
        <v>24</v>
      </c>
      <c r="AA106" s="230">
        <v>25</v>
      </c>
      <c r="AB106" s="231">
        <v>26</v>
      </c>
      <c r="AC106" s="231">
        <v>27</v>
      </c>
      <c r="AD106" s="231">
        <v>28</v>
      </c>
      <c r="AE106" s="231">
        <v>29</v>
      </c>
      <c r="AF106" s="231"/>
      <c r="AG106" s="232"/>
      <c r="AH106" s="1"/>
    </row>
    <row r="107" spans="1:40" ht="22.35" customHeight="1" x14ac:dyDescent="0.2">
      <c r="A107" s="2958"/>
      <c r="B107" s="2821" t="s">
        <v>181</v>
      </c>
      <c r="C107" s="3146"/>
      <c r="D107" s="3194"/>
      <c r="E107" s="3146"/>
      <c r="F107" s="3146"/>
      <c r="G107" s="3146"/>
      <c r="H107" s="3146"/>
      <c r="I107" s="3146"/>
      <c r="J107" s="3146"/>
      <c r="K107" s="3146"/>
      <c r="L107" s="3146"/>
      <c r="M107" s="3146"/>
      <c r="N107" s="3146"/>
      <c r="O107" s="3146"/>
      <c r="P107" s="3146"/>
      <c r="Q107" s="3146"/>
      <c r="R107" s="3146"/>
      <c r="S107" s="3146"/>
      <c r="T107" s="3146"/>
      <c r="U107" s="3146"/>
      <c r="V107" s="3146"/>
      <c r="W107" s="3146"/>
      <c r="X107" s="3146"/>
      <c r="Y107" s="3146"/>
      <c r="Z107" s="3146"/>
      <c r="AA107" s="3146"/>
      <c r="AB107" s="3146"/>
      <c r="AC107" s="3146"/>
      <c r="AD107" s="3146"/>
      <c r="AE107" s="3146"/>
      <c r="AF107" s="3146"/>
      <c r="AG107" s="3149"/>
      <c r="AH107" s="1"/>
    </row>
    <row r="108" spans="1:40" ht="22.35" customHeight="1" x14ac:dyDescent="0.2">
      <c r="A108" s="2958"/>
      <c r="B108" s="2807" t="s">
        <v>579</v>
      </c>
      <c r="C108" s="2961"/>
      <c r="D108" s="2961"/>
      <c r="E108" s="2961"/>
      <c r="F108" s="2813"/>
      <c r="G108" s="2813"/>
      <c r="H108" s="2961"/>
      <c r="I108" s="2961"/>
      <c r="J108" s="2961"/>
      <c r="K108" s="2961"/>
      <c r="L108" s="2961"/>
      <c r="M108" s="2961"/>
      <c r="N108" s="2961"/>
      <c r="O108" s="2961"/>
      <c r="P108" s="2961"/>
      <c r="Q108" s="2961"/>
      <c r="R108" s="2961"/>
      <c r="S108" s="2961"/>
      <c r="T108" s="2811"/>
      <c r="U108" s="2961" t="s">
        <v>32</v>
      </c>
      <c r="V108" s="2961" t="s">
        <v>32</v>
      </c>
      <c r="W108" s="2961" t="s">
        <v>32</v>
      </c>
      <c r="X108" s="2961">
        <v>99</v>
      </c>
      <c r="Y108" s="2961">
        <v>1</v>
      </c>
      <c r="Z108" s="2961"/>
      <c r="AA108" s="2961"/>
      <c r="AB108" s="2961"/>
      <c r="AC108" s="2961"/>
      <c r="AD108" s="2961"/>
      <c r="AE108" s="2961"/>
      <c r="AF108" s="2961"/>
      <c r="AG108" s="2963"/>
      <c r="AH108" s="1"/>
    </row>
    <row r="109" spans="1:40" ht="22.35" customHeight="1" x14ac:dyDescent="0.2">
      <c r="A109" s="2958"/>
      <c r="B109" s="2807"/>
      <c r="C109" s="2811"/>
      <c r="D109" s="2811"/>
      <c r="E109" s="2811"/>
      <c r="F109" s="2811"/>
      <c r="G109" s="2811"/>
      <c r="H109" s="2811"/>
      <c r="I109" s="2811"/>
      <c r="J109" s="2811"/>
      <c r="K109" s="2811"/>
      <c r="L109" s="2811"/>
      <c r="M109" s="2811"/>
      <c r="N109" s="2811"/>
      <c r="O109" s="2811"/>
      <c r="P109" s="2811"/>
      <c r="Q109" s="2811"/>
      <c r="R109" s="2811"/>
      <c r="S109" s="2811"/>
      <c r="T109" s="2811"/>
      <c r="U109" s="2811"/>
      <c r="V109" s="2811"/>
      <c r="W109" s="2811"/>
      <c r="X109" s="2811"/>
      <c r="Y109" s="2811"/>
      <c r="Z109" s="2811"/>
      <c r="AA109" s="2811"/>
      <c r="AB109" s="2811"/>
      <c r="AC109" s="2811"/>
      <c r="AD109" s="2811"/>
      <c r="AE109" s="2811"/>
      <c r="AF109" s="2811"/>
      <c r="AG109" s="2885"/>
      <c r="AH109" s="1"/>
    </row>
    <row r="110" spans="1:40" ht="22.35" customHeight="1" thickBot="1" x14ac:dyDescent="0.25">
      <c r="A110" s="127"/>
      <c r="B110" s="2904"/>
      <c r="C110" s="2966"/>
      <c r="D110" s="2966"/>
      <c r="E110" s="2966"/>
      <c r="F110" s="2966"/>
      <c r="G110" s="2966"/>
      <c r="H110" s="2966"/>
      <c r="I110" s="2966"/>
      <c r="J110" s="2966"/>
      <c r="K110" s="2966"/>
      <c r="L110" s="2966"/>
      <c r="M110" s="2966"/>
      <c r="N110" s="2966"/>
      <c r="O110" s="2966"/>
      <c r="P110" s="2966"/>
      <c r="Q110" s="2966"/>
      <c r="R110" s="2966"/>
      <c r="S110" s="2966"/>
      <c r="T110" s="2966"/>
      <c r="U110" s="2966"/>
      <c r="V110" s="2966"/>
      <c r="W110" s="2966"/>
      <c r="X110" s="2966"/>
      <c r="Y110" s="2966"/>
      <c r="Z110" s="2966"/>
      <c r="AA110" s="2966"/>
      <c r="AB110" s="2966"/>
      <c r="AC110" s="2966"/>
      <c r="AD110" s="2966"/>
      <c r="AE110" s="2966"/>
      <c r="AF110" s="2966"/>
      <c r="AG110" s="2878"/>
      <c r="AH110" s="1"/>
    </row>
    <row r="111" spans="1:40" ht="22.35" customHeight="1" x14ac:dyDescent="0.2">
      <c r="A111" s="127"/>
      <c r="B111" s="128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3"/>
      <c r="AE111" s="143"/>
      <c r="AF111" s="143"/>
      <c r="AG111" s="129"/>
      <c r="AH111" s="1"/>
    </row>
    <row r="112" spans="1:40" ht="22.35" customHeight="1" thickBot="1" x14ac:dyDescent="0.25">
      <c r="A112" s="218" t="s">
        <v>184</v>
      </c>
      <c r="B112" s="128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253"/>
      <c r="S112" s="253"/>
      <c r="T112" s="253"/>
      <c r="U112" s="143"/>
      <c r="V112" s="143"/>
      <c r="W112" s="143"/>
      <c r="X112" s="143"/>
      <c r="Y112" s="143"/>
      <c r="Z112" s="143"/>
      <c r="AA112" s="143"/>
      <c r="AB112" s="143"/>
      <c r="AC112" s="143"/>
      <c r="AD112" s="143"/>
      <c r="AE112" s="143"/>
      <c r="AF112" s="143"/>
      <c r="AG112" s="129"/>
      <c r="AH112" s="1"/>
    </row>
    <row r="113" spans="1:40" ht="22.35" customHeight="1" thickBot="1" x14ac:dyDescent="0.3">
      <c r="A113" s="127"/>
      <c r="B113" s="219"/>
      <c r="C113" s="220"/>
      <c r="D113" s="220"/>
      <c r="E113" s="223" t="s">
        <v>185</v>
      </c>
      <c r="F113" s="220"/>
      <c r="G113" s="220"/>
      <c r="H113" s="220"/>
      <c r="I113" s="220"/>
      <c r="J113" s="220"/>
      <c r="K113" s="228" t="s">
        <v>17</v>
      </c>
      <c r="L113" s="224"/>
      <c r="M113" s="224"/>
      <c r="N113" s="224"/>
      <c r="O113" s="224"/>
      <c r="P113" s="224"/>
      <c r="Q113" s="224"/>
      <c r="R113" s="224"/>
      <c r="S113" s="224"/>
      <c r="T113" s="225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"/>
    </row>
    <row r="114" spans="1:40" ht="22.35" customHeight="1" thickBot="1" x14ac:dyDescent="0.3">
      <c r="A114" s="127"/>
      <c r="B114" s="219" t="s">
        <v>186</v>
      </c>
      <c r="C114" s="220"/>
      <c r="D114" s="220"/>
      <c r="E114" s="221" t="s">
        <v>187</v>
      </c>
      <c r="F114" s="220"/>
      <c r="G114" s="220"/>
      <c r="H114" s="220"/>
      <c r="I114" s="220"/>
      <c r="J114" s="220"/>
      <c r="K114" s="220" t="s">
        <v>580</v>
      </c>
      <c r="L114" s="220"/>
      <c r="M114" s="220"/>
      <c r="N114" s="220"/>
      <c r="O114" s="220"/>
      <c r="P114" s="220"/>
      <c r="Q114" s="220"/>
      <c r="R114" s="252" t="s">
        <v>399</v>
      </c>
      <c r="S114" s="252"/>
      <c r="T114" s="252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"/>
    </row>
    <row r="115" spans="1:40" ht="22.35" customHeight="1" thickBot="1" x14ac:dyDescent="0.3">
      <c r="A115" s="127"/>
      <c r="B115" s="219" t="s">
        <v>102</v>
      </c>
      <c r="C115" s="220"/>
      <c r="D115" s="220"/>
      <c r="E115" s="223" t="s">
        <v>190</v>
      </c>
      <c r="F115" s="220"/>
      <c r="G115" s="220"/>
      <c r="H115" s="220"/>
      <c r="I115" s="220"/>
      <c r="J115" s="220"/>
      <c r="K115" s="220" t="s">
        <v>191</v>
      </c>
      <c r="L115" s="220"/>
      <c r="M115" s="220"/>
      <c r="N115" s="220"/>
      <c r="O115" s="220"/>
      <c r="P115" s="220"/>
      <c r="Q115" s="220"/>
      <c r="R115" s="220"/>
      <c r="S115" s="220"/>
      <c r="T115" s="222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"/>
    </row>
    <row r="116" spans="1:40" ht="22.35" customHeight="1" thickBot="1" x14ac:dyDescent="0.3">
      <c r="A116" s="127"/>
      <c r="B116" s="219" t="s">
        <v>192</v>
      </c>
      <c r="C116" s="220"/>
      <c r="D116" s="220"/>
      <c r="E116" s="223" t="s">
        <v>193</v>
      </c>
      <c r="F116" s="220"/>
      <c r="G116" s="220"/>
      <c r="H116" s="220"/>
      <c r="I116" s="220"/>
      <c r="J116" s="220"/>
      <c r="K116" s="220" t="s">
        <v>194</v>
      </c>
      <c r="L116" s="245"/>
      <c r="M116" s="245"/>
      <c r="N116" s="245"/>
      <c r="O116" s="245"/>
      <c r="P116" s="245"/>
      <c r="Q116" s="245"/>
      <c r="R116" s="245"/>
      <c r="S116" s="245"/>
      <c r="T116" s="246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"/>
    </row>
    <row r="117" spans="1:40" ht="22.35" customHeight="1" x14ac:dyDescent="0.25">
      <c r="A117" s="127"/>
      <c r="B117" s="243"/>
      <c r="C117" s="243"/>
      <c r="D117" s="243"/>
      <c r="E117" s="244"/>
      <c r="F117" s="243"/>
      <c r="G117" s="243"/>
      <c r="H117" s="243"/>
      <c r="I117" s="243"/>
      <c r="J117" s="243"/>
      <c r="K117" s="243"/>
      <c r="L117" s="247"/>
      <c r="M117" s="247"/>
      <c r="N117" s="247"/>
      <c r="O117" s="247"/>
      <c r="P117" s="247"/>
      <c r="Q117" s="247"/>
      <c r="R117" s="247"/>
      <c r="S117" s="247"/>
      <c r="T117" s="247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"/>
    </row>
    <row r="118" spans="1:40" ht="22.35" customHeight="1" thickBot="1" x14ac:dyDescent="0.3">
      <c r="A118" s="127"/>
      <c r="B118" s="2967" t="s">
        <v>29</v>
      </c>
      <c r="C118" s="2825">
        <v>1</v>
      </c>
      <c r="D118" s="2825">
        <v>2</v>
      </c>
      <c r="E118" s="2968">
        <v>3</v>
      </c>
      <c r="F118" s="2968">
        <v>4</v>
      </c>
      <c r="G118" s="2825">
        <v>5</v>
      </c>
      <c r="H118" s="2825">
        <v>6</v>
      </c>
      <c r="I118" s="2825">
        <v>7</v>
      </c>
      <c r="J118" s="2825">
        <v>8</v>
      </c>
      <c r="K118" s="2825">
        <v>9</v>
      </c>
      <c r="L118" s="2968">
        <v>10</v>
      </c>
      <c r="M118" s="2968">
        <v>11</v>
      </c>
      <c r="N118" s="2825">
        <v>12</v>
      </c>
      <c r="O118" s="2825">
        <v>13</v>
      </c>
      <c r="P118" s="2825">
        <v>14</v>
      </c>
      <c r="Q118" s="2825">
        <v>15</v>
      </c>
      <c r="R118" s="2825">
        <v>16</v>
      </c>
      <c r="S118" s="2968">
        <v>17</v>
      </c>
      <c r="T118" s="2968">
        <v>18</v>
      </c>
      <c r="U118" s="2825">
        <v>19</v>
      </c>
      <c r="V118" s="2825">
        <v>20</v>
      </c>
      <c r="W118" s="2825">
        <v>21</v>
      </c>
      <c r="X118" s="2825">
        <v>22</v>
      </c>
      <c r="Y118" s="2825">
        <v>23</v>
      </c>
      <c r="Z118" s="2968">
        <v>24</v>
      </c>
      <c r="AA118" s="2968">
        <v>25</v>
      </c>
      <c r="AB118" s="2825">
        <v>26</v>
      </c>
      <c r="AC118" s="2825">
        <v>27</v>
      </c>
      <c r="AD118" s="2825">
        <v>28</v>
      </c>
      <c r="AE118" s="2825">
        <v>29</v>
      </c>
      <c r="AF118" s="2825"/>
      <c r="AG118" s="2969"/>
      <c r="AH118" s="1"/>
      <c r="AJ118" s="3136" t="s">
        <v>30</v>
      </c>
      <c r="AK118" s="3136" t="s">
        <v>44</v>
      </c>
      <c r="AL118" s="3136" t="s">
        <v>45</v>
      </c>
      <c r="AM118" s="3136" t="s">
        <v>46</v>
      </c>
      <c r="AN118" s="3136" t="s">
        <v>47</v>
      </c>
    </row>
    <row r="119" spans="1:40" ht="22.35" customHeight="1" x14ac:dyDescent="0.2">
      <c r="B119" s="586" t="s">
        <v>534</v>
      </c>
      <c r="C119" s="3214" t="s">
        <v>175</v>
      </c>
      <c r="D119" s="3266" t="s">
        <v>175</v>
      </c>
      <c r="E119" s="3214" t="s">
        <v>176</v>
      </c>
      <c r="F119" s="3260" t="s">
        <v>50</v>
      </c>
      <c r="G119" s="3214" t="s">
        <v>36</v>
      </c>
      <c r="H119" s="3214" t="s">
        <v>36</v>
      </c>
      <c r="I119" s="3267" t="s">
        <v>36</v>
      </c>
      <c r="J119" s="3214" t="s">
        <v>36</v>
      </c>
      <c r="K119" s="3214" t="s">
        <v>36</v>
      </c>
      <c r="L119" s="3260" t="s">
        <v>36</v>
      </c>
      <c r="M119" s="3214" t="s">
        <v>36</v>
      </c>
      <c r="N119" s="3214" t="s">
        <v>175</v>
      </c>
      <c r="O119" s="3214" t="s">
        <v>175</v>
      </c>
      <c r="P119" s="3214" t="s">
        <v>175</v>
      </c>
      <c r="Q119" s="3214" t="s">
        <v>175</v>
      </c>
      <c r="R119" s="3266" t="s">
        <v>175</v>
      </c>
      <c r="S119" s="3214" t="s">
        <v>176</v>
      </c>
      <c r="T119" s="3260" t="s">
        <v>50</v>
      </c>
      <c r="U119" s="3214" t="s">
        <v>36</v>
      </c>
      <c r="V119" s="3214" t="s">
        <v>36</v>
      </c>
      <c r="W119" s="3267" t="s">
        <v>36</v>
      </c>
      <c r="X119" s="3214" t="s">
        <v>36</v>
      </c>
      <c r="Y119" s="3214" t="s">
        <v>36</v>
      </c>
      <c r="Z119" s="3260" t="s">
        <v>36</v>
      </c>
      <c r="AA119" s="3214" t="s">
        <v>36</v>
      </c>
      <c r="AB119" s="3214" t="s">
        <v>175</v>
      </c>
      <c r="AC119" s="3214" t="s">
        <v>175</v>
      </c>
      <c r="AD119" s="3214" t="s">
        <v>175</v>
      </c>
      <c r="AE119" s="3214" t="s">
        <v>175</v>
      </c>
      <c r="AF119" s="3214"/>
      <c r="AG119" s="3268"/>
      <c r="AH119" s="1"/>
      <c r="AJ119" s="2838">
        <v>150</v>
      </c>
      <c r="AK119" s="2838"/>
      <c r="AL119" s="2838">
        <f>IF(AJ119="","",SUM(AJ119:AK119))</f>
        <v>150</v>
      </c>
      <c r="AM119" s="2839">
        <f t="shared" ref="AM119" si="10">IF(AJ119="","",AL119-AJ119)</f>
        <v>0</v>
      </c>
      <c r="AN119" s="2839">
        <f>IF(AM119="","",AM119+'Januar 2024'!AN116)</f>
        <v>0</v>
      </c>
    </row>
    <row r="120" spans="1:40" ht="22.35" customHeight="1" x14ac:dyDescent="0.2">
      <c r="B120" s="983" t="s">
        <v>197</v>
      </c>
      <c r="C120" s="789" t="s">
        <v>36</v>
      </c>
      <c r="D120" s="789" t="s">
        <v>36</v>
      </c>
      <c r="E120" s="789" t="s">
        <v>36</v>
      </c>
      <c r="F120" s="789" t="s">
        <v>36</v>
      </c>
      <c r="G120" s="789" t="s">
        <v>175</v>
      </c>
      <c r="H120" s="3218" t="s">
        <v>175</v>
      </c>
      <c r="I120" s="3250" t="s">
        <v>175</v>
      </c>
      <c r="J120" s="3218" t="s">
        <v>175</v>
      </c>
      <c r="K120" s="3218" t="s">
        <v>175</v>
      </c>
      <c r="L120" s="789" t="s">
        <v>176</v>
      </c>
      <c r="M120" s="3218" t="s">
        <v>50</v>
      </c>
      <c r="N120" s="3218" t="s">
        <v>36</v>
      </c>
      <c r="O120" s="789" t="s">
        <v>36</v>
      </c>
      <c r="P120" s="789" t="s">
        <v>36</v>
      </c>
      <c r="Q120" s="789" t="s">
        <v>36</v>
      </c>
      <c r="R120" s="3089" t="s">
        <v>36</v>
      </c>
      <c r="S120" s="3089" t="s">
        <v>36</v>
      </c>
      <c r="T120" s="789" t="s">
        <v>36</v>
      </c>
      <c r="U120" s="789" t="s">
        <v>175</v>
      </c>
      <c r="V120" s="3218" t="s">
        <v>175</v>
      </c>
      <c r="W120" s="3250" t="s">
        <v>175</v>
      </c>
      <c r="X120" s="3218" t="s">
        <v>175</v>
      </c>
      <c r="Y120" s="3218" t="s">
        <v>175</v>
      </c>
      <c r="Z120" s="789" t="s">
        <v>176</v>
      </c>
      <c r="AA120" s="3218" t="s">
        <v>50</v>
      </c>
      <c r="AB120" s="3218" t="s">
        <v>36</v>
      </c>
      <c r="AC120" s="789" t="s">
        <v>36</v>
      </c>
      <c r="AD120" s="789" t="s">
        <v>36</v>
      </c>
      <c r="AE120" s="789" t="s">
        <v>36</v>
      </c>
      <c r="AF120" s="789"/>
      <c r="AG120" s="3236"/>
      <c r="AH120" s="1"/>
      <c r="AJ120" s="521">
        <v>137</v>
      </c>
      <c r="AK120" s="521"/>
      <c r="AL120" s="521">
        <f t="shared" ref="AL120" si="11">IF(AJ120="","",SUM(AJ120:AK120))</f>
        <v>137</v>
      </c>
      <c r="AM120" s="3269">
        <f t="shared" ref="AM120" si="12">IF(AJ120="","",AL120-AJ120)</f>
        <v>0</v>
      </c>
      <c r="AN120" s="3269">
        <f>IF(AM120="","",AM120+'Januar 2024'!AN117)</f>
        <v>0</v>
      </c>
    </row>
    <row r="121" spans="1:40" ht="22.35" customHeight="1" thickBot="1" x14ac:dyDescent="0.25">
      <c r="B121" s="3270" t="s">
        <v>0</v>
      </c>
      <c r="C121" s="483" t="s">
        <v>0</v>
      </c>
      <c r="D121" s="483" t="s">
        <v>139</v>
      </c>
      <c r="E121" s="483" t="s">
        <v>128</v>
      </c>
      <c r="F121" s="3271" t="s">
        <v>129</v>
      </c>
      <c r="G121" s="346" t="s">
        <v>0</v>
      </c>
      <c r="H121" s="346" t="s">
        <v>0</v>
      </c>
      <c r="I121" s="346" t="s">
        <v>0</v>
      </c>
      <c r="J121" s="346" t="s">
        <v>0</v>
      </c>
      <c r="K121" s="339" t="s">
        <v>139</v>
      </c>
      <c r="L121" s="346" t="s">
        <v>128</v>
      </c>
      <c r="M121" s="493" t="s">
        <v>129</v>
      </c>
      <c r="N121" s="3272"/>
      <c r="O121" s="483" t="s">
        <v>0</v>
      </c>
      <c r="P121" s="483" t="s">
        <v>0</v>
      </c>
      <c r="Q121" s="335" t="s">
        <v>0</v>
      </c>
      <c r="R121" s="335" t="s">
        <v>139</v>
      </c>
      <c r="S121" s="335" t="s">
        <v>128</v>
      </c>
      <c r="T121" s="335" t="s">
        <v>129</v>
      </c>
      <c r="U121" s="346" t="s">
        <v>0</v>
      </c>
      <c r="V121" s="3272" t="s">
        <v>0</v>
      </c>
      <c r="W121" s="3272" t="s">
        <v>0</v>
      </c>
      <c r="X121" s="493" t="s">
        <v>0</v>
      </c>
      <c r="Y121" s="339" t="s">
        <v>139</v>
      </c>
      <c r="Z121" s="346" t="s">
        <v>128</v>
      </c>
      <c r="AA121" s="346" t="s">
        <v>129</v>
      </c>
      <c r="AB121" s="493"/>
      <c r="AC121" s="335" t="s">
        <v>0</v>
      </c>
      <c r="AD121" s="335" t="s">
        <v>0</v>
      </c>
      <c r="AE121" s="3271" t="s">
        <v>0</v>
      </c>
      <c r="AF121" s="3271"/>
      <c r="AG121" s="2947"/>
      <c r="AH121" s="1"/>
      <c r="AJ121" s="3273"/>
      <c r="AK121" s="3273"/>
      <c r="AL121" s="3273"/>
      <c r="AM121" s="3274"/>
      <c r="AN121" s="3274"/>
    </row>
    <row r="122" spans="1:40" ht="22.35" customHeight="1" x14ac:dyDescent="0.2">
      <c r="B122" s="248"/>
      <c r="C122" s="249"/>
      <c r="D122" s="249"/>
      <c r="E122" s="250"/>
      <c r="F122" s="250"/>
      <c r="G122" s="250"/>
      <c r="H122" s="250"/>
      <c r="I122" s="250"/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  <c r="U122" s="250"/>
      <c r="V122" s="250"/>
      <c r="W122" s="250"/>
      <c r="X122" s="250"/>
      <c r="Y122" s="250"/>
      <c r="Z122" s="250"/>
      <c r="AA122" s="250"/>
      <c r="AB122" s="250"/>
      <c r="AC122" s="250"/>
      <c r="AD122" s="250"/>
      <c r="AE122" s="250"/>
      <c r="AF122" s="250"/>
      <c r="AG122" s="250"/>
      <c r="AH122" s="1"/>
      <c r="AJ122" s="124"/>
      <c r="AK122" s="124"/>
      <c r="AL122" s="124"/>
      <c r="AM122" s="217"/>
      <c r="AN122" s="217"/>
    </row>
    <row r="123" spans="1:40" ht="22.35" customHeight="1" thickBot="1" x14ac:dyDescent="0.25">
      <c r="A123" s="3" t="s">
        <v>400</v>
      </c>
      <c r="AH123" s="1"/>
      <c r="AJ123" s="124"/>
      <c r="AK123" s="124"/>
      <c r="AL123" s="124"/>
      <c r="AM123" s="217"/>
      <c r="AN123" s="217"/>
    </row>
    <row r="124" spans="1:40" ht="22.35" customHeight="1" thickBot="1" x14ac:dyDescent="0.3">
      <c r="B124" s="219"/>
      <c r="C124" s="220"/>
      <c r="D124" s="220"/>
      <c r="E124" s="223" t="s">
        <v>185</v>
      </c>
      <c r="F124" s="220"/>
      <c r="G124" s="220"/>
      <c r="H124" s="220"/>
      <c r="I124" s="220"/>
      <c r="J124" s="220"/>
      <c r="K124" s="228" t="s">
        <v>17</v>
      </c>
      <c r="L124" s="224"/>
      <c r="M124" s="224"/>
      <c r="N124" s="224"/>
      <c r="O124" s="224"/>
      <c r="P124" s="224"/>
      <c r="Q124" s="224"/>
      <c r="R124" s="224"/>
      <c r="S124" s="224"/>
      <c r="T124" s="225"/>
      <c r="AH124" s="1"/>
      <c r="AJ124" s="124"/>
      <c r="AK124" s="124"/>
      <c r="AL124" s="124"/>
      <c r="AM124" s="217"/>
      <c r="AN124" s="217"/>
    </row>
    <row r="125" spans="1:40" ht="22.35" customHeight="1" thickBot="1" x14ac:dyDescent="0.3">
      <c r="B125" s="219" t="s">
        <v>186</v>
      </c>
      <c r="C125" s="220"/>
      <c r="D125" s="220"/>
      <c r="E125" s="221" t="s">
        <v>200</v>
      </c>
      <c r="F125" s="220"/>
      <c r="G125" s="220"/>
      <c r="H125" s="220"/>
      <c r="I125" s="220"/>
      <c r="J125" s="220"/>
      <c r="K125" s="220" t="s">
        <v>581</v>
      </c>
      <c r="L125" s="220"/>
      <c r="M125" s="220"/>
      <c r="N125" s="220"/>
      <c r="O125" s="220"/>
      <c r="P125" s="220"/>
      <c r="Q125" s="220"/>
      <c r="R125" s="252" t="s">
        <v>202</v>
      </c>
      <c r="S125" s="252"/>
      <c r="T125" s="252"/>
      <c r="AH125" s="1"/>
      <c r="AJ125" s="124"/>
      <c r="AK125" s="124"/>
      <c r="AL125" s="124"/>
      <c r="AM125" s="217"/>
      <c r="AN125" s="217"/>
    </row>
    <row r="126" spans="1:40" ht="22.35" customHeight="1" thickBot="1" x14ac:dyDescent="0.3">
      <c r="B126" s="219" t="s">
        <v>102</v>
      </c>
      <c r="C126" s="220"/>
      <c r="D126" s="220"/>
      <c r="E126" s="223" t="s">
        <v>203</v>
      </c>
      <c r="F126" s="220"/>
      <c r="G126" s="220"/>
      <c r="H126" s="220"/>
      <c r="I126" s="220"/>
      <c r="J126" s="220"/>
      <c r="K126" s="220" t="s">
        <v>204</v>
      </c>
      <c r="L126" s="220"/>
      <c r="M126" s="220"/>
      <c r="N126" s="220"/>
      <c r="O126" s="220"/>
      <c r="P126" s="220"/>
      <c r="Q126" s="220"/>
      <c r="R126" s="220"/>
      <c r="S126" s="220"/>
      <c r="T126" s="222"/>
      <c r="AH126" s="1"/>
      <c r="AJ126" s="124"/>
      <c r="AK126" s="124"/>
      <c r="AL126" s="124"/>
      <c r="AM126" s="217"/>
      <c r="AN126" s="217"/>
    </row>
    <row r="127" spans="1:40" ht="22.35" customHeight="1" thickBot="1" x14ac:dyDescent="0.3">
      <c r="B127" s="219" t="s">
        <v>192</v>
      </c>
      <c r="C127" s="220"/>
      <c r="D127" s="220"/>
      <c r="E127" s="223" t="s">
        <v>205</v>
      </c>
      <c r="F127" s="220"/>
      <c r="G127" s="220"/>
      <c r="H127" s="220"/>
      <c r="I127" s="220"/>
      <c r="J127" s="220"/>
      <c r="K127" s="220" t="s">
        <v>206</v>
      </c>
      <c r="L127" s="245"/>
      <c r="M127" s="245"/>
      <c r="N127" s="245"/>
      <c r="O127" s="245"/>
      <c r="P127" s="245"/>
      <c r="Q127" s="245"/>
      <c r="R127" s="245"/>
      <c r="S127" s="245"/>
      <c r="T127" s="246"/>
      <c r="U127" s="109"/>
      <c r="V127" s="109"/>
      <c r="AH127" s="1"/>
      <c r="AJ127" s="124"/>
      <c r="AK127" s="124"/>
      <c r="AL127" s="124"/>
      <c r="AM127" s="217"/>
      <c r="AN127" s="217"/>
    </row>
    <row r="128" spans="1:40" ht="22.35" customHeight="1" thickBot="1" x14ac:dyDescent="0.25">
      <c r="T128" s="109"/>
      <c r="U128" s="109"/>
      <c r="V128" s="109"/>
      <c r="AH128" s="1"/>
      <c r="AJ128" s="124"/>
      <c r="AK128" s="124"/>
      <c r="AL128" s="124"/>
      <c r="AM128" s="217"/>
      <c r="AN128" s="217"/>
    </row>
    <row r="129" spans="1:40" ht="22.35" customHeight="1" thickBot="1" x14ac:dyDescent="0.25">
      <c r="B129" s="299" t="s">
        <v>29</v>
      </c>
      <c r="C129" s="3275">
        <v>1</v>
      </c>
      <c r="D129" s="3275">
        <v>2</v>
      </c>
      <c r="E129" s="3276">
        <v>3</v>
      </c>
      <c r="F129" s="3276">
        <v>4</v>
      </c>
      <c r="G129" s="3275">
        <v>5</v>
      </c>
      <c r="H129" s="3275">
        <v>6</v>
      </c>
      <c r="I129" s="3275">
        <v>7</v>
      </c>
      <c r="J129" s="3275">
        <v>8</v>
      </c>
      <c r="K129" s="3275">
        <v>9</v>
      </c>
      <c r="L129" s="3276">
        <v>10</v>
      </c>
      <c r="M129" s="3276">
        <v>11</v>
      </c>
      <c r="N129" s="3275">
        <v>12</v>
      </c>
      <c r="O129" s="3275">
        <v>13</v>
      </c>
      <c r="P129" s="3275">
        <v>14</v>
      </c>
      <c r="Q129" s="3275">
        <v>15</v>
      </c>
      <c r="R129" s="3275">
        <v>16</v>
      </c>
      <c r="S129" s="3276">
        <v>17</v>
      </c>
      <c r="T129" s="3276">
        <v>18</v>
      </c>
      <c r="U129" s="3275">
        <v>19</v>
      </c>
      <c r="V129" s="3275">
        <v>20</v>
      </c>
      <c r="W129" s="3275">
        <v>21</v>
      </c>
      <c r="X129" s="3275">
        <v>22</v>
      </c>
      <c r="Y129" s="3275">
        <v>23</v>
      </c>
      <c r="Z129" s="3276">
        <v>24</v>
      </c>
      <c r="AA129" s="3276">
        <v>25</v>
      </c>
      <c r="AB129" s="3275">
        <v>26</v>
      </c>
      <c r="AC129" s="3275">
        <v>27</v>
      </c>
      <c r="AD129" s="3275">
        <v>28</v>
      </c>
      <c r="AE129" s="3277">
        <v>29</v>
      </c>
      <c r="AF129" s="3278"/>
      <c r="AG129" s="2969"/>
      <c r="AH129" s="1"/>
      <c r="AJ129" s="3136" t="s">
        <v>30</v>
      </c>
      <c r="AK129" s="3136" t="s">
        <v>44</v>
      </c>
      <c r="AL129" s="3136" t="s">
        <v>45</v>
      </c>
      <c r="AM129" s="3136" t="s">
        <v>46</v>
      </c>
      <c r="AN129" s="3136" t="s">
        <v>47</v>
      </c>
    </row>
    <row r="130" spans="1:40" ht="22.35" customHeight="1" x14ac:dyDescent="0.2">
      <c r="B130" s="3279" t="s">
        <v>169</v>
      </c>
      <c r="C130" s="3280" t="s">
        <v>140</v>
      </c>
      <c r="D130" s="3280" t="s">
        <v>140</v>
      </c>
      <c r="E130" s="3243" t="s">
        <v>159</v>
      </c>
      <c r="F130" s="3243" t="s">
        <v>120</v>
      </c>
      <c r="G130" s="3243" t="s">
        <v>36</v>
      </c>
      <c r="H130" s="3243" t="s">
        <v>36</v>
      </c>
      <c r="I130" s="3243" t="s">
        <v>36</v>
      </c>
      <c r="J130" s="3243" t="s">
        <v>36</v>
      </c>
      <c r="K130" s="3243" t="s">
        <v>36</v>
      </c>
      <c r="L130" s="3243" t="s">
        <v>36</v>
      </c>
      <c r="M130" s="3243" t="s">
        <v>36</v>
      </c>
      <c r="N130" s="3281" t="s">
        <v>140</v>
      </c>
      <c r="O130" s="3281" t="s">
        <v>140</v>
      </c>
      <c r="P130" s="3281" t="s">
        <v>140</v>
      </c>
      <c r="Q130" s="3281" t="s">
        <v>140</v>
      </c>
      <c r="R130" s="3281" t="s">
        <v>140</v>
      </c>
      <c r="S130" s="3282" t="s">
        <v>159</v>
      </c>
      <c r="T130" s="3282" t="s">
        <v>120</v>
      </c>
      <c r="U130" s="3243" t="s">
        <v>36</v>
      </c>
      <c r="V130" s="3243" t="s">
        <v>36</v>
      </c>
      <c r="W130" s="3243" t="s">
        <v>36</v>
      </c>
      <c r="X130" s="3243" t="s">
        <v>36</v>
      </c>
      <c r="Y130" s="3243" t="s">
        <v>36</v>
      </c>
      <c r="Z130" s="3243" t="s">
        <v>36</v>
      </c>
      <c r="AA130" s="3243" t="s">
        <v>36</v>
      </c>
      <c r="AB130" s="3280" t="s">
        <v>140</v>
      </c>
      <c r="AC130" s="3280" t="s">
        <v>140</v>
      </c>
      <c r="AD130" s="3280" t="s">
        <v>140</v>
      </c>
      <c r="AE130" s="3280" t="s">
        <v>140</v>
      </c>
      <c r="AF130" s="3260" t="s">
        <v>0</v>
      </c>
      <c r="AG130" s="3260" t="s">
        <v>0</v>
      </c>
      <c r="AH130" s="1"/>
      <c r="AJ130" s="2838">
        <v>150</v>
      </c>
      <c r="AK130" s="2838"/>
      <c r="AL130" s="2838">
        <f>IF(AJ130="","",SUM(AJ130:AK130))</f>
        <v>150</v>
      </c>
      <c r="AM130" s="2839">
        <f>IF(AJ130="","",AL130-AJ130)</f>
        <v>0</v>
      </c>
      <c r="AN130" s="2839">
        <f>IF(AM130="","",AM130+'Januar 2024'!AN127)</f>
        <v>0</v>
      </c>
    </row>
    <row r="131" spans="1:40" ht="22.35" customHeight="1" x14ac:dyDescent="0.2">
      <c r="B131" s="3283" t="s">
        <v>158</v>
      </c>
      <c r="C131" s="789" t="s">
        <v>36</v>
      </c>
      <c r="D131" s="789" t="s">
        <v>36</v>
      </c>
      <c r="E131" s="789" t="s">
        <v>36</v>
      </c>
      <c r="F131" s="789" t="s">
        <v>36</v>
      </c>
      <c r="G131" s="3218" t="s">
        <v>140</v>
      </c>
      <c r="H131" s="3218" t="s">
        <v>140</v>
      </c>
      <c r="I131" s="3218" t="s">
        <v>140</v>
      </c>
      <c r="J131" s="3218" t="s">
        <v>140</v>
      </c>
      <c r="K131" s="3218" t="s">
        <v>140</v>
      </c>
      <c r="L131" s="789" t="s">
        <v>159</v>
      </c>
      <c r="M131" s="789" t="s">
        <v>120</v>
      </c>
      <c r="N131" s="789" t="s">
        <v>36</v>
      </c>
      <c r="O131" s="789" t="s">
        <v>36</v>
      </c>
      <c r="P131" s="789" t="s">
        <v>36</v>
      </c>
      <c r="Q131" s="789" t="s">
        <v>36</v>
      </c>
      <c r="R131" s="789" t="s">
        <v>36</v>
      </c>
      <c r="S131" s="789" t="s">
        <v>36</v>
      </c>
      <c r="T131" s="789" t="s">
        <v>36</v>
      </c>
      <c r="U131" s="3218" t="s">
        <v>140</v>
      </c>
      <c r="V131" s="3218" t="s">
        <v>140</v>
      </c>
      <c r="W131" s="3218" t="s">
        <v>140</v>
      </c>
      <c r="X131" s="3218" t="s">
        <v>140</v>
      </c>
      <c r="Y131" s="3218" t="s">
        <v>140</v>
      </c>
      <c r="Z131" s="789" t="s">
        <v>159</v>
      </c>
      <c r="AA131" s="789" t="s">
        <v>120</v>
      </c>
      <c r="AB131" s="789" t="s">
        <v>36</v>
      </c>
      <c r="AC131" s="789" t="s">
        <v>36</v>
      </c>
      <c r="AD131" s="789" t="s">
        <v>36</v>
      </c>
      <c r="AE131" s="789" t="s">
        <v>36</v>
      </c>
      <c r="AF131" s="789" t="s">
        <v>0</v>
      </c>
      <c r="AG131" s="789" t="s">
        <v>0</v>
      </c>
      <c r="AH131" s="1"/>
      <c r="AJ131" s="2838">
        <v>137</v>
      </c>
      <c r="AK131" s="2838"/>
      <c r="AL131" s="2838">
        <f>IF(AJ131="","",SUM(AJ131:AK131))</f>
        <v>137</v>
      </c>
      <c r="AM131" s="2839">
        <f>IF(AJ131="","",AL131-AJ131)</f>
        <v>0</v>
      </c>
      <c r="AN131" s="2839">
        <f>IF(AM131="","",AM131+'Januar 2024'!AN128)</f>
        <v>0</v>
      </c>
    </row>
    <row r="132" spans="1:40" ht="22.35" customHeight="1" thickBot="1" x14ac:dyDescent="0.25">
      <c r="B132" s="489" t="s">
        <v>0</v>
      </c>
      <c r="C132" s="3271" t="s">
        <v>36</v>
      </c>
      <c r="D132" s="3271" t="s">
        <v>124</v>
      </c>
      <c r="E132" s="3271" t="s">
        <v>122</v>
      </c>
      <c r="F132" s="3271" t="s">
        <v>123</v>
      </c>
      <c r="G132" s="3271" t="s">
        <v>36</v>
      </c>
      <c r="H132" s="3271" t="s">
        <v>36</v>
      </c>
      <c r="I132" s="3271" t="s">
        <v>36</v>
      </c>
      <c r="J132" s="3271" t="s">
        <v>36</v>
      </c>
      <c r="K132" s="3271" t="s">
        <v>124</v>
      </c>
      <c r="L132" s="3271" t="s">
        <v>122</v>
      </c>
      <c r="M132" s="3271" t="s">
        <v>123</v>
      </c>
      <c r="N132" s="3271" t="s">
        <v>36</v>
      </c>
      <c r="O132" s="3271" t="s">
        <v>36</v>
      </c>
      <c r="P132" s="3271" t="s">
        <v>36</v>
      </c>
      <c r="Q132" s="3271" t="s">
        <v>36</v>
      </c>
      <c r="R132" s="3271" t="s">
        <v>124</v>
      </c>
      <c r="S132" s="3271" t="s">
        <v>122</v>
      </c>
      <c r="T132" s="3271" t="s">
        <v>123</v>
      </c>
      <c r="U132" s="3271" t="s">
        <v>36</v>
      </c>
      <c r="V132" s="3271" t="s">
        <v>36</v>
      </c>
      <c r="W132" s="3271" t="s">
        <v>36</v>
      </c>
      <c r="X132" s="3271" t="s">
        <v>36</v>
      </c>
      <c r="Y132" s="3271" t="s">
        <v>124</v>
      </c>
      <c r="Z132" s="3271" t="s">
        <v>122</v>
      </c>
      <c r="AA132" s="3271" t="s">
        <v>123</v>
      </c>
      <c r="AB132" s="3271" t="s">
        <v>36</v>
      </c>
      <c r="AC132" s="3271" t="s">
        <v>36</v>
      </c>
      <c r="AD132" s="3271" t="s">
        <v>36</v>
      </c>
      <c r="AE132" s="3271" t="s">
        <v>36</v>
      </c>
      <c r="AF132" s="3271" t="s">
        <v>0</v>
      </c>
      <c r="AG132" s="3271" t="s">
        <v>0</v>
      </c>
      <c r="AH132" s="1"/>
    </row>
    <row r="133" spans="1:40" ht="22.35" customHeight="1" x14ac:dyDescent="0.2">
      <c r="B133" s="251" t="s">
        <v>0</v>
      </c>
      <c r="C133" s="250" t="s">
        <v>0</v>
      </c>
      <c r="D133" s="250" t="s">
        <v>0</v>
      </c>
      <c r="E133" s="250" t="s">
        <v>0</v>
      </c>
      <c r="F133" s="250" t="s">
        <v>0</v>
      </c>
      <c r="G133" s="250" t="s">
        <v>0</v>
      </c>
      <c r="H133" s="250" t="s">
        <v>0</v>
      </c>
      <c r="I133" s="250" t="s">
        <v>0</v>
      </c>
      <c r="J133" s="250" t="s">
        <v>0</v>
      </c>
      <c r="K133" s="250" t="s">
        <v>0</v>
      </c>
      <c r="L133" s="250" t="s">
        <v>0</v>
      </c>
      <c r="M133" s="250" t="s">
        <v>0</v>
      </c>
      <c r="N133" s="250" t="s">
        <v>0</v>
      </c>
      <c r="O133" s="250" t="s">
        <v>0</v>
      </c>
      <c r="P133" s="250" t="s">
        <v>0</v>
      </c>
      <c r="Q133" s="250" t="s">
        <v>0</v>
      </c>
      <c r="R133" s="250" t="s">
        <v>0</v>
      </c>
      <c r="S133" s="250" t="s">
        <v>0</v>
      </c>
      <c r="T133" s="250" t="s">
        <v>0</v>
      </c>
      <c r="U133" s="250" t="s">
        <v>0</v>
      </c>
      <c r="V133" s="250" t="s">
        <v>0</v>
      </c>
      <c r="W133" s="250" t="s">
        <v>0</v>
      </c>
      <c r="X133" s="250" t="s">
        <v>0</v>
      </c>
      <c r="Y133" s="250" t="s">
        <v>0</v>
      </c>
      <c r="Z133" s="250" t="s">
        <v>0</v>
      </c>
      <c r="AA133" s="250" t="s">
        <v>0</v>
      </c>
      <c r="AB133" s="250" t="s">
        <v>0</v>
      </c>
      <c r="AC133" s="250" t="s">
        <v>0</v>
      </c>
      <c r="AD133" s="250" t="s">
        <v>0</v>
      </c>
      <c r="AE133" s="250" t="s">
        <v>0</v>
      </c>
      <c r="AF133" s="250" t="s">
        <v>0</v>
      </c>
      <c r="AG133" s="250" t="s">
        <v>0</v>
      </c>
      <c r="AH133" s="1"/>
      <c r="AJ133" s="124"/>
      <c r="AK133" s="124"/>
      <c r="AL133" s="124"/>
      <c r="AM133" s="217"/>
      <c r="AN133" s="217"/>
    </row>
    <row r="134" spans="1:40" ht="22.35" customHeight="1" thickBot="1" x14ac:dyDescent="0.25">
      <c r="A134" s="3" t="s">
        <v>474</v>
      </c>
      <c r="AH134" s="1"/>
      <c r="AJ134" s="124"/>
      <c r="AK134" s="124"/>
      <c r="AL134" s="124"/>
      <c r="AM134" s="217"/>
      <c r="AN134" s="217"/>
    </row>
    <row r="135" spans="1:40" ht="22.35" customHeight="1" thickBot="1" x14ac:dyDescent="0.3">
      <c r="B135" s="219"/>
      <c r="C135" s="220"/>
      <c r="D135" s="220"/>
      <c r="E135" s="223" t="s">
        <v>185</v>
      </c>
      <c r="F135" s="220"/>
      <c r="G135" s="220"/>
      <c r="H135" s="220"/>
      <c r="I135" s="220"/>
      <c r="J135" s="220"/>
      <c r="K135" s="228" t="s">
        <v>17</v>
      </c>
      <c r="L135" s="224"/>
      <c r="M135" s="224"/>
      <c r="N135" s="224"/>
      <c r="O135" s="224"/>
      <c r="P135" s="224"/>
      <c r="Q135" s="224"/>
      <c r="R135" s="224"/>
      <c r="S135" s="224"/>
      <c r="T135" s="225"/>
      <c r="AH135" s="1"/>
      <c r="AJ135" s="124"/>
      <c r="AK135" s="124"/>
      <c r="AL135" s="124"/>
      <c r="AM135" s="217"/>
      <c r="AN135" s="217"/>
    </row>
    <row r="136" spans="1:40" ht="22.35" customHeight="1" thickBot="1" x14ac:dyDescent="0.3">
      <c r="B136" s="219" t="s">
        <v>186</v>
      </c>
      <c r="C136" s="220"/>
      <c r="D136" s="220"/>
      <c r="E136" s="221" t="s">
        <v>475</v>
      </c>
      <c r="F136" s="220"/>
      <c r="G136" s="220"/>
      <c r="H136" s="220"/>
      <c r="I136" s="220"/>
      <c r="J136" s="220"/>
      <c r="K136" s="220" t="s">
        <v>582</v>
      </c>
      <c r="L136" s="220"/>
      <c r="M136" s="220"/>
      <c r="N136" s="220"/>
      <c r="O136" s="220"/>
      <c r="P136" s="220"/>
      <c r="Q136" s="220"/>
      <c r="R136" s="252" t="s">
        <v>477</v>
      </c>
      <c r="S136" s="252"/>
      <c r="T136" s="252"/>
      <c r="AH136" s="1"/>
      <c r="AJ136" s="124"/>
      <c r="AK136" s="124"/>
      <c r="AL136" s="124"/>
      <c r="AM136" s="217"/>
      <c r="AN136" s="217"/>
    </row>
    <row r="137" spans="1:40" ht="22.35" customHeight="1" thickBot="1" x14ac:dyDescent="0.3">
      <c r="B137" s="219" t="s">
        <v>102</v>
      </c>
      <c r="C137" s="220"/>
      <c r="D137" s="220"/>
      <c r="E137" s="223" t="s">
        <v>478</v>
      </c>
      <c r="F137" s="220"/>
      <c r="G137" s="220"/>
      <c r="H137" s="220"/>
      <c r="I137" s="220"/>
      <c r="J137" s="220"/>
      <c r="K137" s="220" t="s">
        <v>479</v>
      </c>
      <c r="L137" s="220"/>
      <c r="M137" s="220"/>
      <c r="N137" s="220"/>
      <c r="O137" s="220"/>
      <c r="P137" s="220"/>
      <c r="Q137" s="220"/>
      <c r="R137" s="220"/>
      <c r="S137" s="220"/>
      <c r="T137" s="222"/>
      <c r="AH137" s="1"/>
      <c r="AJ137" s="124"/>
      <c r="AK137" s="124"/>
      <c r="AL137" s="124"/>
      <c r="AM137" s="217"/>
      <c r="AN137" s="217"/>
    </row>
    <row r="138" spans="1:40" ht="22.35" customHeight="1" thickBot="1" x14ac:dyDescent="0.3">
      <c r="B138" s="219" t="s">
        <v>192</v>
      </c>
      <c r="C138" s="220"/>
      <c r="D138" s="220"/>
      <c r="E138" s="223" t="s">
        <v>480</v>
      </c>
      <c r="F138" s="220"/>
      <c r="G138" s="220"/>
      <c r="H138" s="220"/>
      <c r="I138" s="220"/>
      <c r="J138" s="220"/>
      <c r="K138" s="220" t="s">
        <v>481</v>
      </c>
      <c r="L138" s="245"/>
      <c r="M138" s="245"/>
      <c r="N138" s="245"/>
      <c r="O138" s="245"/>
      <c r="P138" s="245"/>
      <c r="Q138" s="245"/>
      <c r="R138" s="245"/>
      <c r="S138" s="245"/>
      <c r="T138" s="246"/>
      <c r="U138" s="109"/>
      <c r="V138" s="109"/>
      <c r="AH138" s="1"/>
      <c r="AJ138" s="124"/>
      <c r="AK138" s="124"/>
      <c r="AL138" s="124"/>
      <c r="AM138" s="217"/>
      <c r="AN138" s="217"/>
    </row>
    <row r="139" spans="1:40" ht="22.35" customHeight="1" thickBot="1" x14ac:dyDescent="0.25">
      <c r="T139" s="109"/>
      <c r="U139" s="109"/>
      <c r="V139" s="109"/>
      <c r="AH139" s="1"/>
      <c r="AJ139" s="124"/>
      <c r="AK139" s="124"/>
      <c r="AL139" s="124"/>
      <c r="AM139" s="217"/>
      <c r="AN139" s="217"/>
    </row>
    <row r="140" spans="1:40" ht="22.35" customHeight="1" thickBot="1" x14ac:dyDescent="0.25">
      <c r="B140" s="3284" t="s">
        <v>29</v>
      </c>
      <c r="C140" s="3275">
        <v>1</v>
      </c>
      <c r="D140" s="3275">
        <v>2</v>
      </c>
      <c r="E140" s="3276">
        <v>3</v>
      </c>
      <c r="F140" s="3276">
        <v>4</v>
      </c>
      <c r="G140" s="3275">
        <v>5</v>
      </c>
      <c r="H140" s="3275">
        <v>6</v>
      </c>
      <c r="I140" s="3275">
        <v>7</v>
      </c>
      <c r="J140" s="3275">
        <v>8</v>
      </c>
      <c r="K140" s="3275">
        <v>9</v>
      </c>
      <c r="L140" s="3276">
        <v>10</v>
      </c>
      <c r="M140" s="3276">
        <v>11</v>
      </c>
      <c r="N140" s="3275">
        <v>12</v>
      </c>
      <c r="O140" s="3275">
        <v>13</v>
      </c>
      <c r="P140" s="3275">
        <v>14</v>
      </c>
      <c r="Q140" s="3275">
        <v>15</v>
      </c>
      <c r="R140" s="3275">
        <v>16</v>
      </c>
      <c r="S140" s="3276">
        <v>17</v>
      </c>
      <c r="T140" s="3276">
        <v>18</v>
      </c>
      <c r="U140" s="3275">
        <v>19</v>
      </c>
      <c r="V140" s="3275">
        <v>20</v>
      </c>
      <c r="W140" s="3275">
        <v>21</v>
      </c>
      <c r="X140" s="3275">
        <v>22</v>
      </c>
      <c r="Y140" s="3275">
        <v>23</v>
      </c>
      <c r="Z140" s="3276">
        <v>24</v>
      </c>
      <c r="AA140" s="3276">
        <v>25</v>
      </c>
      <c r="AB140" s="3275">
        <v>26</v>
      </c>
      <c r="AC140" s="3275">
        <v>27</v>
      </c>
      <c r="AD140" s="3275">
        <v>28</v>
      </c>
      <c r="AE140" s="3277">
        <v>29</v>
      </c>
      <c r="AF140" s="3278"/>
      <c r="AG140" s="2969"/>
      <c r="AH140" s="1"/>
      <c r="AJ140" s="124"/>
      <c r="AK140" s="124"/>
      <c r="AL140" s="124"/>
      <c r="AM140" s="217"/>
      <c r="AN140" s="217"/>
    </row>
    <row r="141" spans="1:40" ht="22.35" customHeight="1" x14ac:dyDescent="0.2">
      <c r="B141" s="3285" t="s">
        <v>196</v>
      </c>
      <c r="C141" s="3214" t="s">
        <v>482</v>
      </c>
      <c r="D141" s="3214" t="s">
        <v>482</v>
      </c>
      <c r="E141" s="3260" t="s">
        <v>483</v>
      </c>
      <c r="F141" s="3260" t="s">
        <v>484</v>
      </c>
      <c r="G141" s="3260" t="s">
        <v>36</v>
      </c>
      <c r="H141" s="3260" t="s">
        <v>36</v>
      </c>
      <c r="I141" s="3260" t="s">
        <v>36</v>
      </c>
      <c r="J141" s="3260" t="s">
        <v>36</v>
      </c>
      <c r="K141" s="3260" t="s">
        <v>36</v>
      </c>
      <c r="L141" s="3260" t="s">
        <v>36</v>
      </c>
      <c r="M141" s="3260" t="s">
        <v>36</v>
      </c>
      <c r="N141" s="3214" t="s">
        <v>482</v>
      </c>
      <c r="O141" s="3214" t="s">
        <v>482</v>
      </c>
      <c r="P141" s="3214" t="s">
        <v>482</v>
      </c>
      <c r="Q141" s="3214" t="s">
        <v>482</v>
      </c>
      <c r="R141" s="3214" t="s">
        <v>482</v>
      </c>
      <c r="S141" s="3260" t="s">
        <v>483</v>
      </c>
      <c r="T141" s="3286" t="s">
        <v>484</v>
      </c>
      <c r="U141" s="3260" t="s">
        <v>36</v>
      </c>
      <c r="V141" s="3260" t="s">
        <v>36</v>
      </c>
      <c r="W141" s="3260" t="s">
        <v>36</v>
      </c>
      <c r="X141" s="3260" t="s">
        <v>36</v>
      </c>
      <c r="Y141" s="3260" t="s">
        <v>36</v>
      </c>
      <c r="Z141" s="3287" t="s">
        <v>486</v>
      </c>
      <c r="AA141" s="3260" t="s">
        <v>36</v>
      </c>
      <c r="AB141" s="3214" t="s">
        <v>482</v>
      </c>
      <c r="AC141" s="3214" t="s">
        <v>482</v>
      </c>
      <c r="AD141" s="3288" t="s">
        <v>482</v>
      </c>
      <c r="AE141" s="3288" t="s">
        <v>583</v>
      </c>
      <c r="AF141" s="3260"/>
      <c r="AG141" s="3260" t="s">
        <v>0</v>
      </c>
      <c r="AH141" s="1"/>
      <c r="AJ141" s="124"/>
      <c r="AK141" s="124"/>
      <c r="AL141" s="124"/>
      <c r="AM141" s="217"/>
      <c r="AN141" s="217"/>
    </row>
    <row r="142" spans="1:40" ht="22.35" customHeight="1" x14ac:dyDescent="0.2">
      <c r="B142" s="3289" t="s">
        <v>0</v>
      </c>
      <c r="C142" s="789" t="s">
        <v>36</v>
      </c>
      <c r="D142" s="789" t="s">
        <v>36</v>
      </c>
      <c r="E142" s="789" t="s">
        <v>36</v>
      </c>
      <c r="F142" s="789" t="s">
        <v>36</v>
      </c>
      <c r="G142" s="3218" t="s">
        <v>482</v>
      </c>
      <c r="H142" s="3218" t="s">
        <v>482</v>
      </c>
      <c r="I142" s="3218" t="s">
        <v>482</v>
      </c>
      <c r="J142" s="3218" t="s">
        <v>482</v>
      </c>
      <c r="K142" s="3218" t="s">
        <v>482</v>
      </c>
      <c r="L142" s="789" t="s">
        <v>483</v>
      </c>
      <c r="M142" s="789" t="s">
        <v>484</v>
      </c>
      <c r="N142" s="789" t="s">
        <v>36</v>
      </c>
      <c r="O142" s="789" t="s">
        <v>36</v>
      </c>
      <c r="P142" s="789" t="s">
        <v>36</v>
      </c>
      <c r="Q142" s="789" t="s">
        <v>36</v>
      </c>
      <c r="R142" s="789" t="s">
        <v>36</v>
      </c>
      <c r="S142" s="789" t="s">
        <v>36</v>
      </c>
      <c r="T142" s="789" t="s">
        <v>36</v>
      </c>
      <c r="U142" s="3218" t="s">
        <v>482</v>
      </c>
      <c r="V142" s="3218" t="s">
        <v>482</v>
      </c>
      <c r="W142" s="3218" t="s">
        <v>482</v>
      </c>
      <c r="X142" s="3218" t="s">
        <v>482</v>
      </c>
      <c r="Y142" s="3218" t="s">
        <v>482</v>
      </c>
      <c r="Z142" s="789" t="s">
        <v>483</v>
      </c>
      <c r="AA142" s="789" t="s">
        <v>484</v>
      </c>
      <c r="AB142" s="789" t="s">
        <v>36</v>
      </c>
      <c r="AC142" s="789" t="s">
        <v>36</v>
      </c>
      <c r="AD142" s="789" t="s">
        <v>36</v>
      </c>
      <c r="AE142" s="789" t="s">
        <v>36</v>
      </c>
      <c r="AF142" s="789"/>
      <c r="AG142" s="789" t="s">
        <v>0</v>
      </c>
      <c r="AH142" s="1"/>
      <c r="AJ142" s="124"/>
      <c r="AK142" s="124"/>
      <c r="AL142" s="124"/>
      <c r="AM142" s="217"/>
      <c r="AN142" s="217"/>
    </row>
    <row r="143" spans="1:40" ht="22.35" customHeight="1" thickBot="1" x14ac:dyDescent="0.25">
      <c r="B143" s="3290" t="s">
        <v>0</v>
      </c>
      <c r="C143" s="335" t="s">
        <v>36</v>
      </c>
      <c r="D143" s="335" t="s">
        <v>485</v>
      </c>
      <c r="E143" s="335" t="s">
        <v>486</v>
      </c>
      <c r="F143" s="335" t="s">
        <v>487</v>
      </c>
      <c r="G143" s="335" t="s">
        <v>36</v>
      </c>
      <c r="H143" s="335" t="s">
        <v>36</v>
      </c>
      <c r="I143" s="335" t="s">
        <v>36</v>
      </c>
      <c r="J143" s="335" t="s">
        <v>36</v>
      </c>
      <c r="K143" s="335" t="s">
        <v>485</v>
      </c>
      <c r="L143" s="335" t="s">
        <v>486</v>
      </c>
      <c r="M143" s="335" t="s">
        <v>487</v>
      </c>
      <c r="N143" s="335" t="s">
        <v>36</v>
      </c>
      <c r="O143" s="335" t="s">
        <v>36</v>
      </c>
      <c r="P143" s="335" t="s">
        <v>36</v>
      </c>
      <c r="Q143" s="335" t="s">
        <v>36</v>
      </c>
      <c r="R143" s="335" t="s">
        <v>485</v>
      </c>
      <c r="S143" s="335" t="s">
        <v>486</v>
      </c>
      <c r="T143" s="335" t="s">
        <v>487</v>
      </c>
      <c r="U143" s="335" t="s">
        <v>36</v>
      </c>
      <c r="V143" s="335" t="s">
        <v>36</v>
      </c>
      <c r="W143" s="335" t="s">
        <v>36</v>
      </c>
      <c r="X143" s="335" t="s">
        <v>36</v>
      </c>
      <c r="Y143" s="335" t="s">
        <v>485</v>
      </c>
      <c r="Z143" s="335" t="s">
        <v>486</v>
      </c>
      <c r="AA143" s="335" t="s">
        <v>487</v>
      </c>
      <c r="AB143" s="335" t="s">
        <v>36</v>
      </c>
      <c r="AC143" s="335" t="s">
        <v>36</v>
      </c>
      <c r="AD143" s="335" t="s">
        <v>36</v>
      </c>
      <c r="AE143" s="335" t="s">
        <v>36</v>
      </c>
      <c r="AF143" s="335"/>
      <c r="AG143" s="335" t="s">
        <v>0</v>
      </c>
      <c r="AH143" s="1"/>
      <c r="AJ143" s="124"/>
      <c r="AK143" s="124"/>
      <c r="AL143" s="124"/>
      <c r="AM143" s="217"/>
      <c r="AN143" s="217"/>
    </row>
    <row r="144" spans="1:40" ht="22.35" customHeight="1" x14ac:dyDescent="0.2">
      <c r="B144" s="241"/>
      <c r="C144" s="129"/>
      <c r="D144" s="129"/>
      <c r="E144" s="129"/>
      <c r="F144" s="129"/>
      <c r="G144" s="129"/>
      <c r="H144" s="129"/>
      <c r="I144" s="129"/>
      <c r="J144" s="129"/>
      <c r="K144" s="129"/>
      <c r="L144" s="129"/>
      <c r="M144" s="129"/>
      <c r="N144" s="129"/>
      <c r="O144" s="129"/>
      <c r="P144" s="129"/>
      <c r="Q144" s="129"/>
      <c r="R144" s="129"/>
      <c r="S144" s="129"/>
      <c r="T144" s="129"/>
      <c r="U144" s="129"/>
      <c r="V144" s="129"/>
      <c r="W144" s="129"/>
      <c r="X144" s="129"/>
      <c r="Y144" s="129"/>
      <c r="Z144" s="129"/>
      <c r="AA144" s="129"/>
      <c r="AB144" s="129"/>
      <c r="AC144" s="129"/>
      <c r="AD144" s="129"/>
      <c r="AE144" s="129"/>
      <c r="AF144" s="129"/>
      <c r="AG144" s="129"/>
      <c r="AH144" s="1"/>
      <c r="AJ144" s="124"/>
      <c r="AK144" s="124"/>
      <c r="AL144" s="124"/>
      <c r="AM144" s="217"/>
      <c r="AN144" s="217"/>
    </row>
    <row r="145" spans="1:35" ht="22.35" customHeight="1" thickBot="1" x14ac:dyDescent="0.25">
      <c r="A145" s="108" t="s">
        <v>207</v>
      </c>
    </row>
    <row r="146" spans="1:35" ht="22.35" customHeight="1" thickBot="1" x14ac:dyDescent="0.25">
      <c r="B146" s="3291" t="s">
        <v>208</v>
      </c>
      <c r="C146" s="3292"/>
      <c r="D146" s="3178" t="s">
        <v>97</v>
      </c>
      <c r="E146" s="3178"/>
      <c r="F146" s="3293"/>
      <c r="G146" s="3292"/>
      <c r="H146" s="3178" t="s">
        <v>98</v>
      </c>
      <c r="I146" s="3178"/>
      <c r="J146" s="3293"/>
      <c r="K146" s="3292"/>
      <c r="L146" s="3178" t="s">
        <v>99</v>
      </c>
      <c r="M146" s="3178"/>
      <c r="N146" s="3293"/>
      <c r="O146" s="3292"/>
      <c r="P146" s="3178" t="s">
        <v>100</v>
      </c>
      <c r="Q146" s="3178"/>
      <c r="R146" s="3293"/>
      <c r="S146" s="3292"/>
      <c r="T146" s="3178" t="s">
        <v>101</v>
      </c>
      <c r="U146" s="3178"/>
      <c r="V146" s="3293"/>
      <c r="W146" s="3292"/>
      <c r="X146" s="3178" t="s">
        <v>102</v>
      </c>
      <c r="Y146" s="3178"/>
      <c r="Z146" s="3293"/>
      <c r="AA146" s="3292"/>
      <c r="AB146" s="3178" t="s">
        <v>103</v>
      </c>
      <c r="AC146" s="3178"/>
      <c r="AD146" s="3178"/>
      <c r="AE146" s="3178" t="s">
        <v>209</v>
      </c>
      <c r="AF146" s="3178"/>
      <c r="AG146" s="3178"/>
      <c r="AH146" s="3178"/>
      <c r="AI146" s="3294"/>
    </row>
    <row r="147" spans="1:35" ht="22.35" customHeight="1" x14ac:dyDescent="0.2">
      <c r="B147" s="3295" t="s">
        <v>210</v>
      </c>
      <c r="C147" s="3296" t="s">
        <v>211</v>
      </c>
      <c r="D147" s="3178"/>
      <c r="E147" s="3179"/>
      <c r="F147" s="3297"/>
      <c r="G147" s="3296" t="s">
        <v>211</v>
      </c>
      <c r="H147" s="3298"/>
      <c r="I147" s="3179"/>
      <c r="J147" s="3297"/>
      <c r="K147" s="3299" t="s">
        <v>211</v>
      </c>
      <c r="L147" s="3178"/>
      <c r="M147" s="3178"/>
      <c r="N147" s="3293"/>
      <c r="O147" s="3299" t="s">
        <v>212</v>
      </c>
      <c r="P147" s="3300"/>
      <c r="Q147" s="3179"/>
      <c r="R147" s="3297"/>
      <c r="S147" s="3296" t="s">
        <v>213</v>
      </c>
      <c r="T147" s="3179"/>
      <c r="U147" s="3179"/>
      <c r="V147" s="3179"/>
      <c r="W147" s="3301"/>
      <c r="X147" s="3302"/>
      <c r="Y147" s="3302"/>
      <c r="Z147" s="3303"/>
      <c r="AA147" s="3179"/>
      <c r="AB147" s="3179"/>
      <c r="AC147" s="3179"/>
      <c r="AD147" s="3179"/>
      <c r="AE147" s="3304">
        <v>37</v>
      </c>
      <c r="AF147" s="3178"/>
      <c r="AG147" s="3179"/>
      <c r="AH147" s="3179"/>
      <c r="AI147" s="3180"/>
    </row>
    <row r="148" spans="1:35" ht="22.35" customHeight="1" x14ac:dyDescent="0.2">
      <c r="B148" s="2995" t="s">
        <v>214</v>
      </c>
      <c r="C148" s="2996" t="s">
        <v>432</v>
      </c>
      <c r="D148" s="2775"/>
      <c r="E148" s="2775"/>
      <c r="F148" s="2856"/>
      <c r="G148" s="2996" t="s">
        <v>433</v>
      </c>
      <c r="H148" s="2863"/>
      <c r="I148" s="2775"/>
      <c r="J148" s="2856"/>
      <c r="K148" s="2996" t="s">
        <v>217</v>
      </c>
      <c r="L148" s="2863" t="s">
        <v>434</v>
      </c>
      <c r="M148" s="2775"/>
      <c r="N148" s="2856"/>
      <c r="O148" s="2996" t="s">
        <v>217</v>
      </c>
      <c r="P148" s="2863" t="s">
        <v>434</v>
      </c>
      <c r="Q148" s="2775"/>
      <c r="R148" s="2856"/>
      <c r="S148" s="2996" t="s">
        <v>435</v>
      </c>
      <c r="T148" s="2775"/>
      <c r="U148" s="2775"/>
      <c r="V148" s="2856"/>
      <c r="W148" s="2081" t="s">
        <v>117</v>
      </c>
      <c r="X148" s="2082" t="s">
        <v>220</v>
      </c>
      <c r="Y148" s="2165"/>
      <c r="Z148" s="2165"/>
      <c r="AA148" s="2997" t="s">
        <v>117</v>
      </c>
      <c r="AB148" s="2863" t="s">
        <v>220</v>
      </c>
      <c r="AC148" s="2997"/>
      <c r="AD148" s="2997"/>
      <c r="AE148" s="2997">
        <v>68</v>
      </c>
      <c r="AF148" s="2775"/>
      <c r="AG148" s="2775"/>
      <c r="AH148" s="2775"/>
      <c r="AI148" s="2998"/>
    </row>
    <row r="149" spans="1:35" ht="22.35" customHeight="1" x14ac:dyDescent="0.2">
      <c r="B149" s="2995" t="s">
        <v>221</v>
      </c>
      <c r="C149" s="2999" t="s">
        <v>222</v>
      </c>
      <c r="D149" s="2775"/>
      <c r="E149" s="2775"/>
      <c r="F149" s="2856"/>
      <c r="G149" s="2863" t="s">
        <v>222</v>
      </c>
      <c r="H149" s="2863"/>
      <c r="I149" s="2775"/>
      <c r="J149" s="2856"/>
      <c r="K149" s="2863" t="s">
        <v>222</v>
      </c>
      <c r="L149" s="2775"/>
      <c r="M149" s="2775"/>
      <c r="N149" s="2856"/>
      <c r="O149" s="2863" t="s">
        <v>222</v>
      </c>
      <c r="P149" s="2863"/>
      <c r="Q149" s="2775"/>
      <c r="R149" s="2856"/>
      <c r="S149" s="2863" t="s">
        <v>222</v>
      </c>
      <c r="T149" s="2775"/>
      <c r="U149" s="2775"/>
      <c r="V149" s="2856"/>
      <c r="W149" s="2997"/>
      <c r="X149" s="2775"/>
      <c r="Y149" s="2775"/>
      <c r="Z149" s="2856"/>
      <c r="AA149" s="2997"/>
      <c r="AB149" s="2775"/>
      <c r="AC149" s="2775"/>
      <c r="AD149" s="2775"/>
      <c r="AE149" s="2997">
        <v>0</v>
      </c>
      <c r="AF149" s="2775"/>
      <c r="AG149" s="2775"/>
      <c r="AH149" s="2775"/>
      <c r="AI149" s="2998"/>
    </row>
    <row r="150" spans="1:35" ht="22.35" customHeight="1" thickBot="1" x14ac:dyDescent="0.25">
      <c r="B150" s="3000" t="s">
        <v>223</v>
      </c>
      <c r="C150" s="3001" t="s">
        <v>211</v>
      </c>
      <c r="D150" s="200"/>
      <c r="E150" s="2866"/>
      <c r="F150" s="2868"/>
      <c r="G150" s="3001" t="s">
        <v>211</v>
      </c>
      <c r="H150" s="202"/>
      <c r="I150" s="2866"/>
      <c r="J150" s="2868"/>
      <c r="K150" s="3001" t="s">
        <v>211</v>
      </c>
      <c r="L150" s="200"/>
      <c r="M150" s="2866"/>
      <c r="N150" s="2868"/>
      <c r="O150" s="3001" t="s">
        <v>212</v>
      </c>
      <c r="P150" s="2870"/>
      <c r="Q150" s="2866"/>
      <c r="R150" s="2868"/>
      <c r="S150" s="3001" t="s">
        <v>213</v>
      </c>
      <c r="T150" s="2866"/>
      <c r="U150" s="2866"/>
      <c r="V150" s="2866"/>
      <c r="W150" s="3002"/>
      <c r="X150" s="2866"/>
      <c r="Y150" s="2866"/>
      <c r="Z150" s="3003"/>
      <c r="AA150" s="2866"/>
      <c r="AB150" s="2866"/>
      <c r="AC150" s="2866"/>
      <c r="AD150" s="2866"/>
      <c r="AE150" s="3004">
        <v>37</v>
      </c>
      <c r="AF150" s="2866"/>
      <c r="AG150" s="2866"/>
      <c r="AH150" s="2866"/>
      <c r="AI150" s="2873"/>
    </row>
    <row r="151" spans="1:35" ht="22.35" customHeight="1" x14ac:dyDescent="0.2">
      <c r="D151" s="2165"/>
    </row>
    <row r="152" spans="1:35" ht="22.35" customHeight="1" thickBot="1" x14ac:dyDescent="0.25">
      <c r="A152" s="2782"/>
      <c r="B152" s="2782" t="s">
        <v>29</v>
      </c>
      <c r="C152" s="2877">
        <v>1</v>
      </c>
      <c r="D152" s="2877">
        <v>2</v>
      </c>
      <c r="E152" s="2876">
        <v>3</v>
      </c>
      <c r="F152" s="2876">
        <v>4</v>
      </c>
      <c r="G152" s="2877">
        <v>5</v>
      </c>
      <c r="H152" s="2877">
        <v>6</v>
      </c>
      <c r="I152" s="2877">
        <v>7</v>
      </c>
      <c r="J152" s="2877">
        <v>8</v>
      </c>
      <c r="K152" s="2877">
        <v>9</v>
      </c>
      <c r="L152" s="2876">
        <v>10</v>
      </c>
      <c r="M152" s="2876">
        <v>11</v>
      </c>
      <c r="N152" s="2877">
        <v>12</v>
      </c>
      <c r="O152" s="2877">
        <v>13</v>
      </c>
      <c r="P152" s="2877">
        <v>14</v>
      </c>
      <c r="Q152" s="2877">
        <v>15</v>
      </c>
      <c r="R152" s="2877">
        <v>16</v>
      </c>
      <c r="S152" s="2876">
        <v>17</v>
      </c>
      <c r="T152" s="2876">
        <v>18</v>
      </c>
      <c r="U152" s="2877">
        <v>19</v>
      </c>
      <c r="V152" s="2877">
        <v>20</v>
      </c>
      <c r="W152" s="2877">
        <v>21</v>
      </c>
      <c r="X152" s="2877">
        <v>22</v>
      </c>
      <c r="Y152" s="2877">
        <v>23</v>
      </c>
      <c r="Z152" s="2876">
        <v>24</v>
      </c>
      <c r="AA152" s="2876">
        <v>25</v>
      </c>
      <c r="AB152" s="2877">
        <v>26</v>
      </c>
      <c r="AC152" s="2877">
        <v>27</v>
      </c>
      <c r="AD152" s="2877">
        <v>28</v>
      </c>
      <c r="AE152" s="2877">
        <v>29</v>
      </c>
      <c r="AF152" s="2877"/>
      <c r="AG152" s="2878"/>
      <c r="AH152" s="111"/>
      <c r="AI152" s="112"/>
    </row>
    <row r="153" spans="1:35" ht="22.35" customHeight="1" x14ac:dyDescent="0.2">
      <c r="A153" s="3305">
        <v>1</v>
      </c>
      <c r="B153" s="3306" t="s">
        <v>0</v>
      </c>
      <c r="C153" s="3146" t="s">
        <v>118</v>
      </c>
      <c r="D153" s="3146" t="s">
        <v>118</v>
      </c>
      <c r="E153" s="3146" t="s">
        <v>117</v>
      </c>
      <c r="F153" s="3146" t="s">
        <v>117</v>
      </c>
      <c r="G153" s="3146" t="s">
        <v>36</v>
      </c>
      <c r="H153" s="3146" t="s">
        <v>36</v>
      </c>
      <c r="I153" s="3146" t="s">
        <v>36</v>
      </c>
      <c r="J153" s="3146" t="s">
        <v>36</v>
      </c>
      <c r="K153" s="3146" t="s">
        <v>36</v>
      </c>
      <c r="L153" s="3146"/>
      <c r="M153" s="3146"/>
      <c r="N153" s="3146" t="s">
        <v>225</v>
      </c>
      <c r="O153" s="3146" t="s">
        <v>225</v>
      </c>
      <c r="P153" s="3188" t="s">
        <v>225</v>
      </c>
      <c r="Q153" s="3146" t="s">
        <v>225</v>
      </c>
      <c r="R153" s="3146" t="s">
        <v>225</v>
      </c>
      <c r="S153" s="3146"/>
      <c r="T153" s="3146"/>
      <c r="U153" s="3146" t="s">
        <v>225</v>
      </c>
      <c r="V153" s="3146" t="s">
        <v>225</v>
      </c>
      <c r="W153" s="3146" t="s">
        <v>225</v>
      </c>
      <c r="X153" s="3146" t="s">
        <v>225</v>
      </c>
      <c r="Y153" s="3146" t="s">
        <v>225</v>
      </c>
      <c r="Z153" s="3307"/>
      <c r="AA153" s="3307"/>
      <c r="AB153" s="3146" t="s">
        <v>118</v>
      </c>
      <c r="AC153" s="3146" t="s">
        <v>118</v>
      </c>
      <c r="AD153" s="3146" t="s">
        <v>118</v>
      </c>
      <c r="AE153" s="3146" t="s">
        <v>118</v>
      </c>
      <c r="AF153" s="3146"/>
      <c r="AG153" s="3149"/>
      <c r="AH153" s="116"/>
      <c r="AI153" s="117"/>
    </row>
    <row r="154" spans="1:35" ht="22.35" customHeight="1" x14ac:dyDescent="0.2">
      <c r="A154" s="3008">
        <v>2</v>
      </c>
      <c r="B154" s="3009" t="s">
        <v>0</v>
      </c>
      <c r="C154" s="3010" t="s">
        <v>225</v>
      </c>
      <c r="D154" s="3010" t="s">
        <v>225</v>
      </c>
      <c r="E154" s="2811"/>
      <c r="F154" s="2811"/>
      <c r="G154" s="2811" t="s">
        <v>118</v>
      </c>
      <c r="H154" s="2811" t="s">
        <v>118</v>
      </c>
      <c r="I154" s="2811" t="s">
        <v>118</v>
      </c>
      <c r="J154" s="2811" t="s">
        <v>118</v>
      </c>
      <c r="K154" s="2811" t="s">
        <v>118</v>
      </c>
      <c r="L154" s="3010" t="s">
        <v>117</v>
      </c>
      <c r="M154" s="2811" t="s">
        <v>117</v>
      </c>
      <c r="N154" s="2816" t="s">
        <v>36</v>
      </c>
      <c r="O154" s="2816" t="s">
        <v>36</v>
      </c>
      <c r="P154" s="2816" t="s">
        <v>36</v>
      </c>
      <c r="Q154" s="2816" t="s">
        <v>36</v>
      </c>
      <c r="R154" s="2816" t="s">
        <v>36</v>
      </c>
      <c r="S154" s="2816"/>
      <c r="T154" s="2816"/>
      <c r="U154" s="2816" t="s">
        <v>225</v>
      </c>
      <c r="V154" s="2816" t="s">
        <v>225</v>
      </c>
      <c r="W154" s="2816" t="s">
        <v>225</v>
      </c>
      <c r="X154" s="2816" t="s">
        <v>225</v>
      </c>
      <c r="Y154" s="2816" t="s">
        <v>225</v>
      </c>
      <c r="Z154" s="2816"/>
      <c r="AA154" s="2816"/>
      <c r="AB154" s="2811" t="s">
        <v>225</v>
      </c>
      <c r="AC154" s="2811" t="s">
        <v>225</v>
      </c>
      <c r="AD154" s="2811" t="s">
        <v>225</v>
      </c>
      <c r="AE154" s="3010" t="s">
        <v>225</v>
      </c>
      <c r="AF154" s="2811"/>
      <c r="AG154" s="2885"/>
      <c r="AH154" s="116"/>
      <c r="AI154" s="117"/>
    </row>
    <row r="155" spans="1:35" ht="22.35" customHeight="1" x14ac:dyDescent="0.2">
      <c r="A155" s="3008">
        <v>3</v>
      </c>
      <c r="B155" s="3009" t="s">
        <v>0</v>
      </c>
      <c r="C155" s="2811" t="s">
        <v>225</v>
      </c>
      <c r="D155" s="2811" t="s">
        <v>225</v>
      </c>
      <c r="E155" s="2811"/>
      <c r="F155" s="2811"/>
      <c r="G155" s="2811" t="s">
        <v>225</v>
      </c>
      <c r="H155" s="2811" t="s">
        <v>225</v>
      </c>
      <c r="I155" s="2811" t="s">
        <v>225</v>
      </c>
      <c r="J155" s="2811" t="s">
        <v>225</v>
      </c>
      <c r="K155" s="2811" t="s">
        <v>225</v>
      </c>
      <c r="L155" s="2811"/>
      <c r="M155" s="3010"/>
      <c r="N155" s="2811" t="s">
        <v>118</v>
      </c>
      <c r="O155" s="2811" t="s">
        <v>118</v>
      </c>
      <c r="P155" s="2811" t="s">
        <v>118</v>
      </c>
      <c r="Q155" s="2811" t="s">
        <v>118</v>
      </c>
      <c r="R155" s="2811" t="s">
        <v>118</v>
      </c>
      <c r="S155" s="2811" t="s">
        <v>117</v>
      </c>
      <c r="T155" s="2811" t="s">
        <v>117</v>
      </c>
      <c r="U155" s="2811" t="s">
        <v>36</v>
      </c>
      <c r="V155" s="2811" t="s">
        <v>36</v>
      </c>
      <c r="W155" s="2811" t="s">
        <v>36</v>
      </c>
      <c r="X155" s="2811" t="s">
        <v>36</v>
      </c>
      <c r="Y155" s="2811" t="s">
        <v>36</v>
      </c>
      <c r="Z155" s="2811"/>
      <c r="AA155" s="2811"/>
      <c r="AB155" s="2811" t="s">
        <v>225</v>
      </c>
      <c r="AC155" s="2811" t="s">
        <v>225</v>
      </c>
      <c r="AD155" s="2811" t="s">
        <v>225</v>
      </c>
      <c r="AE155" s="2811" t="s">
        <v>225</v>
      </c>
      <c r="AF155" s="2811"/>
      <c r="AG155" s="2885"/>
      <c r="AH155" s="116"/>
      <c r="AI155" s="117"/>
    </row>
    <row r="156" spans="1:35" ht="22.35" customHeight="1" thickBot="1" x14ac:dyDescent="0.25">
      <c r="A156" s="3011">
        <v>4</v>
      </c>
      <c r="B156" s="3012" t="s">
        <v>0</v>
      </c>
      <c r="C156" s="3013" t="s">
        <v>36</v>
      </c>
      <c r="D156" s="3013" t="s">
        <v>36</v>
      </c>
      <c r="E156" s="2877"/>
      <c r="F156" s="3013"/>
      <c r="G156" s="2877" t="s">
        <v>225</v>
      </c>
      <c r="H156" s="2877" t="s">
        <v>225</v>
      </c>
      <c r="I156" s="2877" t="s">
        <v>225</v>
      </c>
      <c r="J156" s="2877" t="s">
        <v>225</v>
      </c>
      <c r="K156" s="2877" t="s">
        <v>225</v>
      </c>
      <c r="L156" s="3013"/>
      <c r="M156" s="3013"/>
      <c r="N156" s="3013" t="s">
        <v>225</v>
      </c>
      <c r="O156" s="3013" t="s">
        <v>225</v>
      </c>
      <c r="P156" s="3013" t="s">
        <v>225</v>
      </c>
      <c r="Q156" s="3013" t="s">
        <v>225</v>
      </c>
      <c r="R156" s="3013" t="s">
        <v>225</v>
      </c>
      <c r="S156" s="3013" t="s">
        <v>0</v>
      </c>
      <c r="T156" s="3013" t="s">
        <v>0</v>
      </c>
      <c r="U156" s="3013" t="s">
        <v>118</v>
      </c>
      <c r="V156" s="3013" t="s">
        <v>118</v>
      </c>
      <c r="W156" s="3013" t="s">
        <v>118</v>
      </c>
      <c r="X156" s="3013" t="s">
        <v>118</v>
      </c>
      <c r="Y156" s="3013" t="s">
        <v>118</v>
      </c>
      <c r="Z156" s="3013" t="s">
        <v>117</v>
      </c>
      <c r="AA156" s="2877" t="s">
        <v>117</v>
      </c>
      <c r="AB156" s="2877" t="s">
        <v>36</v>
      </c>
      <c r="AC156" s="2877" t="s">
        <v>36</v>
      </c>
      <c r="AD156" s="2877" t="s">
        <v>36</v>
      </c>
      <c r="AE156" s="3013" t="s">
        <v>36</v>
      </c>
      <c r="AF156" s="3013"/>
      <c r="AG156" s="2878"/>
      <c r="AH156" s="116"/>
      <c r="AI156" s="117"/>
    </row>
    <row r="157" spans="1:35" ht="22.35" customHeight="1" thickBot="1" x14ac:dyDescent="0.25">
      <c r="A157" s="130"/>
      <c r="B157" s="124"/>
      <c r="C157" s="131"/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2"/>
      <c r="AH157" s="133"/>
      <c r="AI157" s="117"/>
    </row>
    <row r="158" spans="1:35" ht="22.35" customHeight="1" x14ac:dyDescent="0.2">
      <c r="A158" s="48"/>
      <c r="B158" s="3308" t="s">
        <v>228</v>
      </c>
      <c r="C158" s="3304"/>
      <c r="D158" s="3309" t="s">
        <v>97</v>
      </c>
      <c r="E158" s="3310"/>
      <c r="F158" s="3304"/>
      <c r="G158" s="3311" t="s">
        <v>98</v>
      </c>
      <c r="H158" s="3297"/>
      <c r="I158" s="3312"/>
      <c r="J158" s="3311" t="s">
        <v>99</v>
      </c>
      <c r="K158" s="3313"/>
      <c r="L158" s="3312"/>
      <c r="M158" s="3314" t="s">
        <v>100</v>
      </c>
      <c r="N158" s="3313"/>
      <c r="O158" s="3312"/>
      <c r="P158" s="3311" t="s">
        <v>101</v>
      </c>
      <c r="Q158" s="3315"/>
      <c r="R158" s="3312"/>
      <c r="S158" s="3311" t="s">
        <v>102</v>
      </c>
      <c r="T158" s="3316"/>
      <c r="U158" s="3312"/>
      <c r="V158" s="3311" t="s">
        <v>103</v>
      </c>
      <c r="W158" s="3315"/>
      <c r="X158" s="3317" t="s">
        <v>209</v>
      </c>
      <c r="Y158" s="3318"/>
      <c r="Z158" s="3318"/>
      <c r="AA158" s="3319"/>
      <c r="AB158" s="3299" t="s">
        <v>104</v>
      </c>
      <c r="AC158" s="3320"/>
      <c r="AD158" s="3320"/>
      <c r="AE158" s="3321"/>
      <c r="AF158" s="3321"/>
      <c r="AG158" s="3322"/>
      <c r="AH158" s="133"/>
      <c r="AI158" s="117"/>
    </row>
    <row r="159" spans="1:35" ht="22.35" customHeight="1" x14ac:dyDescent="0.2">
      <c r="A159" s="48"/>
      <c r="B159" s="3029" t="s">
        <v>229</v>
      </c>
      <c r="C159" s="3030" t="s">
        <v>230</v>
      </c>
      <c r="D159" s="2777"/>
      <c r="E159" s="2778"/>
      <c r="F159" s="3030" t="s">
        <v>230</v>
      </c>
      <c r="G159" s="2777"/>
      <c r="H159" s="2778"/>
      <c r="I159" s="3030" t="s">
        <v>230</v>
      </c>
      <c r="J159" s="2777"/>
      <c r="K159" s="2778"/>
      <c r="L159" s="3030" t="s">
        <v>230</v>
      </c>
      <c r="M159" s="2777"/>
      <c r="N159" s="2778"/>
      <c r="O159" s="3030" t="s">
        <v>231</v>
      </c>
      <c r="P159" s="2777"/>
      <c r="Q159" s="2778"/>
      <c r="R159" s="3030"/>
      <c r="S159" s="2777"/>
      <c r="T159" s="2778"/>
      <c r="U159" s="3030"/>
      <c r="V159" s="2777"/>
      <c r="W159" s="2778"/>
      <c r="X159" s="3030"/>
      <c r="Y159" s="3031"/>
      <c r="Z159" s="3031"/>
      <c r="AA159" s="3031"/>
      <c r="AB159" s="2774"/>
      <c r="AC159" s="3031"/>
      <c r="AD159" s="3031"/>
      <c r="AE159" s="3031"/>
      <c r="AF159" s="3031"/>
      <c r="AG159" s="3032"/>
      <c r="AH159" s="133"/>
      <c r="AI159" s="117"/>
    </row>
    <row r="160" spans="1:35" ht="22.35" customHeight="1" x14ac:dyDescent="0.2">
      <c r="A160" s="48"/>
      <c r="B160" s="4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133"/>
      <c r="AI160" s="117"/>
    </row>
    <row r="161" spans="1:35" ht="22.35" customHeight="1" thickBot="1" x14ac:dyDescent="0.25">
      <c r="A161" s="3033" t="s">
        <v>28</v>
      </c>
      <c r="B161" s="2875" t="s">
        <v>29</v>
      </c>
      <c r="C161" s="2877">
        <v>1</v>
      </c>
      <c r="D161" s="2877">
        <v>2</v>
      </c>
      <c r="E161" s="2876">
        <v>3</v>
      </c>
      <c r="F161" s="2876">
        <v>4</v>
      </c>
      <c r="G161" s="2877">
        <v>5</v>
      </c>
      <c r="H161" s="2877">
        <v>6</v>
      </c>
      <c r="I161" s="2877">
        <v>7</v>
      </c>
      <c r="J161" s="2877">
        <v>8</v>
      </c>
      <c r="K161" s="2877">
        <v>9</v>
      </c>
      <c r="L161" s="2876">
        <v>10</v>
      </c>
      <c r="M161" s="2876">
        <v>11</v>
      </c>
      <c r="N161" s="2877">
        <v>12</v>
      </c>
      <c r="O161" s="2877">
        <v>13</v>
      </c>
      <c r="P161" s="2877">
        <v>14</v>
      </c>
      <c r="Q161" s="2877">
        <v>15</v>
      </c>
      <c r="R161" s="2877">
        <v>16</v>
      </c>
      <c r="S161" s="2876">
        <v>17</v>
      </c>
      <c r="T161" s="2876">
        <v>18</v>
      </c>
      <c r="U161" s="2877">
        <v>19</v>
      </c>
      <c r="V161" s="2877">
        <v>20</v>
      </c>
      <c r="W161" s="2877">
        <v>21</v>
      </c>
      <c r="X161" s="2877">
        <v>22</v>
      </c>
      <c r="Y161" s="2877">
        <v>23</v>
      </c>
      <c r="Z161" s="2876">
        <v>24</v>
      </c>
      <c r="AA161" s="2876">
        <v>25</v>
      </c>
      <c r="AB161" s="2877">
        <v>26</v>
      </c>
      <c r="AC161" s="2877">
        <v>27</v>
      </c>
      <c r="AD161" s="2877">
        <v>28</v>
      </c>
      <c r="AE161" s="2877">
        <v>29</v>
      </c>
      <c r="AF161" s="2877"/>
      <c r="AG161" s="2878"/>
      <c r="AH161" s="133"/>
      <c r="AI161" s="117"/>
    </row>
    <row r="162" spans="1:35" ht="22.35" customHeight="1" x14ac:dyDescent="0.2">
      <c r="A162" s="3323">
        <v>8520</v>
      </c>
      <c r="B162" s="3324" t="s">
        <v>232</v>
      </c>
      <c r="C162" s="3325" t="s">
        <v>233</v>
      </c>
      <c r="D162" s="3146" t="s">
        <v>233</v>
      </c>
      <c r="E162" s="3146"/>
      <c r="F162" s="3146"/>
      <c r="G162" s="3326" t="s">
        <v>233</v>
      </c>
      <c r="H162" s="3146" t="s">
        <v>233</v>
      </c>
      <c r="I162" s="3146" t="s">
        <v>233</v>
      </c>
      <c r="J162" s="3146" t="s">
        <v>233</v>
      </c>
      <c r="K162" s="3146" t="s">
        <v>233</v>
      </c>
      <c r="L162" s="3146"/>
      <c r="M162" s="3146"/>
      <c r="N162" s="3327" t="s">
        <v>233</v>
      </c>
      <c r="O162" s="3327" t="s">
        <v>233</v>
      </c>
      <c r="P162" s="3327" t="s">
        <v>233</v>
      </c>
      <c r="Q162" s="3327" t="s">
        <v>233</v>
      </c>
      <c r="R162" s="3327" t="s">
        <v>233</v>
      </c>
      <c r="S162" s="3327"/>
      <c r="T162" s="3327"/>
      <c r="U162" s="3328" t="s">
        <v>233</v>
      </c>
      <c r="V162" s="3328" t="s">
        <v>233</v>
      </c>
      <c r="W162" s="3329" t="s">
        <v>233</v>
      </c>
      <c r="X162" s="3329" t="s">
        <v>437</v>
      </c>
      <c r="Y162" s="3198" t="s">
        <v>233</v>
      </c>
      <c r="Z162" s="3146"/>
      <c r="AA162" s="3146"/>
      <c r="AB162" s="3330" t="s">
        <v>233</v>
      </c>
      <c r="AC162" s="3330" t="s">
        <v>233</v>
      </c>
      <c r="AD162" s="3330" t="s">
        <v>233</v>
      </c>
      <c r="AE162" s="3330" t="s">
        <v>233</v>
      </c>
      <c r="AF162" s="3146"/>
      <c r="AG162" s="3149"/>
      <c r="AH162" s="133"/>
      <c r="AI162" s="117"/>
    </row>
    <row r="163" spans="1:35" ht="22.35" customHeight="1" x14ac:dyDescent="0.2">
      <c r="A163" s="137"/>
      <c r="B163" s="136"/>
      <c r="C163" s="129"/>
      <c r="D163" s="129"/>
      <c r="E163" s="129"/>
      <c r="F163" s="129"/>
      <c r="G163" s="129"/>
      <c r="H163" s="129"/>
      <c r="I163" s="129"/>
      <c r="J163" s="129"/>
      <c r="K163" s="129"/>
      <c r="L163" s="129"/>
      <c r="M163" s="129"/>
      <c r="N163" s="129"/>
      <c r="O163" s="129"/>
      <c r="P163" s="129"/>
      <c r="Q163" s="129"/>
      <c r="R163" s="129"/>
      <c r="S163" s="129"/>
      <c r="T163" s="129"/>
      <c r="U163" s="129"/>
      <c r="V163" s="129"/>
      <c r="W163" s="129"/>
      <c r="X163" s="129"/>
      <c r="Y163" s="129"/>
      <c r="Z163" s="129"/>
      <c r="AA163" s="129"/>
      <c r="AB163" s="129"/>
      <c r="AC163" s="129"/>
      <c r="AD163" s="129"/>
      <c r="AE163" s="129"/>
      <c r="AF163" s="129"/>
      <c r="AG163" s="129"/>
      <c r="AH163" s="133"/>
      <c r="AI163" s="117"/>
    </row>
    <row r="164" spans="1:35" ht="22.35" customHeight="1" x14ac:dyDescent="0.2">
      <c r="AH164" s="67"/>
      <c r="AI164" s="67"/>
    </row>
    <row r="165" spans="1:35" ht="22.35" customHeight="1" thickBot="1" x14ac:dyDescent="0.25">
      <c r="A165" s="108" t="s">
        <v>234</v>
      </c>
      <c r="B165" s="109"/>
      <c r="C165" s="109"/>
      <c r="D165" s="110"/>
      <c r="E165" s="110"/>
      <c r="F165" s="110"/>
      <c r="G165" s="65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09"/>
      <c r="AI165" s="109"/>
    </row>
    <row r="166" spans="1:35" ht="22.35" customHeight="1" x14ac:dyDescent="0.2">
      <c r="A166" s="108"/>
      <c r="B166" s="3308" t="s">
        <v>235</v>
      </c>
      <c r="C166" s="3331"/>
      <c r="D166" s="3332" t="s">
        <v>97</v>
      </c>
      <c r="E166" s="3333"/>
      <c r="F166" s="3334"/>
      <c r="G166" s="3331"/>
      <c r="H166" s="3332" t="s">
        <v>98</v>
      </c>
      <c r="I166" s="3333"/>
      <c r="J166" s="3334"/>
      <c r="K166" s="3331"/>
      <c r="L166" s="3332" t="s">
        <v>99</v>
      </c>
      <c r="M166" s="3333"/>
      <c r="N166" s="3334"/>
      <c r="O166" s="3331"/>
      <c r="P166" s="3332" t="s">
        <v>100</v>
      </c>
      <c r="Q166" s="3333"/>
      <c r="R166" s="3334"/>
      <c r="S166" s="3331"/>
      <c r="T166" s="3332" t="s">
        <v>101</v>
      </c>
      <c r="U166" s="3333"/>
      <c r="V166" s="3334"/>
      <c r="W166" s="3331"/>
      <c r="X166" s="3332" t="s">
        <v>102</v>
      </c>
      <c r="Y166" s="3333"/>
      <c r="Z166" s="3334"/>
      <c r="AA166" s="3331"/>
      <c r="AB166" s="3332" t="s">
        <v>103</v>
      </c>
      <c r="AC166" s="3333"/>
      <c r="AD166" s="3333"/>
      <c r="AE166" s="3335" t="s">
        <v>104</v>
      </c>
      <c r="AF166" s="3333"/>
      <c r="AG166" s="3333"/>
      <c r="AH166" s="3333"/>
      <c r="AI166" s="3336"/>
    </row>
    <row r="167" spans="1:35" ht="22.35" customHeight="1" x14ac:dyDescent="0.2">
      <c r="A167" s="108"/>
      <c r="B167" s="3043" t="s">
        <v>210</v>
      </c>
      <c r="C167" s="3044">
        <v>69</v>
      </c>
      <c r="D167" s="3045" t="s">
        <v>236</v>
      </c>
      <c r="E167" s="3045"/>
      <c r="F167" s="3046"/>
      <c r="G167" s="3044">
        <v>69</v>
      </c>
      <c r="H167" s="3045" t="s">
        <v>236</v>
      </c>
      <c r="I167" s="3045"/>
      <c r="J167" s="3046"/>
      <c r="K167" s="3044">
        <v>69</v>
      </c>
      <c r="L167" s="3045" t="s">
        <v>236</v>
      </c>
      <c r="M167" s="3045"/>
      <c r="N167" s="3046"/>
      <c r="O167" s="3044">
        <v>69</v>
      </c>
      <c r="P167" s="3045" t="s">
        <v>236</v>
      </c>
      <c r="Q167" s="3045"/>
      <c r="R167" s="3046"/>
      <c r="S167" s="3044">
        <v>69</v>
      </c>
      <c r="T167" s="3045" t="s">
        <v>236</v>
      </c>
      <c r="U167" s="3045"/>
      <c r="V167" s="3046"/>
      <c r="W167" s="3044"/>
      <c r="X167" s="3047"/>
      <c r="Y167" s="3047"/>
      <c r="Z167" s="3048"/>
      <c r="AA167" s="3044"/>
      <c r="AB167" s="3045"/>
      <c r="AC167" s="3045"/>
      <c r="AD167" s="2920"/>
      <c r="AE167" s="3049">
        <v>35</v>
      </c>
      <c r="AF167" s="3045"/>
      <c r="AG167" s="3045"/>
      <c r="AH167" s="2920"/>
      <c r="AI167" s="3050"/>
    </row>
    <row r="168" spans="1:35" ht="22.35" customHeight="1" x14ac:dyDescent="0.2">
      <c r="A168" s="108"/>
      <c r="B168" s="3043" t="s">
        <v>214</v>
      </c>
      <c r="C168" s="3044">
        <v>79</v>
      </c>
      <c r="D168" s="3045" t="s">
        <v>237</v>
      </c>
      <c r="E168" s="3045"/>
      <c r="F168" s="3046"/>
      <c r="G168" s="3044">
        <v>79</v>
      </c>
      <c r="H168" s="3045" t="s">
        <v>237</v>
      </c>
      <c r="I168" s="3045"/>
      <c r="J168" s="3046"/>
      <c r="K168" s="3044">
        <v>79</v>
      </c>
      <c r="L168" s="3045" t="s">
        <v>237</v>
      </c>
      <c r="M168" s="3045"/>
      <c r="N168" s="3046"/>
      <c r="O168" s="3044">
        <v>79</v>
      </c>
      <c r="P168" s="3045" t="s">
        <v>237</v>
      </c>
      <c r="Q168" s="3045"/>
      <c r="R168" s="3046"/>
      <c r="S168" s="3044">
        <v>79</v>
      </c>
      <c r="T168" s="3045" t="s">
        <v>237</v>
      </c>
      <c r="U168" s="3045"/>
      <c r="V168" s="3046"/>
      <c r="W168" s="3044"/>
      <c r="X168" s="3045"/>
      <c r="Y168" s="3045"/>
      <c r="Z168" s="3046"/>
      <c r="AA168" s="3045"/>
      <c r="AB168" s="3045"/>
      <c r="AC168" s="3045"/>
      <c r="AD168" s="2920"/>
      <c r="AE168" s="3049">
        <v>40</v>
      </c>
      <c r="AF168" s="3045"/>
      <c r="AG168" s="3045"/>
      <c r="AH168" s="2920"/>
      <c r="AI168" s="3050"/>
    </row>
    <row r="169" spans="1:35" ht="22.35" customHeight="1" x14ac:dyDescent="0.2">
      <c r="A169" s="108"/>
      <c r="B169" s="3043" t="s">
        <v>221</v>
      </c>
      <c r="C169" s="3044">
        <v>89</v>
      </c>
      <c r="D169" s="3045" t="s">
        <v>238</v>
      </c>
      <c r="E169" s="3045"/>
      <c r="F169" s="3046"/>
      <c r="G169" s="3044">
        <v>89</v>
      </c>
      <c r="H169" s="3045" t="s">
        <v>238</v>
      </c>
      <c r="I169" s="3045"/>
      <c r="J169" s="3046"/>
      <c r="K169" s="3044">
        <v>89</v>
      </c>
      <c r="L169" s="3045" t="s">
        <v>238</v>
      </c>
      <c r="M169" s="3045"/>
      <c r="N169" s="3046"/>
      <c r="O169" s="3044">
        <v>89</v>
      </c>
      <c r="P169" s="3045" t="s">
        <v>238</v>
      </c>
      <c r="Q169" s="3045"/>
      <c r="R169" s="3046"/>
      <c r="S169" s="3044">
        <v>89</v>
      </c>
      <c r="T169" s="3045" t="s">
        <v>239</v>
      </c>
      <c r="U169" s="3045"/>
      <c r="V169" s="3046"/>
      <c r="W169" s="3051"/>
      <c r="X169" s="3052" t="s">
        <v>269</v>
      </c>
      <c r="Y169" s="3052"/>
      <c r="Z169" s="3053"/>
      <c r="AA169" s="3051"/>
      <c r="AB169" s="3052"/>
      <c r="AC169" s="3052"/>
      <c r="AD169" s="2922"/>
      <c r="AE169" s="3049">
        <v>43</v>
      </c>
      <c r="AF169" s="3045"/>
      <c r="AG169" s="3045"/>
      <c r="AH169" s="2920"/>
      <c r="AI169" s="3050"/>
    </row>
    <row r="170" spans="1:35" ht="22.35" customHeight="1" x14ac:dyDescent="0.2">
      <c r="A170" s="108"/>
      <c r="B170" s="19" t="s">
        <v>223</v>
      </c>
      <c r="C170" s="3051">
        <v>99</v>
      </c>
      <c r="D170" s="3052" t="s">
        <v>241</v>
      </c>
      <c r="E170" s="3052"/>
      <c r="F170" s="3053"/>
      <c r="G170" s="3051">
        <v>99</v>
      </c>
      <c r="H170" s="3052" t="s">
        <v>241</v>
      </c>
      <c r="I170" s="3052"/>
      <c r="J170" s="3053"/>
      <c r="K170" s="3051">
        <v>99</v>
      </c>
      <c r="L170" s="3052" t="s">
        <v>241</v>
      </c>
      <c r="M170" s="3052"/>
      <c r="N170" s="3053"/>
      <c r="O170" s="3051">
        <v>99</v>
      </c>
      <c r="P170" s="3052" t="s">
        <v>241</v>
      </c>
      <c r="Q170" s="3052"/>
      <c r="R170" s="3053"/>
      <c r="S170" s="3051">
        <v>99</v>
      </c>
      <c r="T170" s="3052" t="s">
        <v>222</v>
      </c>
      <c r="U170" s="3052"/>
      <c r="V170" s="2922"/>
      <c r="W170" s="2921"/>
      <c r="X170" s="2922"/>
      <c r="Y170" s="3052"/>
      <c r="Z170" s="3053"/>
      <c r="AA170" s="2921"/>
      <c r="AB170" s="2922"/>
      <c r="AC170" s="3052"/>
      <c r="AD170" s="3053"/>
      <c r="AE170" s="3054">
        <v>30</v>
      </c>
      <c r="AF170" s="3052"/>
      <c r="AG170" s="3052"/>
      <c r="AH170" s="2922"/>
      <c r="AI170" s="3055"/>
    </row>
    <row r="171" spans="1:35" ht="22.35" customHeight="1" thickBot="1" x14ac:dyDescent="0.25">
      <c r="A171" s="108"/>
      <c r="B171" s="3056" t="s">
        <v>242</v>
      </c>
      <c r="C171" s="3057" t="s">
        <v>163</v>
      </c>
      <c r="D171" s="3058" t="s">
        <v>243</v>
      </c>
      <c r="E171" s="3059"/>
      <c r="F171" s="2868"/>
      <c r="G171" s="3057" t="s">
        <v>163</v>
      </c>
      <c r="H171" s="3058" t="s">
        <v>243</v>
      </c>
      <c r="I171" s="2866"/>
      <c r="J171" s="3059"/>
      <c r="K171" s="3057" t="s">
        <v>163</v>
      </c>
      <c r="L171" s="3058" t="s">
        <v>243</v>
      </c>
      <c r="M171" s="3059"/>
      <c r="N171" s="3060"/>
      <c r="O171" s="3057" t="s">
        <v>163</v>
      </c>
      <c r="P171" s="3058" t="s">
        <v>243</v>
      </c>
      <c r="Q171" s="3059"/>
      <c r="R171" s="3058"/>
      <c r="S171" s="3057" t="s">
        <v>163</v>
      </c>
      <c r="T171" s="2870" t="s">
        <v>244</v>
      </c>
      <c r="U171" s="3058"/>
      <c r="V171" s="3060"/>
      <c r="W171" s="3059"/>
      <c r="X171" s="3058"/>
      <c r="Y171" s="3058"/>
      <c r="Z171" s="3058"/>
      <c r="AA171" s="3061"/>
      <c r="AB171" s="3062"/>
      <c r="AC171" s="3058"/>
      <c r="AD171" s="3063"/>
      <c r="AE171" s="3058">
        <v>37</v>
      </c>
      <c r="AF171" s="3058"/>
      <c r="AG171" s="3058"/>
      <c r="AH171" s="3064"/>
      <c r="AI171" s="3065"/>
    </row>
    <row r="172" spans="1:35" ht="22.35" customHeight="1" x14ac:dyDescent="0.2">
      <c r="A172" s="68"/>
      <c r="B172" s="108"/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09"/>
      <c r="AI172" s="109"/>
    </row>
    <row r="173" spans="1:35" ht="22.35" customHeight="1" thickBot="1" x14ac:dyDescent="0.25">
      <c r="A173" s="3033"/>
      <c r="B173" s="2875" t="s">
        <v>29</v>
      </c>
      <c r="C173" s="2877">
        <v>1</v>
      </c>
      <c r="D173" s="2877">
        <v>2</v>
      </c>
      <c r="E173" s="2876">
        <v>3</v>
      </c>
      <c r="F173" s="2876">
        <v>4</v>
      </c>
      <c r="G173" s="2877">
        <v>5</v>
      </c>
      <c r="H173" s="2877">
        <v>6</v>
      </c>
      <c r="I173" s="2877">
        <v>7</v>
      </c>
      <c r="J173" s="2877">
        <v>8</v>
      </c>
      <c r="K173" s="2877">
        <v>9</v>
      </c>
      <c r="L173" s="2876">
        <v>10</v>
      </c>
      <c r="M173" s="2876">
        <v>11</v>
      </c>
      <c r="N173" s="2877">
        <v>12</v>
      </c>
      <c r="O173" s="2877">
        <v>13</v>
      </c>
      <c r="P173" s="2877">
        <v>14</v>
      </c>
      <c r="Q173" s="2877">
        <v>15</v>
      </c>
      <c r="R173" s="2877">
        <v>16</v>
      </c>
      <c r="S173" s="2876">
        <v>17</v>
      </c>
      <c r="T173" s="2876">
        <v>18</v>
      </c>
      <c r="U173" s="2877">
        <v>19</v>
      </c>
      <c r="V173" s="2877">
        <v>20</v>
      </c>
      <c r="W173" s="2877">
        <v>21</v>
      </c>
      <c r="X173" s="2877">
        <v>22</v>
      </c>
      <c r="Y173" s="2877">
        <v>23</v>
      </c>
      <c r="Z173" s="2876">
        <v>24</v>
      </c>
      <c r="AA173" s="2876">
        <v>25</v>
      </c>
      <c r="AB173" s="2877">
        <v>26</v>
      </c>
      <c r="AC173" s="2877">
        <v>27</v>
      </c>
      <c r="AD173" s="2877">
        <v>28</v>
      </c>
      <c r="AE173" s="2877">
        <v>29</v>
      </c>
      <c r="AF173" s="2877"/>
      <c r="AG173" s="2878"/>
      <c r="AH173" s="111"/>
      <c r="AI173" s="112"/>
    </row>
    <row r="174" spans="1:35" ht="22.35" customHeight="1" x14ac:dyDescent="0.2">
      <c r="A174" s="3305">
        <v>1</v>
      </c>
      <c r="B174" s="3337" t="s">
        <v>245</v>
      </c>
      <c r="C174" s="3338">
        <v>69</v>
      </c>
      <c r="D174" s="3339">
        <v>69</v>
      </c>
      <c r="E174" s="3146"/>
      <c r="F174" s="3146"/>
      <c r="G174" s="3148">
        <v>79</v>
      </c>
      <c r="H174" s="3183">
        <v>79</v>
      </c>
      <c r="I174" s="3148">
        <v>79</v>
      </c>
      <c r="J174" s="3148">
        <v>79</v>
      </c>
      <c r="K174" s="3183">
        <v>79</v>
      </c>
      <c r="L174" s="3148"/>
      <c r="M174" s="3146"/>
      <c r="N174" s="3340">
        <v>89</v>
      </c>
      <c r="O174" s="3340">
        <v>89</v>
      </c>
      <c r="P174" s="3340">
        <v>89</v>
      </c>
      <c r="Q174" s="3340">
        <v>89</v>
      </c>
      <c r="R174" s="3340">
        <v>89</v>
      </c>
      <c r="S174" s="3330">
        <v>89</v>
      </c>
      <c r="T174" s="3146"/>
      <c r="U174" s="3183">
        <v>99</v>
      </c>
      <c r="V174" s="3183">
        <v>99</v>
      </c>
      <c r="W174" s="3183">
        <v>99</v>
      </c>
      <c r="X174" s="3183">
        <v>99</v>
      </c>
      <c r="Y174" s="3183" t="s">
        <v>36</v>
      </c>
      <c r="Z174" s="3183"/>
      <c r="AA174" s="3148"/>
      <c r="AB174" s="3183" t="s">
        <v>163</v>
      </c>
      <c r="AC174" s="3183" t="s">
        <v>163</v>
      </c>
      <c r="AD174" s="3183" t="s">
        <v>163</v>
      </c>
      <c r="AE174" s="3341" t="s">
        <v>125</v>
      </c>
      <c r="AF174" s="3148"/>
      <c r="AG174" s="3184"/>
      <c r="AH174" s="125"/>
      <c r="AI174" s="67"/>
    </row>
    <row r="175" spans="1:35" ht="22.35" customHeight="1" x14ac:dyDescent="0.2">
      <c r="A175" s="3008">
        <v>2</v>
      </c>
      <c r="B175" s="3068" t="s">
        <v>247</v>
      </c>
      <c r="C175" s="3342">
        <v>79</v>
      </c>
      <c r="D175" s="2813">
        <v>79</v>
      </c>
      <c r="E175" s="2813"/>
      <c r="F175" s="2813"/>
      <c r="G175" s="3101">
        <v>89</v>
      </c>
      <c r="H175" s="2892">
        <v>89</v>
      </c>
      <c r="I175" s="2892">
        <v>89</v>
      </c>
      <c r="J175" s="3343">
        <v>89</v>
      </c>
      <c r="K175" s="2892">
        <v>89</v>
      </c>
      <c r="L175" s="2811">
        <v>89</v>
      </c>
      <c r="M175" s="2811"/>
      <c r="N175" s="3070">
        <v>99</v>
      </c>
      <c r="O175" s="3070">
        <v>99</v>
      </c>
      <c r="P175" s="3070">
        <v>99</v>
      </c>
      <c r="Q175" s="3070">
        <v>99</v>
      </c>
      <c r="R175" s="3070" t="s">
        <v>36</v>
      </c>
      <c r="S175" s="3070"/>
      <c r="T175" s="3070"/>
      <c r="U175" s="2892" t="s">
        <v>163</v>
      </c>
      <c r="V175" s="2892" t="s">
        <v>163</v>
      </c>
      <c r="W175" s="2892" t="s">
        <v>163</v>
      </c>
      <c r="X175" s="2892" t="s">
        <v>163</v>
      </c>
      <c r="Y175" s="2892" t="s">
        <v>163</v>
      </c>
      <c r="Z175" s="2892"/>
      <c r="AA175" s="2811"/>
      <c r="AB175" s="2808">
        <v>69</v>
      </c>
      <c r="AC175" s="2816">
        <v>69</v>
      </c>
      <c r="AD175" s="2816">
        <v>69</v>
      </c>
      <c r="AE175" s="3344">
        <v>69</v>
      </c>
      <c r="AF175" s="2816"/>
      <c r="AG175" s="3069"/>
      <c r="AH175" s="126"/>
      <c r="AI175" s="107"/>
    </row>
    <row r="176" spans="1:35" ht="22.35" customHeight="1" x14ac:dyDescent="0.2">
      <c r="A176" s="3008">
        <v>3</v>
      </c>
      <c r="B176" s="3068" t="s">
        <v>248</v>
      </c>
      <c r="C176" s="3345">
        <v>89</v>
      </c>
      <c r="D176" s="3345">
        <v>89</v>
      </c>
      <c r="E176" s="3345">
        <v>89</v>
      </c>
      <c r="F176" s="3345"/>
      <c r="G176" s="3346">
        <v>99</v>
      </c>
      <c r="H176" s="3347">
        <v>99</v>
      </c>
      <c r="I176" s="3345">
        <v>99</v>
      </c>
      <c r="J176" s="3345">
        <v>99</v>
      </c>
      <c r="K176" s="3345" t="s">
        <v>36</v>
      </c>
      <c r="L176" s="3345"/>
      <c r="M176" s="3345"/>
      <c r="N176" s="2818" t="s">
        <v>163</v>
      </c>
      <c r="O176" s="3348" t="s">
        <v>0</v>
      </c>
      <c r="P176" s="3348" t="s">
        <v>163</v>
      </c>
      <c r="Q176" s="2818" t="s">
        <v>163</v>
      </c>
      <c r="R176" s="2818" t="s">
        <v>163</v>
      </c>
      <c r="S176" s="2818"/>
      <c r="T176" s="2818"/>
      <c r="U176" s="2816">
        <v>69</v>
      </c>
      <c r="V176" s="3071">
        <v>69</v>
      </c>
      <c r="W176" s="3071">
        <v>69</v>
      </c>
      <c r="X176" s="3071">
        <v>69</v>
      </c>
      <c r="Y176" s="3071">
        <v>69</v>
      </c>
      <c r="Z176" s="3071"/>
      <c r="AA176" s="3071"/>
      <c r="AB176" s="3071">
        <v>79</v>
      </c>
      <c r="AC176" s="3071">
        <v>79</v>
      </c>
      <c r="AD176" s="3071">
        <v>79</v>
      </c>
      <c r="AE176" s="3071">
        <v>79</v>
      </c>
      <c r="AF176" s="3071"/>
      <c r="AG176" s="3349"/>
      <c r="AH176" s="125"/>
      <c r="AI176" s="67"/>
    </row>
    <row r="177" spans="1:35" ht="22.35" customHeight="1" x14ac:dyDescent="0.2">
      <c r="A177" s="3008">
        <v>4</v>
      </c>
      <c r="B177" s="3068" t="s">
        <v>512</v>
      </c>
      <c r="C177" s="3151">
        <v>99</v>
      </c>
      <c r="D177" s="2811" t="s">
        <v>36</v>
      </c>
      <c r="E177" s="2811"/>
      <c r="F177" s="2811"/>
      <c r="G177" s="2811" t="s">
        <v>163</v>
      </c>
      <c r="H177" s="2811" t="s">
        <v>163</v>
      </c>
      <c r="I177" s="2811" t="s">
        <v>163</v>
      </c>
      <c r="J177" s="2811" t="s">
        <v>250</v>
      </c>
      <c r="K177" s="2811" t="s">
        <v>250</v>
      </c>
      <c r="L177" s="2811"/>
      <c r="M177" s="2811"/>
      <c r="N177" s="2811">
        <v>69</v>
      </c>
      <c r="O177" s="2811">
        <v>69</v>
      </c>
      <c r="P177" s="2811">
        <v>69</v>
      </c>
      <c r="Q177" s="2961">
        <v>69</v>
      </c>
      <c r="R177" s="2961">
        <v>69</v>
      </c>
      <c r="S177" s="2811"/>
      <c r="T177" s="2811"/>
      <c r="U177" s="2811">
        <v>79</v>
      </c>
      <c r="V177" s="2811">
        <v>79</v>
      </c>
      <c r="W177" s="2811">
        <v>79</v>
      </c>
      <c r="X177" s="2811">
        <v>79</v>
      </c>
      <c r="Y177" s="2961">
        <v>79</v>
      </c>
      <c r="Z177" s="2961"/>
      <c r="AA177" s="2811"/>
      <c r="AB177" s="2811">
        <v>89</v>
      </c>
      <c r="AC177" s="2811">
        <v>89</v>
      </c>
      <c r="AD177" s="2811">
        <v>89</v>
      </c>
      <c r="AE177" s="3344">
        <v>89</v>
      </c>
      <c r="AF177" s="2961"/>
      <c r="AG177" s="3069"/>
      <c r="AH177" s="125"/>
      <c r="AI177" s="67"/>
    </row>
    <row r="178" spans="1:35" ht="22.35" customHeight="1" thickBot="1" x14ac:dyDescent="0.25">
      <c r="A178" s="3011">
        <v>5</v>
      </c>
      <c r="B178" s="2896" t="s">
        <v>251</v>
      </c>
      <c r="C178" s="3350" t="s">
        <v>163</v>
      </c>
      <c r="D178" s="2966" t="s">
        <v>163</v>
      </c>
      <c r="E178" s="3351"/>
      <c r="F178" s="2877"/>
      <c r="G178" s="3101">
        <v>69</v>
      </c>
      <c r="H178" s="2887">
        <v>69</v>
      </c>
      <c r="I178" s="2887">
        <v>69</v>
      </c>
      <c r="J178" s="3187">
        <v>69</v>
      </c>
      <c r="K178" s="3187">
        <v>69</v>
      </c>
      <c r="L178" s="2843" t="s">
        <v>32</v>
      </c>
      <c r="M178" s="2877"/>
      <c r="N178" s="2966">
        <v>79</v>
      </c>
      <c r="O178" s="2966">
        <v>79</v>
      </c>
      <c r="P178" s="2966">
        <v>79</v>
      </c>
      <c r="Q178" s="2966">
        <v>79</v>
      </c>
      <c r="R178" s="2966">
        <v>79</v>
      </c>
      <c r="S178" s="2877"/>
      <c r="T178" s="3352"/>
      <c r="U178" s="2966">
        <v>89</v>
      </c>
      <c r="V178" s="2966">
        <v>89</v>
      </c>
      <c r="W178" s="2966">
        <v>89</v>
      </c>
      <c r="X178" s="2966">
        <v>89</v>
      </c>
      <c r="Y178" s="2966">
        <v>89</v>
      </c>
      <c r="Z178" s="2966">
        <v>89</v>
      </c>
      <c r="AA178" s="2897"/>
      <c r="AB178" s="2966">
        <v>99</v>
      </c>
      <c r="AC178" s="2877">
        <v>99</v>
      </c>
      <c r="AD178" s="2877">
        <v>99</v>
      </c>
      <c r="AE178" s="3344">
        <v>99</v>
      </c>
      <c r="AF178" s="2877"/>
      <c r="AG178" s="3075"/>
      <c r="AH178" s="125"/>
      <c r="AI178" s="67"/>
    </row>
    <row r="179" spans="1:35" ht="22.35" customHeight="1" x14ac:dyDescent="0.2">
      <c r="A179" s="130"/>
      <c r="B179" s="142"/>
      <c r="C179" s="143"/>
      <c r="D179" s="143"/>
      <c r="E179" s="143"/>
      <c r="F179" s="129"/>
      <c r="G179" s="141"/>
      <c r="H179" s="141"/>
      <c r="I179" s="141"/>
      <c r="J179" s="141"/>
      <c r="K179" s="141"/>
      <c r="L179" s="129"/>
      <c r="M179" s="129"/>
      <c r="N179" s="143"/>
      <c r="O179" s="143"/>
      <c r="P179" s="143"/>
      <c r="Q179" s="143"/>
      <c r="R179" s="143"/>
      <c r="S179" s="129"/>
      <c r="T179" s="144"/>
      <c r="U179" s="143"/>
      <c r="V179" s="143"/>
      <c r="W179" s="143"/>
      <c r="X179" s="143"/>
      <c r="Y179" s="143"/>
      <c r="Z179" s="145"/>
      <c r="AA179" s="145"/>
      <c r="AB179" s="143"/>
      <c r="AC179" s="143"/>
      <c r="AD179" s="143"/>
      <c r="AE179" s="143"/>
      <c r="AF179" s="143"/>
      <c r="AG179" s="145"/>
      <c r="AH179" s="125"/>
      <c r="AI179" s="67"/>
    </row>
    <row r="180" spans="1:35" ht="22.35" customHeight="1" x14ac:dyDescent="0.2">
      <c r="A180" s="69"/>
      <c r="B180" s="70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7"/>
      <c r="AI180" s="67"/>
    </row>
    <row r="181" spans="1:35" ht="22.35" customHeight="1" thickBot="1" x14ac:dyDescent="0.25">
      <c r="A181" s="108" t="s">
        <v>252</v>
      </c>
      <c r="B181" s="109"/>
      <c r="C181" s="109"/>
      <c r="D181" s="110"/>
      <c r="E181" s="110"/>
      <c r="F181" s="110"/>
      <c r="G181" s="65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09"/>
      <c r="AI181" s="109"/>
    </row>
    <row r="182" spans="1:35" ht="22.35" customHeight="1" x14ac:dyDescent="0.2">
      <c r="A182" s="108"/>
      <c r="B182" s="3308" t="s">
        <v>235</v>
      </c>
      <c r="C182" s="3331"/>
      <c r="D182" s="3332" t="s">
        <v>97</v>
      </c>
      <c r="E182" s="3333"/>
      <c r="F182" s="3334"/>
      <c r="G182" s="3331"/>
      <c r="H182" s="3332" t="s">
        <v>98</v>
      </c>
      <c r="I182" s="3333"/>
      <c r="J182" s="3334"/>
      <c r="K182" s="3331"/>
      <c r="L182" s="3332" t="s">
        <v>99</v>
      </c>
      <c r="M182" s="3333"/>
      <c r="N182" s="3334"/>
      <c r="O182" s="3331"/>
      <c r="P182" s="3332" t="s">
        <v>100</v>
      </c>
      <c r="Q182" s="3333"/>
      <c r="R182" s="3334"/>
      <c r="S182" s="3331"/>
      <c r="T182" s="3332" t="s">
        <v>101</v>
      </c>
      <c r="U182" s="3333"/>
      <c r="V182" s="3334"/>
      <c r="W182" s="3331"/>
      <c r="X182" s="3332" t="s">
        <v>102</v>
      </c>
      <c r="Y182" s="3333"/>
      <c r="Z182" s="3334"/>
      <c r="AA182" s="3331"/>
      <c r="AB182" s="3332" t="s">
        <v>103</v>
      </c>
      <c r="AC182" s="3333"/>
      <c r="AD182" s="3333"/>
      <c r="AE182" s="3335" t="s">
        <v>104</v>
      </c>
      <c r="AF182" s="3333"/>
      <c r="AG182" s="3333"/>
      <c r="AH182" s="3333"/>
      <c r="AI182" s="3336"/>
    </row>
    <row r="183" spans="1:35" ht="22.35" customHeight="1" x14ac:dyDescent="0.2">
      <c r="A183" s="108"/>
      <c r="B183" s="3043" t="s">
        <v>253</v>
      </c>
      <c r="C183" s="2919" t="s">
        <v>254</v>
      </c>
      <c r="D183" s="3045"/>
      <c r="E183" s="3045"/>
      <c r="F183" s="3046"/>
      <c r="G183" s="2919" t="s">
        <v>254</v>
      </c>
      <c r="H183" s="3045"/>
      <c r="I183" s="3045"/>
      <c r="J183" s="3046"/>
      <c r="K183" s="2919" t="s">
        <v>254</v>
      </c>
      <c r="L183" s="3045"/>
      <c r="M183" s="3045"/>
      <c r="N183" s="3046"/>
      <c r="O183" s="2919" t="s">
        <v>254</v>
      </c>
      <c r="P183" s="3045"/>
      <c r="Q183" s="3045"/>
      <c r="R183" s="3046"/>
      <c r="S183" s="2919" t="s">
        <v>254</v>
      </c>
      <c r="T183" s="3045"/>
      <c r="U183" s="3045"/>
      <c r="V183" s="3046"/>
      <c r="W183" s="2919" t="s">
        <v>255</v>
      </c>
      <c r="X183" s="3047"/>
      <c r="Y183" s="3047"/>
      <c r="Z183" s="3048"/>
      <c r="AA183" s="2919" t="s">
        <v>255</v>
      </c>
      <c r="AB183" s="3045"/>
      <c r="AC183" s="3045"/>
      <c r="AD183" s="2920"/>
      <c r="AE183" s="3049">
        <v>69</v>
      </c>
      <c r="AF183" s="2111"/>
      <c r="AG183" s="2111"/>
      <c r="AH183" s="2111"/>
      <c r="AI183" s="2112"/>
    </row>
    <row r="184" spans="1:35" ht="22.35" customHeight="1" x14ac:dyDescent="0.2">
      <c r="A184" s="108"/>
      <c r="B184" s="3043" t="s">
        <v>214</v>
      </c>
      <c r="C184" s="2919" t="s">
        <v>222</v>
      </c>
      <c r="D184" s="3045"/>
      <c r="E184" s="3045"/>
      <c r="F184" s="3046"/>
      <c r="G184" s="2919" t="s">
        <v>222</v>
      </c>
      <c r="H184" s="3045"/>
      <c r="I184" s="3045"/>
      <c r="J184" s="3046"/>
      <c r="K184" s="2919" t="s">
        <v>222</v>
      </c>
      <c r="L184" s="3045"/>
      <c r="M184" s="3045"/>
      <c r="N184" s="3046"/>
      <c r="O184" s="2919" t="s">
        <v>222</v>
      </c>
      <c r="P184" s="3045"/>
      <c r="Q184" s="3045"/>
      <c r="R184" s="3046"/>
      <c r="S184" s="2919" t="s">
        <v>222</v>
      </c>
      <c r="T184" s="3045"/>
      <c r="U184" s="3045"/>
      <c r="V184" s="3046"/>
      <c r="W184" s="2919" t="s">
        <v>222</v>
      </c>
      <c r="X184" s="3045"/>
      <c r="Y184" s="3045"/>
      <c r="Z184" s="3046"/>
      <c r="AA184" s="3045" t="s">
        <v>222</v>
      </c>
      <c r="AB184" s="3045"/>
      <c r="AC184" s="3045"/>
      <c r="AD184" s="2920"/>
      <c r="AE184" s="3049">
        <v>0</v>
      </c>
      <c r="AF184" s="2111"/>
      <c r="AG184" s="2111"/>
      <c r="AH184" s="2111"/>
      <c r="AI184" s="2112"/>
    </row>
    <row r="185" spans="1:35" ht="22.35" customHeight="1" x14ac:dyDescent="0.2">
      <c r="A185" s="108"/>
      <c r="B185" s="3043" t="s">
        <v>256</v>
      </c>
      <c r="C185" s="2919" t="s">
        <v>254</v>
      </c>
      <c r="D185" s="3045"/>
      <c r="E185" s="3045"/>
      <c r="F185" s="3046"/>
      <c r="G185" s="2919" t="s">
        <v>254</v>
      </c>
      <c r="H185" s="3045"/>
      <c r="I185" s="3045"/>
      <c r="J185" s="3046"/>
      <c r="K185" s="2919" t="s">
        <v>254</v>
      </c>
      <c r="L185" s="3045"/>
      <c r="M185" s="3045"/>
      <c r="N185" s="3046"/>
      <c r="O185" s="2919" t="s">
        <v>254</v>
      </c>
      <c r="P185" s="3045"/>
      <c r="Q185" s="3045"/>
      <c r="R185" s="3046"/>
      <c r="S185" s="2919" t="s">
        <v>254</v>
      </c>
      <c r="T185" s="3045"/>
      <c r="U185" s="3045"/>
      <c r="V185" s="3046"/>
      <c r="W185" s="2919" t="s">
        <v>255</v>
      </c>
      <c r="X185" s="3047"/>
      <c r="Y185" s="3047"/>
      <c r="Z185" s="3048"/>
      <c r="AA185" s="2919" t="s">
        <v>255</v>
      </c>
      <c r="AB185" s="3045"/>
      <c r="AC185" s="3045"/>
      <c r="AD185" s="2920"/>
      <c r="AE185" s="3049">
        <v>69</v>
      </c>
      <c r="AF185" s="3045"/>
      <c r="AG185" s="3045"/>
      <c r="AH185" s="2920"/>
      <c r="AI185" s="3050"/>
    </row>
    <row r="186" spans="1:35" ht="22.35" customHeight="1" x14ac:dyDescent="0.2">
      <c r="A186" s="108"/>
      <c r="B186" s="3043" t="s">
        <v>223</v>
      </c>
      <c r="C186" s="2919" t="s">
        <v>222</v>
      </c>
      <c r="D186" s="3045"/>
      <c r="E186" s="3045"/>
      <c r="F186" s="3046"/>
      <c r="G186" s="2919" t="s">
        <v>222</v>
      </c>
      <c r="H186" s="3045"/>
      <c r="I186" s="3045"/>
      <c r="J186" s="3046"/>
      <c r="K186" s="2919" t="s">
        <v>222</v>
      </c>
      <c r="L186" s="3045"/>
      <c r="M186" s="3045"/>
      <c r="N186" s="3046"/>
      <c r="O186" s="2919" t="s">
        <v>222</v>
      </c>
      <c r="P186" s="3045"/>
      <c r="Q186" s="3045"/>
      <c r="R186" s="3046"/>
      <c r="S186" s="2919" t="s">
        <v>222</v>
      </c>
      <c r="T186" s="3045"/>
      <c r="U186" s="3045"/>
      <c r="V186" s="3046"/>
      <c r="W186" s="2919" t="s">
        <v>222</v>
      </c>
      <c r="X186" s="3045"/>
      <c r="Y186" s="3045"/>
      <c r="Z186" s="3046"/>
      <c r="AA186" s="3045" t="s">
        <v>222</v>
      </c>
      <c r="AB186" s="3045"/>
      <c r="AC186" s="3045"/>
      <c r="AD186" s="2920"/>
      <c r="AE186" s="3049">
        <v>0</v>
      </c>
      <c r="AF186" s="3045"/>
      <c r="AG186" s="3045"/>
      <c r="AH186" s="2920"/>
      <c r="AI186" s="3050"/>
    </row>
    <row r="187" spans="1:35" ht="22.35" customHeight="1" x14ac:dyDescent="0.2">
      <c r="A187" s="108"/>
      <c r="B187" s="3043" t="s">
        <v>257</v>
      </c>
      <c r="C187" s="2919" t="s">
        <v>254</v>
      </c>
      <c r="D187" s="3045"/>
      <c r="E187" s="3045"/>
      <c r="F187" s="3046"/>
      <c r="G187" s="2919" t="s">
        <v>254</v>
      </c>
      <c r="H187" s="3045"/>
      <c r="I187" s="3045"/>
      <c r="J187" s="3046"/>
      <c r="K187" s="2919" t="s">
        <v>254</v>
      </c>
      <c r="L187" s="3045"/>
      <c r="M187" s="3045"/>
      <c r="N187" s="3046"/>
      <c r="O187" s="2919" t="s">
        <v>254</v>
      </c>
      <c r="P187" s="3045"/>
      <c r="Q187" s="3045"/>
      <c r="R187" s="3046"/>
      <c r="S187" s="2919" t="s">
        <v>254</v>
      </c>
      <c r="T187" s="3045"/>
      <c r="U187" s="3045"/>
      <c r="V187" s="3046"/>
      <c r="W187" s="2919" t="s">
        <v>258</v>
      </c>
      <c r="X187" s="3052"/>
      <c r="Y187" s="3052"/>
      <c r="Z187" s="3053"/>
      <c r="AA187" s="2919" t="s">
        <v>258</v>
      </c>
      <c r="AB187" s="3052"/>
      <c r="AC187" s="3052"/>
      <c r="AD187" s="2922"/>
      <c r="AE187" s="3049">
        <v>66</v>
      </c>
      <c r="AF187" s="3045"/>
      <c r="AG187" s="3045"/>
      <c r="AH187" s="2920"/>
      <c r="AI187" s="3050"/>
    </row>
    <row r="188" spans="1:35" ht="22.35" customHeight="1" thickBot="1" x14ac:dyDescent="0.25">
      <c r="A188" s="108"/>
      <c r="B188" s="3043" t="s">
        <v>259</v>
      </c>
      <c r="C188" s="3076" t="s">
        <v>222</v>
      </c>
      <c r="D188" s="3077"/>
      <c r="E188" s="3077"/>
      <c r="F188" s="3078"/>
      <c r="G188" s="3076" t="s">
        <v>222</v>
      </c>
      <c r="H188" s="3077"/>
      <c r="I188" s="3077"/>
      <c r="J188" s="3078"/>
      <c r="K188" s="3076" t="s">
        <v>222</v>
      </c>
      <c r="L188" s="3077"/>
      <c r="M188" s="3077"/>
      <c r="N188" s="3078"/>
      <c r="O188" s="3076" t="s">
        <v>222</v>
      </c>
      <c r="P188" s="3077"/>
      <c r="Q188" s="3077"/>
      <c r="R188" s="3078"/>
      <c r="S188" s="3076" t="s">
        <v>222</v>
      </c>
      <c r="T188" s="3077"/>
      <c r="U188" s="3077"/>
      <c r="V188" s="3064"/>
      <c r="W188" s="3076" t="s">
        <v>222</v>
      </c>
      <c r="X188" s="3064"/>
      <c r="Y188" s="3077"/>
      <c r="Z188" s="3078"/>
      <c r="AA188" s="3076" t="s">
        <v>222</v>
      </c>
      <c r="AB188" s="3064"/>
      <c r="AC188" s="3077"/>
      <c r="AD188" s="3078"/>
      <c r="AE188" s="3079" t="s">
        <v>260</v>
      </c>
      <c r="AF188" s="3077"/>
      <c r="AG188" s="3077"/>
      <c r="AH188" s="3064"/>
      <c r="AI188" s="3065"/>
    </row>
    <row r="189" spans="1:35" ht="22.35" customHeight="1" x14ac:dyDescent="0.2">
      <c r="A189" s="108"/>
      <c r="B189" s="307"/>
      <c r="C189" s="210"/>
      <c r="D189" s="241"/>
      <c r="E189" s="241"/>
      <c r="F189" s="210"/>
      <c r="G189" s="210"/>
      <c r="H189" s="241"/>
      <c r="I189" s="241"/>
      <c r="J189" s="210"/>
      <c r="K189" s="210"/>
      <c r="L189" s="241"/>
      <c r="M189" s="241"/>
      <c r="N189" s="210"/>
      <c r="O189" s="210"/>
      <c r="P189" s="241"/>
      <c r="Q189" s="241"/>
      <c r="R189" s="210"/>
      <c r="S189" s="210"/>
      <c r="T189" s="241"/>
      <c r="U189" s="241"/>
      <c r="V189" s="210"/>
      <c r="W189" s="210"/>
      <c r="X189" s="210"/>
      <c r="Y189" s="241"/>
      <c r="Z189" s="210"/>
      <c r="AA189" s="210"/>
      <c r="AB189" s="210"/>
      <c r="AC189" s="241"/>
      <c r="AD189" s="210"/>
      <c r="AE189" s="307"/>
      <c r="AF189" s="241"/>
      <c r="AG189" s="241"/>
      <c r="AH189" s="210"/>
      <c r="AI189" s="241"/>
    </row>
    <row r="190" spans="1:35" ht="22.35" customHeight="1" thickBot="1" x14ac:dyDescent="0.25">
      <c r="A190" s="108" t="s">
        <v>584</v>
      </c>
      <c r="B190" s="109"/>
      <c r="C190" s="109"/>
      <c r="D190" s="109"/>
      <c r="E190" s="109"/>
      <c r="F190" s="109"/>
      <c r="G190" s="65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</row>
    <row r="191" spans="1:35" ht="22.35" customHeight="1" x14ac:dyDescent="0.2">
      <c r="A191" s="108"/>
      <c r="B191" s="3308" t="s">
        <v>235</v>
      </c>
      <c r="C191" s="3331"/>
      <c r="D191" s="3332" t="s">
        <v>97</v>
      </c>
      <c r="E191" s="3333"/>
      <c r="F191" s="3334"/>
      <c r="G191" s="3331"/>
      <c r="H191" s="3332" t="s">
        <v>98</v>
      </c>
      <c r="I191" s="3333"/>
      <c r="J191" s="3334"/>
      <c r="K191" s="3331"/>
      <c r="L191" s="3332" t="s">
        <v>99</v>
      </c>
      <c r="M191" s="3333"/>
      <c r="N191" s="3334"/>
      <c r="O191" s="3331"/>
      <c r="P191" s="3332" t="s">
        <v>100</v>
      </c>
      <c r="Q191" s="3333"/>
      <c r="R191" s="3334"/>
      <c r="S191" s="3331"/>
      <c r="T191" s="3332" t="s">
        <v>101</v>
      </c>
      <c r="U191" s="3333"/>
      <c r="V191" s="3334"/>
      <c r="W191" s="3331"/>
      <c r="X191" s="3332" t="s">
        <v>102</v>
      </c>
      <c r="Y191" s="3333"/>
      <c r="Z191" s="3334"/>
      <c r="AA191" s="3331"/>
      <c r="AB191" s="3332" t="s">
        <v>103</v>
      </c>
      <c r="AC191" s="3333"/>
      <c r="AD191" s="3333"/>
      <c r="AE191" s="3335" t="s">
        <v>104</v>
      </c>
      <c r="AF191" s="3333"/>
      <c r="AG191" s="3333"/>
      <c r="AH191" s="3333"/>
      <c r="AI191" s="3336"/>
    </row>
    <row r="192" spans="1:35" ht="22.35" customHeight="1" x14ac:dyDescent="0.2">
      <c r="A192" s="108"/>
      <c r="B192" s="3043" t="s">
        <v>547</v>
      </c>
      <c r="C192" s="2919" t="s">
        <v>254</v>
      </c>
      <c r="D192" s="3045"/>
      <c r="E192" s="3045"/>
      <c r="F192" s="3046"/>
      <c r="G192" s="2919" t="s">
        <v>254</v>
      </c>
      <c r="H192" s="3045"/>
      <c r="I192" s="3045"/>
      <c r="J192" s="3046"/>
      <c r="K192" s="2919" t="s">
        <v>254</v>
      </c>
      <c r="L192" s="3045"/>
      <c r="M192" s="3045"/>
      <c r="N192" s="3046"/>
      <c r="O192" s="2919" t="s">
        <v>585</v>
      </c>
      <c r="P192" s="3045"/>
      <c r="Q192" s="3045"/>
      <c r="R192" s="3046"/>
      <c r="S192" s="2919" t="s">
        <v>586</v>
      </c>
      <c r="T192" s="3045"/>
      <c r="U192" s="3045"/>
      <c r="V192" s="3046"/>
      <c r="W192" s="2919" t="s">
        <v>587</v>
      </c>
      <c r="X192" s="3047"/>
      <c r="Y192" s="3047"/>
      <c r="Z192" s="3048"/>
      <c r="AA192" s="2919" t="s">
        <v>587</v>
      </c>
      <c r="AB192" s="3045"/>
      <c r="AC192" s="3045"/>
      <c r="AD192" s="2920"/>
      <c r="AE192" s="3049">
        <v>68</v>
      </c>
      <c r="AF192" s="2111"/>
      <c r="AG192" s="2111"/>
      <c r="AH192" s="2111"/>
      <c r="AI192" s="2112"/>
    </row>
    <row r="193" spans="1:35" ht="22.35" customHeight="1" x14ac:dyDescent="0.2">
      <c r="A193" s="108"/>
      <c r="B193" s="3043"/>
      <c r="C193" s="2919" t="s">
        <v>222</v>
      </c>
      <c r="D193" s="3045"/>
      <c r="E193" s="3045"/>
      <c r="F193" s="3046"/>
      <c r="G193" s="2919" t="s">
        <v>222</v>
      </c>
      <c r="H193" s="3045"/>
      <c r="I193" s="3045"/>
      <c r="J193" s="3046"/>
      <c r="K193" s="2919" t="s">
        <v>222</v>
      </c>
      <c r="L193" s="3045"/>
      <c r="M193" s="3045"/>
      <c r="N193" s="3046"/>
      <c r="O193" s="2919" t="s">
        <v>222</v>
      </c>
      <c r="P193" s="3045"/>
      <c r="Q193" s="3045"/>
      <c r="R193" s="3046"/>
      <c r="S193" s="2919" t="s">
        <v>222</v>
      </c>
      <c r="T193" s="3045"/>
      <c r="U193" s="3045"/>
      <c r="V193" s="3046"/>
      <c r="W193" s="2919" t="s">
        <v>222</v>
      </c>
      <c r="X193" s="3045"/>
      <c r="Y193" s="3045"/>
      <c r="Z193" s="3046"/>
      <c r="AA193" s="3045" t="s">
        <v>222</v>
      </c>
      <c r="AB193" s="3045"/>
      <c r="AC193" s="3045"/>
      <c r="AD193" s="2920"/>
      <c r="AE193" s="3049">
        <v>0</v>
      </c>
      <c r="AF193" s="2111"/>
      <c r="AG193" s="2111"/>
      <c r="AH193" s="2111"/>
      <c r="AI193" s="2112"/>
    </row>
    <row r="194" spans="1:35" ht="22.35" customHeight="1" x14ac:dyDescent="0.2">
      <c r="A194" s="108"/>
      <c r="B194" s="3043" t="s">
        <v>548</v>
      </c>
      <c r="C194" s="2919" t="s">
        <v>585</v>
      </c>
      <c r="D194" s="3045"/>
      <c r="E194" s="3045"/>
      <c r="F194" s="3046"/>
      <c r="G194" s="2919" t="s">
        <v>585</v>
      </c>
      <c r="H194" s="3045"/>
      <c r="I194" s="3045"/>
      <c r="J194" s="3046"/>
      <c r="K194" s="2919" t="s">
        <v>585</v>
      </c>
      <c r="L194" s="3045"/>
      <c r="M194" s="3045"/>
      <c r="N194" s="3046"/>
      <c r="O194" s="2919" t="s">
        <v>254</v>
      </c>
      <c r="P194" s="3045"/>
      <c r="Q194" s="3045"/>
      <c r="R194" s="3046"/>
      <c r="S194" s="2919" t="s">
        <v>254</v>
      </c>
      <c r="T194" s="3045"/>
      <c r="U194" s="3045"/>
      <c r="V194" s="3046"/>
      <c r="W194" s="2919" t="s">
        <v>586</v>
      </c>
      <c r="X194" s="3047"/>
      <c r="Y194" s="3047"/>
      <c r="Z194" s="3048"/>
      <c r="AA194" s="2919" t="s">
        <v>586</v>
      </c>
      <c r="AB194" s="3045"/>
      <c r="AC194" s="3045"/>
      <c r="AD194" s="2920"/>
      <c r="AE194" s="3049">
        <v>68</v>
      </c>
      <c r="AF194" s="3045"/>
      <c r="AG194" s="3045" t="s">
        <v>0</v>
      </c>
      <c r="AH194" s="2920"/>
      <c r="AI194" s="3050"/>
    </row>
    <row r="195" spans="1:35" ht="22.35" customHeight="1" x14ac:dyDescent="0.2">
      <c r="A195" s="108"/>
      <c r="B195" s="3043"/>
      <c r="C195" s="2919" t="s">
        <v>222</v>
      </c>
      <c r="D195" s="3045"/>
      <c r="E195" s="3045"/>
      <c r="F195" s="3046"/>
      <c r="G195" s="2919" t="s">
        <v>222</v>
      </c>
      <c r="H195" s="3045"/>
      <c r="I195" s="3045"/>
      <c r="J195" s="3046"/>
      <c r="K195" s="2919" t="s">
        <v>222</v>
      </c>
      <c r="L195" s="3045"/>
      <c r="M195" s="3045"/>
      <c r="N195" s="3046"/>
      <c r="O195" s="2919" t="s">
        <v>222</v>
      </c>
      <c r="P195" s="3045"/>
      <c r="Q195" s="3045"/>
      <c r="R195" s="3046"/>
      <c r="S195" s="2919" t="s">
        <v>222</v>
      </c>
      <c r="T195" s="3045"/>
      <c r="U195" s="3045"/>
      <c r="V195" s="3046"/>
      <c r="W195" s="2919" t="s">
        <v>222</v>
      </c>
      <c r="X195" s="3045"/>
      <c r="Y195" s="3045"/>
      <c r="Z195" s="3046"/>
      <c r="AA195" s="3045" t="s">
        <v>222</v>
      </c>
      <c r="AB195" s="3045"/>
      <c r="AC195" s="3045"/>
      <c r="AD195" s="2920"/>
      <c r="AE195" s="3049">
        <v>0</v>
      </c>
      <c r="AF195" s="3045"/>
      <c r="AG195" s="3045"/>
      <c r="AH195" s="2920"/>
      <c r="AI195" s="3050"/>
    </row>
    <row r="196" spans="1:35" ht="22.35" customHeight="1" x14ac:dyDescent="0.2">
      <c r="A196" s="108"/>
      <c r="B196" s="3043" t="s">
        <v>549</v>
      </c>
      <c r="C196" s="2919" t="s">
        <v>254</v>
      </c>
      <c r="D196" s="3045"/>
      <c r="E196" s="3045"/>
      <c r="F196" s="3046"/>
      <c r="G196" s="2919" t="s">
        <v>254</v>
      </c>
      <c r="H196" s="3045"/>
      <c r="I196" s="3045"/>
      <c r="J196" s="3046"/>
      <c r="K196" s="2919" t="s">
        <v>254</v>
      </c>
      <c r="L196" s="3045"/>
      <c r="M196" s="3045"/>
      <c r="N196" s="3046"/>
      <c r="O196" s="2919" t="s">
        <v>254</v>
      </c>
      <c r="P196" s="3045"/>
      <c r="Q196" s="3045"/>
      <c r="R196" s="3046"/>
      <c r="S196" s="2919" t="s">
        <v>254</v>
      </c>
      <c r="T196" s="3045"/>
      <c r="U196" s="3045"/>
      <c r="V196" s="3046"/>
      <c r="W196" s="2919" t="s">
        <v>588</v>
      </c>
      <c r="X196" s="3052"/>
      <c r="Y196" s="3052"/>
      <c r="Z196" s="3053"/>
      <c r="AA196" s="2919" t="s">
        <v>588</v>
      </c>
      <c r="AB196" s="3052"/>
      <c r="AC196" s="3052"/>
      <c r="AD196" s="2922"/>
      <c r="AE196" s="3049">
        <v>68</v>
      </c>
      <c r="AF196" s="3045"/>
      <c r="AG196" s="3045"/>
      <c r="AH196" s="2920"/>
      <c r="AI196" s="3050"/>
    </row>
    <row r="197" spans="1:35" ht="22.35" customHeight="1" thickBot="1" x14ac:dyDescent="0.25">
      <c r="A197" s="108"/>
      <c r="B197" s="3043"/>
      <c r="C197" s="3076" t="s">
        <v>222</v>
      </c>
      <c r="D197" s="3077"/>
      <c r="E197" s="3077"/>
      <c r="F197" s="3078"/>
      <c r="G197" s="3076" t="s">
        <v>222</v>
      </c>
      <c r="H197" s="3077"/>
      <c r="I197" s="3077"/>
      <c r="J197" s="3078"/>
      <c r="K197" s="3076" t="s">
        <v>222</v>
      </c>
      <c r="L197" s="3077"/>
      <c r="M197" s="3077"/>
      <c r="N197" s="3078"/>
      <c r="O197" s="3076" t="s">
        <v>222</v>
      </c>
      <c r="P197" s="3077"/>
      <c r="Q197" s="3077"/>
      <c r="R197" s="3078"/>
      <c r="S197" s="3076" t="s">
        <v>222</v>
      </c>
      <c r="T197" s="3077"/>
      <c r="U197" s="3077"/>
      <c r="V197" s="3064"/>
      <c r="W197" s="3076" t="s">
        <v>222</v>
      </c>
      <c r="X197" s="3064"/>
      <c r="Y197" s="3077"/>
      <c r="Z197" s="3078"/>
      <c r="AA197" s="3076" t="s">
        <v>222</v>
      </c>
      <c r="AB197" s="3064"/>
      <c r="AC197" s="3077"/>
      <c r="AD197" s="3078"/>
      <c r="AE197" s="3079" t="s">
        <v>260</v>
      </c>
      <c r="AF197" s="3077"/>
      <c r="AG197" s="3077"/>
      <c r="AH197" s="3064"/>
      <c r="AI197" s="3065"/>
    </row>
    <row r="198" spans="1:35" ht="22.35" customHeight="1" x14ac:dyDescent="0.2">
      <c r="A198" s="68"/>
      <c r="B198" s="108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</row>
    <row r="199" spans="1:35" ht="22.35" customHeight="1" thickBot="1" x14ac:dyDescent="0.25">
      <c r="A199" s="3033"/>
      <c r="B199" s="2875" t="s">
        <v>29</v>
      </c>
      <c r="C199" s="2825">
        <v>1</v>
      </c>
      <c r="D199" s="2825">
        <v>2</v>
      </c>
      <c r="E199" s="2968">
        <v>3</v>
      </c>
      <c r="F199" s="2968">
        <v>4</v>
      </c>
      <c r="G199" s="2825">
        <v>5</v>
      </c>
      <c r="H199" s="2825">
        <v>6</v>
      </c>
      <c r="I199" s="2825">
        <v>7</v>
      </c>
      <c r="J199" s="2825">
        <v>8</v>
      </c>
      <c r="K199" s="2825">
        <v>9</v>
      </c>
      <c r="L199" s="2968">
        <v>10</v>
      </c>
      <c r="M199" s="2968">
        <v>11</v>
      </c>
      <c r="N199" s="2825">
        <v>12</v>
      </c>
      <c r="O199" s="2825">
        <v>13</v>
      </c>
      <c r="P199" s="2825">
        <v>14</v>
      </c>
      <c r="Q199" s="2825">
        <v>15</v>
      </c>
      <c r="R199" s="2825">
        <v>16</v>
      </c>
      <c r="S199" s="2968">
        <v>17</v>
      </c>
      <c r="T199" s="2968">
        <v>18</v>
      </c>
      <c r="U199" s="2825">
        <v>19</v>
      </c>
      <c r="V199" s="2825">
        <v>20</v>
      </c>
      <c r="W199" s="2825">
        <v>21</v>
      </c>
      <c r="X199" s="2825">
        <v>22</v>
      </c>
      <c r="Y199" s="2825">
        <v>23</v>
      </c>
      <c r="Z199" s="2968">
        <v>24</v>
      </c>
      <c r="AA199" s="2968">
        <v>25</v>
      </c>
      <c r="AB199" s="2825">
        <v>26</v>
      </c>
      <c r="AC199" s="2825">
        <v>27</v>
      </c>
      <c r="AD199" s="2825">
        <v>28</v>
      </c>
      <c r="AE199" s="2825">
        <v>29</v>
      </c>
      <c r="AF199" s="2825"/>
      <c r="AG199" s="2969"/>
      <c r="AH199" s="111"/>
      <c r="AI199" s="112"/>
    </row>
    <row r="200" spans="1:35" ht="22.35" customHeight="1" x14ac:dyDescent="0.2">
      <c r="A200" s="3353">
        <v>1</v>
      </c>
      <c r="B200" s="3354" t="s">
        <v>0</v>
      </c>
      <c r="C200" s="3260">
        <v>23</v>
      </c>
      <c r="D200" s="3260">
        <v>23</v>
      </c>
      <c r="E200" s="3260">
        <v>23</v>
      </c>
      <c r="F200" s="3260">
        <v>23</v>
      </c>
      <c r="G200" s="3266" t="s">
        <v>36</v>
      </c>
      <c r="H200" s="3260" t="s">
        <v>36</v>
      </c>
      <c r="I200" s="3214" t="s">
        <v>36</v>
      </c>
      <c r="J200" s="3266" t="s">
        <v>36</v>
      </c>
      <c r="K200" s="3260" t="s">
        <v>36</v>
      </c>
      <c r="L200" s="3214"/>
      <c r="M200" s="3266"/>
      <c r="N200" s="3266">
        <v>21</v>
      </c>
      <c r="O200" s="3260">
        <v>21</v>
      </c>
      <c r="P200" s="3260">
        <v>21</v>
      </c>
      <c r="Q200" s="3260">
        <v>21</v>
      </c>
      <c r="R200" s="3260">
        <v>21</v>
      </c>
      <c r="S200" s="3260">
        <v>21</v>
      </c>
      <c r="T200" s="3260">
        <v>21</v>
      </c>
      <c r="U200" s="3260" t="s">
        <v>36</v>
      </c>
      <c r="V200" s="3260" t="s">
        <v>36</v>
      </c>
      <c r="W200" s="3214" t="s">
        <v>36</v>
      </c>
      <c r="X200" s="3260" t="s">
        <v>36</v>
      </c>
      <c r="Y200" s="3260" t="s">
        <v>36</v>
      </c>
      <c r="Z200" s="3214"/>
      <c r="AA200" s="3260"/>
      <c r="AB200" s="3260">
        <v>22</v>
      </c>
      <c r="AC200" s="3260">
        <v>22</v>
      </c>
      <c r="AD200" s="3260">
        <v>22</v>
      </c>
      <c r="AE200" s="3260">
        <v>22</v>
      </c>
      <c r="AF200" s="3260"/>
      <c r="AG200" s="3262"/>
      <c r="AH200" s="67"/>
      <c r="AI200" s="67"/>
    </row>
    <row r="201" spans="1:35" ht="22.35" customHeight="1" x14ac:dyDescent="0.2">
      <c r="A201" s="3082">
        <v>2</v>
      </c>
      <c r="B201" s="3211" t="s">
        <v>262</v>
      </c>
      <c r="C201" s="789">
        <v>21</v>
      </c>
      <c r="D201" s="789">
        <v>21</v>
      </c>
      <c r="E201" s="789">
        <v>21</v>
      </c>
      <c r="F201" s="789">
        <v>21</v>
      </c>
      <c r="G201" s="789" t="s">
        <v>36</v>
      </c>
      <c r="H201" s="789" t="s">
        <v>36</v>
      </c>
      <c r="I201" s="3218" t="s">
        <v>36</v>
      </c>
      <c r="J201" s="789" t="s">
        <v>36</v>
      </c>
      <c r="K201" s="789" t="s">
        <v>36</v>
      </c>
      <c r="L201" s="3218"/>
      <c r="M201" s="3217"/>
      <c r="N201" s="3213">
        <v>22</v>
      </c>
      <c r="O201" s="3213">
        <v>22</v>
      </c>
      <c r="P201" s="3213">
        <v>22</v>
      </c>
      <c r="Q201" s="3213">
        <v>22</v>
      </c>
      <c r="R201" s="3213">
        <v>22</v>
      </c>
      <c r="S201" s="3213">
        <v>22</v>
      </c>
      <c r="T201" s="3213">
        <v>22</v>
      </c>
      <c r="U201" s="3217" t="s">
        <v>36</v>
      </c>
      <c r="V201" s="3217" t="s">
        <v>36</v>
      </c>
      <c r="W201" s="3218" t="s">
        <v>36</v>
      </c>
      <c r="X201" s="789" t="s">
        <v>36</v>
      </c>
      <c r="Y201" s="789" t="s">
        <v>36</v>
      </c>
      <c r="Z201" s="3218"/>
      <c r="AA201" s="3217"/>
      <c r="AB201" s="3217">
        <v>23</v>
      </c>
      <c r="AC201" s="3217">
        <v>23</v>
      </c>
      <c r="AD201" s="3217">
        <v>23</v>
      </c>
      <c r="AE201" s="3217">
        <v>23</v>
      </c>
      <c r="AF201" s="3217"/>
      <c r="AG201" s="975"/>
      <c r="AH201" s="67"/>
      <c r="AI201" s="67"/>
    </row>
    <row r="202" spans="1:35" ht="22.35" customHeight="1" x14ac:dyDescent="0.2">
      <c r="A202" s="3082">
        <v>3</v>
      </c>
      <c r="B202" s="3211" t="s">
        <v>263</v>
      </c>
      <c r="C202" s="789">
        <v>22</v>
      </c>
      <c r="D202" s="789">
        <v>22</v>
      </c>
      <c r="E202" s="789">
        <v>22</v>
      </c>
      <c r="F202" s="789">
        <v>22</v>
      </c>
      <c r="G202" s="3217" t="s">
        <v>36</v>
      </c>
      <c r="H202" s="3217" t="s">
        <v>36</v>
      </c>
      <c r="I202" s="798" t="s">
        <v>36</v>
      </c>
      <c r="J202" s="798" t="s">
        <v>36</v>
      </c>
      <c r="K202" s="798" t="s">
        <v>36</v>
      </c>
      <c r="L202" s="798"/>
      <c r="M202" s="798"/>
      <c r="N202" s="798">
        <v>23</v>
      </c>
      <c r="O202" s="798">
        <v>23</v>
      </c>
      <c r="P202" s="789">
        <v>23</v>
      </c>
      <c r="Q202" s="789">
        <v>23</v>
      </c>
      <c r="R202" s="3355">
        <v>23</v>
      </c>
      <c r="S202" s="3356">
        <v>23</v>
      </c>
      <c r="T202" s="3089">
        <v>23</v>
      </c>
      <c r="U202" s="3217" t="s">
        <v>36</v>
      </c>
      <c r="V202" s="3217" t="s">
        <v>36</v>
      </c>
      <c r="W202" s="3218" t="s">
        <v>36</v>
      </c>
      <c r="X202" s="789" t="s">
        <v>36</v>
      </c>
      <c r="Y202" s="789" t="s">
        <v>36</v>
      </c>
      <c r="Z202" s="3218"/>
      <c r="AA202" s="789"/>
      <c r="AB202" s="789">
        <v>21</v>
      </c>
      <c r="AC202" s="789">
        <v>21</v>
      </c>
      <c r="AD202" s="789">
        <v>21</v>
      </c>
      <c r="AE202" s="789">
        <v>21</v>
      </c>
      <c r="AF202" s="789"/>
      <c r="AG202" s="975"/>
      <c r="AH202" s="67"/>
      <c r="AI202" s="67"/>
    </row>
    <row r="203" spans="1:35" ht="22.35" customHeight="1" x14ac:dyDescent="0.2">
      <c r="A203" s="3082">
        <v>4</v>
      </c>
      <c r="B203" s="3357" t="s">
        <v>424</v>
      </c>
      <c r="C203" s="789" t="s">
        <v>36</v>
      </c>
      <c r="D203" s="789" t="s">
        <v>36</v>
      </c>
      <c r="E203" s="3218"/>
      <c r="F203" s="789"/>
      <c r="G203" s="789">
        <v>23</v>
      </c>
      <c r="H203" s="789">
        <v>23</v>
      </c>
      <c r="I203" s="789">
        <v>23</v>
      </c>
      <c r="J203" s="789">
        <v>23</v>
      </c>
      <c r="K203" s="789">
        <v>23</v>
      </c>
      <c r="L203" s="789">
        <v>23</v>
      </c>
      <c r="M203" s="789">
        <v>23</v>
      </c>
      <c r="N203" s="789" t="s">
        <v>36</v>
      </c>
      <c r="O203" s="798" t="s">
        <v>36</v>
      </c>
      <c r="P203" s="798" t="s">
        <v>36</v>
      </c>
      <c r="Q203" s="798" t="s">
        <v>36</v>
      </c>
      <c r="R203" s="798" t="s">
        <v>36</v>
      </c>
      <c r="S203" s="798"/>
      <c r="T203" s="798"/>
      <c r="U203" s="798">
        <v>21</v>
      </c>
      <c r="V203" s="798">
        <v>21</v>
      </c>
      <c r="W203" s="789">
        <v>21</v>
      </c>
      <c r="X203" s="789">
        <v>21</v>
      </c>
      <c r="Y203" s="789">
        <v>21</v>
      </c>
      <c r="Z203" s="789">
        <v>21</v>
      </c>
      <c r="AA203" s="789">
        <v>21</v>
      </c>
      <c r="AB203" s="789" t="s">
        <v>36</v>
      </c>
      <c r="AC203" s="789" t="s">
        <v>36</v>
      </c>
      <c r="AD203" s="3218" t="s">
        <v>36</v>
      </c>
      <c r="AE203" s="789" t="s">
        <v>36</v>
      </c>
      <c r="AF203" s="789"/>
      <c r="AG203" s="3236"/>
      <c r="AH203" s="67"/>
      <c r="AI203" s="67"/>
    </row>
    <row r="204" spans="1:35" ht="22.35" customHeight="1" x14ac:dyDescent="0.2">
      <c r="A204" s="3082">
        <v>5</v>
      </c>
      <c r="B204" s="2976" t="s">
        <v>174</v>
      </c>
      <c r="C204" s="789" t="s">
        <v>36</v>
      </c>
      <c r="D204" s="789" t="s">
        <v>36</v>
      </c>
      <c r="E204" s="3218"/>
      <c r="F204" s="3217"/>
      <c r="G204" s="789">
        <v>21</v>
      </c>
      <c r="H204" s="789">
        <v>21</v>
      </c>
      <c r="I204" s="789">
        <v>21</v>
      </c>
      <c r="J204" s="789">
        <v>21</v>
      </c>
      <c r="K204" s="789">
        <v>21</v>
      </c>
      <c r="L204" s="789">
        <v>21</v>
      </c>
      <c r="M204" s="789">
        <v>21</v>
      </c>
      <c r="N204" s="3089" t="s">
        <v>36</v>
      </c>
      <c r="O204" s="3089" t="s">
        <v>36</v>
      </c>
      <c r="P204" s="3089" t="s">
        <v>36</v>
      </c>
      <c r="Q204" s="789" t="s">
        <v>36</v>
      </c>
      <c r="R204" s="789" t="s">
        <v>36</v>
      </c>
      <c r="S204" s="3218"/>
      <c r="T204" s="789"/>
      <c r="U204" s="789">
        <v>22</v>
      </c>
      <c r="V204" s="789">
        <v>22</v>
      </c>
      <c r="W204" s="789">
        <v>22</v>
      </c>
      <c r="X204" s="789">
        <v>22</v>
      </c>
      <c r="Y204" s="789">
        <v>22</v>
      </c>
      <c r="Z204" s="789">
        <v>22</v>
      </c>
      <c r="AA204" s="789">
        <v>22</v>
      </c>
      <c r="AB204" s="789" t="s">
        <v>36</v>
      </c>
      <c r="AC204" s="3217" t="s">
        <v>36</v>
      </c>
      <c r="AD204" s="3217" t="s">
        <v>36</v>
      </c>
      <c r="AE204" s="3217" t="s">
        <v>36</v>
      </c>
      <c r="AF204" s="789"/>
      <c r="AG204" s="3236"/>
      <c r="AH204" s="67"/>
      <c r="AI204" s="67"/>
    </row>
    <row r="205" spans="1:35" ht="22.35" customHeight="1" thickBot="1" x14ac:dyDescent="0.25">
      <c r="A205" s="3088">
        <v>6</v>
      </c>
      <c r="B205" s="3216" t="s">
        <v>134</v>
      </c>
      <c r="C205" s="3358" t="s">
        <v>36</v>
      </c>
      <c r="D205" s="3358" t="s">
        <v>36</v>
      </c>
      <c r="E205" s="3359"/>
      <c r="F205" s="3358"/>
      <c r="G205" s="3358">
        <v>22</v>
      </c>
      <c r="H205" s="2837">
        <v>22</v>
      </c>
      <c r="I205" s="2837">
        <v>22</v>
      </c>
      <c r="J205" s="2837">
        <v>22</v>
      </c>
      <c r="K205" s="2837">
        <v>22</v>
      </c>
      <c r="L205" s="346" t="s">
        <v>571</v>
      </c>
      <c r="M205" s="493" t="s">
        <v>571</v>
      </c>
      <c r="N205" s="3090" t="s">
        <v>36</v>
      </c>
      <c r="O205" s="3090" t="s">
        <v>36</v>
      </c>
      <c r="P205" s="3090" t="s">
        <v>36</v>
      </c>
      <c r="Q205" s="3090" t="s">
        <v>36</v>
      </c>
      <c r="R205" s="3090" t="s">
        <v>36</v>
      </c>
      <c r="S205" s="3090"/>
      <c r="T205" s="3090"/>
      <c r="U205" s="3358">
        <v>23</v>
      </c>
      <c r="V205" s="3358">
        <v>23</v>
      </c>
      <c r="W205" s="3358">
        <v>23</v>
      </c>
      <c r="X205" s="3358">
        <v>23</v>
      </c>
      <c r="Y205" s="3358">
        <v>23</v>
      </c>
      <c r="Z205" s="3358">
        <v>23</v>
      </c>
      <c r="AA205" s="3358">
        <v>23</v>
      </c>
      <c r="AB205" s="3360" t="s">
        <v>36</v>
      </c>
      <c r="AC205" s="3360" t="s">
        <v>36</v>
      </c>
      <c r="AD205" s="3359" t="s">
        <v>36</v>
      </c>
      <c r="AE205" s="3358" t="s">
        <v>36</v>
      </c>
      <c r="AF205" s="3358"/>
      <c r="AG205" s="3092"/>
      <c r="AH205" s="67"/>
      <c r="AI205" s="67"/>
    </row>
    <row r="206" spans="1:35" ht="22.35" customHeight="1" x14ac:dyDescent="0.2">
      <c r="A206" s="130"/>
      <c r="B206" s="128"/>
      <c r="C206" s="129"/>
      <c r="D206" s="129"/>
      <c r="E206" s="141"/>
      <c r="F206" s="129"/>
      <c r="G206" s="129"/>
      <c r="H206" s="146"/>
      <c r="I206" s="146"/>
      <c r="J206" s="146"/>
      <c r="K206" s="146"/>
      <c r="L206" s="146"/>
      <c r="M206" s="146"/>
      <c r="N206" s="126"/>
      <c r="O206" s="126"/>
      <c r="P206" s="141"/>
      <c r="Q206" s="129"/>
      <c r="R206" s="129"/>
      <c r="S206" s="141"/>
      <c r="T206" s="129"/>
      <c r="U206" s="129"/>
      <c r="V206" s="129"/>
      <c r="W206" s="129"/>
      <c r="X206" s="129"/>
      <c r="Y206" s="129"/>
      <c r="Z206" s="129"/>
      <c r="AA206" s="129"/>
      <c r="AB206" s="126"/>
      <c r="AC206" s="126"/>
      <c r="AD206" s="141"/>
      <c r="AE206" s="129"/>
      <c r="AF206" s="129"/>
      <c r="AG206" s="141"/>
      <c r="AH206" s="67"/>
      <c r="AI206" s="67"/>
    </row>
    <row r="207" spans="1:35" ht="22.35" customHeight="1" x14ac:dyDescent="0.2">
      <c r="A207" s="69"/>
      <c r="B207" s="70"/>
      <c r="C207" s="121"/>
      <c r="D207" s="121"/>
      <c r="E207" s="107"/>
      <c r="F207" s="121"/>
      <c r="G207" s="121"/>
      <c r="H207" s="121"/>
      <c r="I207" s="121"/>
      <c r="J207" s="121"/>
      <c r="K207" s="121"/>
      <c r="L207" s="121"/>
      <c r="M207" s="121"/>
      <c r="N207" s="121"/>
      <c r="O207" s="121"/>
      <c r="P207" s="107"/>
      <c r="Q207" s="121"/>
      <c r="R207" s="121"/>
      <c r="S207" s="107"/>
      <c r="T207" s="121"/>
      <c r="U207" s="121"/>
      <c r="V207" s="121"/>
      <c r="W207" s="121"/>
      <c r="X207" s="121"/>
      <c r="Y207" s="121"/>
      <c r="Z207" s="121"/>
      <c r="AA207" s="121"/>
      <c r="AB207" s="121"/>
      <c r="AC207" s="122"/>
      <c r="AD207" s="122"/>
      <c r="AE207" s="122"/>
      <c r="AF207" s="121"/>
      <c r="AG207" s="107"/>
      <c r="AH207" s="67"/>
      <c r="AI207" s="67"/>
    </row>
    <row r="208" spans="1:35" ht="22.35" customHeight="1" thickBot="1" x14ac:dyDescent="0.25">
      <c r="A208" s="104" t="s">
        <v>266</v>
      </c>
      <c r="D208" s="48"/>
      <c r="E208" s="48"/>
      <c r="F208" s="48"/>
      <c r="G208" s="65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</row>
    <row r="209" spans="1:35" ht="22.35" customHeight="1" x14ac:dyDescent="0.2">
      <c r="A209" s="1"/>
      <c r="B209" s="3308" t="s">
        <v>235</v>
      </c>
      <c r="C209" s="3304"/>
      <c r="D209" s="3332" t="s">
        <v>97</v>
      </c>
      <c r="E209" s="3179"/>
      <c r="F209" s="3297"/>
      <c r="G209" s="3304"/>
      <c r="H209" s="3332" t="s">
        <v>98</v>
      </c>
      <c r="I209" s="3179"/>
      <c r="J209" s="3297"/>
      <c r="K209" s="3304"/>
      <c r="L209" s="3332" t="s">
        <v>99</v>
      </c>
      <c r="M209" s="3179"/>
      <c r="N209" s="3297"/>
      <c r="O209" s="3304"/>
      <c r="P209" s="3332" t="s">
        <v>100</v>
      </c>
      <c r="Q209" s="3179"/>
      <c r="R209" s="3297"/>
      <c r="S209" s="3304"/>
      <c r="T209" s="3332" t="s">
        <v>101</v>
      </c>
      <c r="U209" s="3179"/>
      <c r="V209" s="3297"/>
      <c r="W209" s="3304"/>
      <c r="X209" s="3332" t="s">
        <v>102</v>
      </c>
      <c r="Y209" s="3179"/>
      <c r="Z209" s="3297"/>
      <c r="AA209" s="3304"/>
      <c r="AB209" s="3332" t="s">
        <v>103</v>
      </c>
      <c r="AC209" s="3179"/>
      <c r="AD209" s="3179"/>
      <c r="AE209" s="3335" t="s">
        <v>104</v>
      </c>
      <c r="AF209" s="3179"/>
      <c r="AG209" s="3179"/>
      <c r="AH209" s="3179"/>
      <c r="AI209" s="3180"/>
    </row>
    <row r="210" spans="1:35" ht="22.35" customHeight="1" x14ac:dyDescent="0.2">
      <c r="A210" s="1"/>
      <c r="B210" s="3043" t="s">
        <v>210</v>
      </c>
      <c r="C210" s="2919" t="s">
        <v>236</v>
      </c>
      <c r="D210" s="2775"/>
      <c r="E210" s="2775"/>
      <c r="F210" s="3046"/>
      <c r="G210" s="2919" t="s">
        <v>236</v>
      </c>
      <c r="H210" s="2775"/>
      <c r="I210" s="2775"/>
      <c r="J210" s="3046"/>
      <c r="K210" s="2919" t="s">
        <v>236</v>
      </c>
      <c r="L210" s="2775"/>
      <c r="M210" s="2775"/>
      <c r="N210" s="3046"/>
      <c r="O210" s="2919" t="s">
        <v>267</v>
      </c>
      <c r="P210" s="2775"/>
      <c r="Q210" s="2775"/>
      <c r="R210" s="3046"/>
      <c r="S210" s="2919" t="s">
        <v>222</v>
      </c>
      <c r="T210" s="2775"/>
      <c r="U210" s="2775"/>
      <c r="V210" s="3046"/>
      <c r="W210" s="3093"/>
      <c r="X210" s="3094"/>
      <c r="Y210" s="3094"/>
      <c r="Z210" s="3048"/>
      <c r="AA210" s="3044"/>
      <c r="AB210" s="2775"/>
      <c r="AC210" s="2775"/>
      <c r="AD210" s="2920"/>
      <c r="AE210" s="3049">
        <v>27</v>
      </c>
      <c r="AF210" s="2775"/>
      <c r="AG210" s="2775"/>
      <c r="AH210" s="2920"/>
      <c r="AI210" s="2998"/>
    </row>
    <row r="211" spans="1:35" ht="22.35" customHeight="1" x14ac:dyDescent="0.2">
      <c r="A211" s="1"/>
      <c r="B211" s="3043" t="s">
        <v>214</v>
      </c>
      <c r="C211" s="2919" t="s">
        <v>268</v>
      </c>
      <c r="D211" s="2775"/>
      <c r="E211" s="2775"/>
      <c r="F211" s="3046"/>
      <c r="G211" s="2919" t="s">
        <v>268</v>
      </c>
      <c r="H211" s="2775"/>
      <c r="I211" s="2775"/>
      <c r="J211" s="3046"/>
      <c r="K211" s="2919" t="s">
        <v>268</v>
      </c>
      <c r="L211" s="2775"/>
      <c r="M211" s="2775"/>
      <c r="N211" s="3046"/>
      <c r="O211" s="2919" t="s">
        <v>268</v>
      </c>
      <c r="P211" s="2775"/>
      <c r="Q211" s="2775"/>
      <c r="R211" s="3046"/>
      <c r="S211" s="2919" t="s">
        <v>236</v>
      </c>
      <c r="T211" s="2775"/>
      <c r="U211" s="2775"/>
      <c r="V211" s="3046"/>
      <c r="W211" s="2919"/>
      <c r="X211" s="2775"/>
      <c r="Y211" s="2775"/>
      <c r="Z211" s="3046"/>
      <c r="AA211" s="2775"/>
      <c r="AB211" s="2775"/>
      <c r="AC211" s="2775"/>
      <c r="AD211" s="2920"/>
      <c r="AE211" s="3049">
        <v>39</v>
      </c>
      <c r="AF211" s="2775"/>
      <c r="AG211" s="2775"/>
      <c r="AH211" s="2920"/>
      <c r="AI211" s="2998"/>
    </row>
    <row r="212" spans="1:35" ht="22.35" customHeight="1" x14ac:dyDescent="0.2">
      <c r="A212" s="1"/>
      <c r="B212" s="3043" t="s">
        <v>221</v>
      </c>
      <c r="C212" s="2919" t="s">
        <v>268</v>
      </c>
      <c r="D212" s="2775"/>
      <c r="E212" s="2775"/>
      <c r="F212" s="3046"/>
      <c r="G212" s="2919" t="s">
        <v>268</v>
      </c>
      <c r="H212" s="2775"/>
      <c r="I212" s="2775"/>
      <c r="J212" s="3046"/>
      <c r="K212" s="2919" t="s">
        <v>268</v>
      </c>
      <c r="L212" s="2775"/>
      <c r="M212" s="2775"/>
      <c r="N212" s="3046"/>
      <c r="O212" s="2919" t="s">
        <v>268</v>
      </c>
      <c r="P212" s="2775"/>
      <c r="Q212" s="2775"/>
      <c r="R212" s="3046"/>
      <c r="S212" s="2919" t="s">
        <v>268</v>
      </c>
      <c r="T212" s="2775"/>
      <c r="U212" s="2775"/>
      <c r="V212" s="3046"/>
      <c r="W212" s="2921" t="s">
        <v>269</v>
      </c>
      <c r="X212" s="2853"/>
      <c r="Y212" s="2853"/>
      <c r="Z212" s="3053"/>
      <c r="AA212" s="3051"/>
      <c r="AB212" s="2853"/>
      <c r="AC212" s="2853"/>
      <c r="AD212" s="2922"/>
      <c r="AE212" s="3049">
        <v>45</v>
      </c>
      <c r="AF212" s="2775"/>
      <c r="AG212" s="2775"/>
      <c r="AH212" s="2920"/>
      <c r="AI212" s="2998"/>
    </row>
    <row r="213" spans="1:35" ht="22.35" customHeight="1" thickBot="1" x14ac:dyDescent="0.25">
      <c r="A213" s="1"/>
      <c r="B213" s="148" t="s">
        <v>223</v>
      </c>
      <c r="C213" s="3076"/>
      <c r="D213" s="2866"/>
      <c r="E213" s="2866"/>
      <c r="F213" s="3078"/>
      <c r="G213" s="3076"/>
      <c r="H213" s="2866"/>
      <c r="I213" s="2866"/>
      <c r="J213" s="3078"/>
      <c r="K213" s="3076"/>
      <c r="L213" s="2866"/>
      <c r="M213" s="2866"/>
      <c r="N213" s="3078"/>
      <c r="O213" s="3076"/>
      <c r="P213" s="2866"/>
      <c r="Q213" s="2866"/>
      <c r="R213" s="3078"/>
      <c r="S213" s="3076"/>
      <c r="T213" s="2866"/>
      <c r="U213" s="2866"/>
      <c r="V213" s="3064"/>
      <c r="W213" s="3076"/>
      <c r="X213" s="3064"/>
      <c r="Y213" s="2866"/>
      <c r="Z213" s="3078"/>
      <c r="AA213" s="3076"/>
      <c r="AB213" s="3064"/>
      <c r="AC213" s="2866"/>
      <c r="AD213" s="3078"/>
      <c r="AE213" s="3095"/>
      <c r="AF213" s="2866"/>
      <c r="AG213" s="2866"/>
      <c r="AH213" s="3064"/>
      <c r="AI213" s="2873"/>
    </row>
    <row r="214" spans="1:35" ht="22.35" customHeight="1" x14ac:dyDescent="0.2">
      <c r="A214" s="68"/>
      <c r="B214" s="1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</row>
    <row r="215" spans="1:35" ht="22.35" customHeight="1" thickBot="1" x14ac:dyDescent="0.25">
      <c r="A215" s="3033"/>
      <c r="B215" s="2875" t="s">
        <v>29</v>
      </c>
      <c r="C215" s="2877">
        <v>1</v>
      </c>
      <c r="D215" s="2877">
        <v>2</v>
      </c>
      <c r="E215" s="2876">
        <v>3</v>
      </c>
      <c r="F215" s="2876">
        <v>4</v>
      </c>
      <c r="G215" s="2877">
        <v>5</v>
      </c>
      <c r="H215" s="2877">
        <v>6</v>
      </c>
      <c r="I215" s="2877">
        <v>7</v>
      </c>
      <c r="J215" s="2877">
        <v>8</v>
      </c>
      <c r="K215" s="2877">
        <v>9</v>
      </c>
      <c r="L215" s="2876">
        <v>10</v>
      </c>
      <c r="M215" s="2876">
        <v>11</v>
      </c>
      <c r="N215" s="2877">
        <v>12</v>
      </c>
      <c r="O215" s="2877">
        <v>13</v>
      </c>
      <c r="P215" s="2877">
        <v>14</v>
      </c>
      <c r="Q215" s="2877">
        <v>15</v>
      </c>
      <c r="R215" s="2877">
        <v>16</v>
      </c>
      <c r="S215" s="2876">
        <v>17</v>
      </c>
      <c r="T215" s="2876">
        <v>18</v>
      </c>
      <c r="U215" s="2877">
        <v>19</v>
      </c>
      <c r="V215" s="2877">
        <v>20</v>
      </c>
      <c r="W215" s="2877">
        <v>21</v>
      </c>
      <c r="X215" s="2877">
        <v>22</v>
      </c>
      <c r="Y215" s="2877">
        <v>23</v>
      </c>
      <c r="Z215" s="2876">
        <v>24</v>
      </c>
      <c r="AA215" s="2876">
        <v>25</v>
      </c>
      <c r="AB215" s="2877">
        <v>26</v>
      </c>
      <c r="AC215" s="2877">
        <v>27</v>
      </c>
      <c r="AD215" s="2877">
        <v>28</v>
      </c>
      <c r="AE215" s="2877">
        <v>29</v>
      </c>
      <c r="AF215" s="2877"/>
      <c r="AG215" s="2878"/>
      <c r="AH215" s="111"/>
      <c r="AI215" s="112"/>
    </row>
    <row r="216" spans="1:35" ht="22.35" customHeight="1" x14ac:dyDescent="0.2">
      <c r="A216" s="3305">
        <v>1</v>
      </c>
      <c r="B216" s="3361"/>
      <c r="C216" s="3146" t="s">
        <v>32</v>
      </c>
      <c r="D216" s="3146" t="s">
        <v>32</v>
      </c>
      <c r="E216" s="3146"/>
      <c r="F216" s="3146"/>
      <c r="G216" s="3146" t="s">
        <v>32</v>
      </c>
      <c r="H216" s="3148" t="s">
        <v>32</v>
      </c>
      <c r="I216" s="3146" t="s">
        <v>32</v>
      </c>
      <c r="J216" s="3148" t="s">
        <v>32</v>
      </c>
      <c r="K216" s="3148" t="s">
        <v>32</v>
      </c>
      <c r="L216" s="3148"/>
      <c r="M216" s="3146"/>
      <c r="N216" s="3146" t="s">
        <v>32</v>
      </c>
      <c r="O216" s="3146" t="s">
        <v>32</v>
      </c>
      <c r="P216" s="3146" t="s">
        <v>32</v>
      </c>
      <c r="Q216" s="3146" t="s">
        <v>32</v>
      </c>
      <c r="R216" s="3147" t="s">
        <v>32</v>
      </c>
      <c r="S216" s="3146"/>
      <c r="T216" s="3146"/>
      <c r="U216" s="3146" t="s">
        <v>32</v>
      </c>
      <c r="V216" s="3146" t="s">
        <v>32</v>
      </c>
      <c r="W216" s="3146" t="s">
        <v>32</v>
      </c>
      <c r="X216" s="3146" t="s">
        <v>32</v>
      </c>
      <c r="Y216" s="3146" t="s">
        <v>32</v>
      </c>
      <c r="Z216" s="3146"/>
      <c r="AA216" s="3146"/>
      <c r="AB216" s="3146" t="s">
        <v>32</v>
      </c>
      <c r="AC216" s="3148" t="s">
        <v>32</v>
      </c>
      <c r="AD216" s="3146" t="s">
        <v>32</v>
      </c>
      <c r="AE216" s="3148" t="s">
        <v>32</v>
      </c>
      <c r="AF216" s="3198"/>
      <c r="AG216" s="3149"/>
      <c r="AH216" s="133"/>
      <c r="AI216" s="117"/>
    </row>
    <row r="217" spans="1:35" ht="22.35" customHeight="1" x14ac:dyDescent="0.2">
      <c r="A217" s="3008">
        <v>2</v>
      </c>
      <c r="B217" s="3098" t="s">
        <v>271</v>
      </c>
      <c r="C217" s="2786" t="s">
        <v>54</v>
      </c>
      <c r="D217" s="2786" t="s">
        <v>54</v>
      </c>
      <c r="E217" s="2786" t="s">
        <v>54</v>
      </c>
      <c r="F217" s="2811"/>
      <c r="G217" s="2811" t="s">
        <v>272</v>
      </c>
      <c r="H217" s="2816" t="s">
        <v>272</v>
      </c>
      <c r="I217" s="2811" t="s">
        <v>272</v>
      </c>
      <c r="J217" s="2811" t="s">
        <v>272</v>
      </c>
      <c r="K217" s="2811" t="s">
        <v>36</v>
      </c>
      <c r="L217" s="2811"/>
      <c r="M217" s="2811"/>
      <c r="N217" s="3070" t="s">
        <v>273</v>
      </c>
      <c r="O217" s="3070" t="s">
        <v>273</v>
      </c>
      <c r="P217" s="3070" t="s">
        <v>273</v>
      </c>
      <c r="Q217" s="3070" t="s">
        <v>273</v>
      </c>
      <c r="R217" s="3070" t="s">
        <v>273</v>
      </c>
      <c r="S217" s="3070"/>
      <c r="T217" s="3070"/>
      <c r="U217" s="2811" t="s">
        <v>54</v>
      </c>
      <c r="V217" s="2811" t="s">
        <v>54</v>
      </c>
      <c r="W217" s="2811" t="s">
        <v>54</v>
      </c>
      <c r="X217" s="2811" t="s">
        <v>54</v>
      </c>
      <c r="Y217" s="2811" t="s">
        <v>54</v>
      </c>
      <c r="Z217" s="2811" t="s">
        <v>54</v>
      </c>
      <c r="AA217" s="2811"/>
      <c r="AB217" s="2811" t="s">
        <v>272</v>
      </c>
      <c r="AC217" s="2816" t="s">
        <v>272</v>
      </c>
      <c r="AD217" s="2811" t="s">
        <v>272</v>
      </c>
      <c r="AE217" s="2811" t="s">
        <v>272</v>
      </c>
      <c r="AF217" s="2811"/>
      <c r="AG217" s="2885"/>
      <c r="AH217" s="133"/>
      <c r="AI217" s="117"/>
    </row>
    <row r="218" spans="1:35" ht="22.35" customHeight="1" x14ac:dyDescent="0.2">
      <c r="A218" s="3008">
        <v>3</v>
      </c>
      <c r="B218" s="3100" t="s">
        <v>274</v>
      </c>
      <c r="C218" s="2811" t="s">
        <v>272</v>
      </c>
      <c r="D218" s="2811" t="s">
        <v>36</v>
      </c>
      <c r="E218" s="2811"/>
      <c r="F218" s="2811"/>
      <c r="G218" s="2811" t="s">
        <v>273</v>
      </c>
      <c r="H218" s="2811" t="s">
        <v>273</v>
      </c>
      <c r="I218" s="2811" t="s">
        <v>273</v>
      </c>
      <c r="J218" s="2811" t="s">
        <v>273</v>
      </c>
      <c r="K218" s="2811" t="s">
        <v>273</v>
      </c>
      <c r="L218" s="2811"/>
      <c r="M218" s="2811"/>
      <c r="N218" s="2811" t="s">
        <v>54</v>
      </c>
      <c r="O218" s="2811" t="s">
        <v>54</v>
      </c>
      <c r="P218" s="2811" t="s">
        <v>54</v>
      </c>
      <c r="Q218" s="2811" t="s">
        <v>54</v>
      </c>
      <c r="R218" s="2811" t="s">
        <v>54</v>
      </c>
      <c r="S218" s="2811" t="s">
        <v>54</v>
      </c>
      <c r="T218" s="2811"/>
      <c r="U218" s="2811" t="s">
        <v>272</v>
      </c>
      <c r="V218" s="2816" t="s">
        <v>272</v>
      </c>
      <c r="W218" s="2811" t="s">
        <v>272</v>
      </c>
      <c r="X218" s="2811" t="s">
        <v>272</v>
      </c>
      <c r="Y218" s="2811" t="s">
        <v>36</v>
      </c>
      <c r="Z218" s="2811"/>
      <c r="AA218" s="2811"/>
      <c r="AB218" s="2811" t="s">
        <v>273</v>
      </c>
      <c r="AC218" s="2811" t="s">
        <v>273</v>
      </c>
      <c r="AD218" s="2811" t="s">
        <v>273</v>
      </c>
      <c r="AE218" s="2811" t="s">
        <v>273</v>
      </c>
      <c r="AF218" s="2811"/>
      <c r="AG218" s="2885"/>
      <c r="AH218" s="133"/>
      <c r="AI218" s="117"/>
    </row>
    <row r="219" spans="1:35" ht="22.35" customHeight="1" x14ac:dyDescent="0.2">
      <c r="A219" s="3008">
        <v>4</v>
      </c>
      <c r="B219" s="3100"/>
      <c r="C219" s="2811"/>
      <c r="D219" s="2813"/>
      <c r="E219" s="2813"/>
      <c r="F219" s="2811"/>
      <c r="G219" s="2811"/>
      <c r="H219" s="2811"/>
      <c r="I219" s="2811"/>
      <c r="J219" s="2811"/>
      <c r="K219" s="2811"/>
      <c r="L219" s="2811"/>
      <c r="M219" s="2811"/>
      <c r="N219" s="2811"/>
      <c r="O219" s="2811"/>
      <c r="P219" s="2811"/>
      <c r="Q219" s="2811"/>
      <c r="R219" s="2811"/>
      <c r="S219" s="2811"/>
      <c r="T219" s="2811"/>
      <c r="U219" s="2811"/>
      <c r="V219" s="2811"/>
      <c r="W219" s="2811"/>
      <c r="X219" s="2811"/>
      <c r="Y219" s="2813"/>
      <c r="Z219" s="2813"/>
      <c r="AA219" s="2811"/>
      <c r="AB219" s="2811"/>
      <c r="AC219" s="2811"/>
      <c r="AD219" s="2811"/>
      <c r="AE219" s="2811"/>
      <c r="AF219" s="2813"/>
      <c r="AG219" s="3362"/>
      <c r="AH219" s="133"/>
      <c r="AI219" s="117"/>
    </row>
    <row r="220" spans="1:35" ht="22.35" customHeight="1" x14ac:dyDescent="0.2">
      <c r="A220" s="3008">
        <v>5</v>
      </c>
      <c r="B220" s="3100" t="s">
        <v>589</v>
      </c>
      <c r="C220" s="2813"/>
      <c r="D220" s="2811"/>
      <c r="E220" s="2811"/>
      <c r="F220" s="2811"/>
      <c r="G220" s="2811"/>
      <c r="H220" s="2811"/>
      <c r="I220" s="2811"/>
      <c r="J220" s="2811"/>
      <c r="K220" s="2811"/>
      <c r="L220" s="2811"/>
      <c r="M220" s="2811"/>
      <c r="N220" s="2811"/>
      <c r="O220" s="2811"/>
      <c r="P220" s="2811"/>
      <c r="Q220" s="2811"/>
      <c r="R220" s="2811"/>
      <c r="S220" s="2811"/>
      <c r="T220" s="2811"/>
      <c r="U220" s="2811"/>
      <c r="V220" s="2811"/>
      <c r="W220" s="2811"/>
      <c r="X220" s="2813"/>
      <c r="Y220" s="2811"/>
      <c r="Z220" s="2811"/>
      <c r="AA220" s="2811"/>
      <c r="AB220" s="2811"/>
      <c r="AC220" s="2811"/>
      <c r="AD220" s="2811"/>
      <c r="AE220" s="2811"/>
      <c r="AF220" s="2811"/>
      <c r="AG220" s="2885"/>
      <c r="AH220" s="133"/>
      <c r="AI220" s="117"/>
    </row>
    <row r="221" spans="1:35" ht="22.35" customHeight="1" x14ac:dyDescent="0.2">
      <c r="A221" s="3008">
        <v>6</v>
      </c>
      <c r="B221" s="2807" t="s">
        <v>278</v>
      </c>
      <c r="C221" s="3151" t="s">
        <v>32</v>
      </c>
      <c r="D221" s="2811" t="s">
        <v>32</v>
      </c>
      <c r="E221" s="2811"/>
      <c r="F221" s="2811"/>
      <c r="G221" s="2811"/>
      <c r="H221" s="2813" t="s">
        <v>32</v>
      </c>
      <c r="I221" s="2813" t="s">
        <v>32</v>
      </c>
      <c r="J221" s="2813" t="s">
        <v>32</v>
      </c>
      <c r="K221" s="2813" t="s">
        <v>32</v>
      </c>
      <c r="L221" s="2811"/>
      <c r="M221" s="2811"/>
      <c r="N221" s="2808" t="s">
        <v>32</v>
      </c>
      <c r="O221" s="2811" t="s">
        <v>32</v>
      </c>
      <c r="P221" s="2811" t="s">
        <v>32</v>
      </c>
      <c r="Q221" s="2811"/>
      <c r="R221" s="2811" t="s">
        <v>32</v>
      </c>
      <c r="S221" s="2808"/>
      <c r="T221" s="2811"/>
      <c r="U221" s="2811" t="s">
        <v>32</v>
      </c>
      <c r="V221" s="2811" t="s">
        <v>32</v>
      </c>
      <c r="W221" s="2811" t="s">
        <v>32</v>
      </c>
      <c r="X221" s="2811" t="s">
        <v>32</v>
      </c>
      <c r="Y221" s="2811" t="s">
        <v>32</v>
      </c>
      <c r="Z221" s="2811"/>
      <c r="AA221" s="2811"/>
      <c r="AB221" s="2811"/>
      <c r="AC221" s="2813" t="s">
        <v>32</v>
      </c>
      <c r="AD221" s="2813" t="s">
        <v>32</v>
      </c>
      <c r="AE221" s="3151" t="s">
        <v>32</v>
      </c>
      <c r="AF221" s="2816"/>
      <c r="AG221" s="3069"/>
      <c r="AH221" s="125"/>
      <c r="AI221" s="67"/>
    </row>
    <row r="222" spans="1:35" ht="22.35" customHeight="1" thickBot="1" x14ac:dyDescent="0.25">
      <c r="A222" s="3011"/>
      <c r="B222" s="2904"/>
      <c r="C222" s="2877"/>
      <c r="D222" s="2877"/>
      <c r="E222" s="2877"/>
      <c r="F222" s="2877"/>
      <c r="G222" s="2877"/>
      <c r="H222" s="2877"/>
      <c r="I222" s="2877"/>
      <c r="J222" s="2877"/>
      <c r="K222" s="2877"/>
      <c r="L222" s="2877"/>
      <c r="M222" s="2877"/>
      <c r="N222" s="2877"/>
      <c r="O222" s="2877"/>
      <c r="P222" s="2877"/>
      <c r="Q222" s="2877"/>
      <c r="R222" s="2877"/>
      <c r="S222" s="2877"/>
      <c r="T222" s="2877"/>
      <c r="U222" s="2877"/>
      <c r="V222" s="2877"/>
      <c r="W222" s="2877"/>
      <c r="X222" s="2877"/>
      <c r="Y222" s="2877"/>
      <c r="Z222" s="2877"/>
      <c r="AA222" s="2877"/>
      <c r="AB222" s="2877"/>
      <c r="AC222" s="2877"/>
      <c r="AD222" s="2877"/>
      <c r="AE222" s="2877"/>
      <c r="AF222" s="2877"/>
      <c r="AG222" s="2878"/>
      <c r="AH222" s="67"/>
      <c r="AI222" s="67"/>
    </row>
    <row r="223" spans="1:35" ht="22.35" customHeight="1" x14ac:dyDescent="0.2">
      <c r="A223" s="130"/>
      <c r="B223" s="128"/>
      <c r="C223" s="129"/>
      <c r="D223" s="129"/>
      <c r="E223" s="129"/>
      <c r="F223" s="129"/>
      <c r="G223" s="129"/>
      <c r="H223" s="129"/>
      <c r="I223" s="129"/>
      <c r="J223" s="129"/>
      <c r="K223" s="129"/>
      <c r="L223" s="129"/>
      <c r="M223" s="129"/>
      <c r="N223" s="129"/>
      <c r="O223" s="129"/>
      <c r="P223" s="129"/>
      <c r="Q223" s="129"/>
      <c r="R223" s="129"/>
      <c r="S223" s="129"/>
      <c r="T223" s="129"/>
      <c r="U223" s="129"/>
      <c r="V223" s="129"/>
      <c r="W223" s="129"/>
      <c r="X223" s="129"/>
      <c r="Y223" s="129"/>
      <c r="Z223" s="129"/>
      <c r="AA223" s="129"/>
      <c r="AB223" s="129"/>
      <c r="AC223" s="129"/>
      <c r="AD223" s="129"/>
      <c r="AE223" s="129"/>
      <c r="AF223" s="129"/>
      <c r="AG223" s="129"/>
      <c r="AH223" s="67"/>
      <c r="AI223" s="67"/>
    </row>
    <row r="224" spans="1:35" ht="22.35" customHeight="1" thickBot="1" x14ac:dyDescent="0.25">
      <c r="A224" s="98" t="s">
        <v>279</v>
      </c>
      <c r="B224" s="48"/>
      <c r="C224" s="66"/>
      <c r="D224" s="48"/>
      <c r="E224" s="48"/>
      <c r="F224" s="66"/>
      <c r="G224" s="48"/>
      <c r="H224" s="48"/>
      <c r="I224" s="66"/>
      <c r="J224" s="66"/>
      <c r="K224" s="48"/>
      <c r="L224" s="66"/>
      <c r="M224" s="48"/>
      <c r="N224" s="48"/>
      <c r="O224" s="66"/>
      <c r="P224" s="48"/>
      <c r="Q224" s="66"/>
      <c r="R224" s="66"/>
      <c r="S224" s="48"/>
      <c r="T224" s="48"/>
      <c r="U224" s="66"/>
      <c r="V224" s="48"/>
      <c r="W224" s="66"/>
      <c r="X224" s="66"/>
      <c r="Y224" s="48"/>
      <c r="Z224" s="48"/>
      <c r="AA224" s="48"/>
      <c r="AB224" s="48"/>
      <c r="AC224" s="48"/>
      <c r="AD224" s="48"/>
      <c r="AE224" s="66"/>
      <c r="AF224" s="48"/>
      <c r="AG224" s="48"/>
      <c r="AH224" s="67"/>
      <c r="AI224" s="67"/>
    </row>
    <row r="225" spans="1:35" ht="22.35" customHeight="1" x14ac:dyDescent="0.2">
      <c r="A225" s="69"/>
      <c r="B225" s="3102" t="s">
        <v>280</v>
      </c>
      <c r="C225" s="2702"/>
      <c r="D225" s="226" t="s">
        <v>97</v>
      </c>
      <c r="E225" s="227"/>
      <c r="F225" s="1413"/>
      <c r="G225" s="2703"/>
      <c r="H225" s="226" t="s">
        <v>98</v>
      </c>
      <c r="I225" s="227"/>
      <c r="J225" s="1413"/>
      <c r="K225" s="2703"/>
      <c r="L225" s="226" t="s">
        <v>99</v>
      </c>
      <c r="M225" s="227"/>
      <c r="N225" s="1413"/>
      <c r="O225" s="2703"/>
      <c r="P225" s="226" t="s">
        <v>100</v>
      </c>
      <c r="Q225" s="227"/>
      <c r="R225" s="1413"/>
      <c r="S225" s="2703"/>
      <c r="T225" s="226" t="s">
        <v>101</v>
      </c>
      <c r="U225" s="227"/>
      <c r="V225" s="1413"/>
      <c r="W225" s="2703"/>
      <c r="X225" s="226" t="s">
        <v>102</v>
      </c>
      <c r="Y225" s="227"/>
      <c r="Z225" s="1413"/>
      <c r="AA225" s="2703"/>
      <c r="AB225" s="226" t="s">
        <v>103</v>
      </c>
      <c r="AC225" s="227"/>
      <c r="AD225" s="227"/>
      <c r="AE225" s="2704" t="s">
        <v>104</v>
      </c>
      <c r="AF225" s="227"/>
      <c r="AG225" s="227"/>
      <c r="AH225" s="227"/>
      <c r="AI225" s="1416"/>
    </row>
    <row r="226" spans="1:35" ht="22.35" customHeight="1" x14ac:dyDescent="0.2">
      <c r="A226" s="69"/>
      <c r="B226" s="1045" t="s">
        <v>281</v>
      </c>
      <c r="C226" s="1046" t="s">
        <v>162</v>
      </c>
      <c r="D226" s="1047" t="s">
        <v>282</v>
      </c>
      <c r="E226" s="1048"/>
      <c r="F226" s="1049"/>
      <c r="G226" s="1050"/>
      <c r="H226" s="2119" t="s">
        <v>282</v>
      </c>
      <c r="I226" s="2120"/>
      <c r="J226" s="1049"/>
      <c r="K226" s="1050"/>
      <c r="L226" s="2119" t="s">
        <v>282</v>
      </c>
      <c r="M226" s="2120"/>
      <c r="N226" s="1049"/>
      <c r="O226" s="1050"/>
      <c r="P226" s="2119" t="s">
        <v>283</v>
      </c>
      <c r="Q226" s="2120"/>
      <c r="R226" s="1049"/>
      <c r="S226" s="1050"/>
      <c r="T226" s="2119" t="s">
        <v>284</v>
      </c>
      <c r="U226" s="2120"/>
      <c r="V226" s="1049"/>
      <c r="W226" s="1051"/>
      <c r="X226" s="2121"/>
      <c r="Y226" s="2121"/>
      <c r="Z226" s="1052"/>
      <c r="AA226" s="1051"/>
      <c r="AB226" s="2121"/>
      <c r="AC226" s="2121"/>
      <c r="AD226" s="2121"/>
      <c r="AE226" s="1051"/>
      <c r="AF226" s="2121"/>
      <c r="AG226" s="2121"/>
      <c r="AH226" s="2122"/>
      <c r="AI226" s="1053"/>
    </row>
    <row r="227" spans="1:35" ht="22.35" customHeight="1" x14ac:dyDescent="0.2">
      <c r="A227" s="69"/>
      <c r="B227" s="1045" t="s">
        <v>286</v>
      </c>
      <c r="C227" s="1046" t="s">
        <v>166</v>
      </c>
      <c r="D227" s="1047" t="s">
        <v>282</v>
      </c>
      <c r="E227" s="1048"/>
      <c r="F227" s="1049"/>
      <c r="G227" s="1050"/>
      <c r="H227" s="2119" t="s">
        <v>282</v>
      </c>
      <c r="I227" s="2120"/>
      <c r="J227" s="1049"/>
      <c r="K227" s="1050"/>
      <c r="L227" s="2119" t="s">
        <v>550</v>
      </c>
      <c r="M227" s="2120"/>
      <c r="N227" s="1049"/>
      <c r="O227" s="1050"/>
      <c r="P227" s="2119" t="s">
        <v>551</v>
      </c>
      <c r="Q227" s="2120"/>
      <c r="R227" s="1049"/>
      <c r="S227" s="1050"/>
      <c r="T227" s="2119" t="s">
        <v>284</v>
      </c>
      <c r="U227" s="2120"/>
      <c r="V227" s="1049"/>
      <c r="W227" s="1051"/>
      <c r="X227" s="2121"/>
      <c r="Y227" s="2121"/>
      <c r="Z227" s="1052"/>
      <c r="AA227" s="1051"/>
      <c r="AB227" s="2121"/>
      <c r="AC227" s="2121"/>
      <c r="AD227" s="2121"/>
      <c r="AE227" s="1051"/>
      <c r="AF227" s="2121"/>
      <c r="AG227" s="2121"/>
      <c r="AH227" s="2122"/>
      <c r="AI227" s="1053"/>
    </row>
    <row r="228" spans="1:35" ht="22.35" customHeight="1" x14ac:dyDescent="0.2">
      <c r="A228" s="69"/>
      <c r="B228" s="1045" t="s">
        <v>288</v>
      </c>
      <c r="C228" s="1046" t="s">
        <v>153</v>
      </c>
      <c r="D228" s="1047" t="s">
        <v>552</v>
      </c>
      <c r="E228" s="1048"/>
      <c r="F228" s="1049"/>
      <c r="G228" s="1050"/>
      <c r="H228" s="1047" t="s">
        <v>552</v>
      </c>
      <c r="I228" s="2120"/>
      <c r="J228" s="1049"/>
      <c r="K228" s="1050"/>
      <c r="L228" s="1047" t="s">
        <v>552</v>
      </c>
      <c r="M228" s="2120"/>
      <c r="N228" s="1049"/>
      <c r="O228" s="1050"/>
      <c r="P228" s="2119" t="s">
        <v>553</v>
      </c>
      <c r="Q228" s="2120"/>
      <c r="R228" s="1049"/>
      <c r="S228" s="1050"/>
      <c r="T228" s="2119" t="s">
        <v>554</v>
      </c>
      <c r="U228" s="2120"/>
      <c r="V228" s="1049"/>
      <c r="W228" s="1051"/>
      <c r="X228" s="2121"/>
      <c r="Y228" s="2121"/>
      <c r="Z228" s="1052"/>
      <c r="AA228" s="1051"/>
      <c r="AB228" s="2121"/>
      <c r="AC228" s="2121"/>
      <c r="AD228" s="2121"/>
      <c r="AE228" s="1051"/>
      <c r="AF228" s="2121"/>
      <c r="AG228" s="2121"/>
      <c r="AH228" s="2122"/>
      <c r="AI228" s="1053"/>
    </row>
    <row r="229" spans="1:35" ht="22.35" customHeight="1" x14ac:dyDescent="0.2">
      <c r="A229" s="69"/>
      <c r="B229" s="1045" t="s">
        <v>297</v>
      </c>
      <c r="C229" s="1046" t="s">
        <v>145</v>
      </c>
      <c r="D229" s="1047" t="s">
        <v>555</v>
      </c>
      <c r="E229" s="1048"/>
      <c r="F229" s="1049"/>
      <c r="G229" s="1050"/>
      <c r="H229" s="2119" t="s">
        <v>282</v>
      </c>
      <c r="I229" s="2120"/>
      <c r="J229" s="1049"/>
      <c r="K229" s="1050"/>
      <c r="L229" s="2119" t="s">
        <v>282</v>
      </c>
      <c r="M229" s="2120"/>
      <c r="N229" s="1049"/>
      <c r="O229" s="1050"/>
      <c r="P229" s="2119" t="s">
        <v>556</v>
      </c>
      <c r="Q229" s="2120"/>
      <c r="R229" s="1049"/>
      <c r="S229" s="1050"/>
      <c r="T229" s="2119" t="s">
        <v>557</v>
      </c>
      <c r="U229" s="2120"/>
      <c r="V229" s="1049"/>
      <c r="W229" s="1051"/>
      <c r="X229" s="2121"/>
      <c r="Y229" s="2121"/>
      <c r="Z229" s="1052"/>
      <c r="AA229" s="1051"/>
      <c r="AB229" s="2121"/>
      <c r="AC229" s="2121"/>
      <c r="AD229" s="2121"/>
      <c r="AE229" s="1051"/>
      <c r="AF229" s="2121"/>
      <c r="AG229" s="2121"/>
      <c r="AH229" s="2122"/>
      <c r="AI229" s="1053"/>
    </row>
    <row r="230" spans="1:35" ht="22.35" customHeight="1" x14ac:dyDescent="0.2">
      <c r="A230" s="69"/>
      <c r="B230" s="314" t="s">
        <v>301</v>
      </c>
      <c r="C230" s="1046" t="s">
        <v>146</v>
      </c>
      <c r="D230" s="1047" t="s">
        <v>558</v>
      </c>
      <c r="E230" s="1048"/>
      <c r="F230" s="1054"/>
      <c r="G230" s="1055"/>
      <c r="H230" s="1047" t="s">
        <v>558</v>
      </c>
      <c r="I230" s="2705"/>
      <c r="J230" s="1054"/>
      <c r="K230" s="1055"/>
      <c r="L230" s="1047" t="s">
        <v>558</v>
      </c>
      <c r="M230" s="2705"/>
      <c r="N230" s="1054"/>
      <c r="O230" s="1055"/>
      <c r="P230" s="2119" t="s">
        <v>559</v>
      </c>
      <c r="Q230" s="2705"/>
      <c r="R230" s="1054"/>
      <c r="S230" s="1055"/>
      <c r="T230" s="2119" t="s">
        <v>560</v>
      </c>
      <c r="U230" s="2705"/>
      <c r="V230" s="1052"/>
      <c r="W230" s="315"/>
      <c r="X230" s="319"/>
      <c r="Y230" s="319"/>
      <c r="Z230" s="316"/>
      <c r="AA230" s="315"/>
      <c r="AB230" s="319"/>
      <c r="AC230" s="319"/>
      <c r="AD230" s="319"/>
      <c r="AE230" s="315"/>
      <c r="AF230" s="319"/>
      <c r="AG230" s="319"/>
      <c r="AH230" s="320"/>
      <c r="AI230" s="317"/>
    </row>
    <row r="231" spans="1:35" ht="22.35" customHeight="1" x14ac:dyDescent="0.2">
      <c r="A231" s="69"/>
      <c r="B231" s="1045" t="s">
        <v>302</v>
      </c>
      <c r="C231" s="1046" t="s">
        <v>154</v>
      </c>
      <c r="D231" s="1047" t="s">
        <v>561</v>
      </c>
      <c r="E231" s="1048"/>
      <c r="F231" s="1049"/>
      <c r="G231" s="1050"/>
      <c r="H231" s="1047" t="s">
        <v>561</v>
      </c>
      <c r="I231" s="2120"/>
      <c r="J231" s="1049"/>
      <c r="K231" s="1050"/>
      <c r="L231" s="1047" t="s">
        <v>561</v>
      </c>
      <c r="M231" s="2120"/>
      <c r="N231" s="1049"/>
      <c r="O231" s="1050"/>
      <c r="P231" s="2119" t="s">
        <v>562</v>
      </c>
      <c r="Q231" s="2120"/>
      <c r="R231" s="1049"/>
      <c r="S231" s="1050"/>
      <c r="T231" s="2119" t="s">
        <v>563</v>
      </c>
      <c r="U231" s="2120"/>
      <c r="V231" s="1049"/>
      <c r="W231" s="1051"/>
      <c r="X231" s="2121"/>
      <c r="Y231" s="2121"/>
      <c r="Z231" s="2121"/>
      <c r="AA231" s="1051"/>
      <c r="AB231" s="2121"/>
      <c r="AC231" s="2121"/>
      <c r="AD231" s="2121"/>
      <c r="AE231" s="1051"/>
      <c r="AF231" s="2121"/>
      <c r="AG231" s="2121"/>
      <c r="AH231" s="2122"/>
      <c r="AI231" s="1053"/>
    </row>
    <row r="232" spans="1:35" ht="22.35" customHeight="1" x14ac:dyDescent="0.2">
      <c r="A232" s="69"/>
      <c r="B232" s="1045" t="s">
        <v>303</v>
      </c>
      <c r="C232" s="1046" t="s">
        <v>132</v>
      </c>
      <c r="D232" s="1047" t="s">
        <v>304</v>
      </c>
      <c r="E232" s="1048"/>
      <c r="F232" s="1049"/>
      <c r="G232" s="1050"/>
      <c r="H232" s="2119" t="s">
        <v>304</v>
      </c>
      <c r="I232" s="2120"/>
      <c r="J232" s="1049"/>
      <c r="K232" s="1050"/>
      <c r="L232" s="2119" t="s">
        <v>304</v>
      </c>
      <c r="M232" s="2120"/>
      <c r="N232" s="2120"/>
      <c r="O232" s="1050"/>
      <c r="P232" s="2119" t="s">
        <v>304</v>
      </c>
      <c r="Q232" s="2120"/>
      <c r="R232" s="2120"/>
      <c r="S232" s="1050"/>
      <c r="T232" s="2119" t="s">
        <v>294</v>
      </c>
      <c r="U232" s="2120"/>
      <c r="V232" s="1049"/>
      <c r="W232" s="1056"/>
      <c r="X232" s="2121"/>
      <c r="Y232" s="2121"/>
      <c r="Z232" s="2121"/>
      <c r="AA232" s="1051"/>
      <c r="AB232" s="2121"/>
      <c r="AC232" s="2121"/>
      <c r="AD232" s="2121"/>
      <c r="AE232" s="1051"/>
      <c r="AF232" s="2121"/>
      <c r="AG232" s="2121"/>
      <c r="AH232" s="2122"/>
      <c r="AI232" s="1053"/>
    </row>
    <row r="233" spans="1:35" ht="22.35" customHeight="1" x14ac:dyDescent="0.2">
      <c r="A233" s="69"/>
      <c r="B233" s="1045" t="s">
        <v>305</v>
      </c>
      <c r="C233" s="1046" t="s">
        <v>136</v>
      </c>
      <c r="D233" s="1047" t="s">
        <v>304</v>
      </c>
      <c r="E233" s="1048"/>
      <c r="F233" s="1049"/>
      <c r="G233" s="1050"/>
      <c r="H233" s="2119" t="s">
        <v>304</v>
      </c>
      <c r="I233" s="2120"/>
      <c r="J233" s="1049"/>
      <c r="K233" s="1050"/>
      <c r="L233" s="2119" t="s">
        <v>304</v>
      </c>
      <c r="M233" s="2120"/>
      <c r="N233" s="2120"/>
      <c r="O233" s="1050"/>
      <c r="P233" s="2119" t="s">
        <v>304</v>
      </c>
      <c r="Q233" s="2120"/>
      <c r="R233" s="2120"/>
      <c r="S233" s="1050"/>
      <c r="T233" s="2119" t="s">
        <v>294</v>
      </c>
      <c r="U233" s="2120"/>
      <c r="V233" s="1049"/>
      <c r="W233" s="1056"/>
      <c r="X233" s="2121"/>
      <c r="Y233" s="2121"/>
      <c r="Z233" s="1052"/>
      <c r="AA233" s="2123"/>
      <c r="AB233" s="2121"/>
      <c r="AC233" s="2121"/>
      <c r="AD233" s="2121"/>
      <c r="AE233" s="1051"/>
      <c r="AF233" s="2121"/>
      <c r="AG233" s="2121"/>
      <c r="AH233" s="2122"/>
      <c r="AI233" s="1053"/>
    </row>
    <row r="234" spans="1:35" ht="22.35" customHeight="1" x14ac:dyDescent="0.2">
      <c r="A234" s="69"/>
      <c r="B234" s="124"/>
      <c r="C234" s="303"/>
      <c r="D234" s="304"/>
      <c r="E234" s="304"/>
      <c r="F234" s="303"/>
      <c r="G234" s="305"/>
      <c r="H234" s="304"/>
      <c r="I234" s="303"/>
      <c r="J234" s="303"/>
      <c r="K234" s="305"/>
      <c r="L234" s="304"/>
      <c r="M234" s="303"/>
      <c r="N234" s="303"/>
      <c r="O234" s="305"/>
      <c r="P234" s="304"/>
      <c r="Q234" s="303"/>
      <c r="R234" s="303"/>
      <c r="S234" s="305"/>
      <c r="T234" s="304"/>
      <c r="U234" s="303"/>
      <c r="V234" s="303"/>
      <c r="W234" s="137"/>
      <c r="X234" s="137"/>
      <c r="Y234" s="137"/>
      <c r="Z234" s="137"/>
      <c r="AA234" s="138"/>
      <c r="AB234" s="137"/>
      <c r="AC234" s="137"/>
      <c r="AD234" s="137"/>
      <c r="AE234" s="138"/>
      <c r="AF234" s="137"/>
      <c r="AG234" s="137"/>
      <c r="AH234" s="125"/>
      <c r="AI234" s="125"/>
    </row>
    <row r="235" spans="1:35" ht="22.35" customHeight="1" thickBot="1" x14ac:dyDescent="0.25">
      <c r="A235" s="69"/>
      <c r="B235" s="124" t="s">
        <v>564</v>
      </c>
      <c r="C235" s="66"/>
      <c r="D235" s="48"/>
      <c r="E235" s="48"/>
      <c r="F235" s="66"/>
      <c r="G235" s="48"/>
      <c r="H235" s="48"/>
      <c r="I235" s="66"/>
      <c r="J235" s="66"/>
      <c r="K235" s="48"/>
      <c r="L235" s="66"/>
      <c r="M235" s="48"/>
      <c r="N235" s="48"/>
      <c r="O235" s="66"/>
      <c r="P235" s="48"/>
      <c r="Q235" s="66"/>
      <c r="R235" s="66"/>
      <c r="S235" s="48"/>
      <c r="T235" s="48"/>
      <c r="U235" s="66"/>
      <c r="V235" s="48"/>
      <c r="W235" s="66"/>
      <c r="X235" s="66"/>
      <c r="Y235" s="48"/>
      <c r="Z235" s="48"/>
      <c r="AA235" s="48"/>
      <c r="AB235" s="48"/>
      <c r="AC235" s="48"/>
      <c r="AD235" s="48"/>
      <c r="AE235" s="66"/>
      <c r="AF235" s="48"/>
      <c r="AG235" s="48"/>
      <c r="AH235" s="67"/>
      <c r="AI235" s="67"/>
    </row>
    <row r="236" spans="1:35" ht="22.35" customHeight="1" x14ac:dyDescent="0.2">
      <c r="A236" s="69"/>
      <c r="B236" s="3102" t="s">
        <v>280</v>
      </c>
      <c r="C236" s="2702"/>
      <c r="D236" s="226" t="s">
        <v>97</v>
      </c>
      <c r="E236" s="227"/>
      <c r="F236" s="1413"/>
      <c r="G236" s="2703"/>
      <c r="H236" s="226" t="s">
        <v>98</v>
      </c>
      <c r="I236" s="227"/>
      <c r="J236" s="1413"/>
      <c r="K236" s="2703"/>
      <c r="L236" s="226" t="s">
        <v>99</v>
      </c>
      <c r="M236" s="227"/>
      <c r="N236" s="1413"/>
      <c r="O236" s="2703"/>
      <c r="P236" s="226" t="s">
        <v>100</v>
      </c>
      <c r="Q236" s="227"/>
      <c r="R236" s="1413"/>
      <c r="S236" s="2703"/>
      <c r="T236" s="226" t="s">
        <v>101</v>
      </c>
      <c r="U236" s="227"/>
      <c r="V236" s="1413"/>
      <c r="W236" s="2703"/>
      <c r="X236" s="226" t="s">
        <v>102</v>
      </c>
      <c r="Y236" s="227"/>
      <c r="Z236" s="1413"/>
      <c r="AA236" s="2703"/>
      <c r="AB236" s="226" t="s">
        <v>103</v>
      </c>
      <c r="AC236" s="227"/>
      <c r="AD236" s="227"/>
      <c r="AE236" s="2704" t="s">
        <v>104</v>
      </c>
      <c r="AF236" s="227"/>
      <c r="AG236" s="227"/>
      <c r="AH236" s="227"/>
      <c r="AI236" s="1416"/>
    </row>
    <row r="237" spans="1:35" ht="22.35" customHeight="1" x14ac:dyDescent="0.2">
      <c r="A237" s="69"/>
      <c r="B237" s="1045" t="s">
        <v>281</v>
      </c>
      <c r="C237" s="1046" t="s">
        <v>162</v>
      </c>
      <c r="D237" s="1047" t="s">
        <v>561</v>
      </c>
      <c r="E237" s="1048"/>
      <c r="F237" s="1049"/>
      <c r="G237" s="1050"/>
      <c r="H237" s="1047" t="s">
        <v>561</v>
      </c>
      <c r="I237" s="2120"/>
      <c r="J237" s="1049"/>
      <c r="K237" s="1050"/>
      <c r="L237" s="1047" t="s">
        <v>561</v>
      </c>
      <c r="M237" s="2120"/>
      <c r="N237" s="1049"/>
      <c r="O237" s="1050"/>
      <c r="P237" s="2119" t="s">
        <v>565</v>
      </c>
      <c r="Q237" s="2120"/>
      <c r="R237" s="1049"/>
      <c r="S237" s="1050"/>
      <c r="T237" s="2119" t="s">
        <v>566</v>
      </c>
      <c r="U237" s="2120"/>
      <c r="V237" s="1049"/>
      <c r="W237" s="1051"/>
      <c r="X237" s="2121"/>
      <c r="Y237" s="2121"/>
      <c r="Z237" s="1052"/>
      <c r="AA237" s="1051"/>
      <c r="AB237" s="2121"/>
      <c r="AC237" s="2121"/>
      <c r="AD237" s="2121"/>
      <c r="AE237" s="1051"/>
      <c r="AF237" s="2121"/>
      <c r="AG237" s="2121"/>
      <c r="AH237" s="2122"/>
      <c r="AI237" s="1053"/>
    </row>
    <row r="238" spans="1:35" ht="22.35" customHeight="1" x14ac:dyDescent="0.2">
      <c r="A238" s="69"/>
      <c r="B238" s="1045" t="s">
        <v>286</v>
      </c>
      <c r="C238" s="1046" t="s">
        <v>166</v>
      </c>
      <c r="D238" s="1047" t="s">
        <v>561</v>
      </c>
      <c r="E238" s="1048"/>
      <c r="F238" s="1049"/>
      <c r="G238" s="1050"/>
      <c r="H238" s="1047" t="s">
        <v>561</v>
      </c>
      <c r="I238" s="2120"/>
      <c r="J238" s="1049"/>
      <c r="K238" s="1050"/>
      <c r="L238" s="1047" t="s">
        <v>561</v>
      </c>
      <c r="M238" s="2120"/>
      <c r="N238" s="1049"/>
      <c r="O238" s="1050"/>
      <c r="P238" s="2119" t="s">
        <v>565</v>
      </c>
      <c r="Q238" s="2120"/>
      <c r="R238" s="1049"/>
      <c r="S238" s="1050"/>
      <c r="T238" s="2119" t="s">
        <v>566</v>
      </c>
      <c r="U238" s="2120"/>
      <c r="V238" s="1049"/>
      <c r="W238" s="1051"/>
      <c r="X238" s="2121"/>
      <c r="Y238" s="2121"/>
      <c r="Z238" s="1052"/>
      <c r="AA238" s="1051"/>
      <c r="AB238" s="2121"/>
      <c r="AC238" s="2121"/>
      <c r="AD238" s="2121"/>
      <c r="AE238" s="1051"/>
      <c r="AF238" s="2121"/>
      <c r="AG238" s="2121"/>
      <c r="AH238" s="2122"/>
      <c r="AI238" s="1053"/>
    </row>
    <row r="239" spans="1:35" ht="22.35" customHeight="1" x14ac:dyDescent="0.2">
      <c r="A239" s="69"/>
      <c r="B239" s="1045" t="s">
        <v>288</v>
      </c>
      <c r="C239" s="1046" t="s">
        <v>153</v>
      </c>
      <c r="D239" s="1047" t="s">
        <v>561</v>
      </c>
      <c r="E239" s="1048"/>
      <c r="F239" s="1049"/>
      <c r="G239" s="1050"/>
      <c r="H239" s="1047" t="s">
        <v>561</v>
      </c>
      <c r="I239" s="2120"/>
      <c r="J239" s="1049"/>
      <c r="K239" s="1050"/>
      <c r="L239" s="1047" t="s">
        <v>561</v>
      </c>
      <c r="M239" s="2120"/>
      <c r="N239" s="1049"/>
      <c r="O239" s="1050"/>
      <c r="P239" s="2119" t="s">
        <v>565</v>
      </c>
      <c r="Q239" s="2120"/>
      <c r="R239" s="1049"/>
      <c r="S239" s="1050"/>
      <c r="T239" s="2119" t="s">
        <v>566</v>
      </c>
      <c r="U239" s="2120"/>
      <c r="V239" s="1049"/>
      <c r="W239" s="1051"/>
      <c r="X239" s="2121"/>
      <c r="Y239" s="2121"/>
      <c r="Z239" s="1052"/>
      <c r="AA239" s="1051"/>
      <c r="AB239" s="2121"/>
      <c r="AC239" s="2121"/>
      <c r="AD239" s="2121"/>
      <c r="AE239" s="1051"/>
      <c r="AF239" s="2121"/>
      <c r="AG239" s="2121"/>
      <c r="AH239" s="2122"/>
      <c r="AI239" s="1053"/>
    </row>
    <row r="240" spans="1:35" ht="22.35" customHeight="1" x14ac:dyDescent="0.2">
      <c r="A240" s="69"/>
      <c r="B240" s="1045" t="s">
        <v>297</v>
      </c>
      <c r="C240" s="1046" t="s">
        <v>145</v>
      </c>
      <c r="D240" s="1047" t="s">
        <v>561</v>
      </c>
      <c r="E240" s="1048"/>
      <c r="F240" s="1049"/>
      <c r="G240" s="1050"/>
      <c r="H240" s="1047" t="s">
        <v>561</v>
      </c>
      <c r="I240" s="2120"/>
      <c r="J240" s="1049"/>
      <c r="K240" s="1050"/>
      <c r="L240" s="1047" t="s">
        <v>561</v>
      </c>
      <c r="M240" s="2120"/>
      <c r="N240" s="1049"/>
      <c r="O240" s="1050"/>
      <c r="P240" s="2119" t="s">
        <v>565</v>
      </c>
      <c r="Q240" s="2120"/>
      <c r="R240" s="1049"/>
      <c r="S240" s="1050"/>
      <c r="T240" s="2119" t="s">
        <v>566</v>
      </c>
      <c r="U240" s="2120"/>
      <c r="V240" s="1049"/>
      <c r="W240" s="1051"/>
      <c r="X240" s="2121"/>
      <c r="Y240" s="2121"/>
      <c r="Z240" s="1052"/>
      <c r="AA240" s="1051"/>
      <c r="AB240" s="2121"/>
      <c r="AC240" s="2121"/>
      <c r="AD240" s="2121"/>
      <c r="AE240" s="1051"/>
      <c r="AF240" s="2121"/>
      <c r="AG240" s="2121"/>
      <c r="AH240" s="2122"/>
      <c r="AI240" s="1053"/>
    </row>
    <row r="241" spans="1:41" ht="22.35" customHeight="1" x14ac:dyDescent="0.2">
      <c r="A241" s="69"/>
      <c r="B241" s="314" t="s">
        <v>301</v>
      </c>
      <c r="C241" s="1046" t="s">
        <v>146</v>
      </c>
      <c r="D241" s="1047" t="s">
        <v>561</v>
      </c>
      <c r="E241" s="1048"/>
      <c r="F241" s="1049"/>
      <c r="G241" s="1050"/>
      <c r="H241" s="1047" t="s">
        <v>561</v>
      </c>
      <c r="I241" s="2120"/>
      <c r="J241" s="1049"/>
      <c r="K241" s="1050"/>
      <c r="L241" s="1047" t="s">
        <v>561</v>
      </c>
      <c r="M241" s="2120"/>
      <c r="N241" s="1049"/>
      <c r="O241" s="1050"/>
      <c r="P241" s="2119" t="s">
        <v>565</v>
      </c>
      <c r="Q241" s="2120"/>
      <c r="R241" s="1049"/>
      <c r="S241" s="1050"/>
      <c r="T241" s="2119" t="s">
        <v>566</v>
      </c>
      <c r="U241" s="2120"/>
      <c r="V241" s="1049"/>
      <c r="W241" s="315"/>
      <c r="X241" s="319"/>
      <c r="Y241" s="319"/>
      <c r="Z241" s="316"/>
      <c r="AA241" s="315"/>
      <c r="AB241" s="319"/>
      <c r="AC241" s="319"/>
      <c r="AD241" s="319"/>
      <c r="AE241" s="315"/>
      <c r="AF241" s="319"/>
      <c r="AG241" s="319"/>
      <c r="AH241" s="320"/>
      <c r="AI241" s="317"/>
    </row>
    <row r="242" spans="1:41" ht="22.35" customHeight="1" x14ac:dyDescent="0.2">
      <c r="A242" s="69"/>
      <c r="B242" s="1045" t="s">
        <v>302</v>
      </c>
      <c r="C242" s="1046" t="s">
        <v>154</v>
      </c>
      <c r="D242" s="1047" t="s">
        <v>561</v>
      </c>
      <c r="E242" s="1048"/>
      <c r="F242" s="1049"/>
      <c r="G242" s="1050"/>
      <c r="H242" s="1047" t="s">
        <v>561</v>
      </c>
      <c r="I242" s="2120"/>
      <c r="J242" s="1049"/>
      <c r="K242" s="1050"/>
      <c r="L242" s="1047" t="s">
        <v>561</v>
      </c>
      <c r="M242" s="2120"/>
      <c r="N242" s="1049"/>
      <c r="O242" s="1050"/>
      <c r="P242" s="2119" t="s">
        <v>565</v>
      </c>
      <c r="Q242" s="2120"/>
      <c r="R242" s="1049"/>
      <c r="S242" s="1050"/>
      <c r="T242" s="2119" t="s">
        <v>566</v>
      </c>
      <c r="U242" s="2120"/>
      <c r="V242" s="1049"/>
      <c r="W242" s="1051"/>
      <c r="X242" s="2121"/>
      <c r="Y242" s="2121"/>
      <c r="Z242" s="2121"/>
      <c r="AA242" s="1051"/>
      <c r="AB242" s="2121"/>
      <c r="AC242" s="2121"/>
      <c r="AD242" s="2121"/>
      <c r="AE242" s="1051"/>
      <c r="AF242" s="2121"/>
      <c r="AG242" s="2121"/>
      <c r="AH242" s="2122"/>
      <c r="AI242" s="1053"/>
      <c r="AJ242" s="124"/>
    </row>
    <row r="243" spans="1:41" ht="22.35" customHeight="1" x14ac:dyDescent="0.2">
      <c r="A243" s="69"/>
      <c r="B243" s="1045" t="s">
        <v>303</v>
      </c>
      <c r="C243" s="1046" t="s">
        <v>132</v>
      </c>
      <c r="D243" s="1047" t="s">
        <v>304</v>
      </c>
      <c r="E243" s="1048"/>
      <c r="F243" s="1049"/>
      <c r="G243" s="1050"/>
      <c r="H243" s="2119" t="s">
        <v>304</v>
      </c>
      <c r="I243" s="2120"/>
      <c r="J243" s="1049"/>
      <c r="K243" s="1050"/>
      <c r="L243" s="2119" t="s">
        <v>304</v>
      </c>
      <c r="M243" s="2120"/>
      <c r="N243" s="2120"/>
      <c r="O243" s="1050"/>
      <c r="P243" s="2119" t="s">
        <v>304</v>
      </c>
      <c r="Q243" s="2120"/>
      <c r="R243" s="2120"/>
      <c r="S243" s="1050"/>
      <c r="T243" s="2119" t="s">
        <v>294</v>
      </c>
      <c r="U243" s="2120"/>
      <c r="V243" s="1049"/>
      <c r="W243" s="1056"/>
      <c r="X243" s="2121"/>
      <c r="Y243" s="2121"/>
      <c r="Z243" s="2121"/>
      <c r="AA243" s="1051"/>
      <c r="AB243" s="2121"/>
      <c r="AC243" s="2121"/>
      <c r="AD243" s="2121"/>
      <c r="AE243" s="1051"/>
      <c r="AF243" s="2121"/>
      <c r="AG243" s="2121"/>
      <c r="AH243" s="2122"/>
      <c r="AI243" s="1053"/>
      <c r="AJ243" s="124"/>
    </row>
    <row r="244" spans="1:41" ht="22.35" customHeight="1" x14ac:dyDescent="0.2">
      <c r="A244" s="69"/>
      <c r="B244" s="1045" t="s">
        <v>305</v>
      </c>
      <c r="C244" s="1046" t="s">
        <v>136</v>
      </c>
      <c r="D244" s="1047" t="s">
        <v>304</v>
      </c>
      <c r="E244" s="1048"/>
      <c r="F244" s="1049"/>
      <c r="G244" s="1050"/>
      <c r="H244" s="2119" t="s">
        <v>304</v>
      </c>
      <c r="I244" s="2120"/>
      <c r="J244" s="1049"/>
      <c r="K244" s="1050"/>
      <c r="L244" s="2119" t="s">
        <v>304</v>
      </c>
      <c r="M244" s="2120"/>
      <c r="N244" s="2120"/>
      <c r="O244" s="1050"/>
      <c r="P244" s="2119" t="s">
        <v>304</v>
      </c>
      <c r="Q244" s="2120"/>
      <c r="R244" s="2120"/>
      <c r="S244" s="1050"/>
      <c r="T244" s="2119" t="s">
        <v>294</v>
      </c>
      <c r="U244" s="2120"/>
      <c r="V244" s="1049"/>
      <c r="W244" s="1056"/>
      <c r="X244" s="2121"/>
      <c r="Y244" s="2121"/>
      <c r="Z244" s="1052"/>
      <c r="AA244" s="2123"/>
      <c r="AB244" s="2121"/>
      <c r="AC244" s="2121"/>
      <c r="AD244" s="2121"/>
      <c r="AE244" s="1051"/>
      <c r="AF244" s="2121"/>
      <c r="AG244" s="2121"/>
      <c r="AH244" s="2122"/>
      <c r="AI244" s="1053"/>
      <c r="AJ244" s="124"/>
    </row>
    <row r="245" spans="1:41" ht="22.35" customHeight="1" x14ac:dyDescent="0.2">
      <c r="A245" s="69"/>
      <c r="B245" s="134"/>
      <c r="C245" s="135"/>
      <c r="D245" s="136"/>
      <c r="E245" s="137"/>
      <c r="F245" s="137"/>
      <c r="G245" s="138"/>
      <c r="H245" s="136"/>
      <c r="I245" s="137"/>
      <c r="J245" s="137"/>
      <c r="K245" s="138"/>
      <c r="L245" s="136"/>
      <c r="M245" s="137"/>
      <c r="N245" s="137"/>
      <c r="O245" s="138"/>
      <c r="P245" s="128"/>
      <c r="Q245" s="137"/>
      <c r="R245" s="137"/>
      <c r="S245" s="138"/>
      <c r="T245" s="128"/>
      <c r="U245" s="137"/>
      <c r="V245" s="137"/>
      <c r="W245" s="137"/>
      <c r="X245" s="137"/>
      <c r="Y245" s="137"/>
      <c r="Z245" s="137"/>
      <c r="AA245" s="138"/>
      <c r="AB245" s="137"/>
      <c r="AC245" s="137"/>
      <c r="AD245" s="137"/>
      <c r="AE245" s="138"/>
      <c r="AF245" s="137"/>
      <c r="AG245" s="137"/>
      <c r="AH245" s="125"/>
      <c r="AI245" s="125"/>
      <c r="AJ245" s="124"/>
    </row>
    <row r="246" spans="1:41" ht="22.35" customHeight="1" x14ac:dyDescent="0.2">
      <c r="A246" s="97"/>
      <c r="B246" s="486" t="s">
        <v>29</v>
      </c>
      <c r="C246" s="2825">
        <v>1</v>
      </c>
      <c r="D246" s="2825">
        <v>2</v>
      </c>
      <c r="E246" s="2968">
        <v>3</v>
      </c>
      <c r="F246" s="2968">
        <v>4</v>
      </c>
      <c r="G246" s="2825">
        <v>5</v>
      </c>
      <c r="H246" s="2825">
        <v>6</v>
      </c>
      <c r="I246" s="2825">
        <v>7</v>
      </c>
      <c r="J246" s="2825">
        <v>8</v>
      </c>
      <c r="K246" s="2825">
        <v>9</v>
      </c>
      <c r="L246" s="2968">
        <v>10</v>
      </c>
      <c r="M246" s="2968">
        <v>11</v>
      </c>
      <c r="N246" s="2825">
        <v>12</v>
      </c>
      <c r="O246" s="2825">
        <v>13</v>
      </c>
      <c r="P246" s="2825">
        <v>14</v>
      </c>
      <c r="Q246" s="2825">
        <v>15</v>
      </c>
      <c r="R246" s="2825">
        <v>16</v>
      </c>
      <c r="S246" s="2968">
        <v>17</v>
      </c>
      <c r="T246" s="2968">
        <v>18</v>
      </c>
      <c r="U246" s="2825">
        <v>19</v>
      </c>
      <c r="V246" s="2825">
        <v>20</v>
      </c>
      <c r="W246" s="2825">
        <v>21</v>
      </c>
      <c r="X246" s="2825">
        <v>22</v>
      </c>
      <c r="Y246" s="2825">
        <v>23</v>
      </c>
      <c r="Z246" s="2968">
        <v>24</v>
      </c>
      <c r="AA246" s="2968">
        <v>25</v>
      </c>
      <c r="AB246" s="2825">
        <v>26</v>
      </c>
      <c r="AC246" s="2825">
        <v>27</v>
      </c>
      <c r="AD246" s="2825">
        <v>28</v>
      </c>
      <c r="AE246" s="2825">
        <v>29</v>
      </c>
      <c r="AF246" s="2825"/>
      <c r="AG246" s="2969"/>
      <c r="AH246" s="118"/>
      <c r="AI246" s="112"/>
    </row>
    <row r="247" spans="1:41" ht="22.35" customHeight="1" x14ac:dyDescent="0.2">
      <c r="A247" s="69"/>
      <c r="B247" s="1068" t="s">
        <v>312</v>
      </c>
      <c r="C247" s="3233" t="s">
        <v>285</v>
      </c>
      <c r="D247" s="3233" t="s">
        <v>285</v>
      </c>
      <c r="E247" s="3218"/>
      <c r="F247" s="3218"/>
      <c r="G247" s="2058" t="s">
        <v>285</v>
      </c>
      <c r="H247" s="2058" t="s">
        <v>285</v>
      </c>
      <c r="I247" s="2058" t="s">
        <v>285</v>
      </c>
      <c r="J247" s="2058" t="s">
        <v>285</v>
      </c>
      <c r="K247" s="2058" t="s">
        <v>285</v>
      </c>
      <c r="L247" s="3233"/>
      <c r="M247" s="3233"/>
      <c r="N247" s="930" t="s">
        <v>285</v>
      </c>
      <c r="O247" s="3233" t="s">
        <v>527</v>
      </c>
      <c r="P247" s="937" t="s">
        <v>162</v>
      </c>
      <c r="Q247" s="937" t="s">
        <v>162</v>
      </c>
      <c r="R247" s="937" t="s">
        <v>162</v>
      </c>
      <c r="S247" s="3218"/>
      <c r="T247" s="3218"/>
      <c r="U247" s="779" t="s">
        <v>162</v>
      </c>
      <c r="V247" s="779" t="s">
        <v>162</v>
      </c>
      <c r="W247" s="779" t="s">
        <v>162</v>
      </c>
      <c r="X247" s="779" t="s">
        <v>162</v>
      </c>
      <c r="Y247" s="779" t="s">
        <v>162</v>
      </c>
      <c r="Z247" s="3218"/>
      <c r="AA247" s="3218"/>
      <c r="AB247" s="779" t="s">
        <v>162</v>
      </c>
      <c r="AC247" s="779" t="s">
        <v>162</v>
      </c>
      <c r="AD247" s="779" t="s">
        <v>162</v>
      </c>
      <c r="AE247" s="779" t="s">
        <v>162</v>
      </c>
      <c r="AF247" s="3218"/>
      <c r="AG247" s="3236"/>
      <c r="AH247" s="117"/>
      <c r="AI247" s="117"/>
    </row>
    <row r="248" spans="1:41" ht="22.35" customHeight="1" x14ac:dyDescent="0.2">
      <c r="A248" s="69"/>
      <c r="B248" s="1068" t="s">
        <v>314</v>
      </c>
      <c r="C248" s="3218" t="s">
        <v>166</v>
      </c>
      <c r="D248" s="3218" t="s">
        <v>166</v>
      </c>
      <c r="E248" s="3218"/>
      <c r="F248" s="3218"/>
      <c r="G248" s="3218" t="s">
        <v>166</v>
      </c>
      <c r="H248" s="3218" t="s">
        <v>166</v>
      </c>
      <c r="I248" s="3218" t="s">
        <v>166</v>
      </c>
      <c r="J248" s="3218" t="s">
        <v>166</v>
      </c>
      <c r="K248" s="3218" t="s">
        <v>166</v>
      </c>
      <c r="L248" s="3218"/>
      <c r="M248" s="3218"/>
      <c r="N248" s="942" t="s">
        <v>166</v>
      </c>
      <c r="O248" s="942" t="s">
        <v>166</v>
      </c>
      <c r="P248" s="942" t="s">
        <v>166</v>
      </c>
      <c r="Q248" s="942" t="s">
        <v>166</v>
      </c>
      <c r="R248" s="942" t="s">
        <v>166</v>
      </c>
      <c r="S248" s="942"/>
      <c r="T248" s="942"/>
      <c r="U248" s="3218" t="s">
        <v>166</v>
      </c>
      <c r="V248" s="3218" t="s">
        <v>166</v>
      </c>
      <c r="W248" s="3218" t="s">
        <v>166</v>
      </c>
      <c r="X248" s="3218" t="s">
        <v>166</v>
      </c>
      <c r="Y248" s="793" t="s">
        <v>166</v>
      </c>
      <c r="Z248" s="3218"/>
      <c r="AA248" s="3218"/>
      <c r="AB248" s="3218" t="s">
        <v>166</v>
      </c>
      <c r="AC248" s="3218" t="s">
        <v>166</v>
      </c>
      <c r="AD248" s="3218" t="s">
        <v>166</v>
      </c>
      <c r="AE248" s="3218" t="s">
        <v>166</v>
      </c>
      <c r="AF248" s="3218"/>
      <c r="AG248" s="3236"/>
      <c r="AH248" s="117"/>
      <c r="AI248" s="117"/>
    </row>
    <row r="249" spans="1:41" ht="22.35" customHeight="1" x14ac:dyDescent="0.2">
      <c r="A249" s="69"/>
      <c r="B249" s="927" t="s">
        <v>315</v>
      </c>
      <c r="C249" s="3218" t="s">
        <v>153</v>
      </c>
      <c r="D249" s="3218" t="s">
        <v>153</v>
      </c>
      <c r="E249" s="3218"/>
      <c r="F249" s="3218"/>
      <c r="G249" s="3218" t="s">
        <v>153</v>
      </c>
      <c r="H249" s="3218" t="s">
        <v>153</v>
      </c>
      <c r="I249" s="3218" t="s">
        <v>153</v>
      </c>
      <c r="J249" s="3218" t="s">
        <v>153</v>
      </c>
      <c r="K249" s="3218" t="s">
        <v>153</v>
      </c>
      <c r="L249" s="3218"/>
      <c r="M249" s="3218"/>
      <c r="N249" s="942" t="s">
        <v>153</v>
      </c>
      <c r="O249" s="942" t="s">
        <v>153</v>
      </c>
      <c r="P249" s="942" t="s">
        <v>153</v>
      </c>
      <c r="Q249" s="942" t="s">
        <v>153</v>
      </c>
      <c r="R249" s="942" t="s">
        <v>153</v>
      </c>
      <c r="S249" s="942"/>
      <c r="T249" s="942"/>
      <c r="U249" s="798" t="s">
        <v>153</v>
      </c>
      <c r="V249" s="3218" t="s">
        <v>153</v>
      </c>
      <c r="W249" s="3218" t="s">
        <v>153</v>
      </c>
      <c r="X249" s="3218" t="s">
        <v>153</v>
      </c>
      <c r="Y249" s="3218" t="s">
        <v>153</v>
      </c>
      <c r="Z249" s="3218"/>
      <c r="AA249" s="3218"/>
      <c r="AB249" s="3218" t="s">
        <v>153</v>
      </c>
      <c r="AC249" s="3218" t="s">
        <v>153</v>
      </c>
      <c r="AD249" s="3218" t="s">
        <v>153</v>
      </c>
      <c r="AE249" s="3218" t="s">
        <v>153</v>
      </c>
      <c r="AF249" s="3218"/>
      <c r="AG249" s="3236"/>
      <c r="AH249" s="117"/>
      <c r="AI249" s="117"/>
      <c r="AO249" t="s">
        <v>0</v>
      </c>
    </row>
    <row r="250" spans="1:41" ht="22.35" customHeight="1" x14ac:dyDescent="0.2">
      <c r="A250" s="69"/>
      <c r="B250" s="1068" t="s">
        <v>317</v>
      </c>
      <c r="C250" s="3218" t="s">
        <v>145</v>
      </c>
      <c r="D250" s="3218" t="s">
        <v>145</v>
      </c>
      <c r="E250" s="3218"/>
      <c r="F250" s="3218"/>
      <c r="G250" s="3218" t="s">
        <v>145</v>
      </c>
      <c r="H250" s="3218" t="s">
        <v>145</v>
      </c>
      <c r="I250" s="3218" t="s">
        <v>145</v>
      </c>
      <c r="J250" s="3218" t="s">
        <v>145</v>
      </c>
      <c r="K250" s="3218" t="s">
        <v>145</v>
      </c>
      <c r="L250" s="3218"/>
      <c r="M250" s="3218"/>
      <c r="N250" s="3218" t="s">
        <v>145</v>
      </c>
      <c r="O250" s="3218" t="s">
        <v>145</v>
      </c>
      <c r="P250" s="3218" t="s">
        <v>145</v>
      </c>
      <c r="Q250" s="3218" t="s">
        <v>145</v>
      </c>
      <c r="R250" s="3218" t="s">
        <v>145</v>
      </c>
      <c r="S250" s="3218"/>
      <c r="T250" s="3218"/>
      <c r="U250" s="3218" t="s">
        <v>145</v>
      </c>
      <c r="V250" s="3218" t="s">
        <v>145</v>
      </c>
      <c r="W250" s="3218" t="s">
        <v>145</v>
      </c>
      <c r="X250" s="3233" t="s">
        <v>145</v>
      </c>
      <c r="Y250" s="3233" t="s">
        <v>145</v>
      </c>
      <c r="Z250" s="3233"/>
      <c r="AA250" s="3233" t="s">
        <v>142</v>
      </c>
      <c r="AB250" s="961" t="s">
        <v>145</v>
      </c>
      <c r="AC250" s="3218" t="s">
        <v>145</v>
      </c>
      <c r="AD250" s="3218" t="s">
        <v>145</v>
      </c>
      <c r="AE250" s="3218" t="s">
        <v>145</v>
      </c>
      <c r="AF250" s="3218"/>
      <c r="AG250" s="3236"/>
      <c r="AH250" s="117"/>
      <c r="AI250" s="117"/>
    </row>
    <row r="251" spans="1:41" ht="22.35" customHeight="1" x14ac:dyDescent="0.2">
      <c r="A251" s="69"/>
      <c r="B251" s="3216" t="s">
        <v>0</v>
      </c>
      <c r="C251" s="3218" t="s">
        <v>146</v>
      </c>
      <c r="D251" s="3218" t="s">
        <v>146</v>
      </c>
      <c r="E251" s="3218"/>
      <c r="F251" s="3218"/>
      <c r="G251" s="3218" t="s">
        <v>146</v>
      </c>
      <c r="H251" s="3218" t="s">
        <v>146</v>
      </c>
      <c r="I251" s="3218" t="s">
        <v>146</v>
      </c>
      <c r="J251" s="3218" t="s">
        <v>146</v>
      </c>
      <c r="K251" s="3218" t="s">
        <v>146</v>
      </c>
      <c r="L251" s="3218"/>
      <c r="M251" s="3218"/>
      <c r="N251" s="3218" t="s">
        <v>146</v>
      </c>
      <c r="O251" s="3218" t="s">
        <v>146</v>
      </c>
      <c r="P251" s="3218" t="s">
        <v>146</v>
      </c>
      <c r="Q251" s="3218" t="s">
        <v>146</v>
      </c>
      <c r="R251" s="3218" t="s">
        <v>146</v>
      </c>
      <c r="S251" s="3218"/>
      <c r="T251" s="3218"/>
      <c r="U251" s="3218" t="s">
        <v>146</v>
      </c>
      <c r="V251" s="3218" t="s">
        <v>146</v>
      </c>
      <c r="W251" s="3218" t="s">
        <v>146</v>
      </c>
      <c r="X251" s="3218" t="s">
        <v>146</v>
      </c>
      <c r="Y251" s="3218" t="s">
        <v>146</v>
      </c>
      <c r="Z251" s="3218"/>
      <c r="AA251" s="3218"/>
      <c r="AB251" s="3218" t="s">
        <v>146</v>
      </c>
      <c r="AC251" s="3218" t="s">
        <v>146</v>
      </c>
      <c r="AD251" s="3218" t="s">
        <v>146</v>
      </c>
      <c r="AE251" s="3218" t="s">
        <v>146</v>
      </c>
      <c r="AF251" s="3218"/>
      <c r="AG251" s="1427"/>
      <c r="AH251" s="117"/>
      <c r="AI251" s="117"/>
    </row>
    <row r="252" spans="1:41" ht="22.35" customHeight="1" x14ac:dyDescent="0.2">
      <c r="A252" s="69"/>
      <c r="B252" s="1068" t="s">
        <v>320</v>
      </c>
      <c r="C252" s="3218" t="s">
        <v>154</v>
      </c>
      <c r="D252" s="3218" t="s">
        <v>154</v>
      </c>
      <c r="E252" s="3218"/>
      <c r="F252" s="3218"/>
      <c r="G252" s="3218" t="s">
        <v>154</v>
      </c>
      <c r="H252" s="3218" t="s">
        <v>154</v>
      </c>
      <c r="I252" s="3233" t="s">
        <v>154</v>
      </c>
      <c r="J252" s="3233" t="s">
        <v>154</v>
      </c>
      <c r="K252" s="3233" t="s">
        <v>321</v>
      </c>
      <c r="L252" s="3218"/>
      <c r="M252" s="3218"/>
      <c r="N252" s="3218" t="s">
        <v>154</v>
      </c>
      <c r="O252" s="3218" t="s">
        <v>154</v>
      </c>
      <c r="P252" s="3218" t="s">
        <v>154</v>
      </c>
      <c r="Q252" s="3218" t="s">
        <v>154</v>
      </c>
      <c r="R252" s="3218" t="s">
        <v>154</v>
      </c>
      <c r="S252" s="3218"/>
      <c r="T252" s="3218"/>
      <c r="U252" s="3218" t="s">
        <v>154</v>
      </c>
      <c r="V252" s="3218" t="s">
        <v>154</v>
      </c>
      <c r="W252" s="3218" t="s">
        <v>154</v>
      </c>
      <c r="X252" s="3218" t="s">
        <v>154</v>
      </c>
      <c r="Y252" s="3218" t="s">
        <v>154</v>
      </c>
      <c r="Z252" s="3218"/>
      <c r="AA252" s="3218"/>
      <c r="AB252" s="3218" t="s">
        <v>154</v>
      </c>
      <c r="AC252" s="3218" t="s">
        <v>154</v>
      </c>
      <c r="AD252" s="3218" t="s">
        <v>154</v>
      </c>
      <c r="AE252" s="3218" t="s">
        <v>154</v>
      </c>
      <c r="AF252" s="3218"/>
      <c r="AG252" s="3236"/>
      <c r="AH252" s="117"/>
      <c r="AI252" s="117"/>
    </row>
    <row r="253" spans="1:41" ht="22.35" customHeight="1" x14ac:dyDescent="0.2">
      <c r="A253" s="69"/>
      <c r="B253" s="3216" t="s">
        <v>568</v>
      </c>
      <c r="C253" s="3218" t="s">
        <v>132</v>
      </c>
      <c r="D253" s="3218" t="s">
        <v>132</v>
      </c>
      <c r="E253" s="3218"/>
      <c r="F253" s="3218"/>
      <c r="G253" s="3218" t="s">
        <v>132</v>
      </c>
      <c r="H253" s="3218" t="s">
        <v>132</v>
      </c>
      <c r="I253" s="3218" t="s">
        <v>132</v>
      </c>
      <c r="J253" s="3218" t="s">
        <v>132</v>
      </c>
      <c r="K253" s="3218" t="s">
        <v>132</v>
      </c>
      <c r="L253" s="3218"/>
      <c r="M253" s="3218"/>
      <c r="N253" s="3218" t="s">
        <v>132</v>
      </c>
      <c r="O253" s="3218" t="s">
        <v>132</v>
      </c>
      <c r="P253" s="3218" t="s">
        <v>132</v>
      </c>
      <c r="Q253" s="3218" t="s">
        <v>132</v>
      </c>
      <c r="R253" s="3218" t="s">
        <v>132</v>
      </c>
      <c r="S253" s="3218"/>
      <c r="T253" s="3218"/>
      <c r="U253" s="3218" t="s">
        <v>132</v>
      </c>
      <c r="V253" s="3218" t="s">
        <v>132</v>
      </c>
      <c r="W253" s="3218" t="s">
        <v>132</v>
      </c>
      <c r="X253" s="3218" t="s">
        <v>132</v>
      </c>
      <c r="Y253" s="3218" t="s">
        <v>132</v>
      </c>
      <c r="Z253" s="3218"/>
      <c r="AA253" s="3218"/>
      <c r="AB253" s="3218" t="s">
        <v>132</v>
      </c>
      <c r="AC253" s="3218" t="s">
        <v>132</v>
      </c>
      <c r="AD253" s="3218" t="s">
        <v>132</v>
      </c>
      <c r="AE253" s="3218" t="s">
        <v>132</v>
      </c>
      <c r="AF253" s="3218"/>
      <c r="AG253" s="3236"/>
      <c r="AH253" s="117"/>
      <c r="AI253" s="117"/>
    </row>
    <row r="254" spans="1:41" ht="22.35" customHeight="1" x14ac:dyDescent="0.2">
      <c r="A254" s="69"/>
      <c r="B254" s="3216" t="s">
        <v>322</v>
      </c>
      <c r="C254" s="3218" t="s">
        <v>136</v>
      </c>
      <c r="D254" s="3218" t="s">
        <v>136</v>
      </c>
      <c r="E254" s="3218"/>
      <c r="F254" s="3218"/>
      <c r="G254" s="3218" t="s">
        <v>136</v>
      </c>
      <c r="H254" s="3218" t="s">
        <v>136</v>
      </c>
      <c r="I254" s="3218" t="s">
        <v>136</v>
      </c>
      <c r="J254" s="3218" t="s">
        <v>136</v>
      </c>
      <c r="K254" s="3218" t="s">
        <v>136</v>
      </c>
      <c r="L254" s="3218"/>
      <c r="M254" s="3218"/>
      <c r="N254" s="3233" t="s">
        <v>590</v>
      </c>
      <c r="O254" s="2361" t="s">
        <v>136</v>
      </c>
      <c r="P254" s="2361" t="s">
        <v>136</v>
      </c>
      <c r="Q254" s="2361" t="s">
        <v>136</v>
      </c>
      <c r="R254" s="3218" t="s">
        <v>136</v>
      </c>
      <c r="S254" s="3218"/>
      <c r="T254" s="3218"/>
      <c r="U254" s="3218" t="s">
        <v>136</v>
      </c>
      <c r="V254" s="3218" t="s">
        <v>136</v>
      </c>
      <c r="W254" s="3218" t="s">
        <v>136</v>
      </c>
      <c r="X254" s="3218" t="s">
        <v>136</v>
      </c>
      <c r="Y254" s="3218" t="s">
        <v>136</v>
      </c>
      <c r="Z254" s="3218"/>
      <c r="AA254" s="3218"/>
      <c r="AB254" s="793" t="s">
        <v>136</v>
      </c>
      <c r="AC254" s="793" t="s">
        <v>136</v>
      </c>
      <c r="AD254" s="793" t="s">
        <v>136</v>
      </c>
      <c r="AE254" s="793" t="s">
        <v>136</v>
      </c>
      <c r="AF254" s="3218"/>
      <c r="AG254" s="3236"/>
      <c r="AH254" s="67"/>
      <c r="AI254" s="67"/>
    </row>
    <row r="255" spans="1:41" ht="21" customHeight="1" x14ac:dyDescent="0.2">
      <c r="A255" s="97"/>
      <c r="B255" s="142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  <c r="AH255" s="73"/>
    </row>
    <row r="256" spans="1:41" ht="22.35" customHeight="1" x14ac:dyDescent="0.2"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</row>
    <row r="257" spans="1:35" ht="22.35" customHeight="1" thickBot="1" x14ac:dyDescent="0.25">
      <c r="A257" s="1" t="s">
        <v>323</v>
      </c>
      <c r="B257" s="37"/>
    </row>
    <row r="258" spans="1:35" ht="22.35" customHeight="1" x14ac:dyDescent="0.2">
      <c r="A258" s="1"/>
      <c r="B258" s="1072" t="s">
        <v>324</v>
      </c>
      <c r="C258" s="3363" t="s">
        <v>97</v>
      </c>
      <c r="D258" s="3298"/>
      <c r="E258" s="3298"/>
      <c r="F258" s="3298"/>
      <c r="G258" s="3363" t="s">
        <v>98</v>
      </c>
      <c r="H258" s="3298"/>
      <c r="I258" s="3298"/>
      <c r="J258" s="3298"/>
      <c r="K258" s="3363" t="s">
        <v>99</v>
      </c>
      <c r="L258" s="3298"/>
      <c r="M258" s="3298"/>
      <c r="N258" s="3298"/>
      <c r="O258" s="3363" t="s">
        <v>100</v>
      </c>
      <c r="P258" s="3298"/>
      <c r="Q258" s="3298"/>
      <c r="R258" s="3298"/>
      <c r="S258" s="3363" t="s">
        <v>101</v>
      </c>
      <c r="T258" s="3298"/>
      <c r="U258" s="3298"/>
      <c r="V258" s="3298"/>
      <c r="W258" s="3363" t="s">
        <v>102</v>
      </c>
      <c r="X258" s="3179"/>
      <c r="Y258" s="3298"/>
      <c r="Z258" s="3364"/>
      <c r="AA258" s="3363" t="s">
        <v>103</v>
      </c>
      <c r="AB258" s="3179"/>
      <c r="AC258" s="3298"/>
      <c r="AD258" s="3364"/>
      <c r="AE258" s="3365" t="s">
        <v>104</v>
      </c>
      <c r="AF258" s="3298"/>
      <c r="AG258" s="3298"/>
      <c r="AH258" s="3298"/>
      <c r="AI258" s="3180"/>
    </row>
    <row r="259" spans="1:35" ht="22.35" customHeight="1" x14ac:dyDescent="0.2">
      <c r="A259" s="1"/>
      <c r="B259" s="487">
        <v>3701</v>
      </c>
      <c r="C259" s="70" t="s">
        <v>325</v>
      </c>
      <c r="D259" s="70"/>
      <c r="E259" s="70"/>
      <c r="F259" s="70"/>
      <c r="G259" s="2713" t="s">
        <v>326</v>
      </c>
      <c r="H259" s="70"/>
      <c r="I259" s="70"/>
      <c r="J259" s="70"/>
      <c r="K259" s="2713" t="s">
        <v>326</v>
      </c>
      <c r="L259" s="70"/>
      <c r="M259" s="70"/>
      <c r="N259" s="70"/>
      <c r="O259" s="2713" t="s">
        <v>326</v>
      </c>
      <c r="P259" s="70"/>
      <c r="Q259" s="70"/>
      <c r="R259" s="70"/>
      <c r="S259" s="2713" t="s">
        <v>327</v>
      </c>
      <c r="T259" s="70"/>
      <c r="U259" s="70"/>
      <c r="V259" s="70"/>
      <c r="W259" s="2996"/>
      <c r="X259" s="2714"/>
      <c r="Y259" s="2863"/>
      <c r="Z259" s="2715"/>
      <c r="AA259" s="2996"/>
      <c r="AB259" s="2714"/>
      <c r="AC259" s="2863"/>
      <c r="AD259" s="2715"/>
      <c r="AE259" s="3044"/>
      <c r="AF259" s="2863"/>
      <c r="AG259" s="2863"/>
      <c r="AH259" s="2863"/>
      <c r="AI259" s="2998"/>
    </row>
    <row r="260" spans="1:35" ht="22.35" customHeight="1" x14ac:dyDescent="0.2">
      <c r="B260" s="1072">
        <v>3700</v>
      </c>
      <c r="C260" s="2863" t="s">
        <v>230</v>
      </c>
      <c r="D260" s="2863"/>
      <c r="E260" s="2863"/>
      <c r="F260" s="2863"/>
      <c r="G260" s="2999" t="s">
        <v>230</v>
      </c>
      <c r="H260" s="2863"/>
      <c r="I260" s="2863"/>
      <c r="J260" s="2863"/>
      <c r="K260" s="2999" t="s">
        <v>230</v>
      </c>
      <c r="L260" s="2863"/>
      <c r="M260" s="2863"/>
      <c r="N260" s="2863"/>
      <c r="O260" s="2999" t="s">
        <v>230</v>
      </c>
      <c r="P260" s="2863"/>
      <c r="Q260" s="2863"/>
      <c r="R260" s="2863"/>
      <c r="S260" s="2999" t="s">
        <v>231</v>
      </c>
      <c r="T260" s="2863"/>
      <c r="U260" s="2863"/>
      <c r="V260" s="2863"/>
      <c r="W260" s="2996"/>
      <c r="X260" s="2863"/>
      <c r="Y260" s="2863"/>
      <c r="Z260" s="3046"/>
      <c r="AA260" s="3044"/>
      <c r="AB260" s="2863"/>
      <c r="AC260" s="2863"/>
      <c r="AD260" s="2920"/>
      <c r="AE260" s="2716"/>
      <c r="AF260" s="2863"/>
      <c r="AG260" s="2863"/>
      <c r="AH260" s="2920"/>
      <c r="AI260" s="2998"/>
    </row>
    <row r="261" spans="1:35" ht="22.35" customHeight="1" x14ac:dyDescent="0.2">
      <c r="A261" s="1"/>
      <c r="B261" s="1072">
        <v>8514</v>
      </c>
      <c r="C261" s="2863" t="s">
        <v>326</v>
      </c>
      <c r="D261" s="2863"/>
      <c r="E261" s="2863"/>
      <c r="F261" s="2863"/>
      <c r="G261" s="2999" t="s">
        <v>326</v>
      </c>
      <c r="H261" s="2863"/>
      <c r="I261" s="2863"/>
      <c r="J261" s="2863"/>
      <c r="K261" s="2999" t="s">
        <v>326</v>
      </c>
      <c r="L261" s="2863"/>
      <c r="M261" s="2863"/>
      <c r="N261" s="2863"/>
      <c r="O261" s="2999" t="s">
        <v>326</v>
      </c>
      <c r="P261" s="2863"/>
      <c r="Q261" s="2863"/>
      <c r="R261" s="2863"/>
      <c r="S261" s="2999" t="s">
        <v>328</v>
      </c>
      <c r="T261" s="2863"/>
      <c r="U261" s="2863"/>
      <c r="V261" s="2863"/>
      <c r="W261" s="2996"/>
      <c r="X261" s="2863"/>
      <c r="Y261" s="2863"/>
      <c r="Z261" s="3046"/>
      <c r="AA261" s="2919"/>
      <c r="AB261" s="2863"/>
      <c r="AC261" s="2863"/>
      <c r="AD261" s="2920"/>
      <c r="AE261" s="2919"/>
      <c r="AF261" s="2863"/>
      <c r="AG261" s="2863"/>
      <c r="AH261" s="2920"/>
      <c r="AI261" s="2998"/>
    </row>
    <row r="262" spans="1:35" ht="22.35" customHeight="1" x14ac:dyDescent="0.2">
      <c r="A262" s="1"/>
      <c r="B262" s="1072">
        <v>8500</v>
      </c>
      <c r="C262" s="2082" t="s">
        <v>329</v>
      </c>
      <c r="D262" s="2082"/>
      <c r="E262" s="2082"/>
      <c r="F262" s="2082"/>
      <c r="G262" s="3106" t="s">
        <v>329</v>
      </c>
      <c r="H262" s="2082"/>
      <c r="I262" s="2082"/>
      <c r="J262" s="2082"/>
      <c r="K262" s="3106" t="s">
        <v>329</v>
      </c>
      <c r="L262" s="2082"/>
      <c r="M262" s="2082"/>
      <c r="N262" s="2082"/>
      <c r="O262" s="3106" t="s">
        <v>329</v>
      </c>
      <c r="P262" s="2082"/>
      <c r="Q262" s="2082"/>
      <c r="R262" s="2082"/>
      <c r="S262" s="3106" t="s">
        <v>330</v>
      </c>
      <c r="T262" s="2082"/>
      <c r="U262" s="2082"/>
      <c r="V262" s="2082"/>
      <c r="W262" s="2996"/>
      <c r="X262" s="2082"/>
      <c r="Y262" s="2082"/>
      <c r="Z262" s="2130"/>
      <c r="AA262" s="2131"/>
      <c r="AB262" s="2082"/>
      <c r="AC262" s="2082"/>
      <c r="AD262" s="2130"/>
      <c r="AE262" s="2131"/>
      <c r="AF262" s="2082"/>
      <c r="AG262" s="2082"/>
      <c r="AH262" s="2132"/>
      <c r="AI262" s="2133"/>
    </row>
    <row r="263" spans="1:35" ht="22.35" customHeight="1" x14ac:dyDescent="0.2">
      <c r="A263" s="1"/>
      <c r="B263" s="1072">
        <v>8514</v>
      </c>
      <c r="C263" s="2134" t="s">
        <v>326</v>
      </c>
      <c r="D263" s="2134"/>
      <c r="E263" s="2134"/>
      <c r="F263" s="2134"/>
      <c r="G263" s="3107" t="s">
        <v>326</v>
      </c>
      <c r="H263" s="2134"/>
      <c r="I263" s="2134"/>
      <c r="J263" s="2134"/>
      <c r="K263" s="3107" t="s">
        <v>326</v>
      </c>
      <c r="L263" s="2134"/>
      <c r="M263" s="2134"/>
      <c r="N263" s="2134"/>
      <c r="O263" s="3107" t="s">
        <v>326</v>
      </c>
      <c r="P263" s="2134"/>
      <c r="Q263" s="2134"/>
      <c r="R263" s="2134"/>
      <c r="S263" s="3107" t="s">
        <v>328</v>
      </c>
      <c r="T263" s="2134"/>
      <c r="U263" s="2134"/>
      <c r="V263" s="2134"/>
      <c r="W263" s="2717"/>
      <c r="X263" s="2136"/>
      <c r="Y263" s="2082"/>
      <c r="Z263" s="2137"/>
      <c r="AA263" s="2138"/>
      <c r="AB263" s="2136"/>
      <c r="AC263" s="2082"/>
      <c r="AD263" s="2082"/>
      <c r="AE263" s="2139"/>
      <c r="AF263" s="2082"/>
      <c r="AG263" s="2082"/>
      <c r="AH263" s="2082"/>
      <c r="AI263" s="2133"/>
    </row>
    <row r="264" spans="1:35" ht="22.35" customHeight="1" thickBot="1" x14ac:dyDescent="0.25">
      <c r="A264" s="1"/>
      <c r="B264" s="1076" t="s">
        <v>331</v>
      </c>
      <c r="C264" s="2870" t="s">
        <v>332</v>
      </c>
      <c r="D264" s="2870"/>
      <c r="E264" s="2870"/>
      <c r="F264" s="2870"/>
      <c r="G264" s="2718" t="s">
        <v>332</v>
      </c>
      <c r="H264" s="2870"/>
      <c r="I264" s="2870"/>
      <c r="J264" s="2870"/>
      <c r="K264" s="3001" t="s">
        <v>332</v>
      </c>
      <c r="L264" s="2870"/>
      <c r="M264" s="2870"/>
      <c r="N264" s="2870"/>
      <c r="O264" s="2718" t="s">
        <v>332</v>
      </c>
      <c r="P264" s="2870"/>
      <c r="Q264" s="2870"/>
      <c r="R264" s="2870"/>
      <c r="S264" s="2718" t="s">
        <v>333</v>
      </c>
      <c r="T264" s="2870"/>
      <c r="U264" s="2870"/>
      <c r="V264" s="2870"/>
      <c r="W264" s="3001"/>
      <c r="X264" s="2870"/>
      <c r="Y264" s="2870"/>
      <c r="Z264" s="3078"/>
      <c r="AA264" s="3057"/>
      <c r="AB264" s="2870"/>
      <c r="AC264" s="2870"/>
      <c r="AD264" s="3064"/>
      <c r="AE264" s="2719"/>
      <c r="AF264" s="2870"/>
      <c r="AG264" s="2870"/>
      <c r="AH264" s="3064"/>
      <c r="AI264" s="2873"/>
    </row>
    <row r="265" spans="1:35" ht="22.35" customHeight="1" x14ac:dyDescent="0.2">
      <c r="A265" s="1"/>
      <c r="B265" s="5"/>
      <c r="C265" s="42"/>
      <c r="D265" s="70"/>
      <c r="E265" s="70"/>
      <c r="F265" s="46"/>
      <c r="G265" s="42"/>
      <c r="H265" s="70"/>
      <c r="I265" s="70"/>
      <c r="J265" s="46"/>
      <c r="K265" s="42"/>
      <c r="L265" s="70"/>
      <c r="M265" s="70"/>
      <c r="N265" s="46"/>
      <c r="O265" s="42"/>
      <c r="P265" s="70"/>
      <c r="Q265" s="70"/>
      <c r="R265" s="46"/>
      <c r="S265" s="42"/>
      <c r="T265" s="70"/>
      <c r="U265" s="70"/>
      <c r="V265" s="46"/>
      <c r="W265" s="46"/>
      <c r="Z265" s="46"/>
      <c r="AA265" s="46"/>
      <c r="AD265" s="46"/>
      <c r="AE265" s="46"/>
      <c r="AH265" s="46"/>
    </row>
    <row r="266" spans="1:35" ht="22.35" customHeight="1" x14ac:dyDescent="0.2">
      <c r="A266" s="1" t="s">
        <v>334</v>
      </c>
      <c r="B266" s="5"/>
      <c r="C266" s="42"/>
      <c r="D266" s="70"/>
      <c r="E266" s="70"/>
      <c r="F266" s="46"/>
      <c r="G266" s="42"/>
      <c r="H266" s="70"/>
      <c r="I266" s="70"/>
      <c r="J266" s="46"/>
      <c r="K266" s="42"/>
      <c r="L266" s="70"/>
      <c r="M266" s="70"/>
      <c r="N266" s="46"/>
      <c r="O266" s="42"/>
      <c r="P266" s="70"/>
      <c r="Q266" s="70"/>
      <c r="R266" s="46"/>
      <c r="S266" s="42"/>
      <c r="T266" s="70"/>
      <c r="U266" s="70"/>
      <c r="V266" s="46"/>
      <c r="W266" s="46"/>
      <c r="Z266" s="46"/>
      <c r="AA266" s="46"/>
      <c r="AD266" s="46"/>
      <c r="AE266" s="46"/>
      <c r="AH266" s="46"/>
    </row>
    <row r="267" spans="1:35" ht="22.35" customHeight="1" thickBot="1" x14ac:dyDescent="0.25">
      <c r="A267" s="3033"/>
      <c r="B267" s="2875" t="s">
        <v>29</v>
      </c>
      <c r="C267" s="2877">
        <v>1</v>
      </c>
      <c r="D267" s="2877">
        <v>2</v>
      </c>
      <c r="E267" s="2876">
        <v>3</v>
      </c>
      <c r="F267" s="2876">
        <v>4</v>
      </c>
      <c r="G267" s="2877">
        <v>5</v>
      </c>
      <c r="H267" s="2877">
        <v>6</v>
      </c>
      <c r="I267" s="2877">
        <v>7</v>
      </c>
      <c r="J267" s="2877">
        <v>8</v>
      </c>
      <c r="K267" s="2877">
        <v>9</v>
      </c>
      <c r="L267" s="2876">
        <v>10</v>
      </c>
      <c r="M267" s="2876">
        <v>11</v>
      </c>
      <c r="N267" s="2877">
        <v>12</v>
      </c>
      <c r="O267" s="2877">
        <v>13</v>
      </c>
      <c r="P267" s="2877">
        <v>14</v>
      </c>
      <c r="Q267" s="2877">
        <v>15</v>
      </c>
      <c r="R267" s="2877">
        <v>16</v>
      </c>
      <c r="S267" s="2876">
        <v>17</v>
      </c>
      <c r="T267" s="2876">
        <v>18</v>
      </c>
      <c r="U267" s="2877">
        <v>19</v>
      </c>
      <c r="V267" s="2877">
        <v>20</v>
      </c>
      <c r="W267" s="2877">
        <v>21</v>
      </c>
      <c r="X267" s="2877">
        <v>22</v>
      </c>
      <c r="Y267" s="2877">
        <v>23</v>
      </c>
      <c r="Z267" s="2876">
        <v>24</v>
      </c>
      <c r="AA267" s="2876">
        <v>25</v>
      </c>
      <c r="AB267" s="2877">
        <v>26</v>
      </c>
      <c r="AC267" s="2877">
        <v>27</v>
      </c>
      <c r="AD267" s="2877">
        <v>28</v>
      </c>
      <c r="AE267" s="2877">
        <v>29</v>
      </c>
      <c r="AF267" s="2877"/>
      <c r="AG267" s="2878"/>
      <c r="AH267" s="111"/>
      <c r="AI267" s="112"/>
    </row>
    <row r="268" spans="1:35" ht="22.35" customHeight="1" x14ac:dyDescent="0.2">
      <c r="A268" s="3108"/>
      <c r="B268" s="3109" t="s">
        <v>335</v>
      </c>
      <c r="C268" s="3231" t="s">
        <v>32</v>
      </c>
      <c r="D268" s="3231" t="s">
        <v>32</v>
      </c>
      <c r="E268" s="3231"/>
      <c r="F268" s="789"/>
      <c r="G268" s="789" t="s">
        <v>32</v>
      </c>
      <c r="H268" s="3231" t="s">
        <v>32</v>
      </c>
      <c r="I268" s="791" t="s">
        <v>32</v>
      </c>
      <c r="J268" s="3231" t="s">
        <v>32</v>
      </c>
      <c r="K268" s="3231" t="s">
        <v>32</v>
      </c>
      <c r="L268" s="3231"/>
      <c r="M268" s="789"/>
      <c r="N268" s="789" t="s">
        <v>32</v>
      </c>
      <c r="O268" s="3231" t="s">
        <v>32</v>
      </c>
      <c r="P268" s="3231" t="s">
        <v>32</v>
      </c>
      <c r="Q268" s="3231" t="s">
        <v>32</v>
      </c>
      <c r="R268" s="3231" t="s">
        <v>32</v>
      </c>
      <c r="S268" s="3231"/>
      <c r="T268" s="789"/>
      <c r="U268" s="789" t="s">
        <v>32</v>
      </c>
      <c r="V268" s="789" t="s">
        <v>32</v>
      </c>
      <c r="W268" s="789" t="s">
        <v>32</v>
      </c>
      <c r="X268" s="789" t="s">
        <v>32</v>
      </c>
      <c r="Y268" s="3217" t="s">
        <v>32</v>
      </c>
      <c r="Z268" s="3217"/>
      <c r="AA268" s="789"/>
      <c r="AB268" s="3231" t="s">
        <v>32</v>
      </c>
      <c r="AC268" s="3231" t="s">
        <v>32</v>
      </c>
      <c r="AD268" s="3231" t="s">
        <v>32</v>
      </c>
      <c r="AE268" s="3231" t="s">
        <v>32</v>
      </c>
      <c r="AF268" s="3231"/>
      <c r="AG268" s="975"/>
      <c r="AH268" s="111"/>
      <c r="AI268" s="112"/>
    </row>
    <row r="269" spans="1:35" ht="22.35" customHeight="1" x14ac:dyDescent="0.2">
      <c r="A269" s="3263"/>
      <c r="B269" s="1441" t="s">
        <v>336</v>
      </c>
      <c r="C269" s="3231"/>
      <c r="D269" s="3231"/>
      <c r="E269" s="3231"/>
      <c r="F269" s="789"/>
      <c r="G269" s="789"/>
      <c r="H269" s="3231"/>
      <c r="I269" s="791"/>
      <c r="J269" s="3231"/>
      <c r="K269" s="3231"/>
      <c r="L269" s="3231"/>
      <c r="M269" s="789"/>
      <c r="N269" s="789"/>
      <c r="O269" s="3231"/>
      <c r="P269" s="3231"/>
      <c r="Q269" s="3231"/>
      <c r="R269" s="3231"/>
      <c r="S269" s="3231"/>
      <c r="T269" s="789"/>
      <c r="U269" s="789"/>
      <c r="V269" s="789"/>
      <c r="W269" s="789"/>
      <c r="X269" s="789"/>
      <c r="Y269" s="3217"/>
      <c r="Z269" s="3217"/>
      <c r="AA269" s="789"/>
      <c r="AB269" s="3231"/>
      <c r="AC269" s="3231"/>
      <c r="AD269" s="3231"/>
      <c r="AE269" s="3231"/>
      <c r="AF269" s="3231"/>
      <c r="AG269" s="975"/>
      <c r="AH269" s="111"/>
      <c r="AI269" s="112"/>
    </row>
    <row r="270" spans="1:35" ht="22.35" customHeight="1" x14ac:dyDescent="0.2">
      <c r="A270" s="1442">
        <v>8514</v>
      </c>
      <c r="B270" s="1443" t="s">
        <v>337</v>
      </c>
      <c r="C270" s="3231" t="s">
        <v>32</v>
      </c>
      <c r="D270" s="3231" t="s">
        <v>32</v>
      </c>
      <c r="E270" s="3231"/>
      <c r="F270" s="789"/>
      <c r="G270" s="789" t="s">
        <v>32</v>
      </c>
      <c r="H270" s="3231" t="s">
        <v>32</v>
      </c>
      <c r="I270" s="791" t="s">
        <v>32</v>
      </c>
      <c r="J270" s="3231" t="s">
        <v>32</v>
      </c>
      <c r="K270" s="3231" t="s">
        <v>32</v>
      </c>
      <c r="L270" s="3231"/>
      <c r="M270" s="789"/>
      <c r="N270" s="789" t="s">
        <v>32</v>
      </c>
      <c r="O270" s="3231" t="s">
        <v>32</v>
      </c>
      <c r="P270" s="3231" t="s">
        <v>32</v>
      </c>
      <c r="Q270" s="3231" t="s">
        <v>32</v>
      </c>
      <c r="R270" s="3231" t="s">
        <v>32</v>
      </c>
      <c r="S270" s="3231"/>
      <c r="T270" s="789"/>
      <c r="U270" s="789" t="s">
        <v>32</v>
      </c>
      <c r="V270" s="789" t="s">
        <v>32</v>
      </c>
      <c r="W270" s="789" t="s">
        <v>32</v>
      </c>
      <c r="X270" s="789" t="s">
        <v>32</v>
      </c>
      <c r="Y270" s="3217" t="s">
        <v>32</v>
      </c>
      <c r="Z270" s="3217"/>
      <c r="AA270" s="789"/>
      <c r="AB270" s="3231" t="s">
        <v>32</v>
      </c>
      <c r="AC270" s="3231" t="s">
        <v>32</v>
      </c>
      <c r="AD270" s="3231" t="s">
        <v>32</v>
      </c>
      <c r="AE270" s="3231" t="s">
        <v>32</v>
      </c>
      <c r="AF270" s="3231"/>
      <c r="AG270" s="975"/>
      <c r="AH270" s="116"/>
      <c r="AI270" s="117"/>
    </row>
    <row r="271" spans="1:35" ht="21" customHeight="1" x14ac:dyDescent="0.2">
      <c r="A271" s="1442">
        <v>3701</v>
      </c>
      <c r="B271" s="1444" t="s">
        <v>338</v>
      </c>
      <c r="C271" s="3231"/>
      <c r="D271" s="3231"/>
      <c r="E271" s="3231"/>
      <c r="F271" s="789"/>
      <c r="G271" s="789"/>
      <c r="H271" s="3231"/>
      <c r="I271" s="791"/>
      <c r="J271" s="3231"/>
      <c r="K271" s="3231"/>
      <c r="L271" s="3231"/>
      <c r="M271" s="789"/>
      <c r="N271" s="789"/>
      <c r="O271" s="3231"/>
      <c r="P271" s="3231"/>
      <c r="Q271" s="3231"/>
      <c r="R271" s="3231"/>
      <c r="S271" s="3231"/>
      <c r="T271" s="789"/>
      <c r="U271" s="789"/>
      <c r="V271" s="789"/>
      <c r="W271" s="789"/>
      <c r="X271" s="789"/>
      <c r="Y271" s="3217"/>
      <c r="Z271" s="3217"/>
      <c r="AA271" s="789"/>
      <c r="AB271" s="3231"/>
      <c r="AC271" s="3231"/>
      <c r="AD271" s="3231"/>
      <c r="AE271" s="3231"/>
      <c r="AF271" s="3231"/>
      <c r="AG271" s="975"/>
      <c r="AH271" s="116"/>
      <c r="AI271" s="117"/>
    </row>
    <row r="272" spans="1:35" ht="21" customHeight="1" x14ac:dyDescent="0.2">
      <c r="A272" s="1442">
        <v>3701</v>
      </c>
      <c r="B272" s="927" t="s">
        <v>339</v>
      </c>
      <c r="C272" s="3231" t="s">
        <v>32</v>
      </c>
      <c r="D272" s="3231" t="s">
        <v>32</v>
      </c>
      <c r="E272" s="3231"/>
      <c r="F272" s="789"/>
      <c r="G272" s="789" t="s">
        <v>32</v>
      </c>
      <c r="H272" s="3231" t="s">
        <v>32</v>
      </c>
      <c r="I272" s="791" t="s">
        <v>32</v>
      </c>
      <c r="J272" s="3231" t="s">
        <v>32</v>
      </c>
      <c r="K272" s="3231" t="s">
        <v>32</v>
      </c>
      <c r="L272" s="3231"/>
      <c r="M272" s="789"/>
      <c r="N272" s="789" t="s">
        <v>32</v>
      </c>
      <c r="O272" s="3231" t="s">
        <v>32</v>
      </c>
      <c r="P272" s="3231" t="s">
        <v>32</v>
      </c>
      <c r="Q272" s="3231" t="s">
        <v>32</v>
      </c>
      <c r="R272" s="3231" t="s">
        <v>32</v>
      </c>
      <c r="S272" s="3231"/>
      <c r="T272" s="789"/>
      <c r="U272" s="789" t="s">
        <v>32</v>
      </c>
      <c r="V272" s="789" t="s">
        <v>32</v>
      </c>
      <c r="W272" s="789" t="s">
        <v>32</v>
      </c>
      <c r="X272" s="789" t="s">
        <v>32</v>
      </c>
      <c r="Y272" s="3217" t="s">
        <v>32</v>
      </c>
      <c r="Z272" s="3217"/>
      <c r="AA272" s="789"/>
      <c r="AB272" s="3231" t="s">
        <v>32</v>
      </c>
      <c r="AC272" s="3231" t="s">
        <v>32</v>
      </c>
      <c r="AD272" s="3231" t="s">
        <v>32</v>
      </c>
      <c r="AE272" s="3231" t="s">
        <v>32</v>
      </c>
      <c r="AF272" s="3231"/>
      <c r="AG272" s="975"/>
      <c r="AH272" s="116"/>
      <c r="AI272" s="117"/>
    </row>
    <row r="273" spans="1:35" ht="21" customHeight="1" x14ac:dyDescent="0.2">
      <c r="A273" s="1442">
        <v>3701</v>
      </c>
      <c r="B273" s="927" t="s">
        <v>340</v>
      </c>
      <c r="C273" s="3231" t="s">
        <v>32</v>
      </c>
      <c r="D273" s="3231" t="s">
        <v>32</v>
      </c>
      <c r="E273" s="3231"/>
      <c r="F273" s="789"/>
      <c r="G273" s="789" t="s">
        <v>32</v>
      </c>
      <c r="H273" s="3231" t="s">
        <v>32</v>
      </c>
      <c r="I273" s="791" t="s">
        <v>32</v>
      </c>
      <c r="J273" s="3231" t="s">
        <v>32</v>
      </c>
      <c r="K273" s="3231" t="s">
        <v>32</v>
      </c>
      <c r="L273" s="3231"/>
      <c r="M273" s="789"/>
      <c r="N273" s="3223" t="s">
        <v>32</v>
      </c>
      <c r="O273" s="3231" t="s">
        <v>32</v>
      </c>
      <c r="P273" s="3231" t="s">
        <v>32</v>
      </c>
      <c r="Q273" s="3231" t="s">
        <v>32</v>
      </c>
      <c r="R273" s="3231" t="s">
        <v>32</v>
      </c>
      <c r="S273" s="3231"/>
      <c r="T273" s="789"/>
      <c r="U273" s="789" t="s">
        <v>32</v>
      </c>
      <c r="V273" s="794" t="s">
        <v>32</v>
      </c>
      <c r="W273" s="794" t="s">
        <v>32</v>
      </c>
      <c r="X273" s="794" t="s">
        <v>32</v>
      </c>
      <c r="Y273" s="794" t="s">
        <v>32</v>
      </c>
      <c r="Z273" s="3217"/>
      <c r="AA273" s="789"/>
      <c r="AB273" s="3231" t="s">
        <v>32</v>
      </c>
      <c r="AC273" s="3231" t="s">
        <v>32</v>
      </c>
      <c r="AD273" s="3231" t="s">
        <v>32</v>
      </c>
      <c r="AE273" s="3231" t="s">
        <v>32</v>
      </c>
      <c r="AF273" s="3231"/>
      <c r="AG273" s="975"/>
      <c r="AH273" s="116"/>
      <c r="AI273" s="117"/>
    </row>
    <row r="274" spans="1:35" ht="21" customHeight="1" x14ac:dyDescent="0.2">
      <c r="A274" s="867">
        <v>8500</v>
      </c>
      <c r="B274" s="868" t="s">
        <v>51</v>
      </c>
      <c r="C274" s="3231" t="s">
        <v>32</v>
      </c>
      <c r="D274" s="3231" t="s">
        <v>32</v>
      </c>
      <c r="E274" s="3231"/>
      <c r="F274" s="789"/>
      <c r="G274" s="789" t="s">
        <v>32</v>
      </c>
      <c r="H274" s="3231" t="s">
        <v>32</v>
      </c>
      <c r="I274" s="791" t="s">
        <v>32</v>
      </c>
      <c r="J274" s="3231" t="s">
        <v>32</v>
      </c>
      <c r="K274" s="3231" t="s">
        <v>32</v>
      </c>
      <c r="L274" s="3231"/>
      <c r="M274" s="789"/>
      <c r="N274" s="236"/>
      <c r="O274" s="942" t="s">
        <v>32</v>
      </c>
      <c r="P274" s="942" t="s">
        <v>32</v>
      </c>
      <c r="Q274" s="942" t="s">
        <v>32</v>
      </c>
      <c r="R274" s="942" t="s">
        <v>32</v>
      </c>
      <c r="S274" s="961" t="s">
        <v>32</v>
      </c>
      <c r="T274" s="961"/>
      <c r="U274" s="789" t="s">
        <v>32</v>
      </c>
      <c r="V274" s="789" t="s">
        <v>32</v>
      </c>
      <c r="W274" s="789" t="s">
        <v>32</v>
      </c>
      <c r="X274" s="789" t="s">
        <v>32</v>
      </c>
      <c r="Y274" s="3217" t="s">
        <v>32</v>
      </c>
      <c r="Z274" s="3217"/>
      <c r="AA274" s="789"/>
      <c r="AB274" s="3231" t="s">
        <v>32</v>
      </c>
      <c r="AC274" s="3231" t="s">
        <v>32</v>
      </c>
      <c r="AD274" s="3231" t="s">
        <v>32</v>
      </c>
      <c r="AE274" s="802" t="s">
        <v>32</v>
      </c>
      <c r="AF274" s="3231"/>
      <c r="AG274" s="975"/>
      <c r="AH274" s="116"/>
      <c r="AI274" s="117"/>
    </row>
    <row r="275" spans="1:35" ht="22.35" customHeight="1" x14ac:dyDescent="0.2">
      <c r="A275" s="1442">
        <v>3701</v>
      </c>
      <c r="B275" s="1444" t="s">
        <v>341</v>
      </c>
      <c r="C275" s="3231"/>
      <c r="D275" s="3231"/>
      <c r="E275" s="3231"/>
      <c r="F275" s="789"/>
      <c r="G275" s="789"/>
      <c r="H275" s="3231"/>
      <c r="I275" s="791"/>
      <c r="J275" s="3231"/>
      <c r="K275" s="3231"/>
      <c r="L275" s="3231"/>
      <c r="M275" s="789"/>
      <c r="N275" s="789"/>
      <c r="O275" s="3231"/>
      <c r="P275" s="3231"/>
      <c r="Q275" s="3231"/>
      <c r="R275" s="3231"/>
      <c r="S275" s="3231"/>
      <c r="T275" s="789"/>
      <c r="U275" s="789"/>
      <c r="V275" s="789"/>
      <c r="W275" s="789"/>
      <c r="X275" s="789"/>
      <c r="Y275" s="3217"/>
      <c r="Z275" s="3217"/>
      <c r="AA275" s="789"/>
      <c r="AB275" s="3231"/>
      <c r="AC275" s="3231"/>
      <c r="AD275" s="3231"/>
      <c r="AE275" s="3231"/>
      <c r="AF275" s="3231"/>
      <c r="AG275" s="975"/>
      <c r="AH275" s="116"/>
      <c r="AI275" s="117"/>
    </row>
    <row r="276" spans="1:35" ht="22.35" customHeight="1" x14ac:dyDescent="0.2">
      <c r="A276" s="1442">
        <v>3701</v>
      </c>
      <c r="B276" s="927" t="s">
        <v>342</v>
      </c>
      <c r="C276" s="3231" t="s">
        <v>32</v>
      </c>
      <c r="D276" s="3231" t="s">
        <v>32</v>
      </c>
      <c r="E276" s="3231"/>
      <c r="F276" s="789"/>
      <c r="G276" s="789" t="s">
        <v>32</v>
      </c>
      <c r="H276" s="3231" t="s">
        <v>32</v>
      </c>
      <c r="I276" s="791" t="s">
        <v>32</v>
      </c>
      <c r="J276" s="3231" t="s">
        <v>32</v>
      </c>
      <c r="K276" s="3231" t="s">
        <v>32</v>
      </c>
      <c r="L276" s="3231"/>
      <c r="M276" s="789"/>
      <c r="N276" s="789" t="s">
        <v>32</v>
      </c>
      <c r="O276" s="3231" t="s">
        <v>32</v>
      </c>
      <c r="P276" s="3231" t="s">
        <v>32</v>
      </c>
      <c r="Q276" s="3231" t="s">
        <v>32</v>
      </c>
      <c r="R276" s="3231" t="s">
        <v>32</v>
      </c>
      <c r="S276" s="3231"/>
      <c r="T276" s="789"/>
      <c r="U276" s="789" t="s">
        <v>32</v>
      </c>
      <c r="V276" s="789" t="s">
        <v>32</v>
      </c>
      <c r="W276" s="789" t="s">
        <v>32</v>
      </c>
      <c r="X276" s="789" t="s">
        <v>32</v>
      </c>
      <c r="Y276" s="3217" t="s">
        <v>32</v>
      </c>
      <c r="Z276" s="3217"/>
      <c r="AA276" s="789"/>
      <c r="AB276" s="3231" t="s">
        <v>32</v>
      </c>
      <c r="AC276" s="3231" t="s">
        <v>32</v>
      </c>
      <c r="AD276" s="3231" t="s">
        <v>32</v>
      </c>
      <c r="AE276" s="3231" t="s">
        <v>32</v>
      </c>
      <c r="AF276" s="3231"/>
      <c r="AG276" s="975"/>
      <c r="AH276" s="116"/>
      <c r="AI276" s="117"/>
    </row>
    <row r="277" spans="1:35" ht="22.35" customHeight="1" x14ac:dyDescent="0.2">
      <c r="A277" s="1442">
        <v>3701</v>
      </c>
      <c r="B277" s="927" t="s">
        <v>343</v>
      </c>
      <c r="C277" s="3231" t="s">
        <v>32</v>
      </c>
      <c r="D277" s="3231" t="s">
        <v>32</v>
      </c>
      <c r="E277" s="3231"/>
      <c r="F277" s="789"/>
      <c r="G277" s="789" t="s">
        <v>32</v>
      </c>
      <c r="H277" s="3231" t="s">
        <v>32</v>
      </c>
      <c r="I277" s="791" t="s">
        <v>32</v>
      </c>
      <c r="J277" s="3231" t="s">
        <v>32</v>
      </c>
      <c r="K277" s="3231" t="s">
        <v>32</v>
      </c>
      <c r="L277" s="3231"/>
      <c r="M277" s="789"/>
      <c r="N277" s="789" t="s">
        <v>32</v>
      </c>
      <c r="O277" s="3231" t="s">
        <v>32</v>
      </c>
      <c r="P277" s="794" t="s">
        <v>32</v>
      </c>
      <c r="Q277" s="3228" t="s">
        <v>32</v>
      </c>
      <c r="R277" s="3228" t="s">
        <v>32</v>
      </c>
      <c r="S277" s="3231"/>
      <c r="T277" s="789"/>
      <c r="U277" s="789" t="s">
        <v>32</v>
      </c>
      <c r="V277" s="789" t="s">
        <v>32</v>
      </c>
      <c r="W277" s="789" t="s">
        <v>32</v>
      </c>
      <c r="X277" s="789" t="s">
        <v>32</v>
      </c>
      <c r="Y277" s="3217" t="s">
        <v>32</v>
      </c>
      <c r="Z277" s="3217"/>
      <c r="AA277" s="789"/>
      <c r="AB277" s="3231" t="s">
        <v>32</v>
      </c>
      <c r="AC277" s="3231" t="s">
        <v>32</v>
      </c>
      <c r="AD277" s="3231" t="s">
        <v>32</v>
      </c>
      <c r="AE277" s="3231" t="s">
        <v>32</v>
      </c>
      <c r="AF277" s="3231"/>
      <c r="AG277" s="975"/>
      <c r="AH277" s="116"/>
      <c r="AI277" s="117"/>
    </row>
    <row r="278" spans="1:35" ht="22.35" customHeight="1" x14ac:dyDescent="0.2">
      <c r="A278" s="1446">
        <v>3701</v>
      </c>
      <c r="B278" s="927" t="s">
        <v>344</v>
      </c>
      <c r="C278" s="3231" t="s">
        <v>32</v>
      </c>
      <c r="D278" s="3231" t="s">
        <v>32</v>
      </c>
      <c r="E278" s="3231"/>
      <c r="F278" s="789"/>
      <c r="G278" s="789" t="s">
        <v>32</v>
      </c>
      <c r="H278" s="3217" t="s">
        <v>32</v>
      </c>
      <c r="I278" s="791" t="s">
        <v>32</v>
      </c>
      <c r="J278" s="3231" t="s">
        <v>32</v>
      </c>
      <c r="K278" s="3231" t="s">
        <v>32</v>
      </c>
      <c r="L278" s="3231"/>
      <c r="M278" s="789"/>
      <c r="N278" s="789" t="s">
        <v>32</v>
      </c>
      <c r="O278" s="802" t="s">
        <v>32</v>
      </c>
      <c r="P278" s="802" t="s">
        <v>32</v>
      </c>
      <c r="Q278" s="802" t="s">
        <v>32</v>
      </c>
      <c r="R278" s="802" t="s">
        <v>352</v>
      </c>
      <c r="S278" s="3231"/>
      <c r="T278" s="789"/>
      <c r="U278" s="789" t="s">
        <v>32</v>
      </c>
      <c r="V278" s="789" t="s">
        <v>32</v>
      </c>
      <c r="W278" s="798" t="s">
        <v>32</v>
      </c>
      <c r="X278" s="3217" t="s">
        <v>32</v>
      </c>
      <c r="Y278" s="1447" t="s">
        <v>32</v>
      </c>
      <c r="Z278" s="3217"/>
      <c r="AA278" s="789"/>
      <c r="AB278" s="798" t="s">
        <v>32</v>
      </c>
      <c r="AC278" s="798" t="s">
        <v>32</v>
      </c>
      <c r="AD278" s="798" t="s">
        <v>32</v>
      </c>
      <c r="AE278" s="798" t="s">
        <v>32</v>
      </c>
      <c r="AF278" s="798"/>
      <c r="AG278" s="975"/>
      <c r="AH278" s="116"/>
      <c r="AI278" s="117"/>
    </row>
    <row r="279" spans="1:35" ht="22.35" customHeight="1" x14ac:dyDescent="0.2">
      <c r="A279" s="1442">
        <v>3701</v>
      </c>
      <c r="B279" s="927" t="s">
        <v>345</v>
      </c>
      <c r="C279" s="3231" t="s">
        <v>32</v>
      </c>
      <c r="D279" s="3231" t="s">
        <v>32</v>
      </c>
      <c r="E279" s="3231"/>
      <c r="F279" s="789"/>
      <c r="G279" s="789" t="s">
        <v>32</v>
      </c>
      <c r="H279" s="3231" t="s">
        <v>32</v>
      </c>
      <c r="I279" s="791" t="s">
        <v>32</v>
      </c>
      <c r="J279" s="3231" t="s">
        <v>32</v>
      </c>
      <c r="K279" s="3231" t="s">
        <v>32</v>
      </c>
      <c r="L279" s="3231"/>
      <c r="M279" s="789"/>
      <c r="N279" s="789" t="s">
        <v>32</v>
      </c>
      <c r="O279" s="3231" t="s">
        <v>32</v>
      </c>
      <c r="P279" s="3231" t="s">
        <v>32</v>
      </c>
      <c r="Q279" s="3231" t="s">
        <v>32</v>
      </c>
      <c r="R279" s="3231" t="s">
        <v>32</v>
      </c>
      <c r="S279" s="3231"/>
      <c r="T279" s="789"/>
      <c r="U279" s="789" t="s">
        <v>32</v>
      </c>
      <c r="V279" s="789" t="s">
        <v>32</v>
      </c>
      <c r="W279" s="789" t="s">
        <v>32</v>
      </c>
      <c r="X279" s="789" t="s">
        <v>32</v>
      </c>
      <c r="Y279" s="3217" t="s">
        <v>32</v>
      </c>
      <c r="Z279" s="3217"/>
      <c r="AA279" s="789"/>
      <c r="AB279" s="3231" t="s">
        <v>32</v>
      </c>
      <c r="AC279" s="3231" t="s">
        <v>32</v>
      </c>
      <c r="AD279" s="3231" t="s">
        <v>32</v>
      </c>
      <c r="AE279" s="3231" t="s">
        <v>32</v>
      </c>
      <c r="AF279" s="3231"/>
      <c r="AG279" s="975"/>
      <c r="AH279" s="116"/>
      <c r="AI279" s="117"/>
    </row>
    <row r="280" spans="1:35" ht="22.35" customHeight="1" x14ac:dyDescent="0.2">
      <c r="A280" s="1442">
        <v>3701</v>
      </c>
      <c r="B280" s="927" t="s">
        <v>346</v>
      </c>
      <c r="C280" s="3231" t="s">
        <v>32</v>
      </c>
      <c r="D280" s="3231" t="s">
        <v>32</v>
      </c>
      <c r="E280" s="3231"/>
      <c r="F280" s="789"/>
      <c r="G280" s="789" t="s">
        <v>32</v>
      </c>
      <c r="H280" s="3231" t="s">
        <v>32</v>
      </c>
      <c r="I280" s="791" t="s">
        <v>32</v>
      </c>
      <c r="J280" s="940" t="s">
        <v>32</v>
      </c>
      <c r="K280" s="3366" t="s">
        <v>32</v>
      </c>
      <c r="L280" s="3231"/>
      <c r="M280" s="789"/>
      <c r="N280" s="3223" t="s">
        <v>32</v>
      </c>
      <c r="O280" s="3223" t="s">
        <v>32</v>
      </c>
      <c r="P280" s="3223" t="s">
        <v>32</v>
      </c>
      <c r="Q280" s="3223" t="s">
        <v>32</v>
      </c>
      <c r="R280" s="3223" t="s">
        <v>32</v>
      </c>
      <c r="S280" s="3231"/>
      <c r="T280" s="789"/>
      <c r="U280" s="789" t="s">
        <v>32</v>
      </c>
      <c r="V280" s="789" t="s">
        <v>32</v>
      </c>
      <c r="W280" s="789" t="s">
        <v>32</v>
      </c>
      <c r="X280" s="789" t="s">
        <v>32</v>
      </c>
      <c r="Y280" s="3217" t="s">
        <v>32</v>
      </c>
      <c r="Z280" s="3217"/>
      <c r="AA280" s="789"/>
      <c r="AB280" s="3231" t="s">
        <v>32</v>
      </c>
      <c r="AC280" s="802" t="s">
        <v>32</v>
      </c>
      <c r="AD280" s="802" t="s">
        <v>32</v>
      </c>
      <c r="AE280" s="802" t="s">
        <v>32</v>
      </c>
      <c r="AF280" s="3231"/>
      <c r="AG280" s="975"/>
      <c r="AH280" s="116"/>
      <c r="AI280" s="117"/>
    </row>
    <row r="281" spans="1:35" ht="22.35" customHeight="1" x14ac:dyDescent="0.2">
      <c r="A281" s="1442"/>
      <c r="B281" s="3239" t="s">
        <v>406</v>
      </c>
      <c r="C281" s="3233" t="s">
        <v>514</v>
      </c>
      <c r="D281" s="2361" t="s">
        <v>32</v>
      </c>
      <c r="E281" s="3231"/>
      <c r="F281" s="789"/>
      <c r="G281" s="789" t="s">
        <v>32</v>
      </c>
      <c r="H281" s="3231" t="s">
        <v>32</v>
      </c>
      <c r="I281" s="791" t="s">
        <v>32</v>
      </c>
      <c r="J281" s="3231" t="s">
        <v>32</v>
      </c>
      <c r="K281" s="3231" t="s">
        <v>32</v>
      </c>
      <c r="L281" s="3231"/>
      <c r="M281" s="789"/>
      <c r="N281" s="3367" t="s">
        <v>32</v>
      </c>
      <c r="O281" s="3367" t="s">
        <v>32</v>
      </c>
      <c r="P281" s="3367" t="s">
        <v>32</v>
      </c>
      <c r="Q281" s="3367" t="s">
        <v>32</v>
      </c>
      <c r="R281" s="3367" t="s">
        <v>32</v>
      </c>
      <c r="S281" s="3231"/>
      <c r="T281" s="789"/>
      <c r="U281" s="789" t="s">
        <v>32</v>
      </c>
      <c r="V281" s="789" t="s">
        <v>32</v>
      </c>
      <c r="W281" s="789" t="s">
        <v>32</v>
      </c>
      <c r="X281" s="789" t="s">
        <v>32</v>
      </c>
      <c r="Y281" s="3217" t="s">
        <v>32</v>
      </c>
      <c r="Z281" s="3217"/>
      <c r="AA281" s="2838"/>
      <c r="AB281" s="3231" t="s">
        <v>32</v>
      </c>
      <c r="AC281" s="3231" t="s">
        <v>32</v>
      </c>
      <c r="AD281" s="3231" t="s">
        <v>32</v>
      </c>
      <c r="AE281" s="3231" t="s">
        <v>32</v>
      </c>
      <c r="AF281" s="3231"/>
      <c r="AG281" s="975"/>
      <c r="AH281" s="116"/>
      <c r="AI281" s="117"/>
    </row>
    <row r="282" spans="1:35" ht="22.35" customHeight="1" x14ac:dyDescent="0.2">
      <c r="A282" s="1442"/>
      <c r="B282" s="927" t="s">
        <v>347</v>
      </c>
      <c r="C282" s="3231" t="s">
        <v>32</v>
      </c>
      <c r="D282" s="3231" t="s">
        <v>32</v>
      </c>
      <c r="E282" s="3231"/>
      <c r="F282" s="789"/>
      <c r="G282" s="789" t="s">
        <v>32</v>
      </c>
      <c r="H282" s="3231" t="s">
        <v>32</v>
      </c>
      <c r="I282" s="791" t="s">
        <v>32</v>
      </c>
      <c r="J282" s="3231" t="s">
        <v>32</v>
      </c>
      <c r="K282" s="3231" t="s">
        <v>32</v>
      </c>
      <c r="L282" s="3231"/>
      <c r="M282" s="789"/>
      <c r="N282" s="789" t="s">
        <v>32</v>
      </c>
      <c r="O282" s="3231" t="s">
        <v>32</v>
      </c>
      <c r="P282" s="3231" t="s">
        <v>32</v>
      </c>
      <c r="Q282" s="3231" t="s">
        <v>32</v>
      </c>
      <c r="R282" s="3231" t="s">
        <v>32</v>
      </c>
      <c r="S282" s="3231"/>
      <c r="T282" s="789"/>
      <c r="U282" s="789" t="s">
        <v>32</v>
      </c>
      <c r="V282" s="789" t="s">
        <v>32</v>
      </c>
      <c r="W282" s="789" t="s">
        <v>32</v>
      </c>
      <c r="X282" s="789" t="s">
        <v>32</v>
      </c>
      <c r="Y282" s="3217" t="s">
        <v>32</v>
      </c>
      <c r="Z282" s="3217"/>
      <c r="AA282" s="789"/>
      <c r="AB282" s="3231" t="s">
        <v>32</v>
      </c>
      <c r="AC282" s="3231" t="s">
        <v>32</v>
      </c>
      <c r="AD282" s="3231" t="s">
        <v>32</v>
      </c>
      <c r="AE282" s="3231" t="s">
        <v>32</v>
      </c>
      <c r="AF282" s="3231"/>
      <c r="AG282" s="975"/>
      <c r="AH282" s="116"/>
      <c r="AI282" s="117"/>
    </row>
    <row r="283" spans="1:35" ht="22.35" customHeight="1" x14ac:dyDescent="0.2">
      <c r="A283" s="1442"/>
      <c r="B283" s="927" t="s">
        <v>348</v>
      </c>
      <c r="C283" s="3231" t="s">
        <v>32</v>
      </c>
      <c r="D283" s="3233" t="s">
        <v>32</v>
      </c>
      <c r="E283" s="3233"/>
      <c r="F283" s="3233" t="s">
        <v>142</v>
      </c>
      <c r="G283" s="2838" t="s">
        <v>32</v>
      </c>
      <c r="H283" s="2838" t="s">
        <v>32</v>
      </c>
      <c r="I283" s="2838" t="s">
        <v>32</v>
      </c>
      <c r="J283" s="3231" t="s">
        <v>32</v>
      </c>
      <c r="K283" s="3231" t="s">
        <v>32</v>
      </c>
      <c r="L283" s="3231"/>
      <c r="M283" s="789"/>
      <c r="N283" s="789" t="s">
        <v>32</v>
      </c>
      <c r="O283" s="3231" t="s">
        <v>32</v>
      </c>
      <c r="P283" s="3231" t="s">
        <v>32</v>
      </c>
      <c r="Q283" s="3231" t="s">
        <v>32</v>
      </c>
      <c r="R283" s="3231" t="s">
        <v>32</v>
      </c>
      <c r="S283" s="3231"/>
      <c r="T283" s="789"/>
      <c r="U283" s="789" t="s">
        <v>32</v>
      </c>
      <c r="V283" s="789" t="s">
        <v>32</v>
      </c>
      <c r="W283" s="789" t="s">
        <v>32</v>
      </c>
      <c r="X283" s="789" t="s">
        <v>32</v>
      </c>
      <c r="Y283" s="3217" t="s">
        <v>32</v>
      </c>
      <c r="Z283" s="3217"/>
      <c r="AA283" s="789"/>
      <c r="AB283" s="798" t="s">
        <v>32</v>
      </c>
      <c r="AC283" s="798" t="s">
        <v>32</v>
      </c>
      <c r="AD283" s="798" t="s">
        <v>32</v>
      </c>
      <c r="AE283" s="798" t="s">
        <v>32</v>
      </c>
      <c r="AF283" s="798"/>
      <c r="AG283" s="975"/>
      <c r="AH283" s="116"/>
      <c r="AI283" s="117"/>
    </row>
    <row r="284" spans="1:35" ht="22.35" customHeight="1" x14ac:dyDescent="0.2">
      <c r="A284" s="1442"/>
      <c r="B284" s="1444" t="s">
        <v>349</v>
      </c>
      <c r="C284" s="3231"/>
      <c r="D284" s="3231"/>
      <c r="E284" s="3231"/>
      <c r="F284" s="789"/>
      <c r="G284" s="789"/>
      <c r="H284" s="3231"/>
      <c r="I284" s="791"/>
      <c r="J284" s="3231"/>
      <c r="K284" s="3231"/>
      <c r="L284" s="3231"/>
      <c r="M284" s="789"/>
      <c r="N284" s="789"/>
      <c r="O284" s="3231"/>
      <c r="P284" s="3231"/>
      <c r="Q284" s="3231"/>
      <c r="R284" s="3231"/>
      <c r="S284" s="3231"/>
      <c r="T284" s="789"/>
      <c r="U284" s="789"/>
      <c r="V284" s="789"/>
      <c r="W284" s="789"/>
      <c r="X284" s="789"/>
      <c r="Y284" s="3217"/>
      <c r="Z284" s="3217"/>
      <c r="AA284" s="789"/>
      <c r="AB284" s="3231"/>
      <c r="AC284" s="3231"/>
      <c r="AD284" s="3231"/>
      <c r="AE284" s="3231"/>
      <c r="AF284" s="3231"/>
      <c r="AG284" s="975"/>
      <c r="AH284" s="116"/>
      <c r="AI284" s="117"/>
    </row>
    <row r="285" spans="1:35" ht="22.35" customHeight="1" x14ac:dyDescent="0.2">
      <c r="A285" s="1442"/>
      <c r="B285" s="927" t="s">
        <v>350</v>
      </c>
      <c r="C285" s="3231" t="s">
        <v>32</v>
      </c>
      <c r="D285" s="3231" t="s">
        <v>32</v>
      </c>
      <c r="E285" s="3231"/>
      <c r="F285" s="789"/>
      <c r="G285" s="789" t="s">
        <v>32</v>
      </c>
      <c r="H285" s="940" t="s">
        <v>32</v>
      </c>
      <c r="I285" s="3368" t="s">
        <v>32</v>
      </c>
      <c r="J285" s="3231" t="s">
        <v>32</v>
      </c>
      <c r="K285" s="3231" t="s">
        <v>32</v>
      </c>
      <c r="L285" s="3231"/>
      <c r="M285" s="789"/>
      <c r="N285" s="789" t="s">
        <v>32</v>
      </c>
      <c r="O285" s="3231" t="s">
        <v>32</v>
      </c>
      <c r="P285" s="3231" t="s">
        <v>32</v>
      </c>
      <c r="Q285" s="3231" t="s">
        <v>32</v>
      </c>
      <c r="R285" s="3231" t="s">
        <v>32</v>
      </c>
      <c r="S285" s="3231"/>
      <c r="T285" s="789"/>
      <c r="U285" s="789" t="s">
        <v>32</v>
      </c>
      <c r="V285" s="789" t="s">
        <v>32</v>
      </c>
      <c r="W285" s="789" t="s">
        <v>32</v>
      </c>
      <c r="X285" s="789" t="s">
        <v>32</v>
      </c>
      <c r="Y285" s="3217" t="s">
        <v>32</v>
      </c>
      <c r="Z285" s="3217"/>
      <c r="AA285" s="789"/>
      <c r="AB285" s="3223" t="s">
        <v>32</v>
      </c>
      <c r="AC285" s="3223" t="s">
        <v>32</v>
      </c>
      <c r="AD285" s="3223" t="s">
        <v>32</v>
      </c>
      <c r="AE285" s="3223" t="s">
        <v>32</v>
      </c>
      <c r="AF285" s="3231"/>
      <c r="AG285" s="975"/>
      <c r="AH285" s="116"/>
      <c r="AI285" s="117"/>
    </row>
    <row r="286" spans="1:35" ht="22.35" customHeight="1" x14ac:dyDescent="0.2">
      <c r="A286" s="1442"/>
      <c r="B286" s="927" t="s">
        <v>351</v>
      </c>
      <c r="C286" s="3231" t="s">
        <v>32</v>
      </c>
      <c r="D286" s="3231" t="s">
        <v>32</v>
      </c>
      <c r="E286" s="3231"/>
      <c r="F286" s="789"/>
      <c r="G286" s="789" t="s">
        <v>32</v>
      </c>
      <c r="H286" s="3231" t="s">
        <v>32</v>
      </c>
      <c r="I286" s="791" t="s">
        <v>32</v>
      </c>
      <c r="J286" s="3231" t="s">
        <v>32</v>
      </c>
      <c r="K286" s="3231" t="s">
        <v>32</v>
      </c>
      <c r="L286" s="3231"/>
      <c r="M286" s="789"/>
      <c r="N286" s="789" t="s">
        <v>32</v>
      </c>
      <c r="O286" s="3231" t="s">
        <v>32</v>
      </c>
      <c r="P286" s="3231" t="s">
        <v>32</v>
      </c>
      <c r="Q286" s="3231" t="s">
        <v>32</v>
      </c>
      <c r="R286" s="3231" t="s">
        <v>32</v>
      </c>
      <c r="S286" s="3231"/>
      <c r="T286" s="789"/>
      <c r="U286" s="789" t="s">
        <v>32</v>
      </c>
      <c r="V286" s="3233" t="s">
        <v>32</v>
      </c>
      <c r="W286" s="3233" t="s">
        <v>32</v>
      </c>
      <c r="X286" s="3233" t="s">
        <v>32</v>
      </c>
      <c r="Y286" s="3233" t="s">
        <v>352</v>
      </c>
      <c r="Z286" s="3217"/>
      <c r="AA286" s="789"/>
      <c r="AB286" s="3231" t="s">
        <v>32</v>
      </c>
      <c r="AC286" s="3231" t="s">
        <v>32</v>
      </c>
      <c r="AD286" s="3231" t="s">
        <v>32</v>
      </c>
      <c r="AE286" s="3231" t="s">
        <v>32</v>
      </c>
      <c r="AF286" s="3231"/>
      <c r="AG286" s="975"/>
      <c r="AH286" s="116"/>
      <c r="AI286" s="117"/>
    </row>
    <row r="287" spans="1:35" ht="22.35" customHeight="1" x14ac:dyDescent="0.2">
      <c r="A287" s="1442"/>
      <c r="B287" s="927"/>
      <c r="C287" s="3231" t="s">
        <v>32</v>
      </c>
      <c r="D287" s="3231" t="s">
        <v>32</v>
      </c>
      <c r="E287" s="3231"/>
      <c r="F287" s="789"/>
      <c r="G287" s="789" t="s">
        <v>32</v>
      </c>
      <c r="H287" s="3231" t="s">
        <v>32</v>
      </c>
      <c r="I287" s="791" t="s">
        <v>32</v>
      </c>
      <c r="J287" s="3231" t="s">
        <v>32</v>
      </c>
      <c r="K287" s="3231" t="s">
        <v>32</v>
      </c>
      <c r="L287" s="3231"/>
      <c r="M287" s="789"/>
      <c r="N287" s="789" t="s">
        <v>32</v>
      </c>
      <c r="O287" s="3231" t="s">
        <v>32</v>
      </c>
      <c r="P287" s="3231" t="s">
        <v>32</v>
      </c>
      <c r="Q287" s="3231" t="s">
        <v>32</v>
      </c>
      <c r="R287" s="3231" t="s">
        <v>32</v>
      </c>
      <c r="S287" s="3231"/>
      <c r="T287" s="789"/>
      <c r="U287" s="789" t="s">
        <v>32</v>
      </c>
      <c r="V287" s="789" t="s">
        <v>32</v>
      </c>
      <c r="W287" s="789" t="s">
        <v>32</v>
      </c>
      <c r="X287" s="789" t="s">
        <v>32</v>
      </c>
      <c r="Y287" s="3217" t="s">
        <v>32</v>
      </c>
      <c r="Z287" s="3217"/>
      <c r="AA287" s="789"/>
      <c r="AB287" s="3231" t="s">
        <v>32</v>
      </c>
      <c r="AC287" s="3231" t="s">
        <v>32</v>
      </c>
      <c r="AD287" s="3231" t="s">
        <v>32</v>
      </c>
      <c r="AE287" s="3231" t="s">
        <v>32</v>
      </c>
      <c r="AF287" s="3231"/>
      <c r="AG287" s="975"/>
      <c r="AH287" s="113"/>
      <c r="AI287" s="67"/>
    </row>
    <row r="288" spans="1:35" ht="22.35" customHeight="1" x14ac:dyDescent="0.2">
      <c r="A288" s="1442"/>
      <c r="B288" s="927" t="s">
        <v>353</v>
      </c>
      <c r="C288" s="3231" t="s">
        <v>32</v>
      </c>
      <c r="D288" s="3231" t="s">
        <v>32</v>
      </c>
      <c r="E288" s="3231"/>
      <c r="F288" s="789"/>
      <c r="G288" s="789" t="s">
        <v>32</v>
      </c>
      <c r="H288" s="3231" t="s">
        <v>32</v>
      </c>
      <c r="I288" s="791" t="s">
        <v>32</v>
      </c>
      <c r="J288" s="3231" t="s">
        <v>32</v>
      </c>
      <c r="K288" s="3231" t="s">
        <v>32</v>
      </c>
      <c r="L288" s="3231"/>
      <c r="M288" s="789"/>
      <c r="N288" s="3223" t="s">
        <v>32</v>
      </c>
      <c r="O288" s="3223" t="s">
        <v>32</v>
      </c>
      <c r="P288" s="3223" t="s">
        <v>32</v>
      </c>
      <c r="Q288" s="3223" t="s">
        <v>32</v>
      </c>
      <c r="R288" s="3223" t="s">
        <v>32</v>
      </c>
      <c r="S288" s="3231"/>
      <c r="T288" s="789"/>
      <c r="U288" s="789" t="s">
        <v>32</v>
      </c>
      <c r="V288" s="789" t="s">
        <v>32</v>
      </c>
      <c r="W288" s="789" t="s">
        <v>32</v>
      </c>
      <c r="X288" s="789" t="s">
        <v>32</v>
      </c>
      <c r="Y288" s="3217" t="s">
        <v>32</v>
      </c>
      <c r="Z288" s="3217"/>
      <c r="AA288" s="789"/>
      <c r="AB288" s="3231" t="s">
        <v>32</v>
      </c>
      <c r="AC288" s="3231" t="s">
        <v>32</v>
      </c>
      <c r="AD288" s="3231" t="s">
        <v>32</v>
      </c>
      <c r="AE288" s="3231" t="s">
        <v>32</v>
      </c>
      <c r="AF288" s="3231"/>
      <c r="AG288" s="975"/>
      <c r="AH288" s="113"/>
      <c r="AI288" s="67"/>
    </row>
    <row r="289" spans="1:35" ht="22.35" customHeight="1" x14ac:dyDescent="0.2">
      <c r="A289" s="2838"/>
      <c r="B289" s="2723"/>
      <c r="C289" s="789"/>
      <c r="D289" s="789"/>
      <c r="E289" s="789"/>
      <c r="F289" s="789"/>
      <c r="G289" s="789"/>
      <c r="H289" s="789"/>
      <c r="I289" s="789"/>
      <c r="J289" s="789"/>
      <c r="K289" s="789"/>
      <c r="L289" s="789"/>
      <c r="M289" s="789"/>
      <c r="N289" s="789"/>
      <c r="O289" s="789"/>
      <c r="P289" s="789"/>
      <c r="Q289" s="789"/>
      <c r="R289" s="789"/>
      <c r="S289" s="789"/>
      <c r="T289" s="789"/>
      <c r="U289" s="789"/>
      <c r="V289" s="789"/>
      <c r="W289" s="789"/>
      <c r="X289" s="789"/>
      <c r="Y289" s="789"/>
      <c r="Z289" s="789"/>
      <c r="AA289" s="789"/>
      <c r="AB289" s="789"/>
      <c r="AC289" s="789"/>
      <c r="AD289" s="789"/>
      <c r="AE289" s="789"/>
      <c r="AF289" s="789"/>
      <c r="AG289" s="471"/>
      <c r="AH289" s="113"/>
      <c r="AI289" s="67"/>
    </row>
    <row r="290" spans="1:35" ht="22.35" customHeight="1" x14ac:dyDescent="0.2">
      <c r="A290" s="2838"/>
      <c r="B290" s="927"/>
      <c r="C290" s="789"/>
      <c r="D290" s="789"/>
      <c r="E290" s="789"/>
      <c r="F290" s="789"/>
      <c r="G290" s="789"/>
      <c r="H290" s="789"/>
      <c r="I290" s="789"/>
      <c r="J290" s="789"/>
      <c r="K290" s="789"/>
      <c r="L290" s="789"/>
      <c r="M290" s="789"/>
      <c r="N290" s="798"/>
      <c r="O290" s="798"/>
      <c r="P290" s="798"/>
      <c r="Q290" s="3217"/>
      <c r="R290" s="798"/>
      <c r="S290" s="789"/>
      <c r="T290" s="789"/>
      <c r="U290" s="798"/>
      <c r="V290" s="798"/>
      <c r="W290" s="798"/>
      <c r="X290" s="789"/>
      <c r="Y290" s="798"/>
      <c r="Z290" s="789"/>
      <c r="AA290" s="789"/>
      <c r="AB290" s="789"/>
      <c r="AC290" s="789"/>
      <c r="AD290" s="789"/>
      <c r="AE290" s="789"/>
      <c r="AF290" s="798"/>
      <c r="AG290" s="472"/>
      <c r="AH290" s="113"/>
      <c r="AI290" s="67"/>
    </row>
    <row r="291" spans="1:35" ht="22.35" customHeight="1" x14ac:dyDescent="0.2">
      <c r="A291" s="2838"/>
      <c r="B291" s="2838"/>
      <c r="C291" s="789"/>
      <c r="D291" s="789"/>
      <c r="E291" s="789"/>
      <c r="F291" s="789"/>
      <c r="G291" s="789"/>
      <c r="H291" s="789"/>
      <c r="I291" s="789"/>
      <c r="J291" s="789"/>
      <c r="K291" s="789"/>
      <c r="L291" s="789"/>
      <c r="M291" s="789"/>
      <c r="N291" s="789"/>
      <c r="O291" s="789"/>
      <c r="P291" s="789"/>
      <c r="Q291" s="789"/>
      <c r="R291" s="789"/>
      <c r="S291" s="789"/>
      <c r="T291" s="789"/>
      <c r="U291" s="789"/>
      <c r="V291" s="789"/>
      <c r="W291" s="789"/>
      <c r="X291" s="789"/>
      <c r="Y291" s="789"/>
      <c r="Z291" s="789"/>
      <c r="AA291" s="789"/>
      <c r="AB291" s="789"/>
      <c r="AC291" s="789"/>
      <c r="AD291" s="789"/>
      <c r="AE291" s="789"/>
      <c r="AF291" s="789"/>
      <c r="AG291" s="471"/>
      <c r="AH291" s="113"/>
      <c r="AI291" s="67"/>
    </row>
    <row r="292" spans="1:35" ht="22.35" customHeight="1" x14ac:dyDescent="0.2">
      <c r="A292" s="2838"/>
      <c r="B292" s="2838"/>
      <c r="C292" s="789"/>
      <c r="D292" s="789"/>
      <c r="E292" s="789"/>
      <c r="F292" s="789"/>
      <c r="G292" s="789"/>
      <c r="H292" s="1091"/>
      <c r="I292" s="789"/>
      <c r="J292" s="789"/>
      <c r="K292" s="789"/>
      <c r="L292" s="789"/>
      <c r="M292" s="789"/>
      <c r="N292" s="789"/>
      <c r="O292" s="789"/>
      <c r="P292" s="789"/>
      <c r="Q292" s="789"/>
      <c r="R292" s="789"/>
      <c r="S292" s="789"/>
      <c r="T292" s="789"/>
      <c r="U292" s="789"/>
      <c r="V292" s="789"/>
      <c r="W292" s="789"/>
      <c r="X292" s="789"/>
      <c r="Y292" s="789"/>
      <c r="Z292" s="789"/>
      <c r="AA292" s="789"/>
      <c r="AB292" s="789"/>
      <c r="AC292" s="789"/>
      <c r="AD292" s="789"/>
      <c r="AE292" s="789"/>
      <c r="AF292" s="789"/>
      <c r="AG292" s="473"/>
      <c r="AH292" s="113"/>
      <c r="AI292" s="67"/>
    </row>
    <row r="293" spans="1:35" ht="22.35" customHeight="1" x14ac:dyDescent="0.2">
      <c r="A293" s="1442"/>
      <c r="B293" s="1092"/>
      <c r="C293" s="789"/>
      <c r="D293" s="789"/>
      <c r="E293" s="789"/>
      <c r="F293" s="789"/>
      <c r="G293" s="789"/>
      <c r="H293" s="789"/>
      <c r="I293" s="789"/>
      <c r="J293" s="789"/>
      <c r="K293" s="789"/>
      <c r="L293" s="789"/>
      <c r="M293" s="789"/>
      <c r="N293" s="789"/>
      <c r="O293" s="789"/>
      <c r="P293" s="789"/>
      <c r="Q293" s="789"/>
      <c r="R293" s="789"/>
      <c r="S293" s="789"/>
      <c r="T293" s="789"/>
      <c r="U293" s="789"/>
      <c r="V293" s="789"/>
      <c r="W293" s="789"/>
      <c r="X293" s="789"/>
      <c r="Y293" s="789"/>
      <c r="Z293" s="789"/>
      <c r="AA293" s="789"/>
      <c r="AB293" s="789"/>
      <c r="AC293" s="789"/>
      <c r="AD293" s="789"/>
      <c r="AE293" s="789"/>
      <c r="AF293" s="789"/>
      <c r="AG293" s="473"/>
      <c r="AH293" s="113"/>
      <c r="AI293" s="67"/>
    </row>
    <row r="294" spans="1:35" ht="22.35" customHeight="1" x14ac:dyDescent="0.2">
      <c r="A294" s="1442"/>
      <c r="B294" s="1093"/>
      <c r="C294" s="789"/>
      <c r="D294" s="789"/>
      <c r="E294" s="789"/>
      <c r="F294" s="789"/>
      <c r="G294" s="789"/>
      <c r="H294" s="789"/>
      <c r="I294" s="789"/>
      <c r="J294" s="789"/>
      <c r="K294" s="789"/>
      <c r="L294" s="789"/>
      <c r="M294" s="789"/>
      <c r="N294" s="789"/>
      <c r="O294" s="789"/>
      <c r="P294" s="789"/>
      <c r="Q294" s="789"/>
      <c r="R294" s="789"/>
      <c r="S294" s="789"/>
      <c r="T294" s="789"/>
      <c r="U294" s="789"/>
      <c r="V294" s="789"/>
      <c r="W294" s="789"/>
      <c r="X294" s="789"/>
      <c r="Y294" s="789"/>
      <c r="Z294" s="789"/>
      <c r="AA294" s="789"/>
      <c r="AB294" s="789"/>
      <c r="AC294" s="789"/>
      <c r="AD294" s="789"/>
      <c r="AE294" s="789"/>
      <c r="AF294" s="789"/>
      <c r="AG294" s="473"/>
      <c r="AH294" s="113"/>
      <c r="AI294" s="67"/>
    </row>
    <row r="295" spans="1:35" ht="22.35" customHeight="1" x14ac:dyDescent="0.2">
      <c r="A295" s="68"/>
      <c r="B295" s="74"/>
      <c r="C295" s="66"/>
      <c r="D295" s="66"/>
      <c r="E295" s="66"/>
      <c r="F295" s="66"/>
      <c r="G295" s="66"/>
      <c r="H295" s="66"/>
      <c r="I295" s="66"/>
      <c r="J295" s="66"/>
      <c r="L295" s="66"/>
      <c r="M295" s="66"/>
      <c r="N295" s="66"/>
      <c r="O295" s="66"/>
      <c r="P295" s="48"/>
      <c r="Q295" s="48"/>
      <c r="R295" s="48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7"/>
      <c r="AI295" s="67"/>
    </row>
    <row r="299" spans="1:35" ht="21" customHeight="1" thickBot="1" x14ac:dyDescent="0.25">
      <c r="A299" s="104" t="s">
        <v>354</v>
      </c>
    </row>
    <row r="300" spans="1:35" ht="21" customHeight="1" x14ac:dyDescent="0.2">
      <c r="B300" s="3369" t="s">
        <v>324</v>
      </c>
      <c r="C300" s="3304"/>
      <c r="D300" s="3332" t="s">
        <v>97</v>
      </c>
      <c r="E300" s="3179"/>
      <c r="F300" s="3297"/>
      <c r="G300" s="3304"/>
      <c r="H300" s="3332" t="s">
        <v>98</v>
      </c>
      <c r="I300" s="3179"/>
      <c r="J300" s="3297"/>
      <c r="K300" s="3304"/>
      <c r="L300" s="3332" t="s">
        <v>99</v>
      </c>
      <c r="M300" s="3179"/>
      <c r="N300" s="3297"/>
      <c r="O300" s="3304"/>
      <c r="P300" s="3332" t="s">
        <v>100</v>
      </c>
      <c r="Q300" s="3179"/>
      <c r="R300" s="3297"/>
      <c r="S300" s="3304"/>
      <c r="T300" s="3332" t="s">
        <v>101</v>
      </c>
      <c r="U300" s="3179"/>
      <c r="V300" s="3297"/>
      <c r="W300" s="3304"/>
      <c r="X300" s="3332" t="s">
        <v>102</v>
      </c>
      <c r="Y300" s="3179"/>
      <c r="Z300" s="3297"/>
      <c r="AA300" s="3304"/>
      <c r="AB300" s="3332" t="s">
        <v>103</v>
      </c>
      <c r="AC300" s="3179"/>
      <c r="AD300" s="3179"/>
      <c r="AE300" s="3335" t="s">
        <v>104</v>
      </c>
      <c r="AF300" s="3179"/>
      <c r="AG300" s="3179"/>
      <c r="AH300" s="3179"/>
      <c r="AI300" s="3180"/>
    </row>
    <row r="301" spans="1:35" ht="21" customHeight="1" x14ac:dyDescent="0.2">
      <c r="B301" s="3113"/>
      <c r="C301" s="2144" t="s">
        <v>355</v>
      </c>
      <c r="D301" s="2136"/>
      <c r="E301" s="2145"/>
      <c r="F301" s="2146"/>
      <c r="G301" s="2144" t="s">
        <v>355</v>
      </c>
      <c r="H301" s="2136"/>
      <c r="I301" s="2145"/>
      <c r="J301" s="2146"/>
      <c r="K301" s="2144" t="s">
        <v>355</v>
      </c>
      <c r="L301" s="2136"/>
      <c r="M301" s="2145"/>
      <c r="N301" s="2146"/>
      <c r="O301" s="2144" t="s">
        <v>355</v>
      </c>
      <c r="P301" s="2147"/>
      <c r="Q301" s="2145"/>
      <c r="R301" s="2146"/>
      <c r="S301" s="2148" t="s">
        <v>356</v>
      </c>
      <c r="T301" s="2136"/>
      <c r="U301" s="2145"/>
      <c r="V301" s="2146"/>
      <c r="W301" s="2138"/>
      <c r="X301" s="2136"/>
      <c r="Y301" s="2082"/>
      <c r="Z301" s="2137"/>
      <c r="AA301" s="2138"/>
      <c r="AB301" s="2136"/>
      <c r="AC301" s="2082"/>
      <c r="AD301" s="2082"/>
      <c r="AE301" s="2139"/>
      <c r="AF301" s="2082"/>
      <c r="AG301" s="2165"/>
      <c r="AH301" s="2165"/>
      <c r="AI301" s="2133"/>
    </row>
    <row r="302" spans="1:35" ht="21" customHeight="1" x14ac:dyDescent="0.2">
      <c r="A302" s="70"/>
      <c r="B302" s="2725"/>
      <c r="C302" s="3093" t="s">
        <v>238</v>
      </c>
      <c r="D302" s="2726"/>
      <c r="E302" s="2145"/>
      <c r="F302" s="2146"/>
      <c r="G302" s="3093" t="s">
        <v>238</v>
      </c>
      <c r="H302" s="2136"/>
      <c r="I302" s="2145"/>
      <c r="J302" s="2146"/>
      <c r="K302" s="3093" t="s">
        <v>238</v>
      </c>
      <c r="L302" s="2136"/>
      <c r="M302" s="2145"/>
      <c r="N302" s="2146"/>
      <c r="O302" s="3093" t="s">
        <v>238</v>
      </c>
      <c r="P302" s="2136"/>
      <c r="Q302" s="2145"/>
      <c r="R302" s="2146"/>
      <c r="S302" s="2144" t="s">
        <v>357</v>
      </c>
      <c r="T302" s="2136"/>
      <c r="U302" s="2145"/>
      <c r="V302" s="2146"/>
      <c r="W302" s="2138"/>
      <c r="X302" s="2136"/>
      <c r="Y302" s="2082"/>
      <c r="Z302" s="2137"/>
      <c r="AA302" s="2138"/>
      <c r="AB302" s="2136"/>
      <c r="AC302" s="2082"/>
      <c r="AD302" s="2082"/>
      <c r="AE302" s="2139"/>
      <c r="AF302" s="2082"/>
      <c r="AG302" s="2165"/>
      <c r="AH302" s="2165"/>
      <c r="AI302" s="2133"/>
    </row>
    <row r="303" spans="1:35" ht="21" customHeight="1" x14ac:dyDescent="0.2">
      <c r="B303" s="2725"/>
      <c r="C303" s="3093" t="s">
        <v>241</v>
      </c>
      <c r="D303" s="2726"/>
      <c r="E303" s="2145"/>
      <c r="F303" s="2146"/>
      <c r="G303" s="3093" t="s">
        <v>241</v>
      </c>
      <c r="H303" s="2136"/>
      <c r="I303" s="2145"/>
      <c r="J303" s="2146"/>
      <c r="K303" s="3093" t="s">
        <v>241</v>
      </c>
      <c r="L303" s="2136"/>
      <c r="M303" s="2145"/>
      <c r="N303" s="2146"/>
      <c r="O303" s="3093" t="s">
        <v>241</v>
      </c>
      <c r="P303" s="2136"/>
      <c r="Q303" s="2145"/>
      <c r="R303" s="2146"/>
      <c r="S303" s="3093" t="s">
        <v>236</v>
      </c>
      <c r="T303" s="2136"/>
      <c r="U303" s="2145"/>
      <c r="V303" s="2146"/>
      <c r="W303" s="2138"/>
      <c r="X303" s="2136"/>
      <c r="Y303" s="2082"/>
      <c r="Z303" s="2137"/>
      <c r="AA303" s="2138"/>
      <c r="AB303" s="2136"/>
      <c r="AC303" s="2082"/>
      <c r="AD303" s="2082"/>
      <c r="AE303" s="2139"/>
      <c r="AF303" s="2082"/>
      <c r="AG303" s="2165"/>
      <c r="AH303" s="2165"/>
      <c r="AI303" s="2133"/>
    </row>
    <row r="304" spans="1:35" ht="21" customHeight="1" x14ac:dyDescent="0.2">
      <c r="B304" s="2725"/>
      <c r="C304" s="2919"/>
      <c r="D304" s="2920"/>
      <c r="E304" s="2082"/>
      <c r="F304" s="2137"/>
      <c r="G304" s="2919"/>
      <c r="H304" s="2920"/>
      <c r="I304" s="2082"/>
      <c r="J304" s="2137"/>
      <c r="K304" s="2919"/>
      <c r="L304" s="2920"/>
      <c r="M304" s="2082"/>
      <c r="N304" s="2137"/>
      <c r="O304" s="2919"/>
      <c r="P304" s="2920"/>
      <c r="Q304" s="2082"/>
      <c r="R304" s="2137"/>
      <c r="S304" s="2919"/>
      <c r="T304" s="2920"/>
      <c r="U304" s="2082"/>
      <c r="V304" s="2137"/>
      <c r="W304" s="2138"/>
      <c r="X304" s="2136"/>
      <c r="Y304" s="2082"/>
      <c r="Z304" s="2137"/>
      <c r="AA304" s="2138"/>
      <c r="AB304" s="2136"/>
      <c r="AC304" s="2082"/>
      <c r="AD304" s="2082"/>
      <c r="AE304" s="2139"/>
      <c r="AF304" s="2082"/>
      <c r="AG304" s="2165"/>
      <c r="AH304" s="2165"/>
      <c r="AI304" s="2133"/>
    </row>
    <row r="305" spans="1:35" ht="21" customHeight="1" x14ac:dyDescent="0.2">
      <c r="B305" s="2725"/>
      <c r="C305" s="3044"/>
      <c r="D305" s="2920"/>
      <c r="E305" s="2082"/>
      <c r="F305" s="2137"/>
      <c r="G305" s="2136"/>
      <c r="H305" s="2136"/>
      <c r="I305" s="2082"/>
      <c r="J305" s="2137"/>
      <c r="K305" s="2136"/>
      <c r="L305" s="2136"/>
      <c r="M305" s="2082"/>
      <c r="N305" s="2137"/>
      <c r="O305" s="2136"/>
      <c r="P305" s="2136"/>
      <c r="Q305" s="2082"/>
      <c r="R305" s="2137"/>
      <c r="S305" s="2136"/>
      <c r="T305" s="2136"/>
      <c r="U305" s="2082"/>
      <c r="V305" s="2137"/>
      <c r="W305" s="2138"/>
      <c r="X305" s="2136"/>
      <c r="Y305" s="2082"/>
      <c r="Z305" s="2137"/>
      <c r="AA305" s="2138"/>
      <c r="AB305" s="2136"/>
      <c r="AC305" s="2082"/>
      <c r="AD305" s="2082"/>
      <c r="AE305" s="2139"/>
      <c r="AF305" s="2082"/>
      <c r="AG305" s="2165"/>
      <c r="AH305" s="2165"/>
      <c r="AI305" s="2133"/>
    </row>
    <row r="306" spans="1:35" ht="21" customHeight="1" x14ac:dyDescent="0.2">
      <c r="B306" s="2725" t="s">
        <v>210</v>
      </c>
      <c r="C306" s="3044" t="s">
        <v>358</v>
      </c>
      <c r="D306" s="2726"/>
      <c r="E306" s="2145"/>
      <c r="F306" s="2146"/>
      <c r="G306" s="3044" t="s">
        <v>358</v>
      </c>
      <c r="H306" s="2726"/>
      <c r="I306" s="2145"/>
      <c r="J306" s="2146"/>
      <c r="K306" s="3044" t="s">
        <v>358</v>
      </c>
      <c r="L306" s="2726"/>
      <c r="M306" s="2145"/>
      <c r="N306" s="2146"/>
      <c r="O306" s="3044" t="s">
        <v>358</v>
      </c>
      <c r="P306" s="2726"/>
      <c r="Q306" s="2145"/>
      <c r="R306" s="2146"/>
      <c r="S306" s="2136" t="s">
        <v>359</v>
      </c>
      <c r="T306" s="2136"/>
      <c r="U306" s="2145"/>
      <c r="V306" s="2146"/>
      <c r="W306" s="2138"/>
      <c r="X306" s="2136"/>
      <c r="Y306" s="2082"/>
      <c r="Z306" s="2137"/>
      <c r="AA306" s="2138"/>
      <c r="AB306" s="2136"/>
      <c r="AC306" s="2082"/>
      <c r="AD306" s="2082"/>
      <c r="AE306" s="2139"/>
      <c r="AF306" s="2082"/>
      <c r="AG306" s="2165"/>
      <c r="AH306" s="2165"/>
      <c r="AI306" s="2133"/>
    </row>
    <row r="307" spans="1:35" ht="21" customHeight="1" x14ac:dyDescent="0.2">
      <c r="B307" s="2725" t="s">
        <v>214</v>
      </c>
      <c r="C307" s="3044" t="s">
        <v>360</v>
      </c>
      <c r="D307" s="2726"/>
      <c r="E307" s="2145"/>
      <c r="F307" s="2146"/>
      <c r="G307" s="3044" t="s">
        <v>360</v>
      </c>
      <c r="H307" s="2726"/>
      <c r="I307" s="2145"/>
      <c r="J307" s="2146"/>
      <c r="K307" s="3044" t="s">
        <v>360</v>
      </c>
      <c r="L307" s="2726"/>
      <c r="M307" s="2145"/>
      <c r="N307" s="2146"/>
      <c r="O307" s="3044" t="s">
        <v>360</v>
      </c>
      <c r="P307" s="2726"/>
      <c r="Q307" s="2145"/>
      <c r="R307" s="2146"/>
      <c r="S307" s="2136" t="s">
        <v>361</v>
      </c>
      <c r="T307" s="2136"/>
      <c r="U307" s="2145"/>
      <c r="V307" s="2146"/>
      <c r="W307" s="2138"/>
      <c r="X307" s="2136"/>
      <c r="Y307" s="2082"/>
      <c r="Z307" s="2137"/>
      <c r="AA307" s="2138"/>
      <c r="AB307" s="2136"/>
      <c r="AC307" s="2082"/>
      <c r="AD307" s="2082"/>
      <c r="AE307" s="2139"/>
      <c r="AF307" s="2082"/>
      <c r="AG307" s="2165"/>
      <c r="AH307" s="2165"/>
      <c r="AI307" s="2133"/>
    </row>
    <row r="308" spans="1:35" ht="21" customHeight="1" thickBot="1" x14ac:dyDescent="0.25">
      <c r="B308" s="2727" t="s">
        <v>221</v>
      </c>
      <c r="C308" s="3057" t="s">
        <v>362</v>
      </c>
      <c r="D308" s="2728"/>
      <c r="E308" s="206"/>
      <c r="F308" s="207"/>
      <c r="G308" s="3057" t="s">
        <v>362</v>
      </c>
      <c r="H308" s="2728"/>
      <c r="I308" s="206"/>
      <c r="J308" s="207"/>
      <c r="K308" s="3057" t="s">
        <v>362</v>
      </c>
      <c r="L308" s="2728"/>
      <c r="M308" s="206"/>
      <c r="N308" s="207"/>
      <c r="O308" s="3057" t="s">
        <v>362</v>
      </c>
      <c r="P308" s="2728"/>
      <c r="Q308" s="206"/>
      <c r="R308" s="207"/>
      <c r="S308" s="150" t="s">
        <v>363</v>
      </c>
      <c r="T308" s="150"/>
      <c r="U308" s="206"/>
      <c r="V308" s="207"/>
      <c r="W308" s="201"/>
      <c r="X308" s="150"/>
      <c r="Y308" s="202"/>
      <c r="Z308" s="203"/>
      <c r="AA308" s="204"/>
      <c r="AB308" s="150"/>
      <c r="AC308" s="202"/>
      <c r="AD308" s="202"/>
      <c r="AE308" s="205"/>
      <c r="AF308" s="202"/>
      <c r="AG308" s="200"/>
      <c r="AH308" s="200"/>
      <c r="AI308" s="147"/>
    </row>
    <row r="309" spans="1:35" ht="21" customHeight="1" x14ac:dyDescent="0.2">
      <c r="B309" s="37"/>
      <c r="C309" s="42"/>
      <c r="D309" s="5"/>
      <c r="G309" s="42"/>
      <c r="H309" s="5"/>
      <c r="K309" s="42"/>
      <c r="L309" s="5"/>
      <c r="O309" s="42"/>
      <c r="P309" s="5"/>
      <c r="S309" s="42"/>
      <c r="T309" s="42"/>
      <c r="X309" s="42"/>
      <c r="AB309" s="42"/>
      <c r="AE309" s="42"/>
    </row>
    <row r="310" spans="1:35" ht="21" customHeight="1" x14ac:dyDescent="0.2">
      <c r="A310" s="3114" t="s">
        <v>364</v>
      </c>
    </row>
    <row r="311" spans="1:35" ht="21" customHeight="1" thickBot="1" x14ac:dyDescent="0.25">
      <c r="A311" s="3033"/>
      <c r="B311" s="2875" t="s">
        <v>29</v>
      </c>
      <c r="C311" s="2825">
        <v>1</v>
      </c>
      <c r="D311" s="2825">
        <v>2</v>
      </c>
      <c r="E311" s="2968">
        <v>3</v>
      </c>
      <c r="F311" s="2968">
        <v>4</v>
      </c>
      <c r="G311" s="2825">
        <v>5</v>
      </c>
      <c r="H311" s="2825">
        <v>6</v>
      </c>
      <c r="I311" s="2825">
        <v>7</v>
      </c>
      <c r="J311" s="2825">
        <v>8</v>
      </c>
      <c r="K311" s="2825">
        <v>9</v>
      </c>
      <c r="L311" s="2968">
        <v>10</v>
      </c>
      <c r="M311" s="2968">
        <v>11</v>
      </c>
      <c r="N311" s="2825">
        <v>12</v>
      </c>
      <c r="O311" s="2825">
        <v>13</v>
      </c>
      <c r="P311" s="2825">
        <v>14</v>
      </c>
      <c r="Q311" s="2825">
        <v>15</v>
      </c>
      <c r="R311" s="2825">
        <v>16</v>
      </c>
      <c r="S311" s="2968">
        <v>17</v>
      </c>
      <c r="T311" s="2968">
        <v>18</v>
      </c>
      <c r="U311" s="2825">
        <v>19</v>
      </c>
      <c r="V311" s="2825">
        <v>20</v>
      </c>
      <c r="W311" s="2825">
        <v>21</v>
      </c>
      <c r="X311" s="2825">
        <v>22</v>
      </c>
      <c r="Y311" s="2825">
        <v>23</v>
      </c>
      <c r="Z311" s="2968">
        <v>24</v>
      </c>
      <c r="AA311" s="2968">
        <v>25</v>
      </c>
      <c r="AB311" s="2825">
        <v>26</v>
      </c>
      <c r="AC311" s="2825">
        <v>27</v>
      </c>
      <c r="AD311" s="2825">
        <v>28</v>
      </c>
      <c r="AE311" s="2825">
        <v>29</v>
      </c>
      <c r="AF311" s="2825"/>
      <c r="AG311" s="2969"/>
      <c r="AH311" s="111"/>
      <c r="AI311" s="112"/>
    </row>
    <row r="312" spans="1:35" ht="21" customHeight="1" x14ac:dyDescent="0.2">
      <c r="A312" s="3370">
        <v>3702</v>
      </c>
      <c r="B312" s="3306" t="s">
        <v>365</v>
      </c>
      <c r="C312" s="3146" t="s">
        <v>32</v>
      </c>
      <c r="D312" s="3146" t="s">
        <v>32</v>
      </c>
      <c r="E312" s="3146"/>
      <c r="F312" s="3146"/>
      <c r="G312" s="3146" t="s">
        <v>32</v>
      </c>
      <c r="H312" s="3146" t="s">
        <v>32</v>
      </c>
      <c r="I312" s="3146" t="s">
        <v>32</v>
      </c>
      <c r="J312" s="3146" t="s">
        <v>32</v>
      </c>
      <c r="K312" s="3146" t="s">
        <v>32</v>
      </c>
      <c r="L312" s="3146"/>
      <c r="M312" s="3146"/>
      <c r="N312" s="3146" t="s">
        <v>32</v>
      </c>
      <c r="O312" s="3146" t="s">
        <v>32</v>
      </c>
      <c r="P312" s="3146" t="s">
        <v>32</v>
      </c>
      <c r="Q312" s="3146" t="s">
        <v>32</v>
      </c>
      <c r="R312" s="3146" t="s">
        <v>32</v>
      </c>
      <c r="S312" s="3146"/>
      <c r="T312" s="3146"/>
      <c r="U312" s="3146" t="s">
        <v>32</v>
      </c>
      <c r="V312" s="3146" t="s">
        <v>32</v>
      </c>
      <c r="W312" s="3146" t="s">
        <v>32</v>
      </c>
      <c r="X312" s="3146" t="s">
        <v>32</v>
      </c>
      <c r="Y312" s="3146" t="s">
        <v>32</v>
      </c>
      <c r="Z312" s="3146"/>
      <c r="AA312" s="3146"/>
      <c r="AB312" s="3146" t="s">
        <v>32</v>
      </c>
      <c r="AC312" s="3146" t="s">
        <v>32</v>
      </c>
      <c r="AD312" s="3146" t="s">
        <v>32</v>
      </c>
      <c r="AE312" s="3146" t="s">
        <v>32</v>
      </c>
      <c r="AF312" s="3146"/>
      <c r="AG312" s="3149"/>
      <c r="AH312" s="116"/>
      <c r="AI312" s="117"/>
    </row>
    <row r="313" spans="1:35" ht="21" customHeight="1" x14ac:dyDescent="0.2">
      <c r="A313" s="2806"/>
      <c r="B313" s="2786"/>
      <c r="C313" s="2811" t="s">
        <v>32</v>
      </c>
      <c r="D313" s="2811" t="s">
        <v>32</v>
      </c>
      <c r="E313" s="2811"/>
      <c r="F313" s="2811"/>
      <c r="G313" s="2811" t="s">
        <v>32</v>
      </c>
      <c r="H313" s="2811" t="s">
        <v>32</v>
      </c>
      <c r="I313" s="2811" t="s">
        <v>32</v>
      </c>
      <c r="J313" s="2811" t="s">
        <v>32</v>
      </c>
      <c r="K313" s="2811" t="s">
        <v>32</v>
      </c>
      <c r="L313" s="2811"/>
      <c r="M313" s="2811"/>
      <c r="N313" s="2811" t="s">
        <v>32</v>
      </c>
      <c r="O313" s="2811" t="s">
        <v>32</v>
      </c>
      <c r="P313" s="2811" t="s">
        <v>32</v>
      </c>
      <c r="Q313" s="2811" t="s">
        <v>32</v>
      </c>
      <c r="R313" s="2811" t="s">
        <v>32</v>
      </c>
      <c r="S313" s="2811"/>
      <c r="T313" s="2811"/>
      <c r="U313" s="2811" t="s">
        <v>32</v>
      </c>
      <c r="V313" s="2811" t="s">
        <v>32</v>
      </c>
      <c r="W313" s="2811" t="s">
        <v>32</v>
      </c>
      <c r="X313" s="2811" t="s">
        <v>32</v>
      </c>
      <c r="Y313" s="2811" t="s">
        <v>32</v>
      </c>
      <c r="Z313" s="2811"/>
      <c r="AA313" s="2811"/>
      <c r="AB313" s="2811" t="s">
        <v>32</v>
      </c>
      <c r="AC313" s="2811" t="s">
        <v>32</v>
      </c>
      <c r="AD313" s="2811" t="s">
        <v>32</v>
      </c>
      <c r="AE313" s="2811" t="s">
        <v>32</v>
      </c>
      <c r="AF313" s="2811"/>
      <c r="AG313" s="2885"/>
      <c r="AH313" s="116"/>
      <c r="AI313" s="117"/>
    </row>
    <row r="314" spans="1:35" ht="21" customHeight="1" x14ac:dyDescent="0.2">
      <c r="A314" s="2730"/>
      <c r="B314" s="3009"/>
      <c r="C314" s="2811" t="s">
        <v>32</v>
      </c>
      <c r="D314" s="2811" t="s">
        <v>32</v>
      </c>
      <c r="E314" s="2811"/>
      <c r="F314" s="2811"/>
      <c r="G314" s="2811" t="s">
        <v>32</v>
      </c>
      <c r="H314" s="2811" t="s">
        <v>32</v>
      </c>
      <c r="I314" s="2811" t="s">
        <v>32</v>
      </c>
      <c r="J314" s="2811" t="s">
        <v>32</v>
      </c>
      <c r="K314" s="2811" t="s">
        <v>32</v>
      </c>
      <c r="L314" s="2811"/>
      <c r="M314" s="2811"/>
      <c r="N314" s="2811" t="s">
        <v>32</v>
      </c>
      <c r="O314" s="2811" t="s">
        <v>32</v>
      </c>
      <c r="P314" s="2811" t="s">
        <v>32</v>
      </c>
      <c r="Q314" s="2811" t="s">
        <v>32</v>
      </c>
      <c r="R314" s="2811" t="s">
        <v>32</v>
      </c>
      <c r="S314" s="2811"/>
      <c r="T314" s="2811"/>
      <c r="U314" s="2811" t="s">
        <v>32</v>
      </c>
      <c r="V314" s="2811" t="s">
        <v>32</v>
      </c>
      <c r="W314" s="2811" t="s">
        <v>32</v>
      </c>
      <c r="X314" s="2811" t="s">
        <v>32</v>
      </c>
      <c r="Y314" s="2811" t="s">
        <v>32</v>
      </c>
      <c r="Z314" s="2811"/>
      <c r="AA314" s="2811"/>
      <c r="AB314" s="2811" t="s">
        <v>32</v>
      </c>
      <c r="AC314" s="2811" t="s">
        <v>32</v>
      </c>
      <c r="AD314" s="2811" t="s">
        <v>32</v>
      </c>
      <c r="AE314" s="2811" t="s">
        <v>32</v>
      </c>
      <c r="AF314" s="2811"/>
      <c r="AG314" s="2885"/>
      <c r="AH314" s="116"/>
      <c r="AI314" s="117"/>
    </row>
    <row r="315" spans="1:35" ht="21" customHeight="1" x14ac:dyDescent="0.2">
      <c r="A315" s="2731"/>
      <c r="B315" s="2732"/>
      <c r="C315" s="2811"/>
      <c r="D315" s="2811"/>
      <c r="E315" s="2811"/>
      <c r="F315" s="2811"/>
      <c r="G315" s="2811"/>
      <c r="H315" s="2811"/>
      <c r="I315" s="2811"/>
      <c r="J315" s="2811"/>
      <c r="K315" s="2811"/>
      <c r="L315" s="2811"/>
      <c r="M315" s="2811"/>
      <c r="N315" s="2811"/>
      <c r="O315" s="2811"/>
      <c r="P315" s="2811"/>
      <c r="Q315" s="2811"/>
      <c r="R315" s="2811"/>
      <c r="S315" s="2811"/>
      <c r="T315" s="2811"/>
      <c r="U315" s="2811"/>
      <c r="V315" s="2811"/>
      <c r="W315" s="2811"/>
      <c r="X315" s="2811"/>
      <c r="Y315" s="2811"/>
      <c r="Z315" s="2811"/>
      <c r="AA315" s="2811"/>
      <c r="AB315" s="2811"/>
      <c r="AC315" s="2811"/>
      <c r="AD315" s="2811"/>
      <c r="AE315" s="2811"/>
      <c r="AF315" s="2811"/>
      <c r="AG315" s="2885"/>
      <c r="AH315" s="116"/>
      <c r="AI315" s="117"/>
    </row>
    <row r="316" spans="1:35" ht="21" customHeight="1" x14ac:dyDescent="0.2">
      <c r="A316" s="2733"/>
      <c r="B316" s="2734" t="s">
        <v>366</v>
      </c>
      <c r="C316" s="2804"/>
      <c r="D316" s="2804"/>
      <c r="E316" s="2804"/>
      <c r="F316" s="2804"/>
      <c r="G316" s="2804"/>
      <c r="H316" s="2804"/>
      <c r="I316" s="2804"/>
      <c r="J316" s="2804"/>
      <c r="K316" s="2804"/>
      <c r="L316" s="2804"/>
      <c r="M316" s="2804"/>
      <c r="N316" s="2804"/>
      <c r="O316" s="2804"/>
      <c r="P316" s="2804"/>
      <c r="Q316" s="2804"/>
      <c r="R316" s="2804"/>
      <c r="S316" s="2804"/>
      <c r="T316" s="2804"/>
      <c r="U316" s="2804"/>
      <c r="V316" s="2804"/>
      <c r="W316" s="2804"/>
      <c r="X316" s="2804"/>
      <c r="Y316" s="2804"/>
      <c r="Z316" s="2804"/>
      <c r="AA316" s="2804"/>
      <c r="AB316" s="2804"/>
      <c r="AC316" s="2804"/>
      <c r="AD316" s="2804"/>
      <c r="AE316" s="2804"/>
      <c r="AF316" s="2804"/>
      <c r="AG316" s="2805"/>
      <c r="AH316" s="114"/>
      <c r="AI316" s="115"/>
    </row>
    <row r="317" spans="1:35" ht="21" customHeight="1" x14ac:dyDescent="0.2">
      <c r="A317" s="2730">
        <v>3702</v>
      </c>
      <c r="B317" s="2807" t="s">
        <v>367</v>
      </c>
      <c r="C317" s="2892" t="s">
        <v>368</v>
      </c>
      <c r="D317" s="2892" t="s">
        <v>368</v>
      </c>
      <c r="E317" s="2892"/>
      <c r="F317" s="2816"/>
      <c r="G317" s="2816" t="s">
        <v>368</v>
      </c>
      <c r="H317" s="2892" t="s">
        <v>368</v>
      </c>
      <c r="I317" s="2892" t="s">
        <v>368</v>
      </c>
      <c r="J317" s="2892" t="s">
        <v>368</v>
      </c>
      <c r="K317" s="2892" t="s">
        <v>368</v>
      </c>
      <c r="L317" s="2892"/>
      <c r="M317" s="2816"/>
      <c r="N317" s="2816" t="s">
        <v>368</v>
      </c>
      <c r="O317" s="2892" t="s">
        <v>368</v>
      </c>
      <c r="P317" s="2892" t="s">
        <v>368</v>
      </c>
      <c r="Q317" s="2892" t="s">
        <v>368</v>
      </c>
      <c r="R317" s="2892" t="s">
        <v>368</v>
      </c>
      <c r="S317" s="2892"/>
      <c r="T317" s="2816"/>
      <c r="U317" s="2816" t="s">
        <v>368</v>
      </c>
      <c r="V317" s="2892" t="s">
        <v>368</v>
      </c>
      <c r="W317" s="2892" t="s">
        <v>368</v>
      </c>
      <c r="X317" s="2892" t="s">
        <v>368</v>
      </c>
      <c r="Y317" s="2892" t="s">
        <v>368</v>
      </c>
      <c r="Z317" s="2892"/>
      <c r="AA317" s="2816"/>
      <c r="AB317" s="2892" t="s">
        <v>368</v>
      </c>
      <c r="AC317" s="2892" t="s">
        <v>368</v>
      </c>
      <c r="AD317" s="2892" t="s">
        <v>368</v>
      </c>
      <c r="AE317" s="2892" t="s">
        <v>368</v>
      </c>
      <c r="AF317" s="2892"/>
      <c r="AG317" s="3069"/>
      <c r="AH317" s="116"/>
      <c r="AI317" s="117"/>
    </row>
    <row r="318" spans="1:35" ht="21" customHeight="1" x14ac:dyDescent="0.2">
      <c r="A318" s="2730"/>
      <c r="B318" s="2807" t="s">
        <v>369</v>
      </c>
      <c r="C318" s="2892" t="s">
        <v>370</v>
      </c>
      <c r="D318" s="2892" t="s">
        <v>370</v>
      </c>
      <c r="E318" s="2892"/>
      <c r="F318" s="2892"/>
      <c r="G318" s="2892" t="s">
        <v>370</v>
      </c>
      <c r="H318" s="2892" t="s">
        <v>370</v>
      </c>
      <c r="I318" s="2892" t="s">
        <v>370</v>
      </c>
      <c r="J318" s="2892" t="s">
        <v>370</v>
      </c>
      <c r="K318" s="2892" t="s">
        <v>370</v>
      </c>
      <c r="L318" s="2892"/>
      <c r="M318" s="2892"/>
      <c r="N318" s="2906" t="s">
        <v>370</v>
      </c>
      <c r="O318" s="3070" t="s">
        <v>370</v>
      </c>
      <c r="P318" s="2892" t="s">
        <v>370</v>
      </c>
      <c r="Q318" s="2892" t="s">
        <v>370</v>
      </c>
      <c r="R318" s="2892" t="s">
        <v>370</v>
      </c>
      <c r="S318" s="2892"/>
      <c r="T318" s="2892"/>
      <c r="U318" s="2892" t="s">
        <v>370</v>
      </c>
      <c r="V318" s="2892" t="s">
        <v>370</v>
      </c>
      <c r="W318" s="2892" t="s">
        <v>370</v>
      </c>
      <c r="X318" s="2892" t="s">
        <v>370</v>
      </c>
      <c r="Y318" s="2892" t="s">
        <v>370</v>
      </c>
      <c r="Z318" s="2892"/>
      <c r="AA318" s="2892"/>
      <c r="AB318" s="2892" t="s">
        <v>370</v>
      </c>
      <c r="AC318" s="2892" t="s">
        <v>370</v>
      </c>
      <c r="AD318" s="2892" t="s">
        <v>370</v>
      </c>
      <c r="AE318" s="2906" t="s">
        <v>370</v>
      </c>
      <c r="AF318" s="2892"/>
      <c r="AG318" s="2736"/>
      <c r="AH318" s="116"/>
      <c r="AI318" s="117"/>
    </row>
    <row r="319" spans="1:35" ht="21" customHeight="1" thickBot="1" x14ac:dyDescent="0.25">
      <c r="A319" s="2737"/>
      <c r="B319" s="2904" t="s">
        <v>371</v>
      </c>
      <c r="C319" s="2887" t="s">
        <v>372</v>
      </c>
      <c r="D319" s="2887" t="s">
        <v>372</v>
      </c>
      <c r="E319" s="2887"/>
      <c r="F319" s="2897"/>
      <c r="G319" s="2897" t="s">
        <v>372</v>
      </c>
      <c r="H319" s="3371" t="s">
        <v>372</v>
      </c>
      <c r="I319" s="2887" t="s">
        <v>372</v>
      </c>
      <c r="J319" s="2887" t="s">
        <v>372</v>
      </c>
      <c r="K319" s="2887" t="s">
        <v>372</v>
      </c>
      <c r="L319" s="2887"/>
      <c r="M319" s="2897"/>
      <c r="N319" s="2897" t="s">
        <v>372</v>
      </c>
      <c r="O319" s="2887" t="s">
        <v>372</v>
      </c>
      <c r="P319" s="2887" t="s">
        <v>372</v>
      </c>
      <c r="Q319" s="2887" t="s">
        <v>372</v>
      </c>
      <c r="R319" s="2887" t="s">
        <v>372</v>
      </c>
      <c r="S319" s="2887"/>
      <c r="T319" s="2897"/>
      <c r="U319" s="2897" t="s">
        <v>372</v>
      </c>
      <c r="V319" s="2887" t="s">
        <v>372</v>
      </c>
      <c r="W319" s="2887" t="s">
        <v>372</v>
      </c>
      <c r="X319" s="2887" t="s">
        <v>372</v>
      </c>
      <c r="Y319" s="2887" t="s">
        <v>372</v>
      </c>
      <c r="Z319" s="2887"/>
      <c r="AA319" s="2897"/>
      <c r="AB319" s="2887" t="s">
        <v>372</v>
      </c>
      <c r="AC319" s="2887" t="s">
        <v>372</v>
      </c>
      <c r="AD319" s="2887" t="s">
        <v>372</v>
      </c>
      <c r="AE319" s="2887" t="s">
        <v>372</v>
      </c>
      <c r="AF319" s="2887"/>
      <c r="AG319" s="3202"/>
      <c r="AH319" s="116"/>
      <c r="AI319" s="117"/>
    </row>
    <row r="320" spans="1:35" ht="21" customHeight="1" x14ac:dyDescent="0.2"/>
    <row r="321" spans="1:36" ht="24" customHeight="1" x14ac:dyDescent="0.2"/>
    <row r="322" spans="1:36" ht="25.5" customHeight="1" thickBot="1" x14ac:dyDescent="0.25">
      <c r="A322" s="104" t="s">
        <v>373</v>
      </c>
    </row>
    <row r="323" spans="1:36" ht="21" customHeight="1" x14ac:dyDescent="0.2">
      <c r="A323" s="1"/>
      <c r="B323" s="3369" t="s">
        <v>324</v>
      </c>
      <c r="C323" s="3304"/>
      <c r="D323" s="3332" t="s">
        <v>97</v>
      </c>
      <c r="E323" s="3179"/>
      <c r="F323" s="3297"/>
      <c r="G323" s="3304"/>
      <c r="H323" s="3332" t="s">
        <v>98</v>
      </c>
      <c r="I323" s="3179"/>
      <c r="J323" s="3297"/>
      <c r="K323" s="3304"/>
      <c r="L323" s="3332" t="s">
        <v>99</v>
      </c>
      <c r="M323" s="3179"/>
      <c r="N323" s="3297"/>
      <c r="O323" s="3304"/>
      <c r="P323" s="3332" t="s">
        <v>100</v>
      </c>
      <c r="Q323" s="3179"/>
      <c r="R323" s="3297"/>
      <c r="S323" s="3304"/>
      <c r="T323" s="3332" t="s">
        <v>101</v>
      </c>
      <c r="U323" s="3179"/>
      <c r="V323" s="3297"/>
      <c r="W323" s="3304"/>
      <c r="X323" s="3332" t="s">
        <v>102</v>
      </c>
      <c r="Y323" s="3179"/>
      <c r="Z323" s="3297"/>
      <c r="AA323" s="3304"/>
      <c r="AB323" s="3332" t="s">
        <v>103</v>
      </c>
      <c r="AC323" s="3179"/>
      <c r="AD323" s="3179"/>
      <c r="AE323" s="3335" t="s">
        <v>104</v>
      </c>
      <c r="AF323" s="3179"/>
      <c r="AG323" s="3179"/>
      <c r="AH323" s="3179"/>
      <c r="AI323" s="3180"/>
    </row>
    <row r="324" spans="1:36" ht="21" customHeight="1" x14ac:dyDescent="0.2">
      <c r="A324" s="1"/>
      <c r="B324" s="3113"/>
      <c r="C324" s="2081"/>
      <c r="D324" s="2136"/>
      <c r="E324" s="2165"/>
      <c r="F324" s="2154"/>
      <c r="G324" s="2081"/>
      <c r="H324" s="2136"/>
      <c r="I324" s="2165"/>
      <c r="J324" s="2154"/>
      <c r="K324" s="2081"/>
      <c r="L324" s="2136"/>
      <c r="M324" s="2165"/>
      <c r="N324" s="2154"/>
      <c r="O324" s="2081"/>
      <c r="P324" s="2136"/>
      <c r="Q324" s="2165"/>
      <c r="R324" s="2154"/>
      <c r="S324" s="2081"/>
      <c r="T324" s="2136"/>
      <c r="U324" s="2165"/>
      <c r="V324" s="2154"/>
      <c r="W324" s="2081"/>
      <c r="X324" s="2136"/>
      <c r="Y324" s="2165"/>
      <c r="Z324" s="2154"/>
      <c r="AA324" s="2081"/>
      <c r="AB324" s="2136"/>
      <c r="AC324" s="2165"/>
      <c r="AD324" s="2165"/>
      <c r="AE324" s="2139"/>
      <c r="AF324" s="2165"/>
      <c r="AG324" s="2165"/>
      <c r="AH324" s="2165"/>
      <c r="AI324" s="2133"/>
    </row>
    <row r="325" spans="1:36" ht="21" customHeight="1" x14ac:dyDescent="0.2">
      <c r="A325" s="70"/>
      <c r="B325" s="2725"/>
      <c r="C325" s="2919"/>
      <c r="D325" s="2775"/>
      <c r="E325" s="2775"/>
      <c r="F325" s="3046"/>
      <c r="G325" s="2919"/>
      <c r="H325" s="2775"/>
      <c r="I325" s="2775"/>
      <c r="J325" s="3046"/>
      <c r="K325" s="2919"/>
      <c r="L325" s="2775"/>
      <c r="M325" s="2775"/>
      <c r="N325" s="3046"/>
      <c r="O325" s="2919"/>
      <c r="P325" s="2775"/>
      <c r="Q325" s="2775"/>
      <c r="R325" s="3046"/>
      <c r="S325" s="2919"/>
      <c r="T325" s="2775"/>
      <c r="U325" s="2775"/>
      <c r="V325" s="3046"/>
      <c r="W325" s="2919"/>
      <c r="X325" s="2775"/>
      <c r="Y325" s="2775"/>
      <c r="Z325" s="3046"/>
      <c r="AA325" s="3044"/>
      <c r="AB325" s="2775"/>
      <c r="AC325" s="2775"/>
      <c r="AD325" s="2920"/>
      <c r="AE325" s="2738"/>
      <c r="AF325" s="2775"/>
      <c r="AG325" s="2775"/>
      <c r="AH325" s="2920"/>
      <c r="AI325" s="2998"/>
    </row>
    <row r="326" spans="1:36" ht="21" customHeight="1" thickBot="1" x14ac:dyDescent="0.25">
      <c r="A326" s="1"/>
      <c r="B326" s="3056"/>
      <c r="C326" s="3057"/>
      <c r="D326" s="2866"/>
      <c r="E326" s="2866"/>
      <c r="F326" s="3078"/>
      <c r="G326" s="3057"/>
      <c r="H326" s="2866"/>
      <c r="I326" s="2866"/>
      <c r="J326" s="3078"/>
      <c r="K326" s="3057"/>
      <c r="L326" s="2866"/>
      <c r="M326" s="2866"/>
      <c r="N326" s="3078"/>
      <c r="O326" s="3057"/>
      <c r="P326" s="2866"/>
      <c r="Q326" s="2866"/>
      <c r="R326" s="3078"/>
      <c r="S326" s="3057"/>
      <c r="T326" s="2866"/>
      <c r="U326" s="2866"/>
      <c r="V326" s="3078"/>
      <c r="W326" s="3076"/>
      <c r="X326" s="2866"/>
      <c r="Y326" s="2866"/>
      <c r="Z326" s="3078"/>
      <c r="AA326" s="3076"/>
      <c r="AB326" s="2866"/>
      <c r="AC326" s="2866"/>
      <c r="AD326" s="3064"/>
      <c r="AE326" s="3076"/>
      <c r="AF326" s="2866"/>
      <c r="AG326" s="2866"/>
      <c r="AH326" s="3064"/>
      <c r="AI326" s="2873"/>
    </row>
    <row r="327" spans="1:36" ht="21" customHeight="1" x14ac:dyDescent="0.2">
      <c r="A327" s="1"/>
      <c r="B327" s="5"/>
      <c r="C327" s="42"/>
      <c r="F327" s="46"/>
      <c r="G327" s="42"/>
      <c r="J327" s="46"/>
      <c r="K327" s="42"/>
      <c r="N327" s="46"/>
      <c r="O327" s="42"/>
      <c r="R327" s="46"/>
      <c r="S327" s="42"/>
      <c r="V327" s="46"/>
      <c r="W327" s="46"/>
      <c r="Z327" s="46"/>
      <c r="AA327" s="46"/>
      <c r="AD327" s="46"/>
      <c r="AE327" s="46"/>
      <c r="AH327" s="46"/>
    </row>
    <row r="328" spans="1:36" ht="33" customHeight="1" x14ac:dyDescent="0.2">
      <c r="A328" s="104" t="s">
        <v>374</v>
      </c>
      <c r="B328" s="5"/>
      <c r="C328" s="42"/>
      <c r="F328" s="46"/>
      <c r="G328" s="42"/>
      <c r="J328" s="46"/>
      <c r="K328" s="42"/>
      <c r="N328" s="46"/>
      <c r="O328" s="42"/>
      <c r="R328" s="46"/>
      <c r="S328" s="42"/>
      <c r="V328" s="46"/>
      <c r="W328" s="46"/>
      <c r="Z328" s="46"/>
      <c r="AA328" s="46"/>
      <c r="AD328" s="46"/>
      <c r="AE328" s="46"/>
      <c r="AH328" s="210"/>
      <c r="AI328" s="124"/>
      <c r="AJ328" s="124"/>
    </row>
    <row r="329" spans="1:36" ht="21" customHeight="1" thickBot="1" x14ac:dyDescent="0.25">
      <c r="A329" s="3033" t="s">
        <v>28</v>
      </c>
      <c r="B329" s="2875" t="s">
        <v>29</v>
      </c>
      <c r="C329" s="2825">
        <v>1</v>
      </c>
      <c r="D329" s="2825">
        <v>2</v>
      </c>
      <c r="E329" s="2968">
        <v>3</v>
      </c>
      <c r="F329" s="2968">
        <v>4</v>
      </c>
      <c r="G329" s="2825">
        <v>5</v>
      </c>
      <c r="H329" s="2825">
        <v>6</v>
      </c>
      <c r="I329" s="2825">
        <v>7</v>
      </c>
      <c r="J329" s="2825">
        <v>8</v>
      </c>
      <c r="K329" s="2825">
        <v>9</v>
      </c>
      <c r="L329" s="2968">
        <v>10</v>
      </c>
      <c r="M329" s="2968">
        <v>11</v>
      </c>
      <c r="N329" s="2825">
        <v>12</v>
      </c>
      <c r="O329" s="2825">
        <v>13</v>
      </c>
      <c r="P329" s="2825">
        <v>14</v>
      </c>
      <c r="Q329" s="2825">
        <v>15</v>
      </c>
      <c r="R329" s="2825">
        <v>16</v>
      </c>
      <c r="S329" s="2968">
        <v>17</v>
      </c>
      <c r="T329" s="2968">
        <v>18</v>
      </c>
      <c r="U329" s="2825">
        <v>19</v>
      </c>
      <c r="V329" s="2825">
        <v>20</v>
      </c>
      <c r="W329" s="2825">
        <v>21</v>
      </c>
      <c r="X329" s="2825">
        <v>22</v>
      </c>
      <c r="Y329" s="2825">
        <v>23</v>
      </c>
      <c r="Z329" s="2968">
        <v>24</v>
      </c>
      <c r="AA329" s="2968">
        <v>25</v>
      </c>
      <c r="AB329" s="2825">
        <v>26</v>
      </c>
      <c r="AC329" s="2825">
        <v>27</v>
      </c>
      <c r="AD329" s="2825">
        <v>28</v>
      </c>
      <c r="AE329" s="2825">
        <v>29</v>
      </c>
      <c r="AF329" s="2825"/>
      <c r="AG329" s="2969"/>
      <c r="AH329" s="211"/>
      <c r="AI329" s="212"/>
      <c r="AJ329" s="124"/>
    </row>
    <row r="330" spans="1:36" ht="21" customHeight="1" x14ac:dyDescent="0.2">
      <c r="A330" s="3116"/>
      <c r="B330" s="3117" t="s">
        <v>375</v>
      </c>
      <c r="C330" s="3260" t="s">
        <v>32</v>
      </c>
      <c r="D330" s="3260" t="s">
        <v>32</v>
      </c>
      <c r="E330" s="3260"/>
      <c r="F330" s="3260"/>
      <c r="G330" s="3260" t="s">
        <v>32</v>
      </c>
      <c r="H330" s="3260" t="s">
        <v>32</v>
      </c>
      <c r="I330" s="3260" t="s">
        <v>32</v>
      </c>
      <c r="J330" s="3260" t="s">
        <v>32</v>
      </c>
      <c r="K330" s="3260" t="s">
        <v>32</v>
      </c>
      <c r="L330" s="3260"/>
      <c r="M330" s="3260"/>
      <c r="N330" s="3260" t="s">
        <v>32</v>
      </c>
      <c r="O330" s="3260" t="s">
        <v>32</v>
      </c>
      <c r="P330" s="3260" t="s">
        <v>32</v>
      </c>
      <c r="Q330" s="3260" t="s">
        <v>32</v>
      </c>
      <c r="R330" s="3260" t="s">
        <v>32</v>
      </c>
      <c r="S330" s="3260"/>
      <c r="T330" s="3260"/>
      <c r="U330" s="3260" t="s">
        <v>32</v>
      </c>
      <c r="V330" s="3260" t="s">
        <v>32</v>
      </c>
      <c r="W330" s="3260" t="s">
        <v>32</v>
      </c>
      <c r="X330" s="3260" t="s">
        <v>32</v>
      </c>
      <c r="Y330" s="3260" t="s">
        <v>32</v>
      </c>
      <c r="Z330" s="3260"/>
      <c r="AA330" s="3260"/>
      <c r="AB330" s="3260" t="s">
        <v>32</v>
      </c>
      <c r="AC330" s="3260" t="s">
        <v>32</v>
      </c>
      <c r="AD330" s="3260" t="s">
        <v>32</v>
      </c>
      <c r="AE330" s="3260" t="s">
        <v>32</v>
      </c>
      <c r="AF330" s="3260"/>
      <c r="AG330" s="3262"/>
      <c r="AH330" s="213"/>
      <c r="AI330" s="214"/>
      <c r="AJ330" s="124"/>
    </row>
    <row r="331" spans="1:36" ht="21" customHeight="1" x14ac:dyDescent="0.2">
      <c r="A331" s="1107"/>
      <c r="B331" s="3211" t="s">
        <v>376</v>
      </c>
      <c r="C331" s="789" t="s">
        <v>32</v>
      </c>
      <c r="D331" s="789" t="s">
        <v>32</v>
      </c>
      <c r="E331" s="789"/>
      <c r="F331" s="789"/>
      <c r="G331" s="789" t="s">
        <v>32</v>
      </c>
      <c r="H331" s="789" t="s">
        <v>32</v>
      </c>
      <c r="I331" s="789" t="s">
        <v>32</v>
      </c>
      <c r="J331" s="789" t="s">
        <v>32</v>
      </c>
      <c r="K331" s="789" t="s">
        <v>32</v>
      </c>
      <c r="L331" s="789"/>
      <c r="M331" s="789"/>
      <c r="N331" s="789" t="s">
        <v>32</v>
      </c>
      <c r="O331" s="789" t="s">
        <v>32</v>
      </c>
      <c r="P331" s="789" t="s">
        <v>32</v>
      </c>
      <c r="Q331" s="789" t="s">
        <v>32</v>
      </c>
      <c r="R331" s="789" t="s">
        <v>32</v>
      </c>
      <c r="S331" s="789"/>
      <c r="T331" s="789"/>
      <c r="U331" s="789" t="s">
        <v>32</v>
      </c>
      <c r="V331" s="789" t="s">
        <v>32</v>
      </c>
      <c r="W331" s="789" t="s">
        <v>32</v>
      </c>
      <c r="X331" s="789" t="s">
        <v>32</v>
      </c>
      <c r="Y331" s="789" t="s">
        <v>32</v>
      </c>
      <c r="Z331" s="789"/>
      <c r="AA331" s="789"/>
      <c r="AB331" s="789" t="s">
        <v>32</v>
      </c>
      <c r="AC331" s="789" t="s">
        <v>32</v>
      </c>
      <c r="AD331" s="798" t="s">
        <v>32</v>
      </c>
      <c r="AE331" s="798" t="s">
        <v>32</v>
      </c>
      <c r="AF331" s="798"/>
      <c r="AG331" s="1070"/>
      <c r="AH331" s="213"/>
      <c r="AI331" s="214"/>
      <c r="AJ331" s="124"/>
    </row>
    <row r="332" spans="1:36" ht="21" customHeight="1" x14ac:dyDescent="0.2">
      <c r="A332" s="1442"/>
      <c r="B332" s="3211" t="s">
        <v>377</v>
      </c>
      <c r="C332" s="789" t="s">
        <v>32</v>
      </c>
      <c r="D332" s="789" t="s">
        <v>32</v>
      </c>
      <c r="E332" s="789"/>
      <c r="F332" s="789"/>
      <c r="G332" s="789" t="s">
        <v>32</v>
      </c>
      <c r="H332" s="789" t="s">
        <v>32</v>
      </c>
      <c r="I332" s="789" t="s">
        <v>32</v>
      </c>
      <c r="J332" s="789" t="s">
        <v>32</v>
      </c>
      <c r="K332" s="789" t="s">
        <v>32</v>
      </c>
      <c r="L332" s="789"/>
      <c r="M332" s="789"/>
      <c r="N332" s="789" t="s">
        <v>32</v>
      </c>
      <c r="O332" s="789" t="s">
        <v>32</v>
      </c>
      <c r="P332" s="789" t="s">
        <v>32</v>
      </c>
      <c r="Q332" s="789" t="s">
        <v>32</v>
      </c>
      <c r="R332" s="789" t="s">
        <v>32</v>
      </c>
      <c r="S332" s="789"/>
      <c r="T332" s="789"/>
      <c r="U332" s="789" t="s">
        <v>32</v>
      </c>
      <c r="V332" s="789" t="s">
        <v>32</v>
      </c>
      <c r="W332" s="789" t="s">
        <v>32</v>
      </c>
      <c r="X332" s="789" t="s">
        <v>32</v>
      </c>
      <c r="Y332" s="789" t="s">
        <v>32</v>
      </c>
      <c r="Z332" s="789"/>
      <c r="AA332" s="789"/>
      <c r="AB332" s="789" t="s">
        <v>32</v>
      </c>
      <c r="AC332" s="789" t="s">
        <v>32</v>
      </c>
      <c r="AD332" s="789" t="s">
        <v>32</v>
      </c>
      <c r="AE332" s="789" t="s">
        <v>32</v>
      </c>
      <c r="AF332" s="789"/>
      <c r="AG332" s="975"/>
      <c r="AH332" s="213"/>
      <c r="AI332" s="214"/>
      <c r="AJ332" s="124"/>
    </row>
    <row r="333" spans="1:36" ht="21" customHeight="1" x14ac:dyDescent="0.2">
      <c r="A333" s="1442"/>
      <c r="B333" s="3211" t="s">
        <v>378</v>
      </c>
      <c r="C333" s="798" t="s">
        <v>32</v>
      </c>
      <c r="D333" s="798" t="s">
        <v>32</v>
      </c>
      <c r="E333" s="789"/>
      <c r="F333" s="789"/>
      <c r="G333" s="789" t="s">
        <v>32</v>
      </c>
      <c r="H333" s="789" t="s">
        <v>32</v>
      </c>
      <c r="I333" s="789" t="s">
        <v>32</v>
      </c>
      <c r="J333" s="789" t="s">
        <v>32</v>
      </c>
      <c r="K333" s="789" t="s">
        <v>32</v>
      </c>
      <c r="L333" s="789"/>
      <c r="M333" s="789"/>
      <c r="N333" s="798" t="s">
        <v>32</v>
      </c>
      <c r="O333" s="798" t="s">
        <v>32</v>
      </c>
      <c r="P333" s="798" t="s">
        <v>32</v>
      </c>
      <c r="Q333" s="789" t="s">
        <v>32</v>
      </c>
      <c r="R333" s="789" t="s">
        <v>32</v>
      </c>
      <c r="S333" s="789"/>
      <c r="T333" s="789"/>
      <c r="U333" s="789" t="s">
        <v>32</v>
      </c>
      <c r="V333" s="789" t="s">
        <v>32</v>
      </c>
      <c r="W333" s="789" t="s">
        <v>32</v>
      </c>
      <c r="X333" s="789" t="s">
        <v>32</v>
      </c>
      <c r="Y333" s="789" t="s">
        <v>32</v>
      </c>
      <c r="Z333" s="789"/>
      <c r="AA333" s="789"/>
      <c r="AB333" s="789" t="s">
        <v>32</v>
      </c>
      <c r="AC333" s="789" t="s">
        <v>32</v>
      </c>
      <c r="AD333" s="789" t="s">
        <v>32</v>
      </c>
      <c r="AE333" s="789" t="s">
        <v>32</v>
      </c>
      <c r="AF333" s="789"/>
      <c r="AG333" s="975"/>
      <c r="AH333" s="213"/>
      <c r="AI333" s="214"/>
      <c r="AJ333" s="124"/>
    </row>
    <row r="334" spans="1:36" ht="21" customHeight="1" x14ac:dyDescent="0.2">
      <c r="A334" s="1442"/>
      <c r="B334" s="3211" t="s">
        <v>379</v>
      </c>
      <c r="C334" s="789" t="s">
        <v>32</v>
      </c>
      <c r="D334" s="789" t="s">
        <v>32</v>
      </c>
      <c r="E334" s="789"/>
      <c r="F334" s="789"/>
      <c r="G334" s="789" t="s">
        <v>32</v>
      </c>
      <c r="H334" s="789" t="s">
        <v>32</v>
      </c>
      <c r="I334" s="789" t="s">
        <v>32</v>
      </c>
      <c r="J334" s="789" t="s">
        <v>32</v>
      </c>
      <c r="K334" s="789" t="s">
        <v>32</v>
      </c>
      <c r="L334" s="789"/>
      <c r="M334" s="789"/>
      <c r="N334" s="789" t="s">
        <v>32</v>
      </c>
      <c r="O334" s="789" t="s">
        <v>32</v>
      </c>
      <c r="P334" s="789" t="s">
        <v>32</v>
      </c>
      <c r="Q334" s="789" t="s">
        <v>32</v>
      </c>
      <c r="R334" s="789" t="s">
        <v>32</v>
      </c>
      <c r="S334" s="789"/>
      <c r="T334" s="789"/>
      <c r="U334" s="789" t="s">
        <v>32</v>
      </c>
      <c r="V334" s="789" t="s">
        <v>32</v>
      </c>
      <c r="W334" s="789" t="s">
        <v>32</v>
      </c>
      <c r="X334" s="789" t="s">
        <v>32</v>
      </c>
      <c r="Y334" s="789" t="s">
        <v>32</v>
      </c>
      <c r="Z334" s="789"/>
      <c r="AA334" s="789"/>
      <c r="AB334" s="789" t="s">
        <v>32</v>
      </c>
      <c r="AC334" s="789" t="s">
        <v>32</v>
      </c>
      <c r="AD334" s="789" t="s">
        <v>32</v>
      </c>
      <c r="AE334" s="789" t="s">
        <v>32</v>
      </c>
      <c r="AF334" s="789"/>
      <c r="AG334" s="1070"/>
      <c r="AH334" s="213"/>
      <c r="AI334" s="214"/>
      <c r="AJ334" s="124"/>
    </row>
    <row r="335" spans="1:36" ht="21" customHeight="1" x14ac:dyDescent="0.2">
      <c r="A335" s="1442"/>
      <c r="B335" s="3211" t="s">
        <v>380</v>
      </c>
      <c r="C335" s="789" t="s">
        <v>32</v>
      </c>
      <c r="D335" s="789" t="s">
        <v>32</v>
      </c>
      <c r="E335" s="789"/>
      <c r="F335" s="789"/>
      <c r="G335" s="789" t="s">
        <v>32</v>
      </c>
      <c r="H335" s="789" t="s">
        <v>32</v>
      </c>
      <c r="I335" s="789" t="s">
        <v>32</v>
      </c>
      <c r="J335" s="789" t="s">
        <v>32</v>
      </c>
      <c r="K335" s="789" t="s">
        <v>32</v>
      </c>
      <c r="L335" s="789"/>
      <c r="M335" s="789"/>
      <c r="N335" s="789" t="s">
        <v>32</v>
      </c>
      <c r="O335" s="789" t="s">
        <v>32</v>
      </c>
      <c r="P335" s="789" t="s">
        <v>32</v>
      </c>
      <c r="Q335" s="789" t="s">
        <v>32</v>
      </c>
      <c r="R335" s="789" t="s">
        <v>32</v>
      </c>
      <c r="S335" s="789"/>
      <c r="T335" s="789"/>
      <c r="U335" s="789" t="s">
        <v>32</v>
      </c>
      <c r="V335" s="789" t="s">
        <v>32</v>
      </c>
      <c r="W335" s="789" t="s">
        <v>32</v>
      </c>
      <c r="X335" s="789" t="s">
        <v>32</v>
      </c>
      <c r="Y335" s="789" t="s">
        <v>32</v>
      </c>
      <c r="Z335" s="789"/>
      <c r="AA335" s="789"/>
      <c r="AB335" s="789" t="s">
        <v>32</v>
      </c>
      <c r="AC335" s="789" t="s">
        <v>32</v>
      </c>
      <c r="AD335" s="789" t="s">
        <v>32</v>
      </c>
      <c r="AE335" s="789" t="s">
        <v>32</v>
      </c>
      <c r="AF335" s="789"/>
      <c r="AG335" s="3236"/>
      <c r="AH335" s="213"/>
      <c r="AI335" s="214"/>
      <c r="AJ335" s="124"/>
    </row>
    <row r="336" spans="1:36" ht="21" customHeight="1" x14ac:dyDescent="0.2">
      <c r="A336" s="1442"/>
      <c r="B336" s="3211" t="s">
        <v>381</v>
      </c>
      <c r="C336" s="789" t="s">
        <v>32</v>
      </c>
      <c r="D336" s="789" t="s">
        <v>32</v>
      </c>
      <c r="E336" s="789"/>
      <c r="F336" s="789"/>
      <c r="G336" s="789" t="s">
        <v>32</v>
      </c>
      <c r="H336" s="789" t="s">
        <v>32</v>
      </c>
      <c r="I336" s="789" t="s">
        <v>32</v>
      </c>
      <c r="J336" s="789" t="s">
        <v>32</v>
      </c>
      <c r="K336" s="789" t="s">
        <v>32</v>
      </c>
      <c r="L336" s="789"/>
      <c r="M336" s="789"/>
      <c r="N336" s="789" t="s">
        <v>32</v>
      </c>
      <c r="O336" s="789" t="s">
        <v>32</v>
      </c>
      <c r="P336" s="789" t="s">
        <v>32</v>
      </c>
      <c r="Q336" s="789" t="s">
        <v>32</v>
      </c>
      <c r="R336" s="789" t="s">
        <v>32</v>
      </c>
      <c r="S336" s="789"/>
      <c r="T336" s="789"/>
      <c r="U336" s="789" t="s">
        <v>32</v>
      </c>
      <c r="V336" s="789" t="s">
        <v>32</v>
      </c>
      <c r="W336" s="789" t="s">
        <v>32</v>
      </c>
      <c r="X336" s="789" t="s">
        <v>32</v>
      </c>
      <c r="Y336" s="789" t="s">
        <v>32</v>
      </c>
      <c r="Z336" s="789"/>
      <c r="AA336" s="789"/>
      <c r="AB336" s="789" t="s">
        <v>32</v>
      </c>
      <c r="AC336" s="789" t="s">
        <v>32</v>
      </c>
      <c r="AD336" s="789" t="s">
        <v>32</v>
      </c>
      <c r="AE336" s="789" t="s">
        <v>32</v>
      </c>
      <c r="AF336" s="789"/>
      <c r="AG336" s="3236"/>
      <c r="AH336" s="213"/>
      <c r="AI336" s="214"/>
      <c r="AJ336" s="124"/>
    </row>
    <row r="337" spans="1:36" ht="21" customHeight="1" x14ac:dyDescent="0.2">
      <c r="A337" s="1442"/>
      <c r="B337" s="3211" t="s">
        <v>382</v>
      </c>
      <c r="C337" s="789" t="s">
        <v>32</v>
      </c>
      <c r="D337" s="789" t="s">
        <v>32</v>
      </c>
      <c r="E337" s="789"/>
      <c r="F337" s="789"/>
      <c r="G337" s="789" t="s">
        <v>32</v>
      </c>
      <c r="H337" s="789" t="s">
        <v>32</v>
      </c>
      <c r="I337" s="789" t="s">
        <v>32</v>
      </c>
      <c r="J337" s="789" t="s">
        <v>32</v>
      </c>
      <c r="K337" s="789" t="s">
        <v>32</v>
      </c>
      <c r="L337" s="789"/>
      <c r="M337" s="789"/>
      <c r="N337" s="789" t="s">
        <v>32</v>
      </c>
      <c r="O337" s="789" t="s">
        <v>32</v>
      </c>
      <c r="P337" s="789" t="s">
        <v>32</v>
      </c>
      <c r="Q337" s="789" t="s">
        <v>32</v>
      </c>
      <c r="R337" s="789" t="s">
        <v>32</v>
      </c>
      <c r="S337" s="789"/>
      <c r="T337" s="789"/>
      <c r="U337" s="789" t="s">
        <v>32</v>
      </c>
      <c r="V337" s="789" t="s">
        <v>32</v>
      </c>
      <c r="W337" s="789" t="s">
        <v>32</v>
      </c>
      <c r="X337" s="789" t="s">
        <v>32</v>
      </c>
      <c r="Y337" s="789" t="s">
        <v>32</v>
      </c>
      <c r="Z337" s="789"/>
      <c r="AA337" s="789"/>
      <c r="AB337" s="789" t="s">
        <v>32</v>
      </c>
      <c r="AC337" s="789" t="s">
        <v>32</v>
      </c>
      <c r="AD337" s="789" t="s">
        <v>32</v>
      </c>
      <c r="AE337" s="789" t="s">
        <v>32</v>
      </c>
      <c r="AF337" s="789"/>
      <c r="AG337" s="3236"/>
      <c r="AH337" s="213"/>
      <c r="AI337" s="214"/>
      <c r="AJ337" s="124"/>
    </row>
    <row r="338" spans="1:36" ht="21" customHeight="1" x14ac:dyDescent="0.2">
      <c r="A338" s="1442"/>
      <c r="B338" s="3211" t="s">
        <v>383</v>
      </c>
      <c r="C338" s="789" t="s">
        <v>32</v>
      </c>
      <c r="D338" s="789" t="s">
        <v>32</v>
      </c>
      <c r="E338" s="789"/>
      <c r="F338" s="789"/>
      <c r="G338" s="789" t="s">
        <v>32</v>
      </c>
      <c r="H338" s="789" t="s">
        <v>32</v>
      </c>
      <c r="I338" s="789" t="s">
        <v>32</v>
      </c>
      <c r="J338" s="789" t="s">
        <v>32</v>
      </c>
      <c r="K338" s="789" t="s">
        <v>32</v>
      </c>
      <c r="L338" s="789"/>
      <c r="M338" s="789"/>
      <c r="N338" s="789" t="s">
        <v>32</v>
      </c>
      <c r="O338" s="789" t="s">
        <v>32</v>
      </c>
      <c r="P338" s="789" t="s">
        <v>32</v>
      </c>
      <c r="Q338" s="789" t="s">
        <v>32</v>
      </c>
      <c r="R338" s="789" t="s">
        <v>32</v>
      </c>
      <c r="S338" s="789"/>
      <c r="T338" s="789"/>
      <c r="U338" s="789" t="s">
        <v>32</v>
      </c>
      <c r="V338" s="789" t="s">
        <v>32</v>
      </c>
      <c r="W338" s="789" t="s">
        <v>32</v>
      </c>
      <c r="X338" s="789" t="s">
        <v>32</v>
      </c>
      <c r="Y338" s="789" t="s">
        <v>32</v>
      </c>
      <c r="Z338" s="789"/>
      <c r="AA338" s="789"/>
      <c r="AB338" s="789" t="s">
        <v>32</v>
      </c>
      <c r="AC338" s="789" t="s">
        <v>32</v>
      </c>
      <c r="AD338" s="789" t="s">
        <v>32</v>
      </c>
      <c r="AE338" s="789" t="s">
        <v>32</v>
      </c>
      <c r="AF338" s="789"/>
      <c r="AG338" s="3236"/>
      <c r="AH338" s="213"/>
      <c r="AI338" s="214"/>
      <c r="AJ338" s="124"/>
    </row>
    <row r="339" spans="1:36" ht="21" customHeight="1" x14ac:dyDescent="0.2">
      <c r="A339" s="1442"/>
      <c r="B339" s="3211" t="s">
        <v>384</v>
      </c>
      <c r="C339" s="789" t="s">
        <v>32</v>
      </c>
      <c r="D339" s="789" t="s">
        <v>32</v>
      </c>
      <c r="E339" s="789"/>
      <c r="F339" s="789"/>
      <c r="G339" s="789" t="s">
        <v>32</v>
      </c>
      <c r="H339" s="789" t="s">
        <v>32</v>
      </c>
      <c r="I339" s="1447" t="s">
        <v>32</v>
      </c>
      <c r="J339" s="789" t="s">
        <v>32</v>
      </c>
      <c r="K339" s="789" t="s">
        <v>32</v>
      </c>
      <c r="L339" s="789"/>
      <c r="M339" s="789"/>
      <c r="N339" s="789" t="s">
        <v>32</v>
      </c>
      <c r="O339" s="789" t="s">
        <v>32</v>
      </c>
      <c r="P339" s="789" t="s">
        <v>32</v>
      </c>
      <c r="Q339" s="789" t="s">
        <v>32</v>
      </c>
      <c r="R339" s="789" t="s">
        <v>32</v>
      </c>
      <c r="S339" s="789"/>
      <c r="T339" s="789"/>
      <c r="U339" s="789" t="s">
        <v>32</v>
      </c>
      <c r="V339" s="789" t="s">
        <v>32</v>
      </c>
      <c r="W339" s="789" t="s">
        <v>32</v>
      </c>
      <c r="X339" s="789" t="s">
        <v>32</v>
      </c>
      <c r="Y339" s="789" t="s">
        <v>32</v>
      </c>
      <c r="Z339" s="789"/>
      <c r="AA339" s="789"/>
      <c r="AB339" s="789" t="s">
        <v>32</v>
      </c>
      <c r="AC339" s="789" t="s">
        <v>32</v>
      </c>
      <c r="AD339" s="1447" t="s">
        <v>32</v>
      </c>
      <c r="AE339" s="1447" t="s">
        <v>32</v>
      </c>
      <c r="AF339" s="1447"/>
      <c r="AG339" s="3236"/>
      <c r="AH339" s="213"/>
      <c r="AI339" s="214"/>
      <c r="AJ339" s="124"/>
    </row>
    <row r="340" spans="1:36" ht="21" customHeight="1" x14ac:dyDescent="0.2">
      <c r="A340" s="474"/>
      <c r="B340" s="475" t="s">
        <v>385</v>
      </c>
      <c r="C340" s="3271" t="s">
        <v>32</v>
      </c>
      <c r="D340" s="3271" t="s">
        <v>32</v>
      </c>
      <c r="E340" s="3271"/>
      <c r="F340" s="3271"/>
      <c r="G340" s="3271" t="s">
        <v>32</v>
      </c>
      <c r="H340" s="3271" t="s">
        <v>32</v>
      </c>
      <c r="I340" s="3271" t="s">
        <v>32</v>
      </c>
      <c r="J340" s="3271" t="s">
        <v>32</v>
      </c>
      <c r="K340" s="3271" t="s">
        <v>32</v>
      </c>
      <c r="L340" s="3271"/>
      <c r="M340" s="3271"/>
      <c r="N340" s="3271" t="s">
        <v>32</v>
      </c>
      <c r="O340" s="3271" t="s">
        <v>32</v>
      </c>
      <c r="P340" s="3271" t="s">
        <v>32</v>
      </c>
      <c r="Q340" s="3271" t="s">
        <v>32</v>
      </c>
      <c r="R340" s="3271" t="s">
        <v>32</v>
      </c>
      <c r="S340" s="3271"/>
      <c r="T340" s="3271"/>
      <c r="U340" s="3271" t="s">
        <v>32</v>
      </c>
      <c r="V340" s="3271" t="s">
        <v>32</v>
      </c>
      <c r="W340" s="3271" t="s">
        <v>32</v>
      </c>
      <c r="X340" s="3271" t="s">
        <v>32</v>
      </c>
      <c r="Y340" s="3271" t="s">
        <v>32</v>
      </c>
      <c r="Z340" s="3271"/>
      <c r="AA340" s="3271"/>
      <c r="AB340" s="3271" t="s">
        <v>32</v>
      </c>
      <c r="AC340" s="3271" t="s">
        <v>32</v>
      </c>
      <c r="AD340" s="3271" t="s">
        <v>32</v>
      </c>
      <c r="AE340" s="3271" t="s">
        <v>32</v>
      </c>
      <c r="AF340" s="3271"/>
      <c r="AG340" s="2947"/>
      <c r="AH340" s="213"/>
      <c r="AI340" s="214"/>
      <c r="AJ340" s="124"/>
    </row>
    <row r="341" spans="1:36" ht="21" customHeight="1" x14ac:dyDescent="0.2">
      <c r="A341" s="1442"/>
      <c r="B341" s="3211"/>
      <c r="C341" s="789"/>
      <c r="D341" s="3250"/>
      <c r="E341" s="789"/>
      <c r="F341" s="789"/>
      <c r="G341" s="789"/>
      <c r="H341" s="789"/>
      <c r="I341" s="789"/>
      <c r="J341" s="789"/>
      <c r="K341" s="789"/>
      <c r="L341" s="789"/>
      <c r="M341" s="789"/>
      <c r="N341" s="789"/>
      <c r="O341" s="789"/>
      <c r="P341" s="789"/>
      <c r="Q341" s="789"/>
      <c r="R341" s="789"/>
      <c r="S341" s="789"/>
      <c r="T341" s="789"/>
      <c r="U341" s="789"/>
      <c r="V341" s="789"/>
      <c r="W341" s="789"/>
      <c r="X341" s="789"/>
      <c r="Y341" s="789"/>
      <c r="Z341" s="789"/>
      <c r="AA341" s="789"/>
      <c r="AB341" s="789"/>
      <c r="AC341" s="789"/>
      <c r="AD341" s="789"/>
      <c r="AE341" s="789"/>
      <c r="AF341" s="789"/>
      <c r="AG341" s="3236"/>
      <c r="AH341" s="213"/>
      <c r="AI341" s="214"/>
      <c r="AJ341" s="124"/>
    </row>
    <row r="342" spans="1:36" ht="21" customHeight="1" x14ac:dyDescent="0.2">
      <c r="A342" s="3120"/>
      <c r="B342" s="286"/>
      <c r="C342" s="3121"/>
      <c r="D342" s="3121"/>
      <c r="E342" s="3121"/>
      <c r="F342" s="3121"/>
      <c r="G342" s="3121"/>
      <c r="H342" s="3121"/>
      <c r="I342" s="3121"/>
      <c r="J342" s="3121"/>
      <c r="K342" s="3121"/>
      <c r="L342" s="3121"/>
      <c r="M342" s="3121"/>
      <c r="N342" s="3122"/>
      <c r="O342" s="3122"/>
      <c r="P342" s="3121"/>
      <c r="Q342" s="3121"/>
      <c r="R342" s="3121"/>
      <c r="S342" s="3121"/>
      <c r="T342" s="3121"/>
      <c r="U342" s="3121"/>
      <c r="V342" s="3121"/>
      <c r="W342" s="3121"/>
      <c r="X342" s="3121"/>
      <c r="Y342" s="3121"/>
      <c r="Z342" s="3121"/>
      <c r="AA342" s="3121"/>
      <c r="AB342" s="3122"/>
      <c r="AC342" s="3122"/>
      <c r="AD342" s="3121"/>
      <c r="AE342" s="3121"/>
      <c r="AF342" s="3121"/>
      <c r="AG342" s="3123"/>
      <c r="AH342" s="213"/>
      <c r="AI342" s="215"/>
      <c r="AJ342" s="124"/>
    </row>
    <row r="343" spans="1:36" ht="21" customHeight="1" thickBot="1" x14ac:dyDescent="0.25">
      <c r="A343" s="331"/>
      <c r="B343" s="333"/>
      <c r="C343" s="2741"/>
      <c r="D343" s="2742"/>
      <c r="E343" s="2742"/>
      <c r="F343" s="2742"/>
      <c r="G343" s="2742"/>
      <c r="H343" s="2742"/>
      <c r="I343" s="2742"/>
      <c r="J343" s="2742"/>
      <c r="K343" s="2742"/>
      <c r="L343" s="2742"/>
      <c r="M343" s="2742"/>
      <c r="N343" s="2743"/>
      <c r="O343" s="2743"/>
      <c r="P343" s="2742"/>
      <c r="Q343" s="2742"/>
      <c r="R343" s="2742"/>
      <c r="S343" s="2742"/>
      <c r="T343" s="2742"/>
      <c r="U343" s="2742"/>
      <c r="V343" s="2742"/>
      <c r="W343" s="2742"/>
      <c r="X343" s="2742"/>
      <c r="Y343" s="2742"/>
      <c r="Z343" s="2742"/>
      <c r="AA343" s="2742"/>
      <c r="AB343" s="2743"/>
      <c r="AC343" s="2743"/>
      <c r="AD343" s="2742"/>
      <c r="AE343" s="2742"/>
      <c r="AF343" s="2742"/>
      <c r="AG343" s="2744"/>
      <c r="AH343" s="213"/>
      <c r="AI343" s="215"/>
      <c r="AJ343" s="124"/>
    </row>
    <row r="344" spans="1:36" x14ac:dyDescent="0.2">
      <c r="AH344" s="124"/>
      <c r="AI344" s="124"/>
      <c r="AJ344" s="124"/>
    </row>
    <row r="345" spans="1:36" x14ac:dyDescent="0.2">
      <c r="AH345" s="124"/>
      <c r="AI345" s="124"/>
      <c r="AJ345" s="124"/>
    </row>
    <row r="346" spans="1:36" x14ac:dyDescent="0.2">
      <c r="AH346" s="124"/>
      <c r="AI346" s="124"/>
      <c r="AJ346" s="124"/>
    </row>
    <row r="347" spans="1:36" x14ac:dyDescent="0.2">
      <c r="AH347" s="124"/>
      <c r="AI347" s="124"/>
      <c r="AJ347" s="124"/>
    </row>
  </sheetData>
  <protectedRanges>
    <protectedRange sqref="B174:B175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76 B178:B179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U37:AA37"/>
  </mergeCells>
  <phoneticPr fontId="9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0D660-6B38-4E24-8717-97CEED647294}">
  <sheetPr codeName="Ark80"/>
  <dimension ref="A1:AN333"/>
  <sheetViews>
    <sheetView topLeftCell="A66" workbookViewId="0">
      <pane xSplit="2" topLeftCell="C1" activePane="topRight" state="frozen"/>
      <selection activeCell="B1" sqref="B1"/>
      <selection pane="topRight" activeCell="L76" sqref="L76"/>
    </sheetView>
  </sheetViews>
  <sheetFormatPr defaultColWidth="9.140625" defaultRowHeight="12" x14ac:dyDescent="0.2"/>
  <cols>
    <col min="1" max="1" width="9.855468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9" ht="13.35" customHeight="1" x14ac:dyDescent="0.2">
      <c r="A1" t="s">
        <v>0</v>
      </c>
      <c r="B1" s="1" t="s">
        <v>1</v>
      </c>
    </row>
    <row r="2" spans="1:39" ht="13.35" customHeight="1" x14ac:dyDescent="0.2">
      <c r="B2" s="2745" t="s">
        <v>2</v>
      </c>
      <c r="C2" s="2746" t="s">
        <v>3</v>
      </c>
      <c r="D2" s="2747"/>
      <c r="E2" s="2748" t="s">
        <v>4</v>
      </c>
      <c r="F2" s="2749"/>
      <c r="G2" s="2750"/>
      <c r="H2" s="2750"/>
      <c r="I2" s="2750"/>
      <c r="J2" s="2750"/>
      <c r="K2" s="2751"/>
      <c r="L2" s="2752" t="s">
        <v>5</v>
      </c>
      <c r="M2" s="2753"/>
      <c r="N2" s="2754"/>
      <c r="O2" s="2755" t="s">
        <v>6</v>
      </c>
      <c r="P2" s="2756"/>
      <c r="Q2" s="2757"/>
      <c r="R2" s="2758"/>
      <c r="S2" s="2759" t="s">
        <v>7</v>
      </c>
      <c r="T2" s="2760"/>
      <c r="U2" s="2761"/>
      <c r="V2" s="2760"/>
      <c r="W2" s="2762" t="s">
        <v>8</v>
      </c>
      <c r="X2" s="2763"/>
      <c r="Y2" s="2764"/>
      <c r="Z2" s="106" t="s">
        <v>9</v>
      </c>
      <c r="AA2" s="2765"/>
      <c r="AB2" s="2766"/>
      <c r="AC2" s="2767"/>
      <c r="AD2" s="2768" t="s">
        <v>10</v>
      </c>
      <c r="AE2" s="2769"/>
      <c r="AF2" s="2769"/>
      <c r="AG2" s="2770"/>
    </row>
    <row r="3" spans="1:39" ht="13.35" customHeight="1" x14ac:dyDescent="0.2">
      <c r="A3" s="1"/>
      <c r="B3" s="2771" t="s">
        <v>11</v>
      </c>
      <c r="C3" s="2772" t="s">
        <v>12</v>
      </c>
      <c r="D3" s="2773"/>
      <c r="E3" s="2160"/>
      <c r="F3" s="2161"/>
      <c r="G3" s="2161"/>
      <c r="H3" s="2162" t="s">
        <v>13</v>
      </c>
      <c r="I3" s="2163"/>
      <c r="J3" s="2163"/>
      <c r="K3" s="2164"/>
      <c r="L3" s="2774" t="s">
        <v>14</v>
      </c>
      <c r="M3" s="2775"/>
      <c r="N3" s="2776"/>
      <c r="O3" s="2163"/>
      <c r="P3" s="2163"/>
      <c r="Q3" s="2163"/>
      <c r="R3" s="2163"/>
      <c r="S3" s="2165"/>
      <c r="T3" s="3127" t="s">
        <v>15</v>
      </c>
      <c r="U3" s="2167"/>
      <c r="V3" s="2168"/>
      <c r="W3" s="2169"/>
      <c r="X3" s="2170"/>
      <c r="Y3" s="2162" t="s">
        <v>16</v>
      </c>
      <c r="Z3" s="2775"/>
      <c r="AA3" s="2775"/>
      <c r="AB3" s="2777"/>
      <c r="AC3" s="2778"/>
      <c r="AD3" s="2779" t="s">
        <v>17</v>
      </c>
      <c r="AE3" s="2780"/>
      <c r="AF3" s="2780"/>
      <c r="AG3" s="2781"/>
    </row>
    <row r="4" spans="1:39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9" ht="22.35" customHeight="1" x14ac:dyDescent="0.2">
      <c r="A5" s="104" t="s">
        <v>19</v>
      </c>
      <c r="B5" s="1"/>
      <c r="C5" s="2782"/>
      <c r="D5" s="2783" t="s">
        <v>97</v>
      </c>
      <c r="E5" s="2784"/>
      <c r="F5" s="2782"/>
      <c r="G5" s="2783" t="s">
        <v>98</v>
      </c>
      <c r="H5" s="2784"/>
      <c r="I5" s="2782"/>
      <c r="J5" s="2783" t="s">
        <v>99</v>
      </c>
      <c r="K5" s="2784"/>
      <c r="L5" s="2782"/>
      <c r="M5" s="2783" t="s">
        <v>100</v>
      </c>
      <c r="N5" s="2784"/>
      <c r="O5" s="2782"/>
      <c r="P5" s="2783" t="s">
        <v>101</v>
      </c>
      <c r="Q5" s="2784"/>
      <c r="R5" s="2782"/>
      <c r="S5" s="2783" t="s">
        <v>102</v>
      </c>
      <c r="T5" s="2785"/>
      <c r="U5" s="2786"/>
      <c r="V5" s="2787" t="s">
        <v>103</v>
      </c>
      <c r="W5" s="2785"/>
    </row>
    <row r="6" spans="1:39" ht="22.35" customHeight="1" x14ac:dyDescent="0.2">
      <c r="A6" s="3129"/>
      <c r="B6" s="3130" t="s">
        <v>463</v>
      </c>
      <c r="C6" s="3131" t="s">
        <v>491</v>
      </c>
      <c r="D6" s="2790"/>
      <c r="E6" s="3132"/>
      <c r="F6" s="3133" t="s">
        <v>491</v>
      </c>
      <c r="G6" s="2793"/>
      <c r="H6" s="2793"/>
      <c r="I6" s="3131" t="s">
        <v>492</v>
      </c>
      <c r="J6" s="2793"/>
      <c r="K6" s="3132"/>
      <c r="L6" s="3133" t="s">
        <v>492</v>
      </c>
      <c r="M6" s="2793"/>
      <c r="N6" s="3132"/>
      <c r="O6" s="3133" t="s">
        <v>493</v>
      </c>
      <c r="P6" s="2793"/>
      <c r="Q6" s="3132"/>
      <c r="R6" s="2793"/>
      <c r="S6" s="2793"/>
      <c r="T6" s="2793"/>
      <c r="U6" s="3130"/>
      <c r="V6" s="2793"/>
      <c r="W6" s="3132"/>
      <c r="X6" s="2793"/>
      <c r="Y6" s="2793"/>
      <c r="Z6" s="2793"/>
      <c r="AA6" s="2793"/>
      <c r="AB6" s="2794"/>
      <c r="AC6" s="3132"/>
      <c r="AD6" s="124"/>
      <c r="AE6" s="124"/>
      <c r="AF6" s="124"/>
      <c r="AG6" s="124"/>
    </row>
    <row r="7" spans="1:39" ht="22.35" customHeight="1" x14ac:dyDescent="0.2">
      <c r="A7" s="3129"/>
      <c r="B7" s="3130" t="s">
        <v>464</v>
      </c>
      <c r="C7" s="3131" t="s">
        <v>494</v>
      </c>
      <c r="D7" s="2793"/>
      <c r="E7" s="3132"/>
      <c r="F7" s="3133" t="s">
        <v>494</v>
      </c>
      <c r="G7" s="2793"/>
      <c r="H7" s="2793"/>
      <c r="I7" s="3131" t="s">
        <v>494</v>
      </c>
      <c r="J7" s="2793"/>
      <c r="K7" s="3132"/>
      <c r="L7" s="3133" t="s">
        <v>494</v>
      </c>
      <c r="M7" s="2793"/>
      <c r="N7" s="3132"/>
      <c r="O7" s="3133" t="s">
        <v>495</v>
      </c>
      <c r="P7" s="2793"/>
      <c r="Q7" s="3132"/>
      <c r="R7" s="2793"/>
      <c r="S7" s="2793"/>
      <c r="T7" s="2793"/>
      <c r="U7" s="3130"/>
      <c r="V7" s="2793"/>
      <c r="W7" s="3132"/>
      <c r="X7" s="2793"/>
      <c r="Y7" s="2793"/>
      <c r="Z7" s="2793"/>
      <c r="AA7" s="2793"/>
      <c r="AB7" s="2795"/>
      <c r="AC7" s="3132"/>
      <c r="AD7" s="124"/>
      <c r="AE7" s="124"/>
      <c r="AF7" s="124"/>
      <c r="AG7" s="124"/>
    </row>
    <row r="8" spans="1:39" ht="22.35" customHeight="1" x14ac:dyDescent="0.2">
      <c r="A8" s="3130"/>
      <c r="B8" s="3130" t="s">
        <v>496</v>
      </c>
      <c r="C8" s="3134" t="s">
        <v>497</v>
      </c>
      <c r="D8" s="2796"/>
      <c r="E8" s="3135"/>
      <c r="F8" s="3133" t="s">
        <v>498</v>
      </c>
      <c r="G8" s="2796"/>
      <c r="H8" s="2796"/>
      <c r="I8" s="3134" t="s">
        <v>498</v>
      </c>
      <c r="J8" s="2796"/>
      <c r="K8" s="3135"/>
      <c r="L8" s="3133" t="s">
        <v>498</v>
      </c>
      <c r="M8" s="2796"/>
      <c r="N8" s="2796"/>
      <c r="O8" s="3134" t="s">
        <v>499</v>
      </c>
      <c r="P8" s="2796"/>
      <c r="Q8" s="3135"/>
      <c r="R8" s="355" t="s">
        <v>501</v>
      </c>
      <c r="S8" s="356"/>
      <c r="T8" s="356"/>
      <c r="U8" s="357" t="s">
        <v>501</v>
      </c>
      <c r="V8" s="356"/>
      <c r="W8" s="358"/>
      <c r="X8" s="2793"/>
      <c r="Y8" s="2793"/>
      <c r="Z8" s="2793"/>
      <c r="AA8" s="2793"/>
      <c r="AB8" s="2795"/>
      <c r="AC8" s="3132"/>
      <c r="AD8" s="124"/>
      <c r="AE8" s="124"/>
      <c r="AF8" s="124"/>
      <c r="AG8" s="124"/>
    </row>
    <row r="9" spans="1:39" ht="22.35" customHeight="1" x14ac:dyDescent="0.2">
      <c r="A9" s="3130"/>
      <c r="B9" s="3130" t="s">
        <v>502</v>
      </c>
      <c r="C9" s="3131" t="s">
        <v>503</v>
      </c>
      <c r="D9" s="2796"/>
      <c r="E9" s="3135"/>
      <c r="F9" s="3133" t="s">
        <v>503</v>
      </c>
      <c r="G9" s="2793"/>
      <c r="H9" s="2793"/>
      <c r="I9" s="3131" t="s">
        <v>503</v>
      </c>
      <c r="J9" s="2793"/>
      <c r="K9" s="3132"/>
      <c r="L9" s="3133" t="s">
        <v>503</v>
      </c>
      <c r="M9" s="2793"/>
      <c r="N9" s="3132"/>
      <c r="O9" s="3133" t="s">
        <v>504</v>
      </c>
      <c r="P9" s="2793"/>
      <c r="Q9" s="3132"/>
      <c r="R9" s="3133" t="s">
        <v>505</v>
      </c>
      <c r="S9" s="2793"/>
      <c r="T9" s="2793"/>
      <c r="U9" s="3131" t="s">
        <v>516</v>
      </c>
      <c r="V9" s="2793"/>
      <c r="W9" s="3132"/>
      <c r="X9" s="2793"/>
      <c r="Y9" s="2793"/>
      <c r="Z9" s="2793"/>
      <c r="AA9" s="2793"/>
      <c r="AB9" s="2795"/>
      <c r="AC9" s="3132"/>
      <c r="AD9" s="124"/>
      <c r="AE9" s="124"/>
      <c r="AF9" s="124"/>
      <c r="AG9" s="124"/>
    </row>
    <row r="10" spans="1:39" ht="22.35" customHeight="1" x14ac:dyDescent="0.2">
      <c r="A10" s="104" t="s">
        <v>25</v>
      </c>
    </row>
    <row r="11" spans="1:39" ht="22.35" customHeight="1" x14ac:dyDescent="0.2">
      <c r="A11" s="104" t="s">
        <v>26</v>
      </c>
      <c r="AH11" s="111"/>
      <c r="AI11" s="112"/>
      <c r="AJ11" s="3136" t="s">
        <v>30</v>
      </c>
    </row>
    <row r="12" spans="1:39" ht="22.35" customHeight="1" x14ac:dyDescent="0.2">
      <c r="AH12" s="117"/>
      <c r="AI12" s="117"/>
      <c r="AJ12" s="3136">
        <v>160.33000000000001</v>
      </c>
    </row>
    <row r="13" spans="1:39" ht="22.35" customHeight="1" thickBot="1" x14ac:dyDescent="0.25">
      <c r="B13" s="61" t="s">
        <v>27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5"/>
      <c r="AI13" s="115"/>
    </row>
    <row r="14" spans="1:39" ht="22.35" customHeight="1" thickBot="1" x14ac:dyDescent="0.25">
      <c r="A14" s="3137" t="s">
        <v>28</v>
      </c>
      <c r="B14" s="3138" t="s">
        <v>29</v>
      </c>
      <c r="C14" s="3139">
        <v>1</v>
      </c>
      <c r="D14" s="3140">
        <v>2</v>
      </c>
      <c r="E14" s="3140">
        <v>3</v>
      </c>
      <c r="F14" s="3139">
        <v>4</v>
      </c>
      <c r="G14" s="3139">
        <v>5</v>
      </c>
      <c r="H14" s="3139">
        <v>6</v>
      </c>
      <c r="I14" s="3139">
        <v>7</v>
      </c>
      <c r="J14" s="3139">
        <v>8</v>
      </c>
      <c r="K14" s="3140">
        <v>9</v>
      </c>
      <c r="L14" s="3140">
        <v>10</v>
      </c>
      <c r="M14" s="3139">
        <v>11</v>
      </c>
      <c r="N14" s="3139">
        <v>12</v>
      </c>
      <c r="O14" s="3139">
        <v>13</v>
      </c>
      <c r="P14" s="3139">
        <v>14</v>
      </c>
      <c r="Q14" s="3139">
        <v>15</v>
      </c>
      <c r="R14" s="3140">
        <v>16</v>
      </c>
      <c r="S14" s="3140">
        <v>17</v>
      </c>
      <c r="T14" s="3139">
        <v>18</v>
      </c>
      <c r="U14" s="3139">
        <v>19</v>
      </c>
      <c r="V14" s="3139">
        <v>20</v>
      </c>
      <c r="W14" s="3139">
        <v>21</v>
      </c>
      <c r="X14" s="3139">
        <v>22</v>
      </c>
      <c r="Y14" s="3140">
        <v>23</v>
      </c>
      <c r="Z14" s="3140">
        <v>24</v>
      </c>
      <c r="AA14" s="3139">
        <v>25</v>
      </c>
      <c r="AB14" s="3139">
        <v>26</v>
      </c>
      <c r="AC14" s="3139">
        <v>27</v>
      </c>
      <c r="AD14" s="3140">
        <v>28</v>
      </c>
      <c r="AE14" s="3140">
        <v>29</v>
      </c>
      <c r="AF14" s="3140">
        <v>30</v>
      </c>
      <c r="AG14" s="3372">
        <v>31</v>
      </c>
      <c r="AH14" s="117"/>
      <c r="AI14" s="117"/>
    </row>
    <row r="15" spans="1:39" ht="22.35" customHeight="1" x14ac:dyDescent="0.2">
      <c r="A15" s="3373">
        <v>8500</v>
      </c>
      <c r="B15" s="3374" t="s">
        <v>31</v>
      </c>
      <c r="C15" s="3375" t="s">
        <v>32</v>
      </c>
      <c r="D15" s="3375"/>
      <c r="E15" s="3376"/>
      <c r="F15" s="3377" t="s">
        <v>32</v>
      </c>
      <c r="G15" s="3378" t="s">
        <v>32</v>
      </c>
      <c r="H15" s="3379" t="s">
        <v>32</v>
      </c>
      <c r="I15" s="3375" t="s">
        <v>32</v>
      </c>
      <c r="J15" s="3375" t="s">
        <v>32</v>
      </c>
      <c r="K15" s="3375"/>
      <c r="L15" s="3376"/>
      <c r="M15" s="3376" t="s">
        <v>32</v>
      </c>
      <c r="N15" s="3375" t="s">
        <v>32</v>
      </c>
      <c r="O15" s="3379" t="s">
        <v>32</v>
      </c>
      <c r="P15" s="3375" t="s">
        <v>32</v>
      </c>
      <c r="Q15" s="3375" t="s">
        <v>32</v>
      </c>
      <c r="R15" s="3375"/>
      <c r="S15" s="3376"/>
      <c r="T15" s="3376" t="s">
        <v>32</v>
      </c>
      <c r="U15" s="3375" t="s">
        <v>32</v>
      </c>
      <c r="V15" s="3379" t="s">
        <v>32</v>
      </c>
      <c r="W15" s="3375" t="s">
        <v>32</v>
      </c>
      <c r="X15" s="3375" t="s">
        <v>32</v>
      </c>
      <c r="Y15" s="3375"/>
      <c r="Z15" s="3376"/>
      <c r="AA15" s="3376" t="s">
        <v>32</v>
      </c>
      <c r="AB15" s="3375" t="s">
        <v>32</v>
      </c>
      <c r="AC15" s="3379" t="s">
        <v>32</v>
      </c>
      <c r="AD15" s="3375"/>
      <c r="AE15" s="3375"/>
      <c r="AF15" s="3375"/>
      <c r="AG15" s="3380"/>
      <c r="AH15" s="117"/>
      <c r="AI15" s="117"/>
      <c r="AL15" t="s">
        <v>0</v>
      </c>
      <c r="AM15" t="s">
        <v>276</v>
      </c>
    </row>
    <row r="16" spans="1:39" ht="22.35" customHeight="1" x14ac:dyDescent="0.2">
      <c r="A16" s="2803" t="s">
        <v>33</v>
      </c>
      <c r="B16" s="2804"/>
      <c r="C16" s="2804"/>
      <c r="D16" s="2804"/>
      <c r="E16" s="2804"/>
      <c r="F16" s="2804"/>
      <c r="G16" s="2804"/>
      <c r="H16" s="2804"/>
      <c r="I16" s="2804"/>
      <c r="J16" s="2804"/>
      <c r="K16" s="2804"/>
      <c r="L16" s="2804"/>
      <c r="M16" s="2804"/>
      <c r="N16" s="2804"/>
      <c r="O16" s="2804"/>
      <c r="P16" s="2804"/>
      <c r="Q16" s="2804"/>
      <c r="R16" s="2804"/>
      <c r="S16" s="2804"/>
      <c r="T16" s="2804"/>
      <c r="U16" s="2804"/>
      <c r="V16" s="2804"/>
      <c r="W16" s="2804"/>
      <c r="X16" s="2804"/>
      <c r="Y16" s="2804"/>
      <c r="Z16" s="2804"/>
      <c r="AA16" s="2804"/>
      <c r="AB16" s="2804"/>
      <c r="AC16" s="2804"/>
      <c r="AD16" s="2804"/>
      <c r="AE16" s="2804"/>
      <c r="AF16" s="2804"/>
      <c r="AG16" s="2805"/>
      <c r="AH16" s="117"/>
      <c r="AI16" s="117"/>
    </row>
    <row r="17" spans="1:40" ht="22.35" customHeight="1" x14ac:dyDescent="0.2">
      <c r="A17" s="2806">
        <v>8546</v>
      </c>
      <c r="B17" s="2807" t="s">
        <v>38</v>
      </c>
      <c r="C17" s="2810" t="s">
        <v>36</v>
      </c>
      <c r="D17" s="2808" t="s">
        <v>35</v>
      </c>
      <c r="E17" s="2809" t="s">
        <v>35</v>
      </c>
      <c r="F17" s="3381" t="s">
        <v>461</v>
      </c>
      <c r="G17" s="3381" t="s">
        <v>461</v>
      </c>
      <c r="H17" s="2809" t="s">
        <v>461</v>
      </c>
      <c r="I17" s="2809" t="s">
        <v>461</v>
      </c>
      <c r="J17" s="2809" t="s">
        <v>461</v>
      </c>
      <c r="K17" s="2809"/>
      <c r="L17" s="2809"/>
      <c r="M17" s="2809" t="s">
        <v>36</v>
      </c>
      <c r="N17" s="2809" t="s">
        <v>36</v>
      </c>
      <c r="O17" s="2809" t="s">
        <v>36</v>
      </c>
      <c r="P17" s="2809" t="s">
        <v>36</v>
      </c>
      <c r="Q17" s="2809" t="s">
        <v>36</v>
      </c>
      <c r="R17" s="2809" t="s">
        <v>0</v>
      </c>
      <c r="S17" s="2809"/>
      <c r="T17" s="2809" t="s">
        <v>460</v>
      </c>
      <c r="U17" s="2809" t="s">
        <v>460</v>
      </c>
      <c r="V17" s="2809" t="s">
        <v>460</v>
      </c>
      <c r="W17" s="2809" t="s">
        <v>460</v>
      </c>
      <c r="X17" s="2810" t="s">
        <v>460</v>
      </c>
      <c r="Y17" s="2809" t="s">
        <v>37</v>
      </c>
      <c r="Z17" s="2809" t="s">
        <v>37</v>
      </c>
      <c r="AA17" s="2808" t="s">
        <v>36</v>
      </c>
      <c r="AB17" s="2808" t="s">
        <v>36</v>
      </c>
      <c r="AC17" s="2808" t="s">
        <v>36</v>
      </c>
      <c r="AD17" s="2809" t="s">
        <v>36</v>
      </c>
      <c r="AE17" s="2810" t="s">
        <v>36</v>
      </c>
      <c r="AF17" s="2808" t="s">
        <v>35</v>
      </c>
      <c r="AG17" s="2809" t="s">
        <v>35</v>
      </c>
      <c r="AH17" s="117"/>
      <c r="AI17" s="117"/>
    </row>
    <row r="18" spans="1:40" ht="22.35" customHeight="1" x14ac:dyDescent="0.2">
      <c r="A18" s="2786"/>
      <c r="B18" s="2807" t="s">
        <v>519</v>
      </c>
      <c r="C18" s="2786" t="s">
        <v>461</v>
      </c>
      <c r="D18" s="2786"/>
      <c r="E18" s="2786"/>
      <c r="F18" s="3382" t="s">
        <v>36</v>
      </c>
      <c r="G18" s="3382" t="s">
        <v>36</v>
      </c>
      <c r="H18" s="2786" t="s">
        <v>36</v>
      </c>
      <c r="I18" s="2786" t="s">
        <v>36</v>
      </c>
      <c r="J18" s="2786" t="s">
        <v>36</v>
      </c>
      <c r="K18" s="2786"/>
      <c r="L18" s="2786"/>
      <c r="M18" s="2786" t="s">
        <v>460</v>
      </c>
      <c r="N18" s="2786" t="s">
        <v>460</v>
      </c>
      <c r="O18" s="2786" t="s">
        <v>460</v>
      </c>
      <c r="P18" s="2786" t="s">
        <v>460</v>
      </c>
      <c r="Q18" s="2786" t="s">
        <v>460</v>
      </c>
      <c r="R18" s="2786" t="s">
        <v>37</v>
      </c>
      <c r="S18" s="2786" t="s">
        <v>37</v>
      </c>
      <c r="T18" s="2786" t="s">
        <v>36</v>
      </c>
      <c r="U18" s="2786" t="s">
        <v>36</v>
      </c>
      <c r="V18" s="2786" t="s">
        <v>36</v>
      </c>
      <c r="W18" s="2786" t="s">
        <v>36</v>
      </c>
      <c r="X18" s="2786" t="s">
        <v>36</v>
      </c>
      <c r="Y18" s="2786" t="s">
        <v>35</v>
      </c>
      <c r="Z18" s="2786" t="s">
        <v>35</v>
      </c>
      <c r="AA18" s="3383" t="s">
        <v>461</v>
      </c>
      <c r="AB18" s="2786" t="s">
        <v>461</v>
      </c>
      <c r="AC18" s="2786" t="s">
        <v>461</v>
      </c>
      <c r="AD18" s="2786" t="s">
        <v>461</v>
      </c>
      <c r="AE18" s="2786" t="s">
        <v>461</v>
      </c>
      <c r="AF18" s="2786"/>
      <c r="AG18" s="2786"/>
      <c r="AH18" s="117"/>
      <c r="AI18" s="117"/>
    </row>
    <row r="19" spans="1:40" ht="22.35" customHeight="1" x14ac:dyDescent="0.2">
      <c r="A19" s="2806">
        <v>8500</v>
      </c>
      <c r="B19" s="2807" t="s">
        <v>52</v>
      </c>
      <c r="C19" s="2809" t="s">
        <v>36</v>
      </c>
      <c r="D19" s="2809"/>
      <c r="E19" s="2809"/>
      <c r="F19" s="3381" t="s">
        <v>460</v>
      </c>
      <c r="G19" s="3384" t="s">
        <v>460</v>
      </c>
      <c r="H19" s="2884" t="s">
        <v>460</v>
      </c>
      <c r="I19" s="2808" t="s">
        <v>460</v>
      </c>
      <c r="J19" s="2808" t="s">
        <v>460</v>
      </c>
      <c r="K19" s="2808" t="s">
        <v>37</v>
      </c>
      <c r="L19" s="2809" t="s">
        <v>37</v>
      </c>
      <c r="M19" s="2809" t="s">
        <v>36</v>
      </c>
      <c r="N19" s="2809" t="s">
        <v>36</v>
      </c>
      <c r="O19" s="2809" t="s">
        <v>36</v>
      </c>
      <c r="P19" s="2810" t="s">
        <v>36</v>
      </c>
      <c r="Q19" s="2809" t="s">
        <v>36</v>
      </c>
      <c r="R19" s="2808" t="s">
        <v>35</v>
      </c>
      <c r="S19" s="2808" t="s">
        <v>35</v>
      </c>
      <c r="T19" s="2808" t="s">
        <v>461</v>
      </c>
      <c r="U19" s="2808" t="s">
        <v>461</v>
      </c>
      <c r="V19" s="2808" t="s">
        <v>461</v>
      </c>
      <c r="W19" s="2809" t="s">
        <v>461</v>
      </c>
      <c r="X19" s="2808" t="s">
        <v>461</v>
      </c>
      <c r="Y19" s="2809"/>
      <c r="Z19" s="2809"/>
      <c r="AA19" s="2809" t="s">
        <v>36</v>
      </c>
      <c r="AB19" s="2809" t="s">
        <v>36</v>
      </c>
      <c r="AC19" s="2809" t="s">
        <v>36</v>
      </c>
      <c r="AD19" s="2813" t="s">
        <v>36</v>
      </c>
      <c r="AE19" s="2809" t="s">
        <v>36</v>
      </c>
      <c r="AF19" s="2809"/>
      <c r="AG19" s="2809"/>
      <c r="AH19" s="115"/>
      <c r="AI19" s="115"/>
      <c r="AJ19" s="268"/>
      <c r="AK19" s="268"/>
      <c r="AL19" s="268"/>
      <c r="AM19" s="268"/>
      <c r="AN19" s="268"/>
    </row>
    <row r="20" spans="1:40" ht="22.35" customHeight="1" x14ac:dyDescent="0.2">
      <c r="A20" s="2806">
        <v>8546</v>
      </c>
      <c r="B20" s="2814" t="s">
        <v>42</v>
      </c>
      <c r="C20" s="3385" t="s">
        <v>460</v>
      </c>
      <c r="D20" s="3386" t="s">
        <v>37</v>
      </c>
      <c r="E20" s="2809" t="s">
        <v>37</v>
      </c>
      <c r="F20" s="3387" t="s">
        <v>36</v>
      </c>
      <c r="G20" s="3387" t="s">
        <v>36</v>
      </c>
      <c r="H20" s="2809" t="s">
        <v>36</v>
      </c>
      <c r="I20" s="2808" t="s">
        <v>36</v>
      </c>
      <c r="J20" s="2808" t="s">
        <v>36</v>
      </c>
      <c r="K20" s="3388" t="s">
        <v>35</v>
      </c>
      <c r="L20" s="3388" t="s">
        <v>35</v>
      </c>
      <c r="M20" s="3388" t="s">
        <v>461</v>
      </c>
      <c r="N20" s="3389" t="s">
        <v>461</v>
      </c>
      <c r="O20" s="3389" t="s">
        <v>461</v>
      </c>
      <c r="P20" s="3390" t="s">
        <v>461</v>
      </c>
      <c r="Q20" s="3390" t="s">
        <v>461</v>
      </c>
      <c r="R20" s="2809"/>
      <c r="S20" s="2809"/>
      <c r="T20" s="2809" t="s">
        <v>36</v>
      </c>
      <c r="U20" s="2809" t="s">
        <v>36</v>
      </c>
      <c r="V20" s="2815" t="s">
        <v>36</v>
      </c>
      <c r="W20" s="2809" t="s">
        <v>36</v>
      </c>
      <c r="X20" s="2810" t="s">
        <v>36</v>
      </c>
      <c r="Y20" s="2816"/>
      <c r="Z20" s="2816"/>
      <c r="AA20" s="2809" t="s">
        <v>460</v>
      </c>
      <c r="AB20" s="2809" t="s">
        <v>460</v>
      </c>
      <c r="AC20" s="2809" t="s">
        <v>460</v>
      </c>
      <c r="AD20" s="2809" t="s">
        <v>460</v>
      </c>
      <c r="AE20" s="2808" t="s">
        <v>460</v>
      </c>
      <c r="AF20" s="2808" t="s">
        <v>37</v>
      </c>
      <c r="AG20" s="2809" t="s">
        <v>37</v>
      </c>
      <c r="AH20" s="117"/>
      <c r="AI20" s="117"/>
      <c r="AJ20" s="124"/>
      <c r="AK20" s="124"/>
      <c r="AL20" s="124"/>
      <c r="AM20" s="217"/>
      <c r="AN20" s="217"/>
    </row>
    <row r="21" spans="1:40" ht="22.35" customHeight="1" thickBot="1" x14ac:dyDescent="0.25">
      <c r="A21" s="2806">
        <v>8546</v>
      </c>
      <c r="B21" s="2807" t="s">
        <v>41</v>
      </c>
      <c r="C21" s="2809" t="s">
        <v>464</v>
      </c>
      <c r="D21" s="2809"/>
      <c r="E21" s="2809"/>
      <c r="F21" s="3384" t="s">
        <v>463</v>
      </c>
      <c r="G21" s="3384" t="s">
        <v>463</v>
      </c>
      <c r="H21" s="2813" t="s">
        <v>463</v>
      </c>
      <c r="I21" s="2813" t="s">
        <v>463</v>
      </c>
      <c r="J21" s="2813" t="s">
        <v>463</v>
      </c>
      <c r="K21" s="2813"/>
      <c r="L21" s="2813"/>
      <c r="M21" s="3343" t="s">
        <v>464</v>
      </c>
      <c r="N21" s="2809" t="s">
        <v>464</v>
      </c>
      <c r="O21" s="2809" t="s">
        <v>464</v>
      </c>
      <c r="P21" s="2809" t="s">
        <v>464</v>
      </c>
      <c r="Q21" s="2810" t="s">
        <v>464</v>
      </c>
      <c r="R21" s="2809"/>
      <c r="S21" s="2809"/>
      <c r="T21" s="2819" t="s">
        <v>463</v>
      </c>
      <c r="U21" s="2819" t="s">
        <v>463</v>
      </c>
      <c r="V21" s="2819" t="s">
        <v>463</v>
      </c>
      <c r="W21" s="2884" t="s">
        <v>463</v>
      </c>
      <c r="X21" s="2884" t="s">
        <v>463</v>
      </c>
      <c r="Y21" s="2810"/>
      <c r="Z21" s="2809"/>
      <c r="AA21" s="2808" t="s">
        <v>464</v>
      </c>
      <c r="AB21" s="2809" t="s">
        <v>464</v>
      </c>
      <c r="AC21" s="2809" t="s">
        <v>464</v>
      </c>
      <c r="AD21" s="2810" t="s">
        <v>464</v>
      </c>
      <c r="AE21" s="2809" t="s">
        <v>464</v>
      </c>
      <c r="AF21" s="2809"/>
      <c r="AG21" s="2809"/>
      <c r="AH21" s="117"/>
      <c r="AI21" s="117"/>
      <c r="AJ21" s="124"/>
      <c r="AK21" s="124"/>
      <c r="AL21" s="124"/>
      <c r="AM21" s="217"/>
      <c r="AN21" s="217"/>
    </row>
    <row r="22" spans="1:40" ht="22.35" customHeight="1" thickBot="1" x14ac:dyDescent="0.25">
      <c r="A22" s="2820">
        <v>8546</v>
      </c>
      <c r="B22" s="2821" t="s">
        <v>34</v>
      </c>
      <c r="C22" s="2823" t="s">
        <v>463</v>
      </c>
      <c r="D22" s="2824" t="s">
        <v>0</v>
      </c>
      <c r="E22" s="2823" t="s">
        <v>0</v>
      </c>
      <c r="F22" s="3391" t="s">
        <v>464</v>
      </c>
      <c r="G22" s="3392" t="s">
        <v>464</v>
      </c>
      <c r="H22" s="2822" t="s">
        <v>464</v>
      </c>
      <c r="I22" s="2826" t="s">
        <v>464</v>
      </c>
      <c r="J22" s="2828" t="s">
        <v>464</v>
      </c>
      <c r="K22" s="2823"/>
      <c r="L22" s="2827"/>
      <c r="M22" s="2826" t="s">
        <v>463</v>
      </c>
      <c r="N22" s="2826" t="s">
        <v>463</v>
      </c>
      <c r="O22" s="2823" t="s">
        <v>463</v>
      </c>
      <c r="P22" s="2823" t="s">
        <v>463</v>
      </c>
      <c r="Q22" s="2823" t="s">
        <v>463</v>
      </c>
      <c r="R22" s="2823"/>
      <c r="S22" s="2823"/>
      <c r="T22" s="3214" t="s">
        <v>32</v>
      </c>
      <c r="U22" s="2823" t="s">
        <v>464</v>
      </c>
      <c r="V22" s="2823" t="s">
        <v>464</v>
      </c>
      <c r="W22" s="2826" t="s">
        <v>464</v>
      </c>
      <c r="X22" s="2822" t="s">
        <v>464</v>
      </c>
      <c r="Y22" s="2822"/>
      <c r="Z22" s="2822"/>
      <c r="AA22" s="2822" t="s">
        <v>463</v>
      </c>
      <c r="AB22" s="2822" t="s">
        <v>463</v>
      </c>
      <c r="AC22" s="2823" t="s">
        <v>463</v>
      </c>
      <c r="AD22" s="2823" t="s">
        <v>463</v>
      </c>
      <c r="AE22" s="2823" t="s">
        <v>463</v>
      </c>
      <c r="AF22" s="2824" t="s">
        <v>0</v>
      </c>
      <c r="AG22" s="2823" t="s">
        <v>0</v>
      </c>
      <c r="AH22" s="117"/>
      <c r="AI22" s="117"/>
      <c r="AJ22" s="124"/>
      <c r="AK22" s="124"/>
      <c r="AL22" s="124"/>
      <c r="AM22" s="217"/>
      <c r="AN22" s="217"/>
    </row>
    <row r="23" spans="1:40" ht="22.35" customHeight="1" thickBot="1" x14ac:dyDescent="0.25">
      <c r="A23" s="3159" t="s">
        <v>43</v>
      </c>
      <c r="B23" s="3160"/>
      <c r="C23" s="3161"/>
      <c r="D23" s="3161"/>
      <c r="E23" s="3161"/>
      <c r="F23" s="3393"/>
      <c r="G23" s="3393"/>
      <c r="H23" s="3161"/>
      <c r="I23" s="3161"/>
      <c r="J23" s="3161"/>
      <c r="K23" s="3161"/>
      <c r="L23" s="3161"/>
      <c r="M23" s="3161"/>
      <c r="N23" s="3161"/>
      <c r="O23" s="3161"/>
      <c r="P23" s="3161"/>
      <c r="Q23" s="3161"/>
      <c r="R23" s="3161"/>
      <c r="S23" s="3161"/>
      <c r="T23" s="3161"/>
      <c r="U23" s="3161"/>
      <c r="V23" s="3161"/>
      <c r="W23" s="3161"/>
      <c r="X23" s="3161"/>
      <c r="Y23" s="3161"/>
      <c r="Z23" s="3161"/>
      <c r="AA23" s="3161"/>
      <c r="AB23" s="3161"/>
      <c r="AC23" s="3161"/>
      <c r="AD23" s="3161"/>
      <c r="AE23" s="3161"/>
      <c r="AF23" s="3161"/>
      <c r="AG23" s="3162"/>
      <c r="AJ23" s="124"/>
      <c r="AK23" s="124"/>
      <c r="AL23" s="124"/>
      <c r="AM23" s="217"/>
      <c r="AN23" s="217"/>
    </row>
    <row r="24" spans="1:40" ht="22.35" customHeight="1" x14ac:dyDescent="0.2">
      <c r="A24" s="3163">
        <v>8500</v>
      </c>
      <c r="B24" s="3164" t="s">
        <v>49</v>
      </c>
      <c r="C24" s="3165" t="s">
        <v>32</v>
      </c>
      <c r="D24" s="3165"/>
      <c r="E24" s="3122"/>
      <c r="F24" s="3394" t="s">
        <v>32</v>
      </c>
      <c r="G24" s="3395" t="s">
        <v>32</v>
      </c>
      <c r="H24" s="3166" t="s">
        <v>32</v>
      </c>
      <c r="I24" s="2826" t="s">
        <v>32</v>
      </c>
      <c r="J24" s="3165" t="s">
        <v>32</v>
      </c>
      <c r="K24" s="3165"/>
      <c r="L24" s="3122"/>
      <c r="M24" s="3122" t="s">
        <v>32</v>
      </c>
      <c r="N24" s="3396" t="s">
        <v>32</v>
      </c>
      <c r="O24" s="3396" t="s">
        <v>32</v>
      </c>
      <c r="P24" s="3396" t="s">
        <v>32</v>
      </c>
      <c r="Q24" s="3396" t="s">
        <v>32</v>
      </c>
      <c r="R24" s="3165"/>
      <c r="S24" s="3122"/>
      <c r="T24" s="3214" t="s">
        <v>32</v>
      </c>
      <c r="U24" s="3165" t="s">
        <v>32</v>
      </c>
      <c r="V24" s="3166" t="s">
        <v>32</v>
      </c>
      <c r="W24" s="3165" t="s">
        <v>32</v>
      </c>
      <c r="X24" s="3165" t="s">
        <v>32</v>
      </c>
      <c r="Y24" s="3165"/>
      <c r="Z24" s="3122"/>
      <c r="AA24" s="3122" t="s">
        <v>32</v>
      </c>
      <c r="AB24" s="3165" t="s">
        <v>32</v>
      </c>
      <c r="AC24" s="4160" t="s">
        <v>407</v>
      </c>
      <c r="AD24" s="3165"/>
      <c r="AE24" s="3165"/>
      <c r="AF24" s="3165"/>
      <c r="AG24" s="3169"/>
      <c r="AJ24" s="3136" t="s">
        <v>30</v>
      </c>
      <c r="AK24" s="3136" t="s">
        <v>44</v>
      </c>
      <c r="AL24" s="3136" t="s">
        <v>45</v>
      </c>
      <c r="AM24" s="3136" t="s">
        <v>46</v>
      </c>
      <c r="AN24" s="3136" t="s">
        <v>47</v>
      </c>
    </row>
    <row r="25" spans="1:40" ht="22.35" customHeight="1" x14ac:dyDescent="0.2">
      <c r="A25" s="2806">
        <v>8500</v>
      </c>
      <c r="B25" s="2831" t="s">
        <v>569</v>
      </c>
      <c r="C25" s="2813" t="s">
        <v>460</v>
      </c>
      <c r="D25" s="2813" t="s">
        <v>37</v>
      </c>
      <c r="E25" s="2811"/>
      <c r="F25" s="3382" t="s">
        <v>32</v>
      </c>
      <c r="G25" s="3384" t="s">
        <v>32</v>
      </c>
      <c r="H25" s="3397" t="s">
        <v>460</v>
      </c>
      <c r="I25" s="2813" t="s">
        <v>36</v>
      </c>
      <c r="J25" s="2813" t="s">
        <v>36</v>
      </c>
      <c r="K25" s="2813" t="s">
        <v>35</v>
      </c>
      <c r="L25" s="2811" t="s">
        <v>35</v>
      </c>
      <c r="M25" s="2811" t="s">
        <v>461</v>
      </c>
      <c r="N25" s="2811" t="s">
        <v>461</v>
      </c>
      <c r="O25" s="2811" t="s">
        <v>461</v>
      </c>
      <c r="P25" s="2811" t="s">
        <v>461</v>
      </c>
      <c r="Q25" s="2811" t="s">
        <v>461</v>
      </c>
      <c r="R25" s="2813"/>
      <c r="S25" s="2811"/>
      <c r="T25" s="2813" t="s">
        <v>36</v>
      </c>
      <c r="U25" s="2813" t="s">
        <v>36</v>
      </c>
      <c r="V25" s="3397" t="s">
        <v>36</v>
      </c>
      <c r="W25" s="2813" t="s">
        <v>463</v>
      </c>
      <c r="X25" s="2813" t="s">
        <v>463</v>
      </c>
      <c r="Y25" s="2813"/>
      <c r="Z25" s="2811"/>
      <c r="AA25" s="3383" t="s">
        <v>32</v>
      </c>
      <c r="AB25" s="2813">
        <v>25</v>
      </c>
      <c r="AC25" s="3397">
        <v>25</v>
      </c>
      <c r="AD25" s="2813"/>
      <c r="AE25" s="2813"/>
      <c r="AF25" s="2813"/>
      <c r="AG25" s="2885"/>
      <c r="AH25" s="124"/>
      <c r="AJ25" s="2838">
        <v>172</v>
      </c>
      <c r="AK25" s="2838">
        <v>7.5</v>
      </c>
      <c r="AL25" s="2838">
        <f>IF(AJ25="","",SUM(AJ25:AK25))</f>
        <v>179.5</v>
      </c>
      <c r="AM25" s="2839">
        <f t="shared" ref="AM25" si="0">IF(AJ25="","",AL25-NormTid)</f>
        <v>19.169999999999987</v>
      </c>
      <c r="AN25" s="2839">
        <f>IF(AM25="","",AM25+'Februar 2024'!AN25)</f>
        <v>-6.9900000000000375</v>
      </c>
    </row>
    <row r="26" spans="1:40" ht="22.35" customHeight="1" x14ac:dyDescent="0.2">
      <c r="A26" s="2830"/>
      <c r="B26" s="2831" t="s">
        <v>591</v>
      </c>
      <c r="C26" s="2833" t="s">
        <v>32</v>
      </c>
      <c r="D26" s="2833"/>
      <c r="E26" s="3156"/>
      <c r="F26" s="3398" t="s">
        <v>32</v>
      </c>
      <c r="G26" s="3398" t="s">
        <v>32</v>
      </c>
      <c r="H26" s="3398" t="s">
        <v>32</v>
      </c>
      <c r="I26" s="3398" t="s">
        <v>32</v>
      </c>
      <c r="J26" s="3398" t="s">
        <v>32</v>
      </c>
      <c r="K26" s="3398"/>
      <c r="L26" s="3398"/>
      <c r="M26" s="3399" t="s">
        <v>32</v>
      </c>
      <c r="N26" s="3399" t="s">
        <v>32</v>
      </c>
      <c r="O26" s="3399" t="s">
        <v>32</v>
      </c>
      <c r="P26" s="3399" t="s">
        <v>32</v>
      </c>
      <c r="Q26" s="3399" t="s">
        <v>32</v>
      </c>
      <c r="R26" s="3399"/>
      <c r="S26" s="3399"/>
      <c r="T26" s="3400" t="s">
        <v>32</v>
      </c>
      <c r="U26" s="3400" t="s">
        <v>32</v>
      </c>
      <c r="V26" s="3171" t="s">
        <v>32</v>
      </c>
      <c r="W26" s="2833" t="s">
        <v>32</v>
      </c>
      <c r="X26" s="2833" t="s">
        <v>32</v>
      </c>
      <c r="Y26" s="2833"/>
      <c r="Z26" s="3156"/>
      <c r="AA26" s="2813" t="s">
        <v>32</v>
      </c>
      <c r="AB26" s="2813" t="s">
        <v>32</v>
      </c>
      <c r="AC26" s="3171">
        <v>3</v>
      </c>
      <c r="AD26" s="2833"/>
      <c r="AE26" s="2833"/>
      <c r="AF26" s="2830"/>
      <c r="AG26" s="3175"/>
      <c r="AH26" s="124"/>
    </row>
    <row r="27" spans="1:40" ht="22.35" customHeight="1" thickBot="1" x14ac:dyDescent="0.25">
      <c r="A27" s="332"/>
      <c r="B27" s="333" t="s">
        <v>53</v>
      </c>
      <c r="C27" s="334" t="s">
        <v>32</v>
      </c>
      <c r="D27" s="334"/>
      <c r="E27" s="335"/>
      <c r="F27" s="335" t="s">
        <v>32</v>
      </c>
      <c r="G27" s="334" t="s">
        <v>32</v>
      </c>
      <c r="H27" s="336" t="s">
        <v>32</v>
      </c>
      <c r="I27" s="369" t="s">
        <v>32</v>
      </c>
      <c r="J27" s="369" t="s">
        <v>32</v>
      </c>
      <c r="K27" s="334"/>
      <c r="L27" s="335"/>
      <c r="M27" s="335" t="s">
        <v>32</v>
      </c>
      <c r="N27" s="334" t="s">
        <v>32</v>
      </c>
      <c r="O27" s="336" t="s">
        <v>32</v>
      </c>
      <c r="P27" s="334" t="s">
        <v>32</v>
      </c>
      <c r="Q27" s="369" t="s">
        <v>32</v>
      </c>
      <c r="R27" s="334"/>
      <c r="S27" s="335"/>
      <c r="T27" s="335">
        <v>79</v>
      </c>
      <c r="U27" s="334" t="s">
        <v>32</v>
      </c>
      <c r="V27" s="336" t="s">
        <v>32</v>
      </c>
      <c r="W27" s="334" t="s">
        <v>32</v>
      </c>
      <c r="X27" s="369" t="s">
        <v>32</v>
      </c>
      <c r="Y27" s="334"/>
      <c r="Z27" s="335"/>
      <c r="AA27" s="335" t="s">
        <v>32</v>
      </c>
      <c r="AB27" s="334" t="s">
        <v>32</v>
      </c>
      <c r="AC27" s="336" t="s">
        <v>32</v>
      </c>
      <c r="AD27" s="334"/>
      <c r="AE27" s="334"/>
      <c r="AF27" s="334"/>
      <c r="AG27" s="340"/>
      <c r="AH27" s="124"/>
    </row>
    <row r="28" spans="1:40" ht="22.35" customHeight="1" thickBot="1" x14ac:dyDescent="0.25">
      <c r="A28" s="209"/>
      <c r="B28" s="129"/>
      <c r="R28" s="334" t="s">
        <v>0</v>
      </c>
      <c r="S28" s="334" t="s">
        <v>0</v>
      </c>
      <c r="X28" s="129"/>
      <c r="Y28" s="124" t="s">
        <v>0</v>
      </c>
      <c r="Z28" t="s">
        <v>0</v>
      </c>
      <c r="AA28" s="129" t="s">
        <v>0</v>
      </c>
      <c r="AB28" s="146" t="s">
        <v>0</v>
      </c>
      <c r="AD28" s="3167"/>
      <c r="AE28" s="3167"/>
      <c r="AF28" s="3405"/>
      <c r="AG28" s="3405"/>
    </row>
    <row r="29" spans="1:40" ht="22.35" customHeight="1" x14ac:dyDescent="0.2">
      <c r="A29" s="209"/>
      <c r="B29" s="129"/>
      <c r="C29" s="483" t="s">
        <v>0</v>
      </c>
      <c r="D29" s="483" t="s">
        <v>0</v>
      </c>
      <c r="E29" s="483" t="s">
        <v>0</v>
      </c>
      <c r="T29" t="s">
        <v>0</v>
      </c>
      <c r="X29" s="129"/>
      <c r="Y29" s="3231" t="s">
        <v>0</v>
      </c>
      <c r="AA29" t="s">
        <v>0</v>
      </c>
      <c r="AB29" t="s">
        <v>0</v>
      </c>
    </row>
    <row r="30" spans="1:40" ht="22.35" customHeight="1" thickBot="1" x14ac:dyDescent="0.25">
      <c r="A30" s="209"/>
      <c r="B30" s="129"/>
      <c r="D30" s="334"/>
      <c r="T30" t="s">
        <v>0</v>
      </c>
      <c r="X30" s="3167" t="s">
        <v>0</v>
      </c>
      <c r="Y30" s="3167" t="s">
        <v>0</v>
      </c>
      <c r="Z30" s="3167"/>
      <c r="AA30" s="129" t="s">
        <v>0</v>
      </c>
    </row>
    <row r="31" spans="1:40" ht="22.35" customHeight="1" x14ac:dyDescent="0.2">
      <c r="A31" s="209"/>
      <c r="B31" s="129"/>
      <c r="X31" s="129"/>
      <c r="Y31" s="124"/>
    </row>
    <row r="32" spans="1:40" ht="22.35" customHeight="1" x14ac:dyDescent="0.2">
      <c r="A32" s="209"/>
      <c r="B32" s="129"/>
      <c r="X32" s="129"/>
      <c r="Y32" s="124"/>
    </row>
    <row r="33" spans="1:38" ht="22.35" customHeight="1" x14ac:dyDescent="0.2">
      <c r="A33" s="209"/>
      <c r="B33" s="129"/>
      <c r="X33" s="129"/>
      <c r="Y33" s="124"/>
    </row>
    <row r="34" spans="1:38" ht="22.35" customHeight="1" x14ac:dyDescent="0.2">
      <c r="A34" s="209"/>
      <c r="B34" s="129"/>
      <c r="X34" s="129"/>
      <c r="Y34" s="124"/>
    </row>
    <row r="35" spans="1:38" ht="22.35" customHeight="1" x14ac:dyDescent="0.2">
      <c r="A35" s="209"/>
      <c r="B35" s="129"/>
      <c r="X35" s="129"/>
      <c r="Y35" s="124"/>
    </row>
    <row r="36" spans="1:38" ht="12.75" customHeight="1" thickBot="1" x14ac:dyDescent="0.25">
      <c r="A36" s="104" t="s">
        <v>55</v>
      </c>
      <c r="B36" s="104" t="s">
        <v>55</v>
      </c>
      <c r="D36" s="2837"/>
      <c r="E36" s="2837"/>
      <c r="F36" s="2837"/>
      <c r="G36" s="2837"/>
      <c r="H36" s="2837"/>
      <c r="I36" s="2837"/>
      <c r="J36" s="2837"/>
      <c r="K36" s="2837"/>
      <c r="L36" s="2837"/>
      <c r="M36" s="2837"/>
      <c r="N36" s="2837"/>
      <c r="O36" s="2837"/>
      <c r="P36" s="2837"/>
      <c r="Q36" s="2837"/>
      <c r="R36" s="2837"/>
      <c r="S36" s="2837"/>
      <c r="T36" s="2837"/>
      <c r="U36" s="2837"/>
      <c r="V36" s="2837"/>
      <c r="W36" s="2837"/>
      <c r="X36" s="2837"/>
      <c r="Y36" s="2837"/>
      <c r="Z36" s="2837"/>
      <c r="AA36" s="2837"/>
      <c r="AB36" s="2837"/>
      <c r="AC36" s="2837"/>
      <c r="AD36" s="2837"/>
      <c r="AE36" s="2837"/>
      <c r="AF36" s="2837"/>
      <c r="AG36" s="2837"/>
      <c r="AH36" s="2837"/>
      <c r="AK36" s="1"/>
    </row>
    <row r="37" spans="1:38" ht="28.5" customHeight="1" x14ac:dyDescent="0.2">
      <c r="A37" s="3177" t="s">
        <v>56</v>
      </c>
      <c r="B37" s="2416" t="s">
        <v>56</v>
      </c>
      <c r="C37" s="2417"/>
      <c r="D37" s="2417"/>
      <c r="E37" s="2848" t="s">
        <v>57</v>
      </c>
      <c r="F37" s="2419"/>
      <c r="G37" s="2419"/>
      <c r="H37" s="2419"/>
      <c r="I37" s="2419"/>
      <c r="J37" s="2419"/>
      <c r="K37" s="2419"/>
      <c r="L37" s="2419"/>
      <c r="M37" s="2419"/>
      <c r="N37" s="2420" t="s">
        <v>58</v>
      </c>
      <c r="O37" s="2419"/>
      <c r="P37" s="2419"/>
      <c r="Q37" s="2419"/>
      <c r="R37" s="2419"/>
      <c r="S37" s="2419"/>
      <c r="T37" s="2421"/>
      <c r="U37" s="4270" t="s">
        <v>59</v>
      </c>
      <c r="V37" s="4271"/>
      <c r="W37" s="4271"/>
      <c r="X37" s="4271"/>
      <c r="Y37" s="4271"/>
      <c r="Z37" s="4271"/>
      <c r="AA37" s="4272"/>
      <c r="AB37" s="2849" t="s">
        <v>60</v>
      </c>
      <c r="AC37" s="2850"/>
      <c r="AD37" s="2850"/>
      <c r="AE37" s="2850"/>
      <c r="AF37" s="2850"/>
      <c r="AG37" s="2850"/>
      <c r="AH37" s="2851"/>
      <c r="AK37" s="1"/>
    </row>
    <row r="38" spans="1:38" ht="22.35" customHeight="1" x14ac:dyDescent="0.2">
      <c r="A38" s="2852" t="s">
        <v>61</v>
      </c>
      <c r="B38" s="2852" t="s">
        <v>61</v>
      </c>
      <c r="C38" s="2853"/>
      <c r="D38" s="2853"/>
      <c r="E38" s="2854" t="s">
        <v>62</v>
      </c>
      <c r="F38" s="2855"/>
      <c r="G38" s="2775"/>
      <c r="H38" s="2775"/>
      <c r="I38" s="2775"/>
      <c r="J38" s="2775"/>
      <c r="K38" s="2775"/>
      <c r="L38" s="2775"/>
      <c r="M38" s="2856"/>
      <c r="N38" s="2857" t="s">
        <v>63</v>
      </c>
      <c r="O38" s="2853"/>
      <c r="P38" s="2858"/>
      <c r="Q38" s="2853"/>
      <c r="R38" s="2853"/>
      <c r="S38" s="2853"/>
      <c r="T38" s="2859"/>
      <c r="U38" s="2854" t="s">
        <v>64</v>
      </c>
      <c r="V38" s="2775"/>
      <c r="W38" s="2855"/>
      <c r="X38" s="2775"/>
      <c r="Y38" s="2775"/>
      <c r="Z38" s="2775"/>
      <c r="AA38" s="2856"/>
      <c r="AB38" s="105" t="s">
        <v>65</v>
      </c>
      <c r="AE38" s="60"/>
      <c r="AH38" s="63"/>
      <c r="AK38" s="1"/>
    </row>
    <row r="39" spans="1:38" ht="22.35" customHeight="1" x14ac:dyDescent="0.2">
      <c r="A39" s="2860" t="s">
        <v>66</v>
      </c>
      <c r="B39" s="2860" t="s">
        <v>66</v>
      </c>
      <c r="C39" s="2775"/>
      <c r="D39" s="2775"/>
      <c r="E39" s="2861"/>
      <c r="F39" s="2775"/>
      <c r="G39" s="2775"/>
      <c r="H39" s="2856"/>
      <c r="I39" s="2862" t="s">
        <v>67</v>
      </c>
      <c r="J39" s="2775"/>
      <c r="K39" s="2775"/>
      <c r="L39" s="2775"/>
      <c r="M39" s="2775"/>
      <c r="N39" s="2863"/>
      <c r="O39" s="2775"/>
      <c r="P39" s="2775"/>
      <c r="Q39" s="2775"/>
      <c r="R39" s="2775"/>
      <c r="S39" s="2775"/>
      <c r="T39" s="2775"/>
      <c r="U39" s="2861"/>
      <c r="V39" s="104" t="s">
        <v>68</v>
      </c>
      <c r="AB39" s="2858"/>
      <c r="AC39" s="2853"/>
      <c r="AD39" s="2853"/>
      <c r="AE39" s="2853"/>
      <c r="AF39" s="2853"/>
      <c r="AG39" s="2853"/>
      <c r="AH39" s="2864"/>
      <c r="AK39" s="42"/>
    </row>
    <row r="40" spans="1:38" ht="22.35" customHeight="1" thickBot="1" x14ac:dyDescent="0.25">
      <c r="A40" s="2865" t="s">
        <v>69</v>
      </c>
      <c r="B40" s="2865" t="s">
        <v>69</v>
      </c>
      <c r="C40" s="2866"/>
      <c r="D40" s="2866"/>
      <c r="E40" s="2867"/>
      <c r="F40" s="2866"/>
      <c r="G40" s="2866"/>
      <c r="H40" s="2868"/>
      <c r="I40" s="2869" t="s">
        <v>70</v>
      </c>
      <c r="J40" s="2868"/>
      <c r="K40" s="2866"/>
      <c r="L40" s="2866"/>
      <c r="M40" s="2866"/>
      <c r="N40" s="2870"/>
      <c r="O40" s="2866"/>
      <c r="P40" s="2866"/>
      <c r="Q40" s="2866"/>
      <c r="R40" s="2871"/>
      <c r="S40" s="2871"/>
      <c r="T40" s="2871"/>
      <c r="U40" s="2867"/>
      <c r="V40" s="2872" t="s">
        <v>71</v>
      </c>
      <c r="W40" s="2866"/>
      <c r="X40" s="2866"/>
      <c r="Y40" s="2866"/>
      <c r="Z40" s="2866"/>
      <c r="AA40" s="2866"/>
      <c r="AB40" s="2866"/>
      <c r="AC40" s="2866"/>
      <c r="AD40" s="2866"/>
      <c r="AE40" s="2866"/>
      <c r="AF40" s="2866"/>
      <c r="AG40" s="2866"/>
      <c r="AH40" s="2873"/>
      <c r="AK40" s="1"/>
    </row>
    <row r="41" spans="1:38" ht="22.35" customHeight="1" x14ac:dyDescent="0.2">
      <c r="B41" s="64" t="s">
        <v>27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1"/>
    </row>
    <row r="42" spans="1:38" ht="22.35" customHeight="1" thickBot="1" x14ac:dyDescent="0.25">
      <c r="A42" s="2874" t="s">
        <v>28</v>
      </c>
      <c r="B42" s="2875" t="s">
        <v>29</v>
      </c>
      <c r="C42" s="2877">
        <v>1</v>
      </c>
      <c r="D42" s="2876">
        <v>2</v>
      </c>
      <c r="E42" s="2876">
        <v>3</v>
      </c>
      <c r="F42" s="2877">
        <v>4</v>
      </c>
      <c r="G42" s="2877">
        <v>5</v>
      </c>
      <c r="H42" s="2877">
        <v>6</v>
      </c>
      <c r="I42" s="2877">
        <v>7</v>
      </c>
      <c r="J42" s="2877">
        <v>8</v>
      </c>
      <c r="K42" s="2876">
        <v>9</v>
      </c>
      <c r="L42" s="2876">
        <v>10</v>
      </c>
      <c r="M42" s="2877">
        <v>11</v>
      </c>
      <c r="N42" s="2877">
        <v>12</v>
      </c>
      <c r="O42" s="2877">
        <v>13</v>
      </c>
      <c r="P42" s="2877">
        <v>14</v>
      </c>
      <c r="Q42" s="2877">
        <v>15</v>
      </c>
      <c r="R42" s="2876">
        <v>16</v>
      </c>
      <c r="S42" s="2876">
        <v>17</v>
      </c>
      <c r="T42" s="2877">
        <v>18</v>
      </c>
      <c r="U42" s="2877">
        <v>19</v>
      </c>
      <c r="V42" s="2877">
        <v>20</v>
      </c>
      <c r="W42" s="2877">
        <v>21</v>
      </c>
      <c r="X42" s="2877">
        <v>22</v>
      </c>
      <c r="Y42" s="2876">
        <v>23</v>
      </c>
      <c r="Z42" s="2876">
        <v>24</v>
      </c>
      <c r="AA42" s="2877">
        <v>25</v>
      </c>
      <c r="AB42" s="2877">
        <v>26</v>
      </c>
      <c r="AC42" s="2877">
        <v>27</v>
      </c>
      <c r="AD42" s="2876">
        <v>28</v>
      </c>
      <c r="AE42" s="2876">
        <v>29</v>
      </c>
      <c r="AF42" s="2876">
        <v>30</v>
      </c>
      <c r="AG42" s="3403">
        <v>31</v>
      </c>
      <c r="AH42" s="111"/>
      <c r="AI42" s="112"/>
      <c r="AL42" t="s">
        <v>0</v>
      </c>
    </row>
    <row r="43" spans="1:38" ht="22.35" customHeight="1" x14ac:dyDescent="0.2">
      <c r="A43" s="3404">
        <v>1</v>
      </c>
      <c r="B43" s="3374" t="s">
        <v>72</v>
      </c>
      <c r="C43" s="3405" t="s">
        <v>36</v>
      </c>
      <c r="D43" s="3376" t="s">
        <v>0</v>
      </c>
      <c r="E43" s="3405" t="s">
        <v>0</v>
      </c>
      <c r="F43" s="3405" t="s">
        <v>36</v>
      </c>
      <c r="G43" s="3376" t="s">
        <v>36</v>
      </c>
      <c r="H43" s="3405" t="s">
        <v>36</v>
      </c>
      <c r="I43" s="3406" t="s">
        <v>36</v>
      </c>
      <c r="J43" s="3407" t="s">
        <v>36</v>
      </c>
      <c r="K43" s="3405" t="s">
        <v>0</v>
      </c>
      <c r="L43" s="3405" t="s">
        <v>0</v>
      </c>
      <c r="M43" s="3405" t="s">
        <v>36</v>
      </c>
      <c r="N43" s="3376" t="s">
        <v>36</v>
      </c>
      <c r="O43" s="3405" t="s">
        <v>36</v>
      </c>
      <c r="P43" s="3406" t="s">
        <v>36</v>
      </c>
      <c r="Q43" s="3405" t="s">
        <v>36</v>
      </c>
      <c r="R43" s="3376"/>
      <c r="S43" s="3405"/>
      <c r="T43" s="3405" t="s">
        <v>36</v>
      </c>
      <c r="U43" s="3376" t="s">
        <v>36</v>
      </c>
      <c r="V43" s="3405" t="s">
        <v>36</v>
      </c>
      <c r="W43" s="3406" t="s">
        <v>36</v>
      </c>
      <c r="X43" s="3405" t="s">
        <v>36</v>
      </c>
      <c r="Y43" s="3406"/>
      <c r="Z43" s="3405"/>
      <c r="AA43" s="3405" t="s">
        <v>36</v>
      </c>
      <c r="AB43" s="3376" t="s">
        <v>36</v>
      </c>
      <c r="AC43" s="3405" t="s">
        <v>32</v>
      </c>
      <c r="AD43" s="3406" t="s">
        <v>0</v>
      </c>
      <c r="AE43" s="3405" t="s">
        <v>0</v>
      </c>
      <c r="AF43" s="3405"/>
      <c r="AG43" s="3408"/>
      <c r="AH43" s="116"/>
      <c r="AI43" s="117"/>
    </row>
    <row r="44" spans="1:38" ht="22.35" customHeight="1" thickBot="1" x14ac:dyDescent="0.25">
      <c r="A44" s="2883">
        <v>6</v>
      </c>
      <c r="B44" s="2807" t="s">
        <v>74</v>
      </c>
      <c r="C44" s="2813">
        <v>11</v>
      </c>
      <c r="D44" s="2813" t="s">
        <v>73</v>
      </c>
      <c r="E44" s="2813" t="s">
        <v>73</v>
      </c>
      <c r="F44" s="2813" t="s">
        <v>36</v>
      </c>
      <c r="G44" s="2813" t="s">
        <v>36</v>
      </c>
      <c r="H44" s="2813" t="s">
        <v>36</v>
      </c>
      <c r="I44" s="2813" t="s">
        <v>36</v>
      </c>
      <c r="J44" s="2813" t="s">
        <v>36</v>
      </c>
      <c r="K44" s="2813" t="s">
        <v>80</v>
      </c>
      <c r="L44" s="2813" t="s">
        <v>80</v>
      </c>
      <c r="M44" s="2813">
        <v>8</v>
      </c>
      <c r="N44" s="2813">
        <v>8</v>
      </c>
      <c r="O44" s="2813">
        <v>8</v>
      </c>
      <c r="P44" s="2813">
        <v>8</v>
      </c>
      <c r="Q44" s="2813">
        <v>8</v>
      </c>
      <c r="R44" s="2813"/>
      <c r="S44" s="2813"/>
      <c r="T44" s="2813" t="s">
        <v>36</v>
      </c>
      <c r="U44" s="2816" t="s">
        <v>36</v>
      </c>
      <c r="V44" s="2816" t="s">
        <v>36</v>
      </c>
      <c r="W44" s="3072" t="s">
        <v>36</v>
      </c>
      <c r="X44" s="3072" t="s">
        <v>36</v>
      </c>
      <c r="Y44" s="2816"/>
      <c r="Z44" s="2813"/>
      <c r="AA44" s="3409">
        <v>1</v>
      </c>
      <c r="AB44" s="2813">
        <v>1</v>
      </c>
      <c r="AC44" s="2813">
        <v>1</v>
      </c>
      <c r="AD44" s="2813">
        <v>1</v>
      </c>
      <c r="AE44" s="2813">
        <v>1</v>
      </c>
      <c r="AF44" s="2813"/>
      <c r="AG44" s="2885"/>
      <c r="AH44" s="116"/>
      <c r="AI44" s="117"/>
    </row>
    <row r="45" spans="1:38" ht="22.35" customHeight="1" thickBot="1" x14ac:dyDescent="0.25">
      <c r="A45" s="2886">
        <v>11</v>
      </c>
      <c r="B45" s="2904" t="s">
        <v>126</v>
      </c>
      <c r="C45" s="2887">
        <v>9</v>
      </c>
      <c r="D45" s="2887" t="s">
        <v>75</v>
      </c>
      <c r="E45" s="3406" t="s">
        <v>75</v>
      </c>
      <c r="F45" s="2887" t="s">
        <v>36</v>
      </c>
      <c r="G45" s="2887" t="s">
        <v>36</v>
      </c>
      <c r="H45" s="2887" t="s">
        <v>36</v>
      </c>
      <c r="I45" s="2887" t="s">
        <v>36</v>
      </c>
      <c r="J45" s="2887" t="s">
        <v>36</v>
      </c>
      <c r="K45" s="2887" t="s">
        <v>82</v>
      </c>
      <c r="L45" s="2887" t="s">
        <v>80</v>
      </c>
      <c r="M45" s="2897">
        <v>6</v>
      </c>
      <c r="N45" s="2887">
        <v>6</v>
      </c>
      <c r="O45" s="2887">
        <v>6</v>
      </c>
      <c r="P45" s="2887">
        <v>6</v>
      </c>
      <c r="Q45" s="2887">
        <v>6</v>
      </c>
      <c r="R45" s="2887"/>
      <c r="S45" s="2887"/>
      <c r="T45" s="2813" t="s">
        <v>36</v>
      </c>
      <c r="U45" s="2887" t="s">
        <v>36</v>
      </c>
      <c r="V45" s="2887" t="s">
        <v>36</v>
      </c>
      <c r="W45" s="2887" t="s">
        <v>36</v>
      </c>
      <c r="X45" s="2887" t="s">
        <v>36</v>
      </c>
      <c r="Y45" s="2887"/>
      <c r="Z45" s="2887"/>
      <c r="AA45" s="2912">
        <v>5</v>
      </c>
      <c r="AB45" s="2912">
        <v>5</v>
      </c>
      <c r="AC45" s="2912" t="s">
        <v>467</v>
      </c>
      <c r="AD45" s="2887"/>
      <c r="AE45" s="2887"/>
      <c r="AF45" s="2887"/>
      <c r="AG45" s="2889"/>
      <c r="AH45" s="116"/>
      <c r="AI45" s="117"/>
    </row>
    <row r="46" spans="1:38" ht="22.35" customHeight="1" thickBot="1" x14ac:dyDescent="0.25">
      <c r="A46" s="3404">
        <v>2</v>
      </c>
      <c r="B46" s="3374" t="s">
        <v>79</v>
      </c>
      <c r="C46" s="3410" t="s">
        <v>36</v>
      </c>
      <c r="D46" s="3410" t="s">
        <v>84</v>
      </c>
      <c r="E46" s="3410" t="s">
        <v>84</v>
      </c>
      <c r="F46" s="3410">
        <v>7</v>
      </c>
      <c r="G46" s="3410">
        <v>7</v>
      </c>
      <c r="H46" s="3405">
        <v>7</v>
      </c>
      <c r="I46" s="3405">
        <v>7</v>
      </c>
      <c r="J46" s="3376">
        <v>7</v>
      </c>
      <c r="K46" s="3376"/>
      <c r="L46" s="3405"/>
      <c r="M46" s="3411">
        <v>4</v>
      </c>
      <c r="N46" s="3411">
        <v>4</v>
      </c>
      <c r="O46" s="3411">
        <v>4</v>
      </c>
      <c r="P46" s="3411">
        <v>4</v>
      </c>
      <c r="Q46" s="3411">
        <v>4</v>
      </c>
      <c r="R46" s="3411"/>
      <c r="S46" s="3411"/>
      <c r="T46" s="3411">
        <v>3</v>
      </c>
      <c r="U46" s="3411">
        <v>3</v>
      </c>
      <c r="V46" s="3411">
        <v>3</v>
      </c>
      <c r="W46" s="3411">
        <v>3</v>
      </c>
      <c r="X46" s="3411">
        <v>3</v>
      </c>
      <c r="Y46" s="3411"/>
      <c r="Z46" s="3411"/>
      <c r="AA46" s="4155">
        <v>11</v>
      </c>
      <c r="AB46" s="4155" t="s">
        <v>86</v>
      </c>
      <c r="AC46" s="4158">
        <v>11</v>
      </c>
      <c r="AD46" s="4158">
        <v>11</v>
      </c>
      <c r="AE46" s="4158">
        <v>11</v>
      </c>
      <c r="AF46" s="4158" t="s">
        <v>73</v>
      </c>
      <c r="AG46" s="4159" t="s">
        <v>73</v>
      </c>
      <c r="AH46" s="116"/>
      <c r="AI46" s="117"/>
    </row>
    <row r="47" spans="1:38" ht="22.35" customHeight="1" x14ac:dyDescent="0.2">
      <c r="A47" s="2883">
        <v>7</v>
      </c>
      <c r="B47" s="2807" t="s">
        <v>81</v>
      </c>
      <c r="C47" s="2808" t="s">
        <v>36</v>
      </c>
      <c r="D47" s="2808" t="s">
        <v>80</v>
      </c>
      <c r="E47" s="2808" t="s">
        <v>80</v>
      </c>
      <c r="F47" s="2808" t="s">
        <v>461</v>
      </c>
      <c r="G47" s="2892" t="s">
        <v>461</v>
      </c>
      <c r="H47" s="2892">
        <v>8</v>
      </c>
      <c r="I47" s="2811">
        <v>8</v>
      </c>
      <c r="J47" s="2816">
        <v>8</v>
      </c>
      <c r="K47" s="2816"/>
      <c r="L47" s="2816"/>
      <c r="M47" s="2816" t="s">
        <v>36</v>
      </c>
      <c r="N47" s="2893" t="s">
        <v>36</v>
      </c>
      <c r="O47" s="2893" t="s">
        <v>36</v>
      </c>
      <c r="P47" s="2816" t="s">
        <v>36</v>
      </c>
      <c r="Q47" s="2816" t="s">
        <v>36</v>
      </c>
      <c r="R47" s="2816"/>
      <c r="S47" s="2816"/>
      <c r="T47" s="2816">
        <v>1</v>
      </c>
      <c r="U47" s="2893">
        <v>1</v>
      </c>
      <c r="V47" s="2893">
        <v>1</v>
      </c>
      <c r="W47" s="2894">
        <v>1</v>
      </c>
      <c r="X47" s="2892">
        <v>1</v>
      </c>
      <c r="Y47" s="2892"/>
      <c r="Z47" s="2892"/>
      <c r="AA47" s="2892">
        <v>9</v>
      </c>
      <c r="AB47" s="2892">
        <v>9</v>
      </c>
      <c r="AC47" s="2892">
        <v>9</v>
      </c>
      <c r="AD47" s="2892">
        <v>9</v>
      </c>
      <c r="AE47" s="2892">
        <v>9</v>
      </c>
      <c r="AF47" s="2892" t="s">
        <v>75</v>
      </c>
      <c r="AG47" s="3406" t="s">
        <v>75</v>
      </c>
      <c r="AH47" s="116"/>
      <c r="AI47" s="117"/>
    </row>
    <row r="48" spans="1:38" ht="22.35" customHeight="1" thickBot="1" x14ac:dyDescent="0.25">
      <c r="A48" s="2886">
        <v>12</v>
      </c>
      <c r="B48" s="2896" t="s">
        <v>135</v>
      </c>
      <c r="C48" s="2897" t="s">
        <v>36</v>
      </c>
      <c r="D48" s="2897" t="s">
        <v>82</v>
      </c>
      <c r="E48" s="2897" t="s">
        <v>80</v>
      </c>
      <c r="F48" s="2897">
        <v>6</v>
      </c>
      <c r="G48" s="2897">
        <v>6</v>
      </c>
      <c r="H48" s="2897">
        <v>6</v>
      </c>
      <c r="I48" s="2897">
        <v>6</v>
      </c>
      <c r="J48" s="2897">
        <v>6</v>
      </c>
      <c r="K48" s="2897"/>
      <c r="L48" s="2897"/>
      <c r="M48" s="2897" t="s">
        <v>36</v>
      </c>
      <c r="N48" s="2897" t="s">
        <v>36</v>
      </c>
      <c r="O48" s="2897" t="s">
        <v>36</v>
      </c>
      <c r="P48" s="2897" t="s">
        <v>36</v>
      </c>
      <c r="Q48" s="2897" t="s">
        <v>36</v>
      </c>
      <c r="R48" s="2897"/>
      <c r="S48" s="2897"/>
      <c r="T48" s="3371">
        <v>5</v>
      </c>
      <c r="U48" s="2897">
        <v>5</v>
      </c>
      <c r="V48" s="2897">
        <v>5</v>
      </c>
      <c r="W48" s="2897">
        <v>5</v>
      </c>
      <c r="X48" s="2897">
        <v>5</v>
      </c>
      <c r="Y48" s="2897"/>
      <c r="Z48" s="2897"/>
      <c r="AA48" s="3371">
        <v>10</v>
      </c>
      <c r="AB48" s="2897">
        <v>10</v>
      </c>
      <c r="AC48" s="2897">
        <v>10</v>
      </c>
      <c r="AD48" s="2897">
        <v>10</v>
      </c>
      <c r="AE48" s="2897">
        <v>10</v>
      </c>
      <c r="AF48" s="2897" t="s">
        <v>76</v>
      </c>
      <c r="AG48" s="2900" t="s">
        <v>76</v>
      </c>
      <c r="AH48" s="116"/>
      <c r="AI48" s="117"/>
    </row>
    <row r="49" spans="1:37" ht="22.35" customHeight="1" thickBot="1" x14ac:dyDescent="0.25">
      <c r="A49" s="3404">
        <v>3</v>
      </c>
      <c r="B49" s="3412" t="s">
        <v>164</v>
      </c>
      <c r="C49" s="3376">
        <v>7</v>
      </c>
      <c r="D49" s="3406"/>
      <c r="E49" s="3405"/>
      <c r="F49" s="3405">
        <v>4</v>
      </c>
      <c r="G49" s="3405">
        <v>4</v>
      </c>
      <c r="H49" s="3405">
        <v>4</v>
      </c>
      <c r="I49" s="3405">
        <v>4</v>
      </c>
      <c r="J49" s="3406">
        <v>4</v>
      </c>
      <c r="K49" s="3406"/>
      <c r="L49" s="3406"/>
      <c r="M49" s="3406">
        <v>3</v>
      </c>
      <c r="N49" s="3406">
        <v>3</v>
      </c>
      <c r="O49" s="3406">
        <v>3</v>
      </c>
      <c r="P49" s="3406">
        <v>3</v>
      </c>
      <c r="Q49" s="3406">
        <v>3</v>
      </c>
      <c r="R49" s="379" t="s">
        <v>32</v>
      </c>
      <c r="S49" s="3405"/>
      <c r="T49" s="3405">
        <v>11</v>
      </c>
      <c r="U49" s="3405">
        <v>11</v>
      </c>
      <c r="V49" s="3406">
        <v>11</v>
      </c>
      <c r="W49" s="3406">
        <v>11</v>
      </c>
      <c r="X49" s="3376">
        <v>11</v>
      </c>
      <c r="Y49" s="3405" t="s">
        <v>73</v>
      </c>
      <c r="Z49" s="3405" t="s">
        <v>73</v>
      </c>
      <c r="AA49" s="4152" t="s">
        <v>36</v>
      </c>
      <c r="AB49" s="3405" t="s">
        <v>36</v>
      </c>
      <c r="AC49" s="3413" t="s">
        <v>36</v>
      </c>
      <c r="AD49" s="3405" t="s">
        <v>36</v>
      </c>
      <c r="AE49" s="3405" t="s">
        <v>36</v>
      </c>
      <c r="AF49" s="3405" t="s">
        <v>80</v>
      </c>
      <c r="AG49" s="3408" t="s">
        <v>80</v>
      </c>
      <c r="AH49" s="116"/>
      <c r="AI49" s="117"/>
    </row>
    <row r="50" spans="1:37" ht="22.35" customHeight="1" x14ac:dyDescent="0.2">
      <c r="A50" s="2883">
        <v>8</v>
      </c>
      <c r="B50" s="2807" t="s">
        <v>88</v>
      </c>
      <c r="C50" s="2816">
        <v>8</v>
      </c>
      <c r="D50" s="2816"/>
      <c r="E50" s="2816"/>
      <c r="F50" s="2816" t="s">
        <v>36</v>
      </c>
      <c r="G50" s="2816" t="s">
        <v>36</v>
      </c>
      <c r="H50" s="2816" t="s">
        <v>36</v>
      </c>
      <c r="I50" s="2816" t="s">
        <v>36</v>
      </c>
      <c r="J50" s="2816" t="s">
        <v>36</v>
      </c>
      <c r="K50" s="2816"/>
      <c r="L50" s="2816"/>
      <c r="M50" s="2816">
        <v>1</v>
      </c>
      <c r="N50" s="2808">
        <v>1</v>
      </c>
      <c r="O50" s="2816">
        <v>1</v>
      </c>
      <c r="P50" s="2816">
        <v>1</v>
      </c>
      <c r="Q50" s="2816">
        <v>1</v>
      </c>
      <c r="R50" s="2816"/>
      <c r="S50" s="2816"/>
      <c r="T50" s="2816">
        <v>9</v>
      </c>
      <c r="U50" s="2816">
        <v>9</v>
      </c>
      <c r="V50" s="2892">
        <v>9</v>
      </c>
      <c r="W50" s="2892">
        <v>9</v>
      </c>
      <c r="X50" s="2811">
        <v>9</v>
      </c>
      <c r="Y50" s="2892" t="s">
        <v>75</v>
      </c>
      <c r="Z50" s="3406" t="s">
        <v>75</v>
      </c>
      <c r="AA50" s="2892" t="s">
        <v>36</v>
      </c>
      <c r="AB50" s="2892" t="s">
        <v>36</v>
      </c>
      <c r="AC50" s="2892" t="s">
        <v>36</v>
      </c>
      <c r="AD50" s="2808" t="s">
        <v>36</v>
      </c>
      <c r="AE50" s="2808" t="s">
        <v>36</v>
      </c>
      <c r="AF50" s="3414" t="s">
        <v>82</v>
      </c>
      <c r="AG50" s="3415" t="s">
        <v>80</v>
      </c>
      <c r="AH50" s="116"/>
      <c r="AI50" s="117"/>
    </row>
    <row r="51" spans="1:37" ht="22.35" customHeight="1" thickBot="1" x14ac:dyDescent="0.25">
      <c r="A51" s="2886">
        <v>13</v>
      </c>
      <c r="B51" s="2904" t="s">
        <v>165</v>
      </c>
      <c r="C51" s="2877">
        <v>6</v>
      </c>
      <c r="D51" s="2877"/>
      <c r="E51" s="2887"/>
      <c r="F51" s="2887" t="s">
        <v>36</v>
      </c>
      <c r="G51" s="2887" t="s">
        <v>36</v>
      </c>
      <c r="H51" s="2887" t="s">
        <v>36</v>
      </c>
      <c r="I51" s="2887" t="s">
        <v>36</v>
      </c>
      <c r="J51" s="2877" t="s">
        <v>36</v>
      </c>
      <c r="K51" s="2887"/>
      <c r="L51" s="2905"/>
      <c r="M51" s="2887">
        <v>5</v>
      </c>
      <c r="N51" s="3416">
        <v>5</v>
      </c>
      <c r="O51" s="2905">
        <v>5</v>
      </c>
      <c r="P51" s="2905">
        <v>5</v>
      </c>
      <c r="Q51" s="2887">
        <v>5</v>
      </c>
      <c r="R51" s="2887"/>
      <c r="S51" s="2887"/>
      <c r="T51" s="2887">
        <v>10</v>
      </c>
      <c r="U51" s="2887">
        <v>10</v>
      </c>
      <c r="V51" s="2887">
        <v>10</v>
      </c>
      <c r="W51" s="2887">
        <v>10</v>
      </c>
      <c r="X51" s="2887">
        <v>10</v>
      </c>
      <c r="Y51" s="2877" t="s">
        <v>76</v>
      </c>
      <c r="Z51" s="2887" t="s">
        <v>76</v>
      </c>
      <c r="AA51" s="2887" t="s">
        <v>36</v>
      </c>
      <c r="AB51" s="2887" t="s">
        <v>36</v>
      </c>
      <c r="AC51" s="2887" t="s">
        <v>36</v>
      </c>
      <c r="AD51" s="2887" t="s">
        <v>36</v>
      </c>
      <c r="AE51" s="2877" t="s">
        <v>36</v>
      </c>
      <c r="AF51" s="2887" t="s">
        <v>84</v>
      </c>
      <c r="AG51" s="2889" t="s">
        <v>84</v>
      </c>
      <c r="AH51" s="116"/>
      <c r="AI51" s="117"/>
    </row>
    <row r="52" spans="1:37" ht="22.35" customHeight="1" thickBot="1" x14ac:dyDescent="0.25">
      <c r="A52" s="3404">
        <v>4</v>
      </c>
      <c r="B52" s="3374" t="s">
        <v>90</v>
      </c>
      <c r="C52" s="3417">
        <v>4</v>
      </c>
      <c r="D52" s="300" t="s">
        <v>54</v>
      </c>
      <c r="E52" s="2887"/>
      <c r="F52" s="3376">
        <v>3</v>
      </c>
      <c r="G52" s="3376">
        <v>3</v>
      </c>
      <c r="H52" s="3418">
        <v>3</v>
      </c>
      <c r="I52" s="3418">
        <v>3</v>
      </c>
      <c r="J52" s="3418">
        <v>3</v>
      </c>
      <c r="K52" s="3376"/>
      <c r="L52" s="3376"/>
      <c r="M52" s="3376">
        <v>11</v>
      </c>
      <c r="N52" s="3376">
        <v>11</v>
      </c>
      <c r="O52" s="3376">
        <v>11</v>
      </c>
      <c r="P52" s="3376">
        <v>11</v>
      </c>
      <c r="Q52" s="3376">
        <v>11</v>
      </c>
      <c r="R52" s="3376" t="s">
        <v>73</v>
      </c>
      <c r="S52" s="3376" t="s">
        <v>73</v>
      </c>
      <c r="T52" s="3405" t="s">
        <v>36</v>
      </c>
      <c r="U52" s="3405" t="s">
        <v>36</v>
      </c>
      <c r="V52" s="3413" t="s">
        <v>36</v>
      </c>
      <c r="W52" s="3405" t="s">
        <v>36</v>
      </c>
      <c r="X52" s="3405" t="s">
        <v>36</v>
      </c>
      <c r="Y52" s="3376" t="s">
        <v>80</v>
      </c>
      <c r="Z52" s="3405" t="s">
        <v>80</v>
      </c>
      <c r="AA52" s="3405">
        <v>8</v>
      </c>
      <c r="AB52" s="3405">
        <v>8</v>
      </c>
      <c r="AC52" s="3405">
        <v>8</v>
      </c>
      <c r="AD52" s="3405">
        <v>8</v>
      </c>
      <c r="AE52" s="3406">
        <v>8</v>
      </c>
      <c r="AF52" s="3405"/>
      <c r="AG52" s="3408"/>
      <c r="AH52" s="116"/>
      <c r="AI52" s="117"/>
      <c r="AK52" t="s">
        <v>0</v>
      </c>
    </row>
    <row r="53" spans="1:37" ht="22.35" customHeight="1" x14ac:dyDescent="0.2">
      <c r="A53" s="2883">
        <v>9</v>
      </c>
      <c r="B53" s="2807" t="s">
        <v>91</v>
      </c>
      <c r="C53" s="2892" t="s">
        <v>36</v>
      </c>
      <c r="D53" s="2892"/>
      <c r="E53" s="2892"/>
      <c r="F53" s="2892">
        <v>1</v>
      </c>
      <c r="G53" s="2892">
        <v>1</v>
      </c>
      <c r="H53" s="2892">
        <v>1</v>
      </c>
      <c r="I53" s="2892">
        <v>1</v>
      </c>
      <c r="J53" s="2892">
        <v>1</v>
      </c>
      <c r="K53" s="2892"/>
      <c r="L53" s="2892"/>
      <c r="M53" s="2892">
        <v>9</v>
      </c>
      <c r="N53" s="2892">
        <v>9</v>
      </c>
      <c r="O53" s="2892">
        <v>9</v>
      </c>
      <c r="P53" s="2892">
        <v>9</v>
      </c>
      <c r="Q53" s="2811">
        <v>9</v>
      </c>
      <c r="R53" s="2892" t="s">
        <v>75</v>
      </c>
      <c r="S53" s="3406" t="s">
        <v>75</v>
      </c>
      <c r="T53" s="2892" t="s">
        <v>36</v>
      </c>
      <c r="U53" s="2892" t="s">
        <v>36</v>
      </c>
      <c r="V53" s="2892" t="s">
        <v>36</v>
      </c>
      <c r="W53" s="2892" t="s">
        <v>36</v>
      </c>
      <c r="X53" s="2892" t="s">
        <v>36</v>
      </c>
      <c r="Y53" s="2892" t="s">
        <v>82</v>
      </c>
      <c r="Z53" s="2892" t="s">
        <v>80</v>
      </c>
      <c r="AA53" s="2892">
        <v>6</v>
      </c>
      <c r="AB53" s="2892">
        <v>6</v>
      </c>
      <c r="AC53" s="2892">
        <v>6</v>
      </c>
      <c r="AD53" s="2892">
        <v>6</v>
      </c>
      <c r="AE53" s="2892">
        <v>6</v>
      </c>
      <c r="AF53" s="2892"/>
      <c r="AG53" s="2895"/>
      <c r="AH53" s="116"/>
      <c r="AI53" s="117"/>
    </row>
    <row r="54" spans="1:37" ht="22.35" customHeight="1" thickBot="1" x14ac:dyDescent="0.25">
      <c r="A54" s="2886">
        <v>14</v>
      </c>
      <c r="B54" s="2904" t="s">
        <v>92</v>
      </c>
      <c r="C54" s="2877" t="s">
        <v>36</v>
      </c>
      <c r="D54" s="2887"/>
      <c r="E54" s="2887"/>
      <c r="F54" s="2887">
        <v>5</v>
      </c>
      <c r="G54" s="2905">
        <v>5</v>
      </c>
      <c r="H54" s="2905">
        <v>5</v>
      </c>
      <c r="I54" s="2905">
        <v>5</v>
      </c>
      <c r="J54" s="2887">
        <v>5</v>
      </c>
      <c r="K54" s="2887"/>
      <c r="L54" s="2887"/>
      <c r="M54" s="2887">
        <v>10</v>
      </c>
      <c r="N54" s="2887">
        <v>10</v>
      </c>
      <c r="O54" s="2877">
        <v>10</v>
      </c>
      <c r="P54" s="2887">
        <v>10</v>
      </c>
      <c r="Q54" s="2887">
        <v>10</v>
      </c>
      <c r="R54" s="2877" t="s">
        <v>76</v>
      </c>
      <c r="S54" s="2887" t="s">
        <v>76</v>
      </c>
      <c r="T54" s="2887" t="s">
        <v>36</v>
      </c>
      <c r="U54" s="2887" t="s">
        <v>36</v>
      </c>
      <c r="V54" s="2887" t="s">
        <v>36</v>
      </c>
      <c r="W54" s="2887" t="s">
        <v>36</v>
      </c>
      <c r="X54" s="2877" t="s">
        <v>36</v>
      </c>
      <c r="Y54" s="2887" t="s">
        <v>84</v>
      </c>
      <c r="Z54" s="2887" t="s">
        <v>84</v>
      </c>
      <c r="AA54" s="3419">
        <v>7</v>
      </c>
      <c r="AB54" s="2887">
        <v>7</v>
      </c>
      <c r="AC54" s="2877">
        <v>7</v>
      </c>
      <c r="AD54" s="2887">
        <v>7</v>
      </c>
      <c r="AE54" s="2887">
        <v>7</v>
      </c>
      <c r="AF54" s="2877"/>
      <c r="AG54" s="2878"/>
      <c r="AH54" s="116"/>
      <c r="AI54" s="117"/>
    </row>
    <row r="55" spans="1:37" ht="22.35" customHeight="1" thickBot="1" x14ac:dyDescent="0.25">
      <c r="A55" s="3404">
        <v>5</v>
      </c>
      <c r="B55" s="2807" t="s">
        <v>93</v>
      </c>
      <c r="C55" s="3411">
        <v>3</v>
      </c>
      <c r="D55" s="3411"/>
      <c r="E55" s="3411"/>
      <c r="F55" s="3410">
        <v>11</v>
      </c>
      <c r="G55" s="3406">
        <v>11</v>
      </c>
      <c r="H55" s="3406">
        <v>11</v>
      </c>
      <c r="I55" s="3406">
        <v>11</v>
      </c>
      <c r="J55" s="3406">
        <v>11</v>
      </c>
      <c r="K55" s="3405" t="s">
        <v>73</v>
      </c>
      <c r="L55" s="3405" t="s">
        <v>73</v>
      </c>
      <c r="M55" s="3405" t="s">
        <v>36</v>
      </c>
      <c r="N55" s="3420" t="s">
        <v>36</v>
      </c>
      <c r="O55" s="3376" t="s">
        <v>36</v>
      </c>
      <c r="P55" s="3405" t="s">
        <v>36</v>
      </c>
      <c r="Q55" s="3405" t="s">
        <v>36</v>
      </c>
      <c r="R55" s="3376" t="s">
        <v>80</v>
      </c>
      <c r="S55" s="3405" t="s">
        <v>80</v>
      </c>
      <c r="T55" s="3421">
        <v>8</v>
      </c>
      <c r="U55" s="3422">
        <v>8</v>
      </c>
      <c r="V55" s="3422">
        <v>8</v>
      </c>
      <c r="W55" s="3422">
        <v>8</v>
      </c>
      <c r="X55" s="3422">
        <v>8</v>
      </c>
      <c r="Y55" s="3420"/>
      <c r="Z55" s="3406"/>
      <c r="AA55" s="3406" t="s">
        <v>36</v>
      </c>
      <c r="AB55" s="3406" t="s">
        <v>36</v>
      </c>
      <c r="AC55" s="3406" t="s">
        <v>36</v>
      </c>
      <c r="AD55" s="3405" t="s">
        <v>36</v>
      </c>
      <c r="AE55" s="3405" t="s">
        <v>36</v>
      </c>
      <c r="AF55" s="3376"/>
      <c r="AG55" s="3380"/>
      <c r="AH55" s="116"/>
      <c r="AI55" s="117"/>
    </row>
    <row r="56" spans="1:37" ht="22.35" customHeight="1" x14ac:dyDescent="0.2">
      <c r="A56" s="2883">
        <v>10</v>
      </c>
      <c r="B56" s="2807" t="s">
        <v>133</v>
      </c>
      <c r="C56" s="2892">
        <v>1</v>
      </c>
      <c r="D56" s="2892"/>
      <c r="E56" s="2892"/>
      <c r="F56" s="2808">
        <v>9</v>
      </c>
      <c r="G56" s="2813">
        <v>9</v>
      </c>
      <c r="H56" s="2813">
        <v>9</v>
      </c>
      <c r="I56" s="2813">
        <v>9</v>
      </c>
      <c r="J56" s="2813">
        <v>9</v>
      </c>
      <c r="K56" s="2813" t="s">
        <v>75</v>
      </c>
      <c r="L56" s="3406" t="s">
        <v>75</v>
      </c>
      <c r="M56" s="2813" t="s">
        <v>36</v>
      </c>
      <c r="N56" s="2813" t="s">
        <v>36</v>
      </c>
      <c r="O56" s="2813" t="s">
        <v>36</v>
      </c>
      <c r="P56" s="2813" t="s">
        <v>32</v>
      </c>
      <c r="Q56" s="2813" t="s">
        <v>36</v>
      </c>
      <c r="R56" s="2813" t="s">
        <v>82</v>
      </c>
      <c r="S56" s="2813" t="s">
        <v>80</v>
      </c>
      <c r="T56" s="2813">
        <v>6</v>
      </c>
      <c r="U56" s="2813">
        <v>6</v>
      </c>
      <c r="V56" s="2813">
        <v>6</v>
      </c>
      <c r="W56" s="2808">
        <v>6</v>
      </c>
      <c r="X56" s="2892">
        <v>6</v>
      </c>
      <c r="Y56" s="2811"/>
      <c r="Z56" s="2892"/>
      <c r="AA56" s="2892" t="s">
        <v>36</v>
      </c>
      <c r="AB56" s="2892" t="s">
        <v>36</v>
      </c>
      <c r="AC56" s="2892" t="s">
        <v>36</v>
      </c>
      <c r="AD56" s="2892" t="s">
        <v>36</v>
      </c>
      <c r="AE56" s="2892" t="s">
        <v>36</v>
      </c>
      <c r="AF56" s="2892"/>
      <c r="AG56" s="2895"/>
      <c r="AH56" s="116"/>
      <c r="AI56" s="117"/>
    </row>
    <row r="57" spans="1:37" ht="22.35" customHeight="1" thickBot="1" x14ac:dyDescent="0.25">
      <c r="A57" s="2886">
        <v>15</v>
      </c>
      <c r="B57" s="2904" t="s">
        <v>95</v>
      </c>
      <c r="C57" s="2887">
        <v>5</v>
      </c>
      <c r="D57" s="2887"/>
      <c r="E57" s="2887"/>
      <c r="F57" s="2905">
        <v>10</v>
      </c>
      <c r="G57" s="2905">
        <v>10</v>
      </c>
      <c r="H57" s="2905">
        <v>10</v>
      </c>
      <c r="I57" s="2905">
        <v>10</v>
      </c>
      <c r="J57" s="2905">
        <v>10</v>
      </c>
      <c r="K57" s="2877" t="s">
        <v>76</v>
      </c>
      <c r="L57" s="2887" t="s">
        <v>76</v>
      </c>
      <c r="M57" s="2887" t="s">
        <v>36</v>
      </c>
      <c r="N57" s="2887" t="s">
        <v>36</v>
      </c>
      <c r="O57" s="2897" t="s">
        <v>36</v>
      </c>
      <c r="P57" s="2897" t="s">
        <v>36</v>
      </c>
      <c r="Q57" s="2897" t="s">
        <v>36</v>
      </c>
      <c r="R57" s="2897" t="s">
        <v>84</v>
      </c>
      <c r="S57" s="2897" t="s">
        <v>84</v>
      </c>
      <c r="T57" s="2897">
        <v>7</v>
      </c>
      <c r="U57" s="2897">
        <v>7</v>
      </c>
      <c r="V57" s="2887">
        <v>7</v>
      </c>
      <c r="W57" s="2887">
        <v>7</v>
      </c>
      <c r="X57" s="2887">
        <v>7</v>
      </c>
      <c r="Y57" s="2877"/>
      <c r="Z57" s="2887"/>
      <c r="AA57" s="2887">
        <v>4</v>
      </c>
      <c r="AB57" s="2887">
        <v>4</v>
      </c>
      <c r="AC57" s="2887">
        <v>4</v>
      </c>
      <c r="AD57" s="2887">
        <v>4</v>
      </c>
      <c r="AE57" s="2877">
        <v>4</v>
      </c>
      <c r="AF57" s="2905"/>
      <c r="AG57" s="3202"/>
      <c r="AH57" s="116"/>
      <c r="AI57" s="117"/>
    </row>
    <row r="58" spans="1:37" ht="22.35" customHeight="1" x14ac:dyDescent="0.2">
      <c r="A58" s="62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1"/>
    </row>
    <row r="59" spans="1:37" ht="22.35" customHeight="1" x14ac:dyDescent="0.2">
      <c r="A59" s="69"/>
      <c r="B59" s="42" t="s">
        <v>96</v>
      </c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1"/>
    </row>
    <row r="60" spans="1:37" ht="22.35" customHeight="1" x14ac:dyDescent="0.2">
      <c r="A60" s="2787" t="s">
        <v>28</v>
      </c>
      <c r="B60" s="2787"/>
      <c r="C60" s="2786"/>
      <c r="D60" s="2787" t="s">
        <v>97</v>
      </c>
      <c r="E60" s="2785"/>
      <c r="F60" s="2786"/>
      <c r="G60" s="2787" t="s">
        <v>98</v>
      </c>
      <c r="H60" s="2785"/>
      <c r="I60" s="2786"/>
      <c r="J60" s="2787" t="s">
        <v>99</v>
      </c>
      <c r="K60" s="2785"/>
      <c r="L60" s="2786"/>
      <c r="M60" s="2787" t="s">
        <v>100</v>
      </c>
      <c r="N60" s="2785"/>
      <c r="O60" s="2786"/>
      <c r="P60" s="2787" t="s">
        <v>101</v>
      </c>
      <c r="Q60" s="2785"/>
      <c r="R60" s="2782"/>
      <c r="S60" s="2783" t="s">
        <v>102</v>
      </c>
      <c r="T60" s="2785"/>
      <c r="U60" s="2786"/>
      <c r="V60" s="2787" t="s">
        <v>103</v>
      </c>
      <c r="W60" s="2785"/>
      <c r="X60" s="2915" t="s">
        <v>104</v>
      </c>
      <c r="Y60" s="2785"/>
      <c r="Z60" s="2785"/>
      <c r="AA60" s="2916"/>
      <c r="AB60" s="2777"/>
      <c r="AC60" s="2777"/>
      <c r="AD60" s="2777"/>
      <c r="AE60" s="2777"/>
      <c r="AF60" s="2777"/>
      <c r="AG60" s="2778"/>
      <c r="AH60" s="1"/>
      <c r="AI60" t="s">
        <v>0</v>
      </c>
    </row>
    <row r="61" spans="1:37" ht="22.35" customHeight="1" x14ac:dyDescent="0.2">
      <c r="A61" s="2917">
        <v>8517</v>
      </c>
      <c r="B61" s="2918" t="s">
        <v>105</v>
      </c>
      <c r="C61" s="2919" t="s">
        <v>106</v>
      </c>
      <c r="D61" s="2920"/>
      <c r="E61" s="2776"/>
      <c r="F61" s="2919" t="s">
        <v>106</v>
      </c>
      <c r="G61" s="2920"/>
      <c r="H61" s="2776"/>
      <c r="I61" s="2919" t="s">
        <v>106</v>
      </c>
      <c r="J61" s="2920"/>
      <c r="K61" s="2776"/>
      <c r="L61" s="2919" t="s">
        <v>106</v>
      </c>
      <c r="M61" s="2920"/>
      <c r="N61" s="2776"/>
      <c r="O61" s="2919" t="s">
        <v>107</v>
      </c>
      <c r="P61" s="2920"/>
      <c r="Q61" s="2776"/>
      <c r="R61" s="2919"/>
      <c r="S61" s="2920"/>
      <c r="T61" s="2776"/>
      <c r="U61" s="2919" t="s">
        <v>108</v>
      </c>
      <c r="V61" s="2920"/>
      <c r="W61" s="2776"/>
      <c r="X61" s="2774"/>
      <c r="Y61" s="2777"/>
      <c r="Z61" s="2777"/>
      <c r="AA61" s="2777"/>
      <c r="AB61" s="2777"/>
      <c r="AC61" s="2777"/>
      <c r="AD61" s="2777"/>
      <c r="AE61" s="2777"/>
      <c r="AF61" s="2777"/>
      <c r="AG61" s="2778"/>
      <c r="AH61" s="1"/>
    </row>
    <row r="62" spans="1:37" ht="22.35" customHeight="1" x14ac:dyDescent="0.2">
      <c r="B62" s="2806" t="s">
        <v>109</v>
      </c>
      <c r="C62" s="2921" t="s">
        <v>110</v>
      </c>
      <c r="D62" s="2922"/>
      <c r="E62" s="2923"/>
      <c r="F62" s="2921" t="s">
        <v>110</v>
      </c>
      <c r="G62" s="2924"/>
      <c r="H62" s="2923"/>
      <c r="I62" s="2919" t="s">
        <v>110</v>
      </c>
      <c r="J62" s="2920"/>
      <c r="K62" s="2925"/>
      <c r="L62" s="2919" t="s">
        <v>110</v>
      </c>
      <c r="M62" s="2920"/>
      <c r="N62" s="2925"/>
      <c r="O62" s="2919" t="s">
        <v>111</v>
      </c>
      <c r="P62" s="2920"/>
      <c r="Q62" s="2776"/>
      <c r="R62" s="2926" t="s">
        <v>0</v>
      </c>
      <c r="S62" s="2920"/>
      <c r="T62" s="2925"/>
      <c r="U62" s="2920" t="s">
        <v>0</v>
      </c>
      <c r="V62" s="2920"/>
      <c r="W62" s="2776"/>
      <c r="X62" s="2927" t="s">
        <v>0</v>
      </c>
      <c r="Y62" s="48"/>
      <c r="Z62" s="48"/>
      <c r="AA62" s="48"/>
      <c r="AB62" s="48"/>
      <c r="AC62" s="48"/>
      <c r="AD62" s="48"/>
      <c r="AE62" s="48"/>
      <c r="AF62" s="48"/>
      <c r="AG62" s="71"/>
      <c r="AH62" s="1"/>
    </row>
    <row r="63" spans="1:37" ht="22.35" customHeight="1" x14ac:dyDescent="0.2">
      <c r="A63" s="2928"/>
      <c r="B63" s="2918" t="s">
        <v>112</v>
      </c>
      <c r="C63" s="2921" t="s">
        <v>113</v>
      </c>
      <c r="D63" s="2922"/>
      <c r="E63" s="2924"/>
      <c r="F63" s="2921" t="s">
        <v>113</v>
      </c>
      <c r="G63" s="2922"/>
      <c r="H63" s="2924"/>
      <c r="I63" s="2921" t="s">
        <v>113</v>
      </c>
      <c r="J63" s="2922"/>
      <c r="K63" s="2924"/>
      <c r="L63" s="2921" t="s">
        <v>113</v>
      </c>
      <c r="M63" s="2922"/>
      <c r="N63" s="2924"/>
      <c r="O63" s="2921" t="s">
        <v>114</v>
      </c>
      <c r="P63" s="2922"/>
      <c r="Q63" s="2924"/>
      <c r="R63" s="2929"/>
      <c r="S63" s="210"/>
      <c r="T63" s="2923"/>
      <c r="U63" s="2922"/>
      <c r="V63" s="2922"/>
      <c r="W63" s="2924"/>
      <c r="X63" s="2774"/>
      <c r="Y63" s="2777"/>
      <c r="Z63" s="2777"/>
      <c r="AA63" s="2777"/>
      <c r="AB63" s="2777"/>
      <c r="AC63" s="2777"/>
      <c r="AD63" s="2777"/>
      <c r="AE63" s="2777"/>
      <c r="AF63" s="2777"/>
      <c r="AG63" s="2778"/>
      <c r="AH63" s="1"/>
    </row>
    <row r="64" spans="1:37" ht="22.35" customHeight="1" x14ac:dyDescent="0.2">
      <c r="A64" s="2787"/>
      <c r="B64" s="2918"/>
      <c r="C64" s="3203"/>
      <c r="D64" s="2931"/>
      <c r="E64" s="3204"/>
      <c r="F64" s="3203"/>
      <c r="G64" s="2931"/>
      <c r="H64" s="3204"/>
      <c r="I64" s="3203"/>
      <c r="J64" s="2931"/>
      <c r="K64" s="3204"/>
      <c r="L64" s="3203"/>
      <c r="M64" s="2931"/>
      <c r="N64" s="3204"/>
      <c r="O64" s="3203"/>
      <c r="P64" s="2931"/>
      <c r="Q64" s="3204"/>
      <c r="R64" s="3203"/>
      <c r="S64" s="2931"/>
      <c r="T64" s="3204"/>
      <c r="U64" s="3203"/>
      <c r="V64" s="2931"/>
      <c r="W64" s="3204"/>
      <c r="X64" s="2776"/>
      <c r="Y64" s="2777"/>
      <c r="Z64" s="2777"/>
      <c r="AA64" s="2777"/>
      <c r="AB64" s="2777"/>
      <c r="AC64" s="2777"/>
      <c r="AD64" s="2777"/>
      <c r="AE64" s="2777"/>
      <c r="AF64" s="2777"/>
      <c r="AG64" s="2778"/>
      <c r="AH64" s="1"/>
      <c r="AJ64" t="s">
        <v>115</v>
      </c>
    </row>
    <row r="65" spans="1:40" ht="22.35" customHeight="1" x14ac:dyDescent="0.2">
      <c r="A65" s="37"/>
      <c r="B65" s="62"/>
      <c r="C65" s="46"/>
      <c r="D65" s="46"/>
      <c r="E65" s="6"/>
      <c r="F65" s="46"/>
      <c r="G65" s="46"/>
      <c r="H65" s="6"/>
      <c r="I65" s="46"/>
      <c r="J65" s="46"/>
      <c r="K65" s="6"/>
      <c r="L65" s="46"/>
      <c r="M65" s="46"/>
      <c r="N65" s="6"/>
      <c r="O65" s="46"/>
      <c r="P65" s="46"/>
      <c r="Q65" s="6"/>
      <c r="R65" s="46"/>
      <c r="S65" s="46"/>
      <c r="T65" s="6"/>
      <c r="U65" s="46"/>
      <c r="V65" s="46"/>
      <c r="W65" s="6"/>
      <c r="X65" s="6"/>
      <c r="Y65" s="48"/>
      <c r="Z65" s="48"/>
      <c r="AA65" s="48"/>
      <c r="AB65" s="48"/>
      <c r="AC65" s="48"/>
      <c r="AD65" s="48"/>
      <c r="AE65" s="48"/>
      <c r="AF65" s="48"/>
      <c r="AG65" s="48"/>
      <c r="AH65" s="1"/>
    </row>
    <row r="66" spans="1:40" ht="22.35" customHeight="1" thickBot="1" x14ac:dyDescent="0.25">
      <c r="A66" s="2933"/>
      <c r="B66" s="2934" t="s">
        <v>29</v>
      </c>
      <c r="C66" s="2877">
        <v>1</v>
      </c>
      <c r="D66" s="2876">
        <v>2</v>
      </c>
      <c r="E66" s="2876">
        <v>3</v>
      </c>
      <c r="F66" s="2877">
        <v>4</v>
      </c>
      <c r="G66" s="2877">
        <v>5</v>
      </c>
      <c r="H66" s="2877">
        <v>6</v>
      </c>
      <c r="I66" s="2877">
        <v>7</v>
      </c>
      <c r="J66" s="2877">
        <v>8</v>
      </c>
      <c r="K66" s="2876">
        <v>9</v>
      </c>
      <c r="L66" s="2876">
        <v>10</v>
      </c>
      <c r="M66" s="2877">
        <v>11</v>
      </c>
      <c r="N66" s="2877">
        <v>12</v>
      </c>
      <c r="O66" s="2877">
        <v>13</v>
      </c>
      <c r="P66" s="2877">
        <v>14</v>
      </c>
      <c r="Q66" s="2877">
        <v>15</v>
      </c>
      <c r="R66" s="2876">
        <v>16</v>
      </c>
      <c r="S66" s="2876">
        <v>17</v>
      </c>
      <c r="T66" s="2877">
        <v>18</v>
      </c>
      <c r="U66" s="2877">
        <v>19</v>
      </c>
      <c r="V66" s="2877">
        <v>20</v>
      </c>
      <c r="W66" s="2877">
        <v>21</v>
      </c>
      <c r="X66" s="2877">
        <v>22</v>
      </c>
      <c r="Y66" s="2876">
        <v>23</v>
      </c>
      <c r="Z66" s="2876">
        <v>24</v>
      </c>
      <c r="AA66" s="2877">
        <v>25</v>
      </c>
      <c r="AB66" s="2877">
        <v>26</v>
      </c>
      <c r="AC66" s="2877">
        <v>27</v>
      </c>
      <c r="AD66" s="2876">
        <v>28</v>
      </c>
      <c r="AE66" s="2876">
        <v>29</v>
      </c>
      <c r="AF66" s="2876">
        <v>30</v>
      </c>
      <c r="AG66" s="3403">
        <v>31</v>
      </c>
      <c r="AH66" s="1"/>
      <c r="AJ66" s="3136" t="s">
        <v>30</v>
      </c>
      <c r="AK66" s="3136" t="s">
        <v>44</v>
      </c>
      <c r="AL66" s="3136" t="s">
        <v>45</v>
      </c>
      <c r="AM66" s="3136" t="s">
        <v>46</v>
      </c>
      <c r="AN66" s="3136" t="s">
        <v>47</v>
      </c>
    </row>
    <row r="67" spans="1:40" ht="22.35" customHeight="1" thickBot="1" x14ac:dyDescent="0.25">
      <c r="A67" s="3423"/>
      <c r="B67" s="3424" t="s">
        <v>116</v>
      </c>
      <c r="C67" s="3167" t="s">
        <v>118</v>
      </c>
      <c r="D67" s="3240" t="s">
        <v>117</v>
      </c>
      <c r="E67" s="3167" t="s">
        <v>117</v>
      </c>
      <c r="F67" s="3376" t="s">
        <v>36</v>
      </c>
      <c r="G67" s="3376" t="s">
        <v>36</v>
      </c>
      <c r="H67" s="3376" t="s">
        <v>36</v>
      </c>
      <c r="I67" s="3376" t="s">
        <v>36</v>
      </c>
      <c r="J67" s="3376" t="s">
        <v>36</v>
      </c>
      <c r="K67" s="3425"/>
      <c r="L67" s="3426"/>
      <c r="M67" s="3426">
        <v>25</v>
      </c>
      <c r="N67" s="3425">
        <v>5</v>
      </c>
      <c r="O67" s="3427">
        <v>25</v>
      </c>
      <c r="P67" s="3425">
        <v>25</v>
      </c>
      <c r="Q67" s="3425">
        <v>25</v>
      </c>
      <c r="R67" s="3425"/>
      <c r="S67" s="3167">
        <v>26</v>
      </c>
      <c r="T67" s="3167">
        <v>26</v>
      </c>
      <c r="U67" s="3167">
        <v>26</v>
      </c>
      <c r="V67" s="3167">
        <v>26</v>
      </c>
      <c r="W67" s="3167">
        <v>26</v>
      </c>
      <c r="X67" s="3167">
        <v>26</v>
      </c>
      <c r="Y67" s="3425"/>
      <c r="Z67" s="3426"/>
      <c r="AA67" s="3167" t="s">
        <v>118</v>
      </c>
      <c r="AB67" s="3167" t="s">
        <v>118</v>
      </c>
      <c r="AC67" s="3167" t="s">
        <v>118</v>
      </c>
      <c r="AD67" s="3240" t="s">
        <v>117</v>
      </c>
      <c r="AE67" s="3240" t="s">
        <v>117</v>
      </c>
      <c r="AF67" s="3240" t="s">
        <v>0</v>
      </c>
      <c r="AG67" s="2838" t="s">
        <v>0</v>
      </c>
      <c r="AH67" s="1"/>
      <c r="AJ67" s="2838">
        <v>171.75</v>
      </c>
      <c r="AK67" s="2838">
        <v>11.5</v>
      </c>
      <c r="AL67" s="2838">
        <f>IF(AJ67="","",SUM(AJ67:AK67))</f>
        <v>183.25</v>
      </c>
      <c r="AM67" s="2839">
        <f t="shared" ref="AM67:AM86" si="1">IF(AJ67="","",AL67-NormTid)</f>
        <v>22.919999999999987</v>
      </c>
      <c r="AN67" s="2839">
        <f>IF(AM67="","",AM67+'Februar 2024'!AN67)</f>
        <v>59.009999999999962</v>
      </c>
    </row>
    <row r="68" spans="1:40" ht="22.35" customHeight="1" thickBot="1" x14ac:dyDescent="0.25">
      <c r="A68" s="3211"/>
      <c r="B68" s="3211" t="s">
        <v>121</v>
      </c>
      <c r="C68" s="3214" t="s">
        <v>571</v>
      </c>
      <c r="D68" s="3376">
        <v>22</v>
      </c>
      <c r="E68" s="3405" t="s">
        <v>571</v>
      </c>
      <c r="F68" s="3405" t="s">
        <v>36</v>
      </c>
      <c r="G68" s="3405" t="s">
        <v>36</v>
      </c>
      <c r="H68" s="3405" t="s">
        <v>36</v>
      </c>
      <c r="I68" s="3405" t="s">
        <v>32</v>
      </c>
      <c r="J68" s="3376" t="s">
        <v>36</v>
      </c>
      <c r="K68" s="3405" t="s">
        <v>84</v>
      </c>
      <c r="L68" s="3405" t="s">
        <v>84</v>
      </c>
      <c r="M68" s="3376" t="s">
        <v>36</v>
      </c>
      <c r="N68" s="3376" t="s">
        <v>36</v>
      </c>
      <c r="O68" s="3376" t="s">
        <v>36</v>
      </c>
      <c r="P68" s="3376" t="s">
        <v>36</v>
      </c>
      <c r="Q68" s="3428">
        <v>7</v>
      </c>
      <c r="R68" s="3231" t="s">
        <v>119</v>
      </c>
      <c r="S68" s="3167" t="s">
        <v>119</v>
      </c>
      <c r="T68" s="3223" t="s">
        <v>32</v>
      </c>
      <c r="U68" s="3223" t="s">
        <v>32</v>
      </c>
      <c r="V68" s="3223" t="s">
        <v>32</v>
      </c>
      <c r="W68" s="3223" t="s">
        <v>32</v>
      </c>
      <c r="X68" s="3223" t="s">
        <v>32</v>
      </c>
      <c r="Y68" s="3223"/>
      <c r="Z68" s="3223"/>
      <c r="AA68" s="3409" t="s">
        <v>32</v>
      </c>
      <c r="AB68" s="3089" t="s">
        <v>36</v>
      </c>
      <c r="AC68" s="3089" t="s">
        <v>36</v>
      </c>
      <c r="AD68" s="346" t="s">
        <v>128</v>
      </c>
      <c r="AE68" s="362" t="s">
        <v>128</v>
      </c>
      <c r="AF68" s="362" t="s">
        <v>128</v>
      </c>
      <c r="AG68" s="362" t="s">
        <v>128</v>
      </c>
      <c r="AH68" s="1"/>
      <c r="AJ68" s="2838">
        <v>171.75</v>
      </c>
      <c r="AK68" s="2838">
        <v>5</v>
      </c>
      <c r="AL68" s="2838">
        <f t="shared" ref="AL68:AL101" si="2">IF(AJ68="","",SUM(AJ68:AK68))</f>
        <v>176.75</v>
      </c>
      <c r="AM68" s="2839">
        <f t="shared" si="1"/>
        <v>16.419999999999987</v>
      </c>
      <c r="AN68" s="2839">
        <f>IF(AM68="","",AM68+'Februar 2024'!AN68)</f>
        <v>-17.990000000000038</v>
      </c>
    </row>
    <row r="69" spans="1:40" ht="22.35" customHeight="1" x14ac:dyDescent="0.2">
      <c r="A69" s="3211"/>
      <c r="B69" s="3216" t="s">
        <v>127</v>
      </c>
      <c r="C69" s="3231" t="s">
        <v>36</v>
      </c>
      <c r="D69" s="3231"/>
      <c r="E69" s="3167" t="s">
        <v>37</v>
      </c>
      <c r="F69" s="3167" t="s">
        <v>460</v>
      </c>
      <c r="G69" s="3167" t="s">
        <v>460</v>
      </c>
      <c r="H69" s="3405" t="s">
        <v>36</v>
      </c>
      <c r="I69" s="3405" t="s">
        <v>32</v>
      </c>
      <c r="J69" s="3167" t="s">
        <v>485</v>
      </c>
      <c r="K69" s="3167" t="s">
        <v>486</v>
      </c>
      <c r="L69" s="3167" t="s">
        <v>487</v>
      </c>
      <c r="M69" s="3376" t="s">
        <v>36</v>
      </c>
      <c r="N69" s="3376" t="s">
        <v>36</v>
      </c>
      <c r="O69" s="3376" t="s">
        <v>36</v>
      </c>
      <c r="P69" s="3376" t="s">
        <v>36</v>
      </c>
      <c r="Q69" s="3376" t="s">
        <v>36</v>
      </c>
      <c r="R69" s="3231"/>
      <c r="S69" s="3167"/>
      <c r="T69" s="3214" t="s">
        <v>32</v>
      </c>
      <c r="U69" s="3376" t="s">
        <v>36</v>
      </c>
      <c r="V69" s="3376" t="s">
        <v>36</v>
      </c>
      <c r="W69" s="3376" t="s">
        <v>36</v>
      </c>
      <c r="X69" s="3167" t="s">
        <v>485</v>
      </c>
      <c r="Y69" s="483" t="s">
        <v>122</v>
      </c>
      <c r="Z69" s="483" t="s">
        <v>123</v>
      </c>
      <c r="AA69" s="3167" t="s">
        <v>36</v>
      </c>
      <c r="AB69" s="3376" t="s">
        <v>36</v>
      </c>
      <c r="AC69" s="3376" t="s">
        <v>32</v>
      </c>
      <c r="AD69" s="3231"/>
      <c r="AE69" s="3231"/>
      <c r="AF69" s="3167" t="s">
        <v>486</v>
      </c>
      <c r="AG69" s="3167" t="s">
        <v>486</v>
      </c>
      <c r="AH69" s="1"/>
      <c r="AJ69" s="2838">
        <v>132.75</v>
      </c>
      <c r="AK69" s="2838">
        <v>8.75</v>
      </c>
      <c r="AL69" s="2838">
        <f t="shared" si="2"/>
        <v>141.5</v>
      </c>
      <c r="AM69" s="2839">
        <f t="shared" si="1"/>
        <v>-18.830000000000013</v>
      </c>
      <c r="AN69" s="2839">
        <f>IF(AM69="","",AM69+'Februar 2024'!AN69)</f>
        <v>-1.4900000000000375</v>
      </c>
    </row>
    <row r="70" spans="1:40" ht="22.35" customHeight="1" thickBot="1" x14ac:dyDescent="0.25">
      <c r="A70" s="3211"/>
      <c r="B70" s="3216" t="s">
        <v>137</v>
      </c>
      <c r="C70" s="3231" t="s">
        <v>250</v>
      </c>
      <c r="D70" s="3231"/>
      <c r="E70" s="3167" t="s">
        <v>119</v>
      </c>
      <c r="F70" s="3167">
        <v>26</v>
      </c>
      <c r="G70" s="3167">
        <v>26</v>
      </c>
      <c r="H70" s="3167">
        <v>26</v>
      </c>
      <c r="I70" s="3167">
        <v>26</v>
      </c>
      <c r="J70" s="3167" t="s">
        <v>36</v>
      </c>
      <c r="K70" s="3231"/>
      <c r="L70" t="s">
        <v>32</v>
      </c>
      <c r="M70" s="3167">
        <v>4</v>
      </c>
      <c r="N70" s="3231">
        <v>4</v>
      </c>
      <c r="O70" s="2847">
        <v>4</v>
      </c>
      <c r="P70" s="3231">
        <v>4</v>
      </c>
      <c r="Q70" s="3231">
        <v>4</v>
      </c>
      <c r="R70" s="3231"/>
      <c r="S70" s="3167"/>
      <c r="T70" s="3167">
        <v>8</v>
      </c>
      <c r="U70" s="3231">
        <v>8</v>
      </c>
      <c r="V70" s="2847">
        <v>8</v>
      </c>
      <c r="W70" s="3231">
        <v>8</v>
      </c>
      <c r="X70" s="3231">
        <v>8</v>
      </c>
      <c r="Y70" s="3231"/>
      <c r="Z70" s="3167"/>
      <c r="AA70" s="3223" t="s">
        <v>32</v>
      </c>
      <c r="AB70" s="3223" t="s">
        <v>32</v>
      </c>
      <c r="AC70" s="3223" t="s">
        <v>32</v>
      </c>
      <c r="AD70" s="3223"/>
      <c r="AE70" s="3223"/>
      <c r="AF70" s="3223"/>
      <c r="AG70" s="3429"/>
      <c r="AH70" s="1"/>
      <c r="AJ70" s="2838">
        <v>151.5</v>
      </c>
      <c r="AK70" s="2838">
        <v>5.75</v>
      </c>
      <c r="AL70" s="2838">
        <f t="shared" si="2"/>
        <v>157.25</v>
      </c>
      <c r="AM70" s="2839">
        <f t="shared" si="1"/>
        <v>-3.0800000000000125</v>
      </c>
      <c r="AN70" s="2839">
        <f>IF(AM70="","",AM70+'Februar 2024'!AN70)</f>
        <v>-12.240000000000038</v>
      </c>
    </row>
    <row r="71" spans="1:40" ht="22.35" customHeight="1" thickBot="1" x14ac:dyDescent="0.25">
      <c r="A71" s="3211"/>
      <c r="B71" s="3216" t="s">
        <v>143</v>
      </c>
      <c r="C71" s="3167">
        <v>4</v>
      </c>
      <c r="D71" s="3231"/>
      <c r="E71" s="3167"/>
      <c r="F71" s="3376" t="s">
        <v>36</v>
      </c>
      <c r="G71" s="3376" t="s">
        <v>36</v>
      </c>
      <c r="H71" s="3376" t="s">
        <v>36</v>
      </c>
      <c r="I71" s="3376" t="s">
        <v>36</v>
      </c>
      <c r="J71" s="3376" t="s">
        <v>36</v>
      </c>
      <c r="K71" s="334" t="s">
        <v>32</v>
      </c>
      <c r="L71" s="3231" t="s">
        <v>32</v>
      </c>
      <c r="M71" s="2847" t="s">
        <v>32</v>
      </c>
      <c r="N71" s="2847">
        <v>99</v>
      </c>
      <c r="O71" s="2847">
        <v>79</v>
      </c>
      <c r="P71" s="2847">
        <v>79</v>
      </c>
      <c r="Q71" s="2847">
        <v>79</v>
      </c>
      <c r="R71" s="3376"/>
      <c r="S71" s="379" t="s">
        <v>32</v>
      </c>
      <c r="T71" s="3341">
        <v>4</v>
      </c>
      <c r="U71" s="3405">
        <v>4</v>
      </c>
      <c r="V71" s="3405">
        <v>4</v>
      </c>
      <c r="W71" s="3405" t="s">
        <v>39</v>
      </c>
      <c r="X71" s="3406"/>
      <c r="Y71" s="3406"/>
      <c r="Z71" s="3405"/>
      <c r="AA71" s="3405"/>
      <c r="AB71" s="3406"/>
      <c r="AC71" s="3406"/>
      <c r="AD71" s="3406" t="s">
        <v>0</v>
      </c>
      <c r="AE71" s="3405" t="s">
        <v>0</v>
      </c>
      <c r="AF71" s="3231"/>
      <c r="AG71" s="3209"/>
      <c r="AH71" s="1"/>
      <c r="AJ71" s="2838">
        <v>113</v>
      </c>
      <c r="AK71" s="2838"/>
      <c r="AL71" s="2838">
        <f t="shared" si="2"/>
        <v>113</v>
      </c>
      <c r="AM71" s="2839">
        <f t="shared" si="1"/>
        <v>-47.330000000000013</v>
      </c>
      <c r="AN71" s="2839">
        <f>IF(AM71="","",AM71+'Februar 2024'!AN71)</f>
        <v>-39.490000000000038</v>
      </c>
    </row>
    <row r="72" spans="1:40" ht="22.35" customHeight="1" thickBot="1" x14ac:dyDescent="0.25">
      <c r="A72" s="3211"/>
      <c r="B72" s="3225" t="s">
        <v>144</v>
      </c>
      <c r="C72" s="3228" t="s">
        <v>163</v>
      </c>
      <c r="D72" s="3231"/>
      <c r="E72" s="3167"/>
      <c r="F72" s="3167">
        <v>25</v>
      </c>
      <c r="G72" s="3167">
        <v>25</v>
      </c>
      <c r="H72" s="3167">
        <v>25</v>
      </c>
      <c r="I72" s="3167">
        <v>25</v>
      </c>
      <c r="J72" s="3167">
        <v>25</v>
      </c>
      <c r="K72" s="3231"/>
      <c r="L72" s="3167"/>
      <c r="M72" s="3167" t="s">
        <v>36</v>
      </c>
      <c r="N72" s="3231">
        <v>25</v>
      </c>
      <c r="O72" s="3376" t="s">
        <v>36</v>
      </c>
      <c r="P72" s="3376" t="s">
        <v>36</v>
      </c>
      <c r="Q72" s="339" t="s">
        <v>139</v>
      </c>
      <c r="R72" s="346" t="s">
        <v>128</v>
      </c>
      <c r="S72" s="493" t="s">
        <v>129</v>
      </c>
      <c r="T72" s="3376" t="s">
        <v>36</v>
      </c>
      <c r="U72" s="3376" t="s">
        <v>36</v>
      </c>
      <c r="V72" s="3234" t="s">
        <v>32</v>
      </c>
      <c r="W72" s="3234" t="s">
        <v>32</v>
      </c>
      <c r="X72" s="3234" t="s">
        <v>32</v>
      </c>
      <c r="Y72" s="3231"/>
      <c r="Z72" s="3167">
        <v>26</v>
      </c>
      <c r="AA72" s="3089">
        <v>26</v>
      </c>
      <c r="AB72" s="3089">
        <v>26</v>
      </c>
      <c r="AC72" s="2847">
        <v>26</v>
      </c>
      <c r="AD72" s="3231"/>
      <c r="AE72" s="3231"/>
      <c r="AF72" s="121" t="s">
        <v>82</v>
      </c>
      <c r="AG72" s="121" t="s">
        <v>80</v>
      </c>
      <c r="AH72" s="1"/>
      <c r="AJ72" s="2838">
        <v>181</v>
      </c>
      <c r="AK72" s="2838">
        <v>10.75</v>
      </c>
      <c r="AL72" s="2838">
        <f t="shared" si="2"/>
        <v>191.75</v>
      </c>
      <c r="AM72" s="2839">
        <f t="shared" si="1"/>
        <v>31.419999999999987</v>
      </c>
      <c r="AN72" s="2839">
        <f>IF(AM72="","",AM72+'Februar 2024'!AN72)</f>
        <v>51.159999999999968</v>
      </c>
    </row>
    <row r="73" spans="1:40" ht="22.35" customHeight="1" thickBot="1" x14ac:dyDescent="0.25">
      <c r="A73" s="481"/>
      <c r="B73" s="3211" t="s">
        <v>149</v>
      </c>
      <c r="C73" s="3231" t="s">
        <v>32</v>
      </c>
      <c r="D73" s="3231"/>
      <c r="E73" s="3167"/>
      <c r="F73" s="3231" t="s">
        <v>32</v>
      </c>
      <c r="G73" s="3231" t="s">
        <v>32</v>
      </c>
      <c r="H73" s="2847">
        <v>3</v>
      </c>
      <c r="I73" s="3231">
        <v>3</v>
      </c>
      <c r="J73" s="3231">
        <v>3</v>
      </c>
      <c r="K73" s="3231"/>
      <c r="L73" s="3167">
        <v>26</v>
      </c>
      <c r="M73" s="3167">
        <v>26</v>
      </c>
      <c r="N73" s="3167">
        <v>26</v>
      </c>
      <c r="O73" s="3167">
        <v>26</v>
      </c>
      <c r="P73" s="3167">
        <v>26</v>
      </c>
      <c r="Q73" s="3167">
        <v>26</v>
      </c>
      <c r="R73" s="3231"/>
      <c r="S73" s="3167"/>
      <c r="T73" s="3167" t="s">
        <v>118</v>
      </c>
      <c r="U73" s="3167" t="s">
        <v>118</v>
      </c>
      <c r="V73" s="3167" t="s">
        <v>118</v>
      </c>
      <c r="W73" s="3167" t="s">
        <v>118</v>
      </c>
      <c r="X73" s="3167" t="s">
        <v>118</v>
      </c>
      <c r="Y73" s="3240" t="s">
        <v>117</v>
      </c>
      <c r="Z73" t="s">
        <v>117</v>
      </c>
      <c r="AA73" s="3376" t="s">
        <v>36</v>
      </c>
      <c r="AB73" s="3376" t="s">
        <v>36</v>
      </c>
      <c r="AC73" s="3376" t="s">
        <v>36</v>
      </c>
      <c r="AD73" s="3231"/>
      <c r="AE73" s="3231"/>
      <c r="AF73" s="3231"/>
      <c r="AG73" s="3209"/>
      <c r="AJ73" s="2838">
        <v>158.75</v>
      </c>
      <c r="AK73" s="2838">
        <v>10</v>
      </c>
      <c r="AL73" s="2838">
        <f t="shared" si="2"/>
        <v>168.75</v>
      </c>
      <c r="AM73" s="2839">
        <f t="shared" si="1"/>
        <v>8.4199999999999875</v>
      </c>
      <c r="AN73" s="2839">
        <f>IF(AM73="","",AM73+'Februar 2024'!AN73)</f>
        <v>2.7599999999999625</v>
      </c>
    </row>
    <row r="74" spans="1:40" ht="22.35" customHeight="1" x14ac:dyDescent="0.2">
      <c r="A74" s="3232"/>
      <c r="B74" s="3211" t="s">
        <v>160</v>
      </c>
      <c r="C74" s="3231">
        <v>3</v>
      </c>
      <c r="D74" s="3231"/>
      <c r="E74" s="3167"/>
      <c r="F74" s="3167" t="s">
        <v>32</v>
      </c>
      <c r="G74" s="3231" t="s">
        <v>32</v>
      </c>
      <c r="H74" s="3167" t="s">
        <v>36</v>
      </c>
      <c r="I74" s="3167" t="s">
        <v>36</v>
      </c>
      <c r="J74" s="483" t="s">
        <v>124</v>
      </c>
      <c r="K74" s="483" t="s">
        <v>122</v>
      </c>
      <c r="L74" s="483" t="s">
        <v>123</v>
      </c>
      <c r="M74" s="3167" t="s">
        <v>36</v>
      </c>
      <c r="N74" s="3167" t="s">
        <v>36</v>
      </c>
      <c r="O74" s="3233" t="s">
        <v>32</v>
      </c>
      <c r="P74" s="3233" t="s">
        <v>36</v>
      </c>
      <c r="Q74" s="483" t="s">
        <v>124</v>
      </c>
      <c r="R74" s="483" t="s">
        <v>122</v>
      </c>
      <c r="S74" s="483" t="s">
        <v>123</v>
      </c>
      <c r="T74" s="3218" t="s">
        <v>140</v>
      </c>
      <c r="U74" s="3376" t="s">
        <v>36</v>
      </c>
      <c r="V74" s="3231" t="s">
        <v>36</v>
      </c>
      <c r="W74" s="3231" t="s">
        <v>32</v>
      </c>
      <c r="X74" s="3231" t="s">
        <v>32</v>
      </c>
      <c r="Y74" s="3231" t="s">
        <v>119</v>
      </c>
      <c r="Z74" s="3167" t="s">
        <v>119</v>
      </c>
      <c r="AA74" s="3367" t="s">
        <v>32</v>
      </c>
      <c r="AB74" s="3367" t="s">
        <v>32</v>
      </c>
      <c r="AC74" s="3367" t="s">
        <v>32</v>
      </c>
      <c r="AD74" s="3231" t="s">
        <v>119</v>
      </c>
      <c r="AE74" s="3231" t="s">
        <v>119</v>
      </c>
      <c r="AF74" s="3231" t="s">
        <v>119</v>
      </c>
      <c r="AG74" s="3209" t="s">
        <v>119</v>
      </c>
      <c r="AH74" s="1"/>
      <c r="AJ74" s="2838">
        <v>154</v>
      </c>
      <c r="AK74" s="2838">
        <v>6</v>
      </c>
      <c r="AL74" s="2838">
        <f t="shared" si="2"/>
        <v>160</v>
      </c>
      <c r="AM74" s="2839">
        <f t="shared" si="1"/>
        <v>-0.33000000000001251</v>
      </c>
      <c r="AN74" s="2839">
        <f>IF(AM74="","",AM74+'Februar 2024'!AN74)</f>
        <v>17.509999999999962</v>
      </c>
    </row>
    <row r="75" spans="1:40" ht="22.35" customHeight="1" thickBot="1" x14ac:dyDescent="0.25">
      <c r="A75" s="3216"/>
      <c r="B75" s="3225" t="s">
        <v>167</v>
      </c>
      <c r="C75" s="3167" t="s">
        <v>36</v>
      </c>
      <c r="D75" s="3167" t="s">
        <v>0</v>
      </c>
      <c r="E75" s="3167" t="s">
        <v>0</v>
      </c>
      <c r="F75" s="3218" t="s">
        <v>482</v>
      </c>
      <c r="G75" s="3218" t="s">
        <v>482</v>
      </c>
      <c r="H75" s="3218" t="s">
        <v>482</v>
      </c>
      <c r="I75" s="3218" t="s">
        <v>482</v>
      </c>
      <c r="J75" s="3218" t="s">
        <v>482</v>
      </c>
      <c r="K75" s="3167" t="s">
        <v>483</v>
      </c>
      <c r="L75" s="3167" t="s">
        <v>484</v>
      </c>
      <c r="M75" s="3167" t="s">
        <v>36</v>
      </c>
      <c r="N75" s="3167" t="s">
        <v>36</v>
      </c>
      <c r="O75" s="3167" t="s">
        <v>36</v>
      </c>
      <c r="P75" s="3167" t="s">
        <v>36</v>
      </c>
      <c r="Q75" s="3167" t="s">
        <v>36</v>
      </c>
      <c r="R75" s="3167" t="s">
        <v>0</v>
      </c>
      <c r="S75" s="3167" t="s">
        <v>0</v>
      </c>
      <c r="T75" s="3218" t="s">
        <v>482</v>
      </c>
      <c r="U75" s="3218" t="s">
        <v>482</v>
      </c>
      <c r="V75" s="3218" t="s">
        <v>482</v>
      </c>
      <c r="W75" s="3218" t="s">
        <v>482</v>
      </c>
      <c r="X75" s="3218" t="s">
        <v>482</v>
      </c>
      <c r="Y75" s="3167" t="s">
        <v>483</v>
      </c>
      <c r="Z75" s="3167" t="s">
        <v>484</v>
      </c>
      <c r="AA75" s="3167" t="s">
        <v>36</v>
      </c>
      <c r="AB75" s="3167" t="s">
        <v>36</v>
      </c>
      <c r="AC75" s="3167" t="s">
        <v>36</v>
      </c>
      <c r="AD75" s="3167" t="s">
        <v>0</v>
      </c>
      <c r="AE75" s="3167" t="s">
        <v>0</v>
      </c>
      <c r="AF75" s="3167" t="s">
        <v>0</v>
      </c>
      <c r="AG75" s="3167" t="s">
        <v>0</v>
      </c>
      <c r="AH75" s="1"/>
      <c r="AJ75" s="2838">
        <v>165.75</v>
      </c>
      <c r="AK75" s="2838">
        <v>11.25</v>
      </c>
      <c r="AL75" s="2838">
        <f t="shared" si="2"/>
        <v>177</v>
      </c>
      <c r="AM75" s="2839">
        <f t="shared" si="1"/>
        <v>16.669999999999987</v>
      </c>
      <c r="AN75" s="2839">
        <f>IF(AM75="","",AM75+'Februar 2024'!AN75)</f>
        <v>-33.740000000000038</v>
      </c>
    </row>
    <row r="76" spans="1:40" ht="22.35" customHeight="1" x14ac:dyDescent="0.2">
      <c r="A76" s="3238"/>
      <c r="B76" s="3225" t="s">
        <v>592</v>
      </c>
      <c r="C76" s="3167" t="s">
        <v>485</v>
      </c>
      <c r="D76" s="3167" t="s">
        <v>486</v>
      </c>
      <c r="E76" s="3167" t="s">
        <v>487</v>
      </c>
      <c r="F76" s="3376" t="s">
        <v>36</v>
      </c>
      <c r="G76" s="3376" t="s">
        <v>36</v>
      </c>
      <c r="H76" s="3231" t="s">
        <v>32</v>
      </c>
      <c r="I76" s="3231" t="s">
        <v>32</v>
      </c>
      <c r="J76" s="3231" t="s">
        <v>32</v>
      </c>
      <c r="K76" s="3167"/>
      <c r="L76" s="3167"/>
      <c r="M76" s="3231" t="s">
        <v>32</v>
      </c>
      <c r="N76" s="3231" t="s">
        <v>32</v>
      </c>
      <c r="O76" s="2847" t="s">
        <v>36</v>
      </c>
      <c r="P76" s="3167" t="s">
        <v>36</v>
      </c>
      <c r="Q76" s="3167" t="s">
        <v>485</v>
      </c>
      <c r="R76" s="3167" t="s">
        <v>486</v>
      </c>
      <c r="S76" s="3167" t="s">
        <v>487</v>
      </c>
      <c r="T76" s="3218" t="s">
        <v>482</v>
      </c>
      <c r="U76" s="3167" t="s">
        <v>36</v>
      </c>
      <c r="V76" s="3167" t="s">
        <v>36</v>
      </c>
      <c r="W76" s="3167" t="s">
        <v>36</v>
      </c>
      <c r="X76" s="3231">
        <v>69</v>
      </c>
      <c r="Y76" s="3231"/>
      <c r="Z76" s="3167"/>
      <c r="AA76" s="3231" t="s">
        <v>32</v>
      </c>
      <c r="AB76" s="3231" t="s">
        <v>32</v>
      </c>
      <c r="AC76" s="2847" t="s">
        <v>32</v>
      </c>
      <c r="AD76" s="3231"/>
      <c r="AE76" s="3231"/>
      <c r="AF76" s="3231"/>
      <c r="AG76" s="3209"/>
      <c r="AH76" s="1"/>
      <c r="AJ76" s="2838">
        <v>144.25</v>
      </c>
      <c r="AK76" s="2838">
        <v>9</v>
      </c>
      <c r="AL76" s="2838">
        <f t="shared" si="2"/>
        <v>153.25</v>
      </c>
      <c r="AM76" s="2839">
        <f t="shared" si="1"/>
        <v>-7.0800000000000125</v>
      </c>
      <c r="AN76" s="2839">
        <f>IF(AM76="","",AM76+'Februar 2024'!AN76)</f>
        <v>-56.740000000000038</v>
      </c>
    </row>
    <row r="77" spans="1:40" ht="22.35" customHeight="1" thickBot="1" x14ac:dyDescent="0.25">
      <c r="A77" s="3238"/>
      <c r="B77" s="3225" t="s">
        <v>426</v>
      </c>
      <c r="C77" s="3172" t="s">
        <v>32</v>
      </c>
      <c r="D77" s="3431" t="s">
        <v>32</v>
      </c>
      <c r="E77" s="3167"/>
      <c r="F77" s="3172" t="s">
        <v>32</v>
      </c>
      <c r="G77" s="3172" t="s">
        <v>32</v>
      </c>
      <c r="H77" s="3172" t="s">
        <v>32</v>
      </c>
      <c r="I77" s="3172" t="s">
        <v>32</v>
      </c>
      <c r="J77" s="3172" t="s">
        <v>32</v>
      </c>
      <c r="K77" s="3431" t="s">
        <v>32</v>
      </c>
      <c r="L77" s="3167"/>
      <c r="M77" s="3172" t="s">
        <v>32</v>
      </c>
      <c r="N77" s="3172" t="s">
        <v>32</v>
      </c>
      <c r="O77" s="3172" t="s">
        <v>32</v>
      </c>
      <c r="P77" s="3172" t="s">
        <v>32</v>
      </c>
      <c r="Q77" s="3172" t="s">
        <v>32</v>
      </c>
      <c r="R77" s="3431" t="s">
        <v>32</v>
      </c>
      <c r="S77" s="3167"/>
      <c r="T77" s="3167">
        <v>25</v>
      </c>
      <c r="U77" s="3231">
        <v>25</v>
      </c>
      <c r="V77" s="2847">
        <v>25</v>
      </c>
      <c r="W77" s="3231">
        <v>25</v>
      </c>
      <c r="X77" s="3231">
        <v>25</v>
      </c>
      <c r="Y77" s="3231" t="s">
        <v>119</v>
      </c>
      <c r="Z77" s="3167"/>
      <c r="AA77" s="3231">
        <v>25</v>
      </c>
      <c r="AB77" s="3231" t="s">
        <v>32</v>
      </c>
      <c r="AC77" s="3231" t="s">
        <v>32</v>
      </c>
      <c r="AD77" s="3231"/>
      <c r="AE77" s="3231"/>
      <c r="AF77" s="3231"/>
      <c r="AG77" s="3209"/>
      <c r="AH77" s="1"/>
      <c r="AJ77" s="2838">
        <v>165.25</v>
      </c>
      <c r="AK77" s="2838">
        <v>11.25</v>
      </c>
      <c r="AL77" s="2838">
        <f t="shared" si="2"/>
        <v>176.5</v>
      </c>
      <c r="AM77" s="2839">
        <f t="shared" si="1"/>
        <v>16.169999999999987</v>
      </c>
      <c r="AN77" s="2839">
        <f>IF(AM77="","",AM77+'Februar 2024'!AN77)</f>
        <v>-1.4900000000000375</v>
      </c>
    </row>
    <row r="78" spans="1:40" ht="22.35" customHeight="1" thickBot="1" x14ac:dyDescent="0.25">
      <c r="A78" s="3238"/>
      <c r="B78" s="3216" t="s">
        <v>83</v>
      </c>
      <c r="C78" s="339" t="s">
        <v>139</v>
      </c>
      <c r="D78" s="346" t="s">
        <v>128</v>
      </c>
      <c r="E78" s="493" t="s">
        <v>129</v>
      </c>
      <c r="F78" s="3376" t="s">
        <v>36</v>
      </c>
      <c r="G78" s="3376" t="s">
        <v>36</v>
      </c>
      <c r="H78" s="3376" t="s">
        <v>36</v>
      </c>
      <c r="I78" s="3376" t="s">
        <v>36</v>
      </c>
      <c r="J78" s="3376" t="s">
        <v>162</v>
      </c>
      <c r="K78" s="3231">
        <v>89</v>
      </c>
      <c r="L78" s="3167"/>
      <c r="M78" s="2847" t="s">
        <v>36</v>
      </c>
      <c r="N78" s="2847">
        <v>69</v>
      </c>
      <c r="O78" s="2847" t="s">
        <v>32</v>
      </c>
      <c r="P78" s="2847" t="s">
        <v>32</v>
      </c>
      <c r="Q78" s="2847" t="s">
        <v>32</v>
      </c>
      <c r="R78" s="3231"/>
      <c r="S78" s="3167">
        <v>23</v>
      </c>
      <c r="T78" s="3218" t="s">
        <v>175</v>
      </c>
      <c r="U78" s="3231" t="s">
        <v>36</v>
      </c>
      <c r="V78" s="2847" t="s">
        <v>36</v>
      </c>
      <c r="W78" s="3376" t="s">
        <v>36</v>
      </c>
      <c r="X78" s="339" t="s">
        <v>139</v>
      </c>
      <c r="Y78" s="346" t="s">
        <v>128</v>
      </c>
      <c r="Z78" s="493" t="s">
        <v>129</v>
      </c>
      <c r="AA78" s="3376" t="s">
        <v>36</v>
      </c>
      <c r="AB78" s="3231" t="s">
        <v>36</v>
      </c>
      <c r="AC78" s="2847" t="s">
        <v>136</v>
      </c>
      <c r="AD78" s="3231"/>
      <c r="AE78" s="3231"/>
      <c r="AF78" s="3221" t="s">
        <v>117</v>
      </c>
      <c r="AG78" s="4161" t="s">
        <v>117</v>
      </c>
      <c r="AH78" s="1"/>
      <c r="AJ78" s="2838">
        <v>163</v>
      </c>
      <c r="AK78" s="2838">
        <v>8.25</v>
      </c>
      <c r="AL78" s="2838">
        <f t="shared" ref="AL78:AL82" si="3">IF(AJ78="","",SUM(AJ78:AK78))</f>
        <v>171.25</v>
      </c>
      <c r="AM78" s="2839">
        <f t="shared" si="1"/>
        <v>10.919999999999987</v>
      </c>
      <c r="AN78" s="2839">
        <f>IF(AM78="","",AM78+'Februar 2024'!AN78)</f>
        <v>27.509999999999962</v>
      </c>
    </row>
    <row r="79" spans="1:40" ht="22.35" customHeight="1" x14ac:dyDescent="0.2">
      <c r="A79" s="3238"/>
      <c r="B79" s="3239" t="s">
        <v>227</v>
      </c>
      <c r="C79" s="483" t="s">
        <v>154</v>
      </c>
      <c r="D79" s="483" t="s">
        <v>0</v>
      </c>
      <c r="E79" t="s">
        <v>0</v>
      </c>
      <c r="F79" s="483" t="s">
        <v>154</v>
      </c>
      <c r="G79" s="483" t="s">
        <v>154</v>
      </c>
      <c r="H79" s="483" t="s">
        <v>154</v>
      </c>
      <c r="I79" s="483" t="s">
        <v>154</v>
      </c>
      <c r="J79" s="483" t="s">
        <v>154</v>
      </c>
      <c r="K79" s="3231"/>
      <c r="L79" s="3167"/>
      <c r="M79" s="483" t="s">
        <v>154</v>
      </c>
      <c r="N79" s="483" t="s">
        <v>154</v>
      </c>
      <c r="O79" s="483" t="s">
        <v>154</v>
      </c>
      <c r="P79" s="483" t="s">
        <v>154</v>
      </c>
      <c r="Q79" s="483" t="s">
        <v>154</v>
      </c>
      <c r="R79" s="3231"/>
      <c r="S79" t="s">
        <v>0</v>
      </c>
      <c r="T79" s="483" t="s">
        <v>154</v>
      </c>
      <c r="U79" s="483" t="s">
        <v>154</v>
      </c>
      <c r="V79" s="483" t="s">
        <v>154</v>
      </c>
      <c r="W79" s="483" t="s">
        <v>154</v>
      </c>
      <c r="X79" s="483" t="s">
        <v>154</v>
      </c>
      <c r="Y79" s="3231"/>
      <c r="Z79" s="483" t="s">
        <v>0</v>
      </c>
      <c r="AA79" s="483" t="s">
        <v>154</v>
      </c>
      <c r="AB79" s="483" t="s">
        <v>154</v>
      </c>
      <c r="AC79" s="483" t="s">
        <v>154</v>
      </c>
      <c r="AD79" s="483" t="s">
        <v>0</v>
      </c>
      <c r="AE79" s="483" t="s">
        <v>0</v>
      </c>
      <c r="AF79" s="483" t="s">
        <v>0</v>
      </c>
      <c r="AG79" s="483" t="s">
        <v>0</v>
      </c>
      <c r="AH79" s="1"/>
      <c r="AJ79" s="2838">
        <v>153</v>
      </c>
      <c r="AK79" s="2838">
        <v>1</v>
      </c>
      <c r="AL79" s="2838">
        <f t="shared" si="3"/>
        <v>154</v>
      </c>
      <c r="AM79" s="2839">
        <f t="shared" si="1"/>
        <v>-6.3300000000000125</v>
      </c>
      <c r="AN79" s="2839">
        <f>IF(AM79="","",AM79+'Februar 2024'!AN79)</f>
        <v>-45.990000000000038</v>
      </c>
    </row>
    <row r="80" spans="1:40" ht="22.35" customHeight="1" x14ac:dyDescent="0.2">
      <c r="A80" s="3238"/>
      <c r="B80" s="3239" t="s">
        <v>226</v>
      </c>
      <c r="C80" s="3167" t="s">
        <v>136</v>
      </c>
      <c r="D80" s="3167"/>
      <c r="E80" s="3167"/>
      <c r="F80" s="3167" t="s">
        <v>118</v>
      </c>
      <c r="G80" s="3167" t="s">
        <v>118</v>
      </c>
      <c r="H80" s="3167" t="s">
        <v>118</v>
      </c>
      <c r="I80" s="3167" t="s">
        <v>118</v>
      </c>
      <c r="J80" s="3167" t="s">
        <v>118</v>
      </c>
      <c r="K80" s="3240" t="s">
        <v>117</v>
      </c>
      <c r="L80" s="3167" t="s">
        <v>117</v>
      </c>
      <c r="M80" s="3224" t="s">
        <v>36</v>
      </c>
      <c r="N80" s="3224" t="s">
        <v>36</v>
      </c>
      <c r="O80" s="3224" t="s">
        <v>36</v>
      </c>
      <c r="P80" s="3224" t="s">
        <v>36</v>
      </c>
      <c r="Q80" s="3224" t="s">
        <v>36</v>
      </c>
      <c r="R80" s="3224"/>
      <c r="S80" s="3224"/>
      <c r="T80" s="3231" t="s">
        <v>32</v>
      </c>
      <c r="U80" s="3231" t="s">
        <v>32</v>
      </c>
      <c r="V80" s="3231" t="s">
        <v>32</v>
      </c>
      <c r="W80" s="3231" t="s">
        <v>32</v>
      </c>
      <c r="X80" s="3231" t="s">
        <v>32</v>
      </c>
      <c r="Y80" s="3089" t="s">
        <v>486</v>
      </c>
      <c r="Z80" s="3224"/>
      <c r="AA80" s="3151">
        <v>3</v>
      </c>
      <c r="AB80" s="2811">
        <v>79</v>
      </c>
      <c r="AC80" s="2811">
        <v>79</v>
      </c>
      <c r="AD80" s="3240" t="s">
        <v>225</v>
      </c>
      <c r="AE80" s="3240" t="s">
        <v>225</v>
      </c>
      <c r="AF80" s="3231"/>
      <c r="AG80" s="3209"/>
      <c r="AH80" s="1"/>
      <c r="AJ80" s="2838">
        <v>148.75</v>
      </c>
      <c r="AK80" s="2838">
        <v>7.5</v>
      </c>
      <c r="AL80" s="2838">
        <f t="shared" si="3"/>
        <v>156.25</v>
      </c>
      <c r="AM80" s="2839">
        <f t="shared" si="1"/>
        <v>-4.0800000000000125</v>
      </c>
      <c r="AN80" s="2839">
        <f>IF(AM80="","",AM80+'Februar 2024'!AN80)</f>
        <v>0.50999999999996248</v>
      </c>
    </row>
    <row r="81" spans="1:40" ht="22.35" customHeight="1" x14ac:dyDescent="0.2">
      <c r="A81" s="3238"/>
      <c r="B81" s="2844" t="s">
        <v>316</v>
      </c>
      <c r="C81" s="3231" t="s">
        <v>146</v>
      </c>
      <c r="D81" s="3231"/>
      <c r="E81" s="3167"/>
      <c r="F81" s="3367" t="s">
        <v>146</v>
      </c>
      <c r="G81" s="3367" t="s">
        <v>146</v>
      </c>
      <c r="H81" s="3367" t="s">
        <v>146</v>
      </c>
      <c r="I81" s="3367" t="s">
        <v>146</v>
      </c>
      <c r="J81" s="3367" t="s">
        <v>146</v>
      </c>
      <c r="K81" s="3367"/>
      <c r="L81" s="3367"/>
      <c r="M81" s="3432" t="s">
        <v>146</v>
      </c>
      <c r="N81" s="3432" t="s">
        <v>146</v>
      </c>
      <c r="O81" s="3432" t="s">
        <v>146</v>
      </c>
      <c r="P81" s="3432" t="s">
        <v>146</v>
      </c>
      <c r="Q81" s="3223" t="s">
        <v>146</v>
      </c>
      <c r="R81" s="3223"/>
      <c r="S81" s="3223"/>
      <c r="T81" s="3223" t="s">
        <v>146</v>
      </c>
      <c r="U81" s="3223" t="s">
        <v>146</v>
      </c>
      <c r="V81" s="3223" t="s">
        <v>146</v>
      </c>
      <c r="W81" s="3223" t="s">
        <v>146</v>
      </c>
      <c r="X81" s="3223" t="s">
        <v>146</v>
      </c>
      <c r="Y81" s="3223"/>
      <c r="Z81" s="3223"/>
      <c r="AA81" s="3223" t="s">
        <v>146</v>
      </c>
      <c r="AB81" s="3223" t="s">
        <v>146</v>
      </c>
      <c r="AC81" s="3228" t="s">
        <v>146</v>
      </c>
      <c r="AD81" s="3231"/>
      <c r="AE81" s="3231"/>
      <c r="AF81" s="3231"/>
      <c r="AG81" s="3209"/>
      <c r="AH81" s="1"/>
      <c r="AJ81" s="2838">
        <v>153</v>
      </c>
      <c r="AK81" s="2838">
        <v>0</v>
      </c>
      <c r="AL81" s="2838">
        <f t="shared" si="3"/>
        <v>153</v>
      </c>
      <c r="AM81" s="2839">
        <f t="shared" si="1"/>
        <v>-7.3300000000000125</v>
      </c>
      <c r="AN81" s="2839">
        <f>IF(AM81="","",AM81+'Februar 2024'!AN81)</f>
        <v>9.9999999999624833E-3</v>
      </c>
    </row>
    <row r="82" spans="1:40" ht="22.35" customHeight="1" thickBot="1" x14ac:dyDescent="0.25">
      <c r="A82" s="3238"/>
      <c r="B82" s="2844" t="s">
        <v>473</v>
      </c>
      <c r="C82" s="3256">
        <v>26</v>
      </c>
      <c r="D82" s="3256"/>
      <c r="E82" s="3243">
        <v>26</v>
      </c>
      <c r="F82" s="3243">
        <v>8</v>
      </c>
      <c r="G82" s="3256">
        <v>8</v>
      </c>
      <c r="H82" s="3433" t="s">
        <v>36</v>
      </c>
      <c r="I82" s="3256" t="s">
        <v>36</v>
      </c>
      <c r="J82" s="339" t="s">
        <v>139</v>
      </c>
      <c r="K82" s="346" t="s">
        <v>128</v>
      </c>
      <c r="L82" s="493" t="s">
        <v>129</v>
      </c>
      <c r="M82" s="3243" t="s">
        <v>36</v>
      </c>
      <c r="N82" s="3256" t="s">
        <v>36</v>
      </c>
      <c r="O82" s="3433" t="s">
        <v>36</v>
      </c>
      <c r="P82" s="3231" t="s">
        <v>32</v>
      </c>
      <c r="Q82" s="3231" t="s">
        <v>32</v>
      </c>
      <c r="R82" s="3256" t="s">
        <v>593</v>
      </c>
      <c r="S82" s="3243" t="s">
        <v>119</v>
      </c>
      <c r="T82" s="3434" t="s">
        <v>32</v>
      </c>
      <c r="U82" s="3434" t="s">
        <v>32</v>
      </c>
      <c r="V82" s="3434" t="s">
        <v>32</v>
      </c>
      <c r="W82" s="3434" t="s">
        <v>32</v>
      </c>
      <c r="X82" s="3434" t="s">
        <v>32</v>
      </c>
      <c r="Y82" s="3434"/>
      <c r="Z82" s="3434"/>
      <c r="AA82" s="3243" t="s">
        <v>36</v>
      </c>
      <c r="AB82" s="3243" t="s">
        <v>36</v>
      </c>
      <c r="AC82" s="3435" t="s">
        <v>482</v>
      </c>
      <c r="AD82" s="3167" t="s">
        <v>486</v>
      </c>
      <c r="AE82" s="3167" t="s">
        <v>486</v>
      </c>
      <c r="AF82" s="3120" t="s">
        <v>0</v>
      </c>
      <c r="AG82" s="3436" t="s">
        <v>0</v>
      </c>
      <c r="AH82" s="1"/>
      <c r="AJ82" s="2838">
        <v>149.75</v>
      </c>
      <c r="AK82" s="2838">
        <v>7.75</v>
      </c>
      <c r="AL82" s="2838">
        <f t="shared" si="3"/>
        <v>157.5</v>
      </c>
      <c r="AM82" s="2839">
        <f t="shared" si="1"/>
        <v>-2.8300000000000125</v>
      </c>
      <c r="AN82" s="2839">
        <f>IF(AM82="","",AM82+'Februar 2024'!AN82)</f>
        <v>-10.410000000000025</v>
      </c>
    </row>
    <row r="83" spans="1:40" ht="22.35" customHeight="1" x14ac:dyDescent="0.2">
      <c r="A83" s="3238"/>
      <c r="B83" s="2844" t="s">
        <v>541</v>
      </c>
      <c r="C83" s="3231" t="s">
        <v>146</v>
      </c>
      <c r="D83" s="3089"/>
      <c r="E83" s="2838"/>
      <c r="F83" s="3231" t="s">
        <v>146</v>
      </c>
      <c r="G83" s="3231" t="s">
        <v>146</v>
      </c>
      <c r="H83" s="3231" t="s">
        <v>146</v>
      </c>
      <c r="I83" s="3231" t="s">
        <v>146</v>
      </c>
      <c r="J83" s="3231" t="s">
        <v>146</v>
      </c>
      <c r="K83" s="483" t="s">
        <v>0</v>
      </c>
      <c r="L83" s="483" t="s">
        <v>0</v>
      </c>
      <c r="M83" s="3231" t="s">
        <v>146</v>
      </c>
      <c r="N83" s="3231" t="s">
        <v>146</v>
      </c>
      <c r="O83" s="3231" t="s">
        <v>146</v>
      </c>
      <c r="P83" s="3231" t="s">
        <v>146</v>
      </c>
      <c r="Q83" s="3231" t="s">
        <v>146</v>
      </c>
      <c r="R83" s="2838"/>
      <c r="S83" s="2838"/>
      <c r="T83" s="3231" t="s">
        <v>146</v>
      </c>
      <c r="U83" s="3231" t="s">
        <v>146</v>
      </c>
      <c r="V83" s="3231" t="s">
        <v>146</v>
      </c>
      <c r="W83" s="3231" t="s">
        <v>146</v>
      </c>
      <c r="X83" s="3231" t="s">
        <v>146</v>
      </c>
      <c r="Y83" s="2838"/>
      <c r="Z83" s="2838"/>
      <c r="AA83" s="3231" t="s">
        <v>146</v>
      </c>
      <c r="AB83" s="3231" t="s">
        <v>146</v>
      </c>
      <c r="AC83" s="3231" t="s">
        <v>146</v>
      </c>
      <c r="AD83" s="2838"/>
      <c r="AE83" s="2838" t="s">
        <v>119</v>
      </c>
      <c r="AF83" s="2838"/>
      <c r="AG83" s="3245"/>
      <c r="AH83" s="1"/>
      <c r="AJ83" s="2838">
        <v>141.5</v>
      </c>
      <c r="AK83" s="2838">
        <v>0</v>
      </c>
      <c r="AL83" s="2838">
        <f t="shared" ref="AL83:AL86" si="4">IF(AJ83="","",SUM(AJ83:AK83))</f>
        <v>141.5</v>
      </c>
      <c r="AM83" s="2839">
        <f t="shared" si="1"/>
        <v>-18.830000000000013</v>
      </c>
      <c r="AN83" s="2839">
        <f>IF(AM83="","",AM83+'Februar 2024'!AN83)</f>
        <v>-17.240000000000038</v>
      </c>
    </row>
    <row r="84" spans="1:40" ht="22.35" customHeight="1" thickBot="1" x14ac:dyDescent="0.25">
      <c r="A84" s="3238"/>
      <c r="B84" s="3225" t="s">
        <v>573</v>
      </c>
      <c r="C84" s="3224" t="s">
        <v>36</v>
      </c>
      <c r="D84" s="2838"/>
      <c r="E84" s="2838"/>
      <c r="F84" s="2811">
        <v>69</v>
      </c>
      <c r="G84" s="2811">
        <v>69</v>
      </c>
      <c r="H84" s="2811">
        <v>69</v>
      </c>
      <c r="I84" s="2811">
        <v>69</v>
      </c>
      <c r="J84" s="2838">
        <v>69</v>
      </c>
      <c r="K84" s="2838"/>
      <c r="L84" s="2838"/>
      <c r="M84" s="3167" t="s">
        <v>118</v>
      </c>
      <c r="N84" s="3167" t="s">
        <v>118</v>
      </c>
      <c r="O84" s="3167" t="s">
        <v>118</v>
      </c>
      <c r="P84" s="3167" t="s">
        <v>118</v>
      </c>
      <c r="Q84" s="3167" t="s">
        <v>118</v>
      </c>
      <c r="R84" s="3240" t="s">
        <v>117</v>
      </c>
      <c r="S84" s="3167" t="s">
        <v>117</v>
      </c>
      <c r="T84" s="3224" t="s">
        <v>36</v>
      </c>
      <c r="U84" s="3224" t="s">
        <v>36</v>
      </c>
      <c r="V84" s="3224" t="s">
        <v>36</v>
      </c>
      <c r="W84" s="3224" t="s">
        <v>36</v>
      </c>
      <c r="X84" s="3224" t="s">
        <v>36</v>
      </c>
      <c r="Y84" s="2838"/>
      <c r="Z84" s="2838"/>
      <c r="AA84" s="3233" t="s">
        <v>594</v>
      </c>
      <c r="AB84" s="3233" t="s">
        <v>140</v>
      </c>
      <c r="AC84" s="3233" t="s">
        <v>536</v>
      </c>
      <c r="AD84" s="2838"/>
      <c r="AE84" s="2838"/>
      <c r="AF84" s="2838"/>
      <c r="AG84" s="3245"/>
      <c r="AH84" s="1"/>
      <c r="AJ84" s="2838">
        <v>148</v>
      </c>
      <c r="AK84" s="2838">
        <v>8.25</v>
      </c>
      <c r="AL84" s="2838">
        <f t="shared" si="4"/>
        <v>156.25</v>
      </c>
      <c r="AM84" s="2839">
        <f t="shared" si="1"/>
        <v>-4.0800000000000125</v>
      </c>
      <c r="AN84" s="2839">
        <f>IF(AM84="","",AM84+'Februar 2024'!AN84)</f>
        <v>-18.740000000000038</v>
      </c>
    </row>
    <row r="85" spans="1:40" ht="22.35" customHeight="1" thickBot="1" x14ac:dyDescent="0.25">
      <c r="A85" s="3238"/>
      <c r="B85" s="3225" t="s">
        <v>574</v>
      </c>
      <c r="C85" s="483" t="s">
        <v>124</v>
      </c>
      <c r="D85" s="483" t="s">
        <v>122</v>
      </c>
      <c r="E85" s="2838"/>
      <c r="F85" s="3376" t="s">
        <v>36</v>
      </c>
      <c r="G85" s="3376" t="s">
        <v>36</v>
      </c>
      <c r="H85" s="3376" t="s">
        <v>36</v>
      </c>
      <c r="I85" s="3376" t="s">
        <v>36</v>
      </c>
      <c r="J85" s="3376" t="s">
        <v>36</v>
      </c>
      <c r="K85" s="3437" t="s">
        <v>84</v>
      </c>
      <c r="L85" s="3437" t="s">
        <v>84</v>
      </c>
      <c r="M85" s="3167">
        <v>7</v>
      </c>
      <c r="N85" s="3167">
        <v>7</v>
      </c>
      <c r="O85" s="3167">
        <v>7</v>
      </c>
      <c r="P85" s="3167">
        <v>7</v>
      </c>
      <c r="Q85" s="3167">
        <v>7</v>
      </c>
      <c r="R85" s="3240" t="s">
        <v>0</v>
      </c>
      <c r="S85" s="3167" t="s">
        <v>0</v>
      </c>
      <c r="T85" s="3438">
        <v>9</v>
      </c>
      <c r="U85" s="3438">
        <v>9</v>
      </c>
      <c r="V85" s="2944">
        <v>9</v>
      </c>
      <c r="W85" s="2944">
        <v>9</v>
      </c>
      <c r="X85" s="3439">
        <v>9</v>
      </c>
      <c r="Y85" s="2944" t="s">
        <v>75</v>
      </c>
      <c r="Z85" s="3440" t="s">
        <v>75</v>
      </c>
      <c r="AA85" s="3376" t="s">
        <v>36</v>
      </c>
      <c r="AB85" s="3376" t="s">
        <v>36</v>
      </c>
      <c r="AC85" s="3376" t="s">
        <v>36</v>
      </c>
      <c r="AD85" s="2838"/>
      <c r="AE85" s="2838"/>
      <c r="AF85" s="2838"/>
      <c r="AG85" s="3245"/>
      <c r="AH85" s="1"/>
      <c r="AJ85" s="2838">
        <v>156.25</v>
      </c>
      <c r="AK85" s="2838">
        <v>9.75</v>
      </c>
      <c r="AL85" s="2838">
        <f t="shared" si="4"/>
        <v>166</v>
      </c>
      <c r="AM85" s="2839">
        <f t="shared" si="1"/>
        <v>5.6699999999999875</v>
      </c>
      <c r="AN85" s="2839">
        <f>IF(AM85="","",AM85+'Februar 2024'!AN85)</f>
        <v>20.839999999999975</v>
      </c>
    </row>
    <row r="86" spans="1:40" ht="22.35" customHeight="1" x14ac:dyDescent="0.2">
      <c r="A86" s="496"/>
      <c r="B86" s="2844" t="s">
        <v>595</v>
      </c>
      <c r="C86" s="2838" t="s">
        <v>32</v>
      </c>
      <c r="D86" s="2838"/>
      <c r="E86" s="2838"/>
      <c r="F86" s="3234">
        <v>89</v>
      </c>
      <c r="G86" s="3234">
        <v>89</v>
      </c>
      <c r="H86" s="3234">
        <v>89</v>
      </c>
      <c r="I86" s="3234">
        <v>89</v>
      </c>
      <c r="J86" s="3234">
        <v>89</v>
      </c>
      <c r="K86" s="2838"/>
      <c r="L86" s="2838"/>
      <c r="M86" s="3234">
        <v>23</v>
      </c>
      <c r="N86" s="3234">
        <v>23</v>
      </c>
      <c r="O86" s="3234">
        <v>23</v>
      </c>
      <c r="P86" s="3234">
        <v>23</v>
      </c>
      <c r="Q86" s="3234">
        <v>23</v>
      </c>
      <c r="R86" s="3234">
        <v>23</v>
      </c>
      <c r="S86" s="2838"/>
      <c r="T86" s="3224" t="s">
        <v>36</v>
      </c>
      <c r="U86" s="3219" t="s">
        <v>140</v>
      </c>
      <c r="V86" s="3219" t="s">
        <v>140</v>
      </c>
      <c r="W86" s="3219" t="s">
        <v>140</v>
      </c>
      <c r="X86" s="3218" t="s">
        <v>124</v>
      </c>
      <c r="Y86" s="2838"/>
      <c r="Z86" s="2838"/>
      <c r="AA86" s="2838">
        <v>1</v>
      </c>
      <c r="AB86" s="3376" t="s">
        <v>36</v>
      </c>
      <c r="AC86" s="3376" t="s">
        <v>36</v>
      </c>
      <c r="AD86" s="483" t="s">
        <v>122</v>
      </c>
      <c r="AE86" s="483" t="s">
        <v>122</v>
      </c>
      <c r="AF86" s="483" t="s">
        <v>122</v>
      </c>
      <c r="AG86" s="483" t="s">
        <v>122</v>
      </c>
      <c r="AH86" s="1"/>
      <c r="AJ86" s="2838">
        <v>195.75</v>
      </c>
      <c r="AK86" s="2838">
        <v>10.5</v>
      </c>
      <c r="AL86" s="2838">
        <f t="shared" si="4"/>
        <v>206.25</v>
      </c>
      <c r="AM86" s="2839">
        <f t="shared" si="1"/>
        <v>45.919999999999987</v>
      </c>
      <c r="AN86" s="2839">
        <f>IF(AM86="","",AM86)</f>
        <v>45.919999999999987</v>
      </c>
    </row>
    <row r="87" spans="1:40" ht="22.35" customHeight="1" x14ac:dyDescent="0.2">
      <c r="A87" s="3238"/>
      <c r="B87" s="2844"/>
      <c r="C87" s="2838"/>
      <c r="D87" s="2838"/>
      <c r="E87" s="2838"/>
      <c r="F87" s="2838"/>
      <c r="G87" s="2838"/>
      <c r="H87" s="2838"/>
      <c r="I87" s="2838"/>
      <c r="J87" s="2838"/>
      <c r="K87" s="2838"/>
      <c r="L87" s="2838"/>
      <c r="M87" s="2838"/>
      <c r="N87" s="2838"/>
      <c r="O87" s="2838"/>
      <c r="P87" s="2838"/>
      <c r="Q87" s="2838"/>
      <c r="R87" s="2838"/>
      <c r="S87" s="2838"/>
      <c r="T87" s="2838"/>
      <c r="U87" s="2838"/>
      <c r="V87" s="2838"/>
      <c r="W87" s="2838"/>
      <c r="X87" s="2838"/>
      <c r="Y87" s="2838"/>
      <c r="Z87" s="2838"/>
      <c r="AA87" s="2838"/>
      <c r="AB87" s="2838"/>
      <c r="AC87" s="2838"/>
      <c r="AD87" s="2838"/>
      <c r="AE87" s="2838"/>
      <c r="AF87" s="2838"/>
      <c r="AG87" s="3245"/>
      <c r="AH87" s="1"/>
      <c r="AJ87" s="2838">
        <f t="shared" ref="AJ87:AJ93" si="5">$AJ$12</f>
        <v>160.33000000000001</v>
      </c>
      <c r="AK87" s="2838"/>
      <c r="AL87" s="2838">
        <f t="shared" ref="AL87:AL93" si="6">IF(AJ87="","",SUM(AJ87:AK87))</f>
        <v>160.33000000000001</v>
      </c>
      <c r="AM87" s="2839">
        <f t="shared" ref="AM87:AM93" si="7">IF(AJ87="","",AL87-NormTid)</f>
        <v>0</v>
      </c>
      <c r="AN87" s="2839">
        <f>IF(AM87="","",AM87+'Februar 2024'!AN87)</f>
        <v>0</v>
      </c>
    </row>
    <row r="88" spans="1:40" ht="22.35" customHeight="1" x14ac:dyDescent="0.2">
      <c r="A88" s="3238"/>
      <c r="B88" s="2844"/>
      <c r="C88" s="2838"/>
      <c r="D88" s="2838"/>
      <c r="E88" s="2838"/>
      <c r="F88" s="2838"/>
      <c r="G88" s="2838"/>
      <c r="H88" s="2838"/>
      <c r="I88" s="2838"/>
      <c r="J88" s="2838"/>
      <c r="K88" s="2838"/>
      <c r="L88" s="2838"/>
      <c r="M88" s="2838"/>
      <c r="N88" s="2838"/>
      <c r="O88" s="2838"/>
      <c r="P88" s="2838"/>
      <c r="Q88" s="2838"/>
      <c r="R88" s="2838"/>
      <c r="S88" s="2838"/>
      <c r="T88" s="2838"/>
      <c r="U88" s="2838"/>
      <c r="V88" s="2838"/>
      <c r="W88" s="2838"/>
      <c r="X88" s="2838"/>
      <c r="Y88" s="2838"/>
      <c r="Z88" s="2838"/>
      <c r="AA88" s="2838"/>
      <c r="AB88" s="2838"/>
      <c r="AC88" s="2838"/>
      <c r="AD88" s="2838"/>
      <c r="AE88" s="2838"/>
      <c r="AF88" s="2838"/>
      <c r="AG88" s="3245"/>
      <c r="AH88" s="1"/>
      <c r="AJ88" s="2838">
        <f t="shared" si="5"/>
        <v>160.33000000000001</v>
      </c>
      <c r="AK88" s="2838"/>
      <c r="AL88" s="2838">
        <f t="shared" si="6"/>
        <v>160.33000000000001</v>
      </c>
      <c r="AM88" s="2839">
        <f t="shared" si="7"/>
        <v>0</v>
      </c>
      <c r="AN88" s="2839">
        <f>IF(AM88="","",AM88+'Februar 2024'!AN88)</f>
        <v>0</v>
      </c>
    </row>
    <row r="89" spans="1:40" ht="22.35" customHeight="1" x14ac:dyDescent="0.2">
      <c r="A89" s="3238"/>
      <c r="B89" s="2844"/>
      <c r="C89" s="3218"/>
      <c r="D89" s="3217"/>
      <c r="E89" s="3218"/>
      <c r="F89" s="3167"/>
      <c r="G89" s="3167"/>
      <c r="H89" s="3167"/>
      <c r="I89" s="3167"/>
      <c r="J89" s="3167"/>
      <c r="K89" s="3167"/>
      <c r="L89" s="3167"/>
      <c r="M89" s="3167"/>
      <c r="N89" s="3167"/>
      <c r="O89" s="3167"/>
      <c r="P89" s="3167"/>
      <c r="Q89" s="3167"/>
      <c r="R89" s="3167"/>
      <c r="S89" s="3167"/>
      <c r="T89" s="3218"/>
      <c r="U89" s="3218"/>
      <c r="V89" s="3250"/>
      <c r="W89" s="3218"/>
      <c r="X89" s="3218"/>
      <c r="Y89" s="3167"/>
      <c r="Z89" s="3218"/>
      <c r="AA89" s="3218"/>
      <c r="AB89" s="3218"/>
      <c r="AC89" s="3218"/>
      <c r="AD89" s="3218"/>
      <c r="AE89" s="3217"/>
      <c r="AF89" s="3218"/>
      <c r="AG89" s="3236"/>
      <c r="AH89" s="1"/>
      <c r="AJ89" s="2838">
        <f t="shared" si="5"/>
        <v>160.33000000000001</v>
      </c>
      <c r="AK89" s="2838"/>
      <c r="AL89" s="2838">
        <f t="shared" si="6"/>
        <v>160.33000000000001</v>
      </c>
      <c r="AM89" s="2839">
        <f t="shared" si="7"/>
        <v>0</v>
      </c>
      <c r="AN89" s="2839">
        <f>IF(AM89="","",AM89+'Februar 2024'!AN89)</f>
        <v>0</v>
      </c>
    </row>
    <row r="90" spans="1:40" ht="22.35" customHeight="1" x14ac:dyDescent="0.2">
      <c r="A90" s="3238"/>
      <c r="B90" s="2844"/>
      <c r="C90" s="3218"/>
      <c r="D90" s="3217"/>
      <c r="E90" s="3218"/>
      <c r="F90" s="3167"/>
      <c r="G90" s="3167"/>
      <c r="H90" s="3167"/>
      <c r="I90" s="3167"/>
      <c r="J90" s="3167"/>
      <c r="K90" s="3167"/>
      <c r="L90" s="3167"/>
      <c r="M90" s="3167"/>
      <c r="N90" s="3167"/>
      <c r="O90" s="3167"/>
      <c r="P90" s="3167"/>
      <c r="Q90" s="3167"/>
      <c r="R90" s="3167"/>
      <c r="S90" s="3167"/>
      <c r="T90" s="3218"/>
      <c r="U90" s="3218"/>
      <c r="V90" s="3250"/>
      <c r="W90" s="3218"/>
      <c r="X90" s="3218"/>
      <c r="Y90" s="3167"/>
      <c r="Z90" s="3218"/>
      <c r="AA90" s="3218"/>
      <c r="AB90" s="3218"/>
      <c r="AC90" s="3218"/>
      <c r="AD90" s="3218"/>
      <c r="AE90" s="3217"/>
      <c r="AF90" s="3218"/>
      <c r="AG90" s="3236"/>
      <c r="AH90" s="1"/>
      <c r="AJ90" s="2838">
        <f t="shared" si="5"/>
        <v>160.33000000000001</v>
      </c>
      <c r="AK90" s="2838"/>
      <c r="AL90" s="2838">
        <f t="shared" si="6"/>
        <v>160.33000000000001</v>
      </c>
      <c r="AM90" s="2839">
        <f t="shared" si="7"/>
        <v>0</v>
      </c>
      <c r="AN90" s="2839">
        <f>IF(AM90="","",AM90+'Februar 2024'!AN90)</f>
        <v>0</v>
      </c>
    </row>
    <row r="91" spans="1:40" ht="22.35" customHeight="1" x14ac:dyDescent="0.2">
      <c r="A91" s="3238"/>
      <c r="B91" s="2844"/>
      <c r="C91" s="3218"/>
      <c r="D91" s="3217"/>
      <c r="E91" s="3218"/>
      <c r="F91" s="3167"/>
      <c r="G91" s="3167"/>
      <c r="H91" s="3167"/>
      <c r="I91" s="3167"/>
      <c r="J91" s="3167"/>
      <c r="K91" s="3167"/>
      <c r="L91" s="3167"/>
      <c r="M91" s="3167"/>
      <c r="N91" s="3167"/>
      <c r="O91" s="3167"/>
      <c r="P91" s="3167"/>
      <c r="Q91" s="3167"/>
      <c r="R91" s="3167"/>
      <c r="S91" s="3167"/>
      <c r="T91" s="3218"/>
      <c r="U91" s="3218"/>
      <c r="V91" s="3250"/>
      <c r="W91" s="3218"/>
      <c r="X91" s="3218"/>
      <c r="Y91" s="3167"/>
      <c r="Z91" s="3218"/>
      <c r="AA91" s="3218"/>
      <c r="AB91" s="3218"/>
      <c r="AC91" s="3218"/>
      <c r="AD91" s="3218"/>
      <c r="AE91" s="3217"/>
      <c r="AF91" s="3218"/>
      <c r="AG91" s="3236"/>
      <c r="AH91" s="1"/>
      <c r="AJ91" s="2838">
        <f t="shared" si="5"/>
        <v>160.33000000000001</v>
      </c>
      <c r="AK91" s="2838"/>
      <c r="AL91" s="2838">
        <f t="shared" si="6"/>
        <v>160.33000000000001</v>
      </c>
      <c r="AM91" s="2839">
        <f t="shared" si="7"/>
        <v>0</v>
      </c>
      <c r="AN91" s="2839">
        <f>IF(AM91="","",AM91+'Februar 2024'!AN91)</f>
        <v>0</v>
      </c>
    </row>
    <row r="92" spans="1:40" ht="22.35" customHeight="1" thickBot="1" x14ac:dyDescent="0.25">
      <c r="A92" s="3441"/>
      <c r="B92" s="2844"/>
      <c r="C92" s="346"/>
      <c r="D92" s="339"/>
      <c r="E92" s="346"/>
      <c r="F92" s="335"/>
      <c r="G92" s="335"/>
      <c r="H92" s="335"/>
      <c r="I92" s="335"/>
      <c r="J92" s="335"/>
      <c r="K92" s="335"/>
      <c r="L92" s="335"/>
      <c r="M92" s="335"/>
      <c r="N92" s="335"/>
      <c r="O92" s="335"/>
      <c r="P92" s="335"/>
      <c r="Q92" s="335"/>
      <c r="R92" s="335"/>
      <c r="S92" s="335"/>
      <c r="T92" s="346"/>
      <c r="U92" s="346"/>
      <c r="V92" s="3442"/>
      <c r="W92" s="346"/>
      <c r="X92" s="346"/>
      <c r="Y92" s="335"/>
      <c r="Z92" s="346"/>
      <c r="AA92" s="346"/>
      <c r="AB92" s="346"/>
      <c r="AC92" s="346"/>
      <c r="AD92" s="346"/>
      <c r="AE92" s="339"/>
      <c r="AF92" s="346"/>
      <c r="AG92" s="330"/>
      <c r="AH92" s="1"/>
      <c r="AJ92" s="2838">
        <f t="shared" si="5"/>
        <v>160.33000000000001</v>
      </c>
      <c r="AK92" s="2838"/>
      <c r="AL92" s="2838">
        <f t="shared" si="6"/>
        <v>160.33000000000001</v>
      </c>
      <c r="AM92" s="2839">
        <f t="shared" si="7"/>
        <v>0</v>
      </c>
      <c r="AN92" s="2839">
        <f>IF(AM92="","",AM92+'Februar 2024'!AN92)</f>
        <v>0</v>
      </c>
    </row>
    <row r="93" spans="1:40" ht="22.35" customHeight="1" thickBot="1" x14ac:dyDescent="0.25">
      <c r="A93" s="278"/>
      <c r="B93" s="281" t="s">
        <v>177</v>
      </c>
      <c r="C93" s="263">
        <v>1</v>
      </c>
      <c r="D93" s="280">
        <v>2</v>
      </c>
      <c r="E93" s="280">
        <v>3</v>
      </c>
      <c r="F93" s="263">
        <v>4</v>
      </c>
      <c r="G93" s="263">
        <v>5</v>
      </c>
      <c r="H93" s="263">
        <v>6</v>
      </c>
      <c r="I93" s="263">
        <v>7</v>
      </c>
      <c r="J93" s="263">
        <v>8</v>
      </c>
      <c r="K93" s="280">
        <v>9</v>
      </c>
      <c r="L93" s="280">
        <v>10</v>
      </c>
      <c r="M93" s="263">
        <v>11</v>
      </c>
      <c r="N93" s="263">
        <v>12</v>
      </c>
      <c r="O93" s="263">
        <v>13</v>
      </c>
      <c r="P93" s="263">
        <v>14</v>
      </c>
      <c r="Q93" s="263">
        <v>15</v>
      </c>
      <c r="R93" s="280">
        <v>16</v>
      </c>
      <c r="S93" s="280">
        <v>17</v>
      </c>
      <c r="T93" s="263">
        <v>18</v>
      </c>
      <c r="U93" s="263">
        <v>19</v>
      </c>
      <c r="V93" s="263">
        <v>20</v>
      </c>
      <c r="W93" s="263">
        <v>21</v>
      </c>
      <c r="X93" s="263">
        <v>22</v>
      </c>
      <c r="Y93" s="280">
        <v>23</v>
      </c>
      <c r="Z93" s="280">
        <v>24</v>
      </c>
      <c r="AA93" s="263">
        <v>25</v>
      </c>
      <c r="AB93" s="263">
        <v>26</v>
      </c>
      <c r="AC93" s="263">
        <v>27</v>
      </c>
      <c r="AD93" s="280">
        <v>28</v>
      </c>
      <c r="AE93" s="280">
        <v>29</v>
      </c>
      <c r="AF93" s="280">
        <v>30</v>
      </c>
      <c r="AG93" s="282">
        <v>31</v>
      </c>
      <c r="AH93" s="1"/>
      <c r="AJ93" s="2838">
        <f t="shared" si="5"/>
        <v>160.33000000000001</v>
      </c>
      <c r="AK93" s="2838"/>
      <c r="AL93" s="2838">
        <f t="shared" si="6"/>
        <v>160.33000000000001</v>
      </c>
      <c r="AM93" s="2839">
        <f t="shared" si="7"/>
        <v>0</v>
      </c>
      <c r="AN93" s="2839">
        <f>IF(AM93="","",AM93+'Februar 2024'!AN93)</f>
        <v>0</v>
      </c>
    </row>
    <row r="94" spans="1:40" ht="22.35" customHeight="1" x14ac:dyDescent="0.2">
      <c r="A94" s="3443"/>
      <c r="B94" s="3444" t="s">
        <v>575</v>
      </c>
      <c r="C94" s="3167">
        <v>25</v>
      </c>
      <c r="D94" s="3231"/>
      <c r="E94" s="3167"/>
      <c r="F94" s="3234" t="s">
        <v>118</v>
      </c>
      <c r="G94" s="3234" t="s">
        <v>118</v>
      </c>
      <c r="H94" s="3234" t="s">
        <v>118</v>
      </c>
      <c r="I94" s="3234" t="s">
        <v>118</v>
      </c>
      <c r="J94" s="3234" t="s">
        <v>118</v>
      </c>
      <c r="K94" s="3445" t="s">
        <v>117</v>
      </c>
      <c r="L94" s="3234" t="s">
        <v>117</v>
      </c>
      <c r="M94" s="3167" t="s">
        <v>36</v>
      </c>
      <c r="N94" s="3167" t="s">
        <v>36</v>
      </c>
      <c r="O94" s="3167" t="s">
        <v>36</v>
      </c>
      <c r="P94" s="3167" t="s">
        <v>36</v>
      </c>
      <c r="Q94" s="3167" t="s">
        <v>36</v>
      </c>
      <c r="R94" s="3231"/>
      <c r="S94" s="3167"/>
      <c r="T94" s="3167" t="s">
        <v>118</v>
      </c>
      <c r="U94" s="3167" t="s">
        <v>118</v>
      </c>
      <c r="V94" s="3167" t="s">
        <v>118</v>
      </c>
      <c r="W94" s="3167" t="s">
        <v>118</v>
      </c>
      <c r="X94" s="3167" t="s">
        <v>36</v>
      </c>
      <c r="Y94" s="3240">
        <v>89</v>
      </c>
      <c r="Z94" t="s">
        <v>0</v>
      </c>
      <c r="AA94" s="3167" t="s">
        <v>36</v>
      </c>
      <c r="AB94" s="3231" t="s">
        <v>36</v>
      </c>
      <c r="AC94" s="2847" t="s">
        <v>36</v>
      </c>
      <c r="AD94" s="2838"/>
      <c r="AE94" s="2838"/>
      <c r="AF94" s="2838"/>
      <c r="AG94" s="3245"/>
      <c r="AH94" s="1"/>
      <c r="AJ94" s="2838">
        <v>162.25</v>
      </c>
      <c r="AK94" s="2838">
        <v>9.75</v>
      </c>
      <c r="AL94" s="2838">
        <f t="shared" si="2"/>
        <v>172</v>
      </c>
      <c r="AM94" s="2839">
        <f t="shared" ref="AM94:AM101" si="8">IF(AJ94="","",AL94-AJ94)</f>
        <v>9.75</v>
      </c>
      <c r="AN94" s="2839">
        <f>IF(AM94="","",AM94+'Februar 2024'!AN94)</f>
        <v>13.169999999999987</v>
      </c>
    </row>
    <row r="95" spans="1:40" ht="22.35" customHeight="1" x14ac:dyDescent="0.2">
      <c r="A95" s="3238"/>
      <c r="B95" s="3225" t="s">
        <v>576</v>
      </c>
      <c r="C95" s="3231" t="s">
        <v>32</v>
      </c>
      <c r="D95" s="3231"/>
      <c r="E95" s="3167"/>
      <c r="F95" s="3219" t="s">
        <v>140</v>
      </c>
      <c r="G95" s="3219" t="s">
        <v>140</v>
      </c>
      <c r="H95" s="3219" t="s">
        <v>140</v>
      </c>
      <c r="I95" s="3219" t="s">
        <v>140</v>
      </c>
      <c r="J95" s="3219" t="s">
        <v>140</v>
      </c>
      <c r="K95" s="3234" t="s">
        <v>159</v>
      </c>
      <c r="L95" s="3234" t="s">
        <v>120</v>
      </c>
      <c r="M95" s="3167" t="s">
        <v>36</v>
      </c>
      <c r="N95" s="3167" t="s">
        <v>36</v>
      </c>
      <c r="O95" s="3167" t="s">
        <v>36</v>
      </c>
      <c r="P95" s="3167" t="s">
        <v>36</v>
      </c>
      <c r="Q95" s="3167" t="s">
        <v>36</v>
      </c>
      <c r="R95" s="3231"/>
      <c r="S95" s="3167"/>
      <c r="T95" s="3167" t="s">
        <v>32</v>
      </c>
      <c r="U95" s="3446" t="s">
        <v>175</v>
      </c>
      <c r="V95" s="3219" t="s">
        <v>175</v>
      </c>
      <c r="W95" s="3219" t="s">
        <v>482</v>
      </c>
      <c r="X95" s="3219" t="s">
        <v>482</v>
      </c>
      <c r="Y95" s="3231"/>
      <c r="Z95" s="3167"/>
      <c r="AA95" s="3167">
        <v>21</v>
      </c>
      <c r="AB95" s="3231">
        <v>21</v>
      </c>
      <c r="AC95" s="2847">
        <v>21</v>
      </c>
      <c r="AD95" s="2838">
        <v>21</v>
      </c>
      <c r="AE95" s="2838">
        <v>21</v>
      </c>
      <c r="AF95" s="2838">
        <v>21</v>
      </c>
      <c r="AG95" s="3245">
        <v>21</v>
      </c>
      <c r="AH95" s="1"/>
      <c r="AJ95" s="2838">
        <v>198</v>
      </c>
      <c r="AK95" s="2838">
        <v>13</v>
      </c>
      <c r="AL95" s="2838">
        <f t="shared" si="2"/>
        <v>211</v>
      </c>
      <c r="AM95" s="2839">
        <f t="shared" si="8"/>
        <v>13</v>
      </c>
      <c r="AN95" s="2839">
        <f>IF(AM95="","",AM95+'Februar 2024'!AN95)</f>
        <v>8.25</v>
      </c>
    </row>
    <row r="96" spans="1:40" ht="22.35" customHeight="1" x14ac:dyDescent="0.2">
      <c r="A96" s="3238"/>
      <c r="B96" s="3252"/>
      <c r="C96" s="3231" t="s">
        <v>32</v>
      </c>
      <c r="D96" s="3231"/>
      <c r="E96" s="3167"/>
      <c r="F96" s="3167" t="s">
        <v>32</v>
      </c>
      <c r="G96" s="3231" t="s">
        <v>32</v>
      </c>
      <c r="H96" s="2847" t="s">
        <v>32</v>
      </c>
      <c r="I96" s="3231" t="s">
        <v>32</v>
      </c>
      <c r="J96" s="3231" t="s">
        <v>32</v>
      </c>
      <c r="K96" s="3231"/>
      <c r="L96" s="3167"/>
      <c r="M96" s="3167" t="s">
        <v>32</v>
      </c>
      <c r="N96" s="3231" t="s">
        <v>32</v>
      </c>
      <c r="O96" s="2847" t="s">
        <v>32</v>
      </c>
      <c r="P96" s="3231" t="s">
        <v>32</v>
      </c>
      <c r="Q96" s="3231" t="s">
        <v>32</v>
      </c>
      <c r="R96" s="3231"/>
      <c r="S96" s="3167"/>
      <c r="T96" s="3167" t="s">
        <v>32</v>
      </c>
      <c r="U96" s="3231" t="s">
        <v>32</v>
      </c>
      <c r="V96" s="2847" t="s">
        <v>32</v>
      </c>
      <c r="W96" s="3231" t="s">
        <v>32</v>
      </c>
      <c r="X96" s="3231" t="s">
        <v>32</v>
      </c>
      <c r="Y96" s="3231"/>
      <c r="Z96" s="3167"/>
      <c r="AA96" s="3167" t="s">
        <v>32</v>
      </c>
      <c r="AB96" s="3231" t="s">
        <v>32</v>
      </c>
      <c r="AC96" s="2847" t="s">
        <v>32</v>
      </c>
      <c r="AD96" s="3218"/>
      <c r="AE96" s="3218"/>
      <c r="AF96" s="3218"/>
      <c r="AG96" s="3236"/>
      <c r="AH96" s="1"/>
      <c r="AJ96" s="2838">
        <f t="shared" ref="AJ96:AJ101" si="9">$AJ$12</f>
        <v>160.33000000000001</v>
      </c>
      <c r="AK96" s="2838"/>
      <c r="AL96" s="2838">
        <f t="shared" si="2"/>
        <v>160.33000000000001</v>
      </c>
      <c r="AM96" s="2839">
        <f t="shared" si="8"/>
        <v>0</v>
      </c>
      <c r="AN96" s="2839">
        <f>IF(AM96="","",AM96+'Februar 2024'!AN96)</f>
        <v>0</v>
      </c>
    </row>
    <row r="97" spans="1:40" ht="22.35" customHeight="1" x14ac:dyDescent="0.2">
      <c r="A97" s="3238"/>
      <c r="B97" s="2838"/>
      <c r="C97" s="483"/>
      <c r="D97" s="483"/>
      <c r="E97" s="493"/>
      <c r="F97" s="483"/>
      <c r="G97" s="483"/>
      <c r="H97" s="483"/>
      <c r="I97" s="483"/>
      <c r="J97" s="483"/>
      <c r="K97" s="483"/>
      <c r="L97" s="483"/>
      <c r="M97" s="483"/>
      <c r="N97" s="483"/>
      <c r="O97" s="501"/>
      <c r="P97" s="501"/>
      <c r="Q97" s="501"/>
      <c r="R97" s="501"/>
      <c r="S97" s="501"/>
      <c r="T97" s="501"/>
      <c r="U97" s="501"/>
      <c r="V97" s="501"/>
      <c r="W97" s="483"/>
      <c r="X97" s="483"/>
      <c r="Y97" s="483"/>
      <c r="Z97" s="483"/>
      <c r="AA97" s="483"/>
      <c r="AB97" s="483"/>
      <c r="AC97" s="483"/>
      <c r="AD97" s="493"/>
      <c r="AE97" s="483"/>
      <c r="AF97" s="483"/>
      <c r="AG97" s="2947"/>
      <c r="AH97" s="1"/>
      <c r="AJ97" s="2838">
        <f t="shared" si="9"/>
        <v>160.33000000000001</v>
      </c>
      <c r="AK97" s="2838"/>
      <c r="AL97" s="2838">
        <f t="shared" si="2"/>
        <v>160.33000000000001</v>
      </c>
      <c r="AM97" s="2839">
        <f t="shared" si="8"/>
        <v>0</v>
      </c>
      <c r="AN97" s="2839">
        <f>IF(AM97="","",AM97+'Februar 2024'!AN97)</f>
        <v>0</v>
      </c>
    </row>
    <row r="98" spans="1:40" ht="22.35" customHeight="1" x14ac:dyDescent="0.2">
      <c r="A98" s="3238"/>
      <c r="B98" s="3130"/>
      <c r="C98" s="2838"/>
      <c r="D98" s="2838"/>
      <c r="E98" s="2838"/>
      <c r="F98" s="2838"/>
      <c r="G98" s="2838"/>
      <c r="H98" s="2838"/>
      <c r="I98" s="2838"/>
      <c r="J98" s="2838"/>
      <c r="K98" s="2838"/>
      <c r="L98" s="2838"/>
      <c r="M98" s="2838"/>
      <c r="N98" s="2838"/>
      <c r="O98" s="2838"/>
      <c r="P98" s="2838"/>
      <c r="Q98" s="2838"/>
      <c r="R98" s="2838"/>
      <c r="S98" s="2838"/>
      <c r="T98" s="2838"/>
      <c r="U98" s="2838"/>
      <c r="V98" s="2838"/>
      <c r="W98" s="2838"/>
      <c r="X98" s="2838"/>
      <c r="Y98" s="2838"/>
      <c r="Z98" s="2838"/>
      <c r="AA98" s="2838"/>
      <c r="AB98" s="2838"/>
      <c r="AC98" s="2838"/>
      <c r="AD98" s="2838"/>
      <c r="AE98" s="2838"/>
      <c r="AF98" s="2838"/>
      <c r="AG98" s="3245"/>
      <c r="AH98" s="1"/>
      <c r="AJ98" s="2838">
        <f t="shared" si="9"/>
        <v>160.33000000000001</v>
      </c>
      <c r="AK98" s="2838"/>
      <c r="AL98" s="2838">
        <f t="shared" si="2"/>
        <v>160.33000000000001</v>
      </c>
      <c r="AM98" s="2839">
        <f t="shared" si="8"/>
        <v>0</v>
      </c>
      <c r="AN98" s="2839">
        <f>IF(AM98="","",AM98+'Februar 2024'!AN98)</f>
        <v>0</v>
      </c>
    </row>
    <row r="99" spans="1:40" ht="22.35" customHeight="1" x14ac:dyDescent="0.2">
      <c r="A99" s="3238"/>
      <c r="B99" s="3211" t="s">
        <v>0</v>
      </c>
      <c r="C99" s="3243"/>
      <c r="D99" s="3243"/>
      <c r="E99" s="3243"/>
      <c r="F99" s="3447"/>
      <c r="G99" s="3447"/>
      <c r="H99" s="3256"/>
      <c r="I99" s="3256"/>
      <c r="J99" s="3256"/>
      <c r="K99" s="3256"/>
      <c r="L99" s="3256"/>
      <c r="M99" s="3256"/>
      <c r="N99" s="3256"/>
      <c r="O99" s="3256"/>
      <c r="P99" s="3256"/>
      <c r="Q99" s="3256"/>
      <c r="R99" s="3256"/>
      <c r="S99" s="3256"/>
      <c r="T99" s="3256"/>
      <c r="U99" s="3256"/>
      <c r="V99" s="3256"/>
      <c r="W99" s="3256"/>
      <c r="X99" s="3256"/>
      <c r="Y99" s="3256"/>
      <c r="Z99" s="3256"/>
      <c r="AA99" s="3256"/>
      <c r="AB99" s="3256"/>
      <c r="AC99" s="3256"/>
      <c r="AD99" s="3256"/>
      <c r="AE99" s="3256"/>
      <c r="AF99" s="3256"/>
      <c r="AG99" s="3448"/>
      <c r="AH99" s="1"/>
      <c r="AJ99" s="2838">
        <f t="shared" si="9"/>
        <v>160.33000000000001</v>
      </c>
      <c r="AK99" s="2838"/>
      <c r="AL99" s="2838">
        <f t="shared" si="2"/>
        <v>160.33000000000001</v>
      </c>
      <c r="AM99" s="2839">
        <f t="shared" si="8"/>
        <v>0</v>
      </c>
      <c r="AN99" s="2839">
        <f>IF(AM99="","",AM99+'Februar 2024'!AN99)</f>
        <v>0</v>
      </c>
    </row>
    <row r="100" spans="1:40" ht="22.35" customHeight="1" x14ac:dyDescent="0.2">
      <c r="A100" s="3238"/>
      <c r="B100" s="3211" t="s">
        <v>0</v>
      </c>
      <c r="C100" s="3167"/>
      <c r="D100" s="3167"/>
      <c r="E100" s="3167"/>
      <c r="F100" s="3250"/>
      <c r="G100" s="3250"/>
      <c r="H100" s="3231"/>
      <c r="I100" s="3231"/>
      <c r="J100" s="3231"/>
      <c r="K100" s="3231"/>
      <c r="L100" s="3231"/>
      <c r="M100" s="3231"/>
      <c r="N100" s="3231"/>
      <c r="O100" s="3231"/>
      <c r="P100" s="3231"/>
      <c r="Q100" s="3231"/>
      <c r="R100" s="3231"/>
      <c r="S100" s="3231"/>
      <c r="T100" s="3231"/>
      <c r="U100" s="3231"/>
      <c r="V100" s="3231"/>
      <c r="W100" s="3231"/>
      <c r="X100" s="3231"/>
      <c r="Y100" s="3231"/>
      <c r="Z100" s="3231"/>
      <c r="AA100" s="3231"/>
      <c r="AB100" s="3231"/>
      <c r="AC100" s="3231"/>
      <c r="AD100" s="3231"/>
      <c r="AE100" s="3231"/>
      <c r="AF100" s="3231"/>
      <c r="AG100" s="3209"/>
      <c r="AH100" s="1"/>
      <c r="AJ100" s="2838">
        <f t="shared" si="9"/>
        <v>160.33000000000001</v>
      </c>
      <c r="AK100" s="2838"/>
      <c r="AL100" s="2838">
        <f t="shared" si="2"/>
        <v>160.33000000000001</v>
      </c>
      <c r="AM100" s="2839">
        <f t="shared" si="8"/>
        <v>0</v>
      </c>
      <c r="AN100" s="2839">
        <f>IF(AM100="","",AM100+'Februar 2024'!AN100)</f>
        <v>0</v>
      </c>
    </row>
    <row r="101" spans="1:40" ht="22.35" customHeight="1" thickBot="1" x14ac:dyDescent="0.25">
      <c r="A101" s="3441"/>
      <c r="B101" s="3449" t="s">
        <v>0</v>
      </c>
      <c r="C101" s="335"/>
      <c r="D101" s="335"/>
      <c r="E101" s="335"/>
      <c r="F101" s="3442"/>
      <c r="G101" s="3442"/>
      <c r="H101" s="334"/>
      <c r="I101" s="334"/>
      <c r="J101" s="334"/>
      <c r="K101" s="334"/>
      <c r="L101" s="334"/>
      <c r="M101" s="334"/>
      <c r="N101" s="334"/>
      <c r="O101" s="334"/>
      <c r="P101" s="334"/>
      <c r="Q101" s="334"/>
      <c r="R101" s="334"/>
      <c r="S101" s="334"/>
      <c r="T101" s="334"/>
      <c r="U101" s="334"/>
      <c r="V101" s="334"/>
      <c r="W101" s="334"/>
      <c r="X101" s="334"/>
      <c r="Y101" s="334"/>
      <c r="Z101" s="334"/>
      <c r="AA101" s="334"/>
      <c r="AB101" s="334"/>
      <c r="AC101" s="334"/>
      <c r="AD101" s="334"/>
      <c r="AE101" s="334"/>
      <c r="AF101" s="334"/>
      <c r="AG101" s="340"/>
      <c r="AH101" s="1"/>
      <c r="AJ101" s="2838">
        <f t="shared" si="9"/>
        <v>160.33000000000001</v>
      </c>
      <c r="AK101" s="2838"/>
      <c r="AL101" s="2838">
        <f t="shared" si="2"/>
        <v>160.33000000000001</v>
      </c>
      <c r="AM101" s="2839">
        <f t="shared" si="8"/>
        <v>0</v>
      </c>
      <c r="AN101" s="2839">
        <f>IF(AM101="","",AM101+'Februar 2024'!AN101)</f>
        <v>0</v>
      </c>
    </row>
    <row r="102" spans="1:40" ht="22.35" customHeight="1" thickBot="1" x14ac:dyDescent="0.25">
      <c r="A102" s="42"/>
      <c r="B102" s="3450" t="s">
        <v>178</v>
      </c>
      <c r="C102" s="3451">
        <v>1</v>
      </c>
      <c r="D102" s="3452">
        <v>2</v>
      </c>
      <c r="E102" s="3452">
        <v>3</v>
      </c>
      <c r="F102" s="3451">
        <v>4</v>
      </c>
      <c r="G102" s="3451">
        <v>5</v>
      </c>
      <c r="H102" s="3451">
        <v>6</v>
      </c>
      <c r="I102" s="3451">
        <v>7</v>
      </c>
      <c r="J102" s="3451">
        <v>8</v>
      </c>
      <c r="K102" s="3452">
        <v>9</v>
      </c>
      <c r="L102" s="3452">
        <v>10</v>
      </c>
      <c r="M102" s="3451">
        <v>11</v>
      </c>
      <c r="N102" s="3451">
        <v>12</v>
      </c>
      <c r="O102" s="3451">
        <v>13</v>
      </c>
      <c r="P102" s="3451">
        <v>14</v>
      </c>
      <c r="Q102" s="3451">
        <v>15</v>
      </c>
      <c r="R102" s="3452">
        <v>16</v>
      </c>
      <c r="S102" s="3452">
        <v>17</v>
      </c>
      <c r="T102" s="3451">
        <v>18</v>
      </c>
      <c r="U102" s="3451">
        <v>19</v>
      </c>
      <c r="V102" s="3451">
        <v>20</v>
      </c>
      <c r="W102" s="3451">
        <v>21</v>
      </c>
      <c r="X102" s="3451">
        <v>22</v>
      </c>
      <c r="Y102" s="3452">
        <v>23</v>
      </c>
      <c r="Z102" s="3452">
        <v>24</v>
      </c>
      <c r="AA102" s="3451">
        <v>25</v>
      </c>
      <c r="AB102" s="3451">
        <v>26</v>
      </c>
      <c r="AC102" s="3451">
        <v>27</v>
      </c>
      <c r="AD102" s="3452">
        <v>28</v>
      </c>
      <c r="AE102" s="3452">
        <v>29</v>
      </c>
      <c r="AF102" s="3452">
        <v>30</v>
      </c>
      <c r="AG102" s="3453">
        <v>31</v>
      </c>
      <c r="AH102" s="1"/>
      <c r="AJ102" s="344"/>
      <c r="AK102" s="344"/>
      <c r="AL102" s="344"/>
      <c r="AM102" s="345"/>
      <c r="AN102" s="345"/>
    </row>
    <row r="103" spans="1:40" ht="22.35" customHeight="1" thickBot="1" x14ac:dyDescent="0.25">
      <c r="A103" s="3454"/>
      <c r="B103" s="3374" t="s">
        <v>179</v>
      </c>
      <c r="C103" s="3264">
        <v>1</v>
      </c>
      <c r="D103" s="3264"/>
      <c r="E103" s="3264"/>
      <c r="F103" s="2812">
        <v>9</v>
      </c>
      <c r="G103" s="2812">
        <v>9</v>
      </c>
      <c r="H103" s="2812">
        <v>9</v>
      </c>
      <c r="I103" s="2812">
        <v>9</v>
      </c>
      <c r="J103" s="2812">
        <v>9</v>
      </c>
      <c r="K103" s="2812" t="s">
        <v>75</v>
      </c>
      <c r="L103" s="2812" t="s">
        <v>75</v>
      </c>
      <c r="M103" s="2812" t="s">
        <v>36</v>
      </c>
      <c r="N103" s="2812" t="s">
        <v>36</v>
      </c>
      <c r="O103" s="2812" t="s">
        <v>36</v>
      </c>
      <c r="P103" s="2812" t="s">
        <v>36</v>
      </c>
      <c r="Q103" s="2812" t="s">
        <v>36</v>
      </c>
      <c r="R103" s="2812" t="s">
        <v>82</v>
      </c>
      <c r="S103" s="2812" t="s">
        <v>80</v>
      </c>
      <c r="T103" s="2812">
        <v>6</v>
      </c>
      <c r="U103" s="2812">
        <v>6</v>
      </c>
      <c r="V103" s="2812">
        <v>6</v>
      </c>
      <c r="W103" s="2812">
        <v>6</v>
      </c>
      <c r="X103" s="3264">
        <v>6</v>
      </c>
      <c r="Y103" s="2811"/>
      <c r="Z103" s="2892"/>
      <c r="AA103" s="2892" t="s">
        <v>396</v>
      </c>
      <c r="AB103" s="2892" t="s">
        <v>396</v>
      </c>
      <c r="AC103" s="2892" t="s">
        <v>396</v>
      </c>
      <c r="AD103" s="2892" t="s">
        <v>0</v>
      </c>
      <c r="AE103" s="2892" t="s">
        <v>0</v>
      </c>
      <c r="AF103" s="3405"/>
      <c r="AG103" s="3408"/>
      <c r="AH103" s="1"/>
      <c r="AJ103" s="124"/>
      <c r="AL103" s="124"/>
      <c r="AM103" s="217"/>
      <c r="AN103" s="217"/>
    </row>
    <row r="104" spans="1:40" ht="21.75" customHeight="1" thickBot="1" x14ac:dyDescent="0.25">
      <c r="A104" s="2958"/>
      <c r="B104" s="2807" t="s">
        <v>180</v>
      </c>
      <c r="C104" s="2892" t="s">
        <v>36</v>
      </c>
      <c r="D104" s="2892"/>
      <c r="E104" s="2892"/>
      <c r="F104" s="2892">
        <v>1</v>
      </c>
      <c r="G104" s="2892">
        <v>1</v>
      </c>
      <c r="H104" s="2892">
        <v>1</v>
      </c>
      <c r="I104" s="2892">
        <v>1</v>
      </c>
      <c r="J104" s="2892">
        <v>1</v>
      </c>
      <c r="K104" s="2892"/>
      <c r="L104" s="2892"/>
      <c r="M104" s="2892" t="s">
        <v>32</v>
      </c>
      <c r="N104" s="2892" t="s">
        <v>32</v>
      </c>
      <c r="O104" s="2892" t="s">
        <v>32</v>
      </c>
      <c r="P104" s="2892" t="s">
        <v>32</v>
      </c>
      <c r="Q104" s="2892" t="s">
        <v>32</v>
      </c>
      <c r="R104" s="3455"/>
      <c r="S104" s="2877"/>
      <c r="T104" s="2892" t="s">
        <v>32</v>
      </c>
      <c r="U104" s="2892" t="s">
        <v>32</v>
      </c>
      <c r="V104" s="2892" t="s">
        <v>32</v>
      </c>
      <c r="W104" s="2892" t="s">
        <v>32</v>
      </c>
      <c r="X104" s="2892" t="s">
        <v>32</v>
      </c>
      <c r="Y104" s="2892" t="s">
        <v>0</v>
      </c>
      <c r="Z104" s="2892"/>
      <c r="AA104" s="2892" t="s">
        <v>521</v>
      </c>
      <c r="AB104" s="2892">
        <v>6</v>
      </c>
      <c r="AC104" s="2892">
        <v>6</v>
      </c>
      <c r="AD104" s="2892" t="s">
        <v>0</v>
      </c>
      <c r="AE104" s="2892" t="s">
        <v>0</v>
      </c>
      <c r="AF104" s="2892"/>
      <c r="AG104" s="2895"/>
      <c r="AH104" s="1"/>
      <c r="AJ104" s="124"/>
      <c r="AK104" s="124"/>
      <c r="AL104" s="124"/>
      <c r="AM104" s="124"/>
      <c r="AN104" s="124"/>
    </row>
    <row r="105" spans="1:40" ht="21.75" customHeight="1" thickBot="1" x14ac:dyDescent="0.25">
      <c r="A105" s="2933"/>
      <c r="B105" s="2904" t="s">
        <v>429</v>
      </c>
      <c r="C105" s="3405">
        <v>10</v>
      </c>
      <c r="D105" s="3376" t="s">
        <v>76</v>
      </c>
      <c r="E105" s="3405" t="s">
        <v>76</v>
      </c>
      <c r="F105" s="2892" t="s">
        <v>36</v>
      </c>
      <c r="G105" s="2892" t="s">
        <v>36</v>
      </c>
      <c r="H105" s="2892" t="s">
        <v>36</v>
      </c>
      <c r="I105" s="2892" t="s">
        <v>36</v>
      </c>
      <c r="J105" s="2892" t="s">
        <v>36</v>
      </c>
      <c r="K105" s="3186"/>
      <c r="L105" s="2877"/>
      <c r="M105" s="3226" t="s">
        <v>32</v>
      </c>
      <c r="N105" s="3226" t="s">
        <v>32</v>
      </c>
      <c r="O105" s="3226" t="s">
        <v>32</v>
      </c>
      <c r="P105" s="3226" t="s">
        <v>32</v>
      </c>
      <c r="Q105" s="2892" t="s">
        <v>596</v>
      </c>
      <c r="R105" s="2877"/>
      <c r="S105" s="2877"/>
      <c r="T105" s="2892" t="s">
        <v>36</v>
      </c>
      <c r="U105" s="2892" t="s">
        <v>36</v>
      </c>
      <c r="V105" s="2892" t="s">
        <v>36</v>
      </c>
      <c r="W105" s="2892" t="s">
        <v>36</v>
      </c>
      <c r="X105" s="2892" t="s">
        <v>36</v>
      </c>
      <c r="Y105" s="3186"/>
      <c r="Z105" s="2877"/>
      <c r="AA105" s="2877" t="s">
        <v>163</v>
      </c>
      <c r="AB105" s="3186">
        <v>3</v>
      </c>
      <c r="AC105" s="3352">
        <v>69</v>
      </c>
      <c r="AD105" s="2887" t="s">
        <v>397</v>
      </c>
      <c r="AE105" s="2887" t="s">
        <v>397</v>
      </c>
      <c r="AF105" s="2887"/>
      <c r="AG105" s="2889"/>
      <c r="AH105" s="1"/>
      <c r="AJ105" s="124"/>
      <c r="AL105" s="124"/>
      <c r="AM105" s="124"/>
      <c r="AN105" s="124"/>
    </row>
    <row r="106" spans="1:40" ht="22.35" customHeight="1" thickBot="1" x14ac:dyDescent="0.25">
      <c r="A106" s="3456"/>
      <c r="B106" s="2959" t="s">
        <v>29</v>
      </c>
      <c r="C106" s="231">
        <v>1</v>
      </c>
      <c r="D106" s="230">
        <v>2</v>
      </c>
      <c r="E106" s="230">
        <v>3</v>
      </c>
      <c r="F106" s="231">
        <v>4</v>
      </c>
      <c r="G106" s="231">
        <v>5</v>
      </c>
      <c r="H106" s="231">
        <v>6</v>
      </c>
      <c r="I106" s="231">
        <v>7</v>
      </c>
      <c r="J106" s="231">
        <v>8</v>
      </c>
      <c r="K106" s="230">
        <v>9</v>
      </c>
      <c r="L106" s="230">
        <v>10</v>
      </c>
      <c r="M106" s="231">
        <v>11</v>
      </c>
      <c r="N106" s="231">
        <v>12</v>
      </c>
      <c r="O106" s="231">
        <v>13</v>
      </c>
      <c r="P106" s="231">
        <v>14</v>
      </c>
      <c r="Q106" s="231">
        <v>15</v>
      </c>
      <c r="R106" s="230">
        <v>16</v>
      </c>
      <c r="S106" s="230">
        <v>17</v>
      </c>
      <c r="T106" s="231">
        <v>18</v>
      </c>
      <c r="U106" s="231">
        <v>19</v>
      </c>
      <c r="V106" s="231">
        <v>20</v>
      </c>
      <c r="W106" s="231">
        <v>21</v>
      </c>
      <c r="X106" s="231">
        <v>22</v>
      </c>
      <c r="Y106" s="230">
        <v>23</v>
      </c>
      <c r="Z106" s="230">
        <v>24</v>
      </c>
      <c r="AA106" s="231">
        <v>25</v>
      </c>
      <c r="AB106" s="231">
        <v>26</v>
      </c>
      <c r="AC106" s="231">
        <v>27</v>
      </c>
      <c r="AD106" s="230">
        <v>28</v>
      </c>
      <c r="AE106" s="230">
        <v>29</v>
      </c>
      <c r="AF106" s="230">
        <v>30</v>
      </c>
      <c r="AG106" s="240">
        <v>31</v>
      </c>
      <c r="AH106" s="1"/>
    </row>
    <row r="107" spans="1:40" ht="22.35" customHeight="1" x14ac:dyDescent="0.2">
      <c r="A107" s="2958"/>
      <c r="B107" s="2821" t="s">
        <v>181</v>
      </c>
      <c r="C107" s="3376"/>
      <c r="D107" s="3413"/>
      <c r="E107" s="3376"/>
      <c r="F107" s="3376"/>
      <c r="G107" s="3376"/>
      <c r="H107" s="3376"/>
      <c r="I107" s="3376"/>
      <c r="J107" s="3376"/>
      <c r="K107" s="3376"/>
      <c r="L107" s="3376"/>
      <c r="M107" s="3376"/>
      <c r="N107" s="3376"/>
      <c r="O107" s="3376"/>
      <c r="P107" s="3376"/>
      <c r="Q107" s="3376"/>
      <c r="R107" s="3376"/>
      <c r="S107" s="3376"/>
      <c r="T107" s="3376"/>
      <c r="U107" s="3376"/>
      <c r="V107" s="3376"/>
      <c r="W107" s="3376"/>
      <c r="X107" s="3376"/>
      <c r="Y107" s="3376"/>
      <c r="Z107" s="3376"/>
      <c r="AA107" s="3376"/>
      <c r="AB107" s="3376"/>
      <c r="AC107" s="3376"/>
      <c r="AD107" s="3376"/>
      <c r="AE107" s="3376"/>
      <c r="AF107" s="3376"/>
      <c r="AG107" s="3380"/>
      <c r="AH107" s="1"/>
    </row>
    <row r="108" spans="1:40" ht="22.35" customHeight="1" x14ac:dyDescent="0.2">
      <c r="A108" s="2958"/>
      <c r="B108" s="2807"/>
      <c r="C108" s="2961"/>
      <c r="D108" s="2961"/>
      <c r="E108" s="2961"/>
      <c r="F108" s="2813"/>
      <c r="G108" s="2813"/>
      <c r="H108" s="2961"/>
      <c r="I108" s="2961"/>
      <c r="J108" s="2961"/>
      <c r="K108" s="2961"/>
      <c r="L108" s="2961"/>
      <c r="M108" s="2961"/>
      <c r="N108" s="2961"/>
      <c r="O108" s="2961"/>
      <c r="P108" s="2961"/>
      <c r="Q108" s="2961"/>
      <c r="R108" s="2961"/>
      <c r="S108" s="2961"/>
      <c r="T108" s="2811"/>
      <c r="U108" s="2961"/>
      <c r="V108" s="2961"/>
      <c r="W108" s="2961"/>
      <c r="X108" s="2961"/>
      <c r="Y108" s="2961"/>
      <c r="Z108" s="2961"/>
      <c r="AA108" s="2961"/>
      <c r="AB108" s="2961"/>
      <c r="AC108" s="2961"/>
      <c r="AD108" s="2961"/>
      <c r="AE108" s="2961"/>
      <c r="AF108" s="2961"/>
      <c r="AG108" s="2963"/>
      <c r="AH108" s="1"/>
    </row>
    <row r="109" spans="1:40" ht="22.35" customHeight="1" x14ac:dyDescent="0.2">
      <c r="A109" s="2958"/>
      <c r="B109" s="2807"/>
      <c r="C109" s="2811"/>
      <c r="D109" s="2811"/>
      <c r="E109" s="2811"/>
      <c r="F109" s="2811"/>
      <c r="G109" s="2811"/>
      <c r="H109" s="2811"/>
      <c r="I109" s="2811"/>
      <c r="J109" s="2811"/>
      <c r="K109" s="2811"/>
      <c r="L109" s="2811"/>
      <c r="M109" s="2811"/>
      <c r="N109" s="2811"/>
      <c r="O109" s="2811"/>
      <c r="P109" s="2811"/>
      <c r="Q109" s="2811"/>
      <c r="R109" s="2811"/>
      <c r="S109" s="2811"/>
      <c r="T109" s="2811"/>
      <c r="U109" s="2811"/>
      <c r="V109" s="2811"/>
      <c r="W109" s="2811"/>
      <c r="X109" s="2811"/>
      <c r="Y109" s="2811"/>
      <c r="Z109" s="2811"/>
      <c r="AA109" s="2811"/>
      <c r="AB109" s="2811"/>
      <c r="AC109" s="2811"/>
      <c r="AD109" s="2811"/>
      <c r="AE109" s="2811"/>
      <c r="AF109" s="2811"/>
      <c r="AG109" s="2885"/>
      <c r="AH109" s="1"/>
    </row>
    <row r="110" spans="1:40" ht="22.35" customHeight="1" thickBot="1" x14ac:dyDescent="0.25">
      <c r="A110" s="127"/>
      <c r="B110" s="2904"/>
      <c r="C110" s="2966"/>
      <c r="D110" s="2966"/>
      <c r="E110" s="2966"/>
      <c r="F110" s="2966"/>
      <c r="G110" s="2966"/>
      <c r="H110" s="2966"/>
      <c r="I110" s="2966"/>
      <c r="J110" s="2966"/>
      <c r="K110" s="2966"/>
      <c r="L110" s="2966"/>
      <c r="M110" s="2966"/>
      <c r="N110" s="2966"/>
      <c r="O110" s="2966"/>
      <c r="P110" s="2966"/>
      <c r="Q110" s="2966"/>
      <c r="R110" s="2966"/>
      <c r="S110" s="2966"/>
      <c r="T110" s="2966"/>
      <c r="U110" s="2966"/>
      <c r="V110" s="2966"/>
      <c r="W110" s="2966"/>
      <c r="X110" s="2966"/>
      <c r="Y110" s="2966"/>
      <c r="Z110" s="2966"/>
      <c r="AA110" s="2966"/>
      <c r="AB110" s="2966"/>
      <c r="AC110" s="2966"/>
      <c r="AD110" s="2966"/>
      <c r="AE110" s="2966"/>
      <c r="AF110" s="2966"/>
      <c r="AG110" s="2878"/>
      <c r="AH110" s="1"/>
    </row>
    <row r="111" spans="1:40" ht="22.35" customHeight="1" x14ac:dyDescent="0.2">
      <c r="A111" s="127"/>
      <c r="B111" s="128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3"/>
      <c r="AE111" s="143"/>
      <c r="AF111" s="143"/>
      <c r="AG111" s="129"/>
      <c r="AH111" s="1"/>
    </row>
    <row r="112" spans="1:40" ht="22.35" customHeight="1" thickBot="1" x14ac:dyDescent="0.25">
      <c r="A112" s="218" t="s">
        <v>184</v>
      </c>
      <c r="B112" s="128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253"/>
      <c r="S112" s="253"/>
      <c r="T112" s="253"/>
      <c r="U112" s="143"/>
      <c r="V112" s="143"/>
      <c r="W112" s="143"/>
      <c r="X112" s="143"/>
      <c r="Y112" s="143"/>
      <c r="Z112" s="143"/>
      <c r="AA112" s="143"/>
      <c r="AB112" s="143"/>
      <c r="AC112" s="143"/>
      <c r="AD112" s="143"/>
      <c r="AE112" s="143"/>
      <c r="AF112" s="143"/>
      <c r="AG112" s="129"/>
      <c r="AH112" s="1"/>
    </row>
    <row r="113" spans="1:40" ht="22.35" customHeight="1" thickBot="1" x14ac:dyDescent="0.3">
      <c r="A113" s="127"/>
      <c r="B113" s="219"/>
      <c r="C113" s="220"/>
      <c r="D113" s="220"/>
      <c r="E113" s="223" t="s">
        <v>185</v>
      </c>
      <c r="F113" s="220"/>
      <c r="G113" s="220"/>
      <c r="H113" s="220"/>
      <c r="I113" s="220"/>
      <c r="J113" s="220"/>
      <c r="K113" s="228" t="s">
        <v>17</v>
      </c>
      <c r="L113" s="224"/>
      <c r="M113" s="224"/>
      <c r="N113" s="224"/>
      <c r="O113" s="224"/>
      <c r="P113" s="224"/>
      <c r="Q113" s="224"/>
      <c r="R113" s="224"/>
      <c r="S113" s="224"/>
      <c r="T113" s="225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"/>
    </row>
    <row r="114" spans="1:40" ht="22.35" customHeight="1" thickBot="1" x14ac:dyDescent="0.3">
      <c r="A114" s="127"/>
      <c r="B114" s="219" t="s">
        <v>186</v>
      </c>
      <c r="C114" s="220"/>
      <c r="D114" s="220"/>
      <c r="E114" s="221" t="s">
        <v>187</v>
      </c>
      <c r="F114" s="220"/>
      <c r="G114" s="220"/>
      <c r="H114" s="220"/>
      <c r="I114" s="220"/>
      <c r="J114" s="220"/>
      <c r="K114" s="220" t="s">
        <v>580</v>
      </c>
      <c r="L114" s="220"/>
      <c r="M114" s="220"/>
      <c r="N114" s="220"/>
      <c r="O114" s="220"/>
      <c r="P114" s="220"/>
      <c r="Q114" s="220"/>
      <c r="R114" s="252" t="s">
        <v>399</v>
      </c>
      <c r="S114" s="252"/>
      <c r="T114" s="252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"/>
    </row>
    <row r="115" spans="1:40" ht="22.35" customHeight="1" thickBot="1" x14ac:dyDescent="0.3">
      <c r="A115" s="127"/>
      <c r="B115" s="219" t="s">
        <v>102</v>
      </c>
      <c r="C115" s="220"/>
      <c r="D115" s="220"/>
      <c r="E115" s="223" t="s">
        <v>190</v>
      </c>
      <c r="F115" s="220"/>
      <c r="G115" s="220"/>
      <c r="H115" s="220"/>
      <c r="I115" s="220"/>
      <c r="J115" s="220"/>
      <c r="K115" s="220" t="s">
        <v>191</v>
      </c>
      <c r="L115" s="220"/>
      <c r="M115" s="220"/>
      <c r="N115" s="220"/>
      <c r="O115" s="220"/>
      <c r="P115" s="220"/>
      <c r="Q115" s="220"/>
      <c r="R115" s="220"/>
      <c r="S115" s="220"/>
      <c r="T115" s="222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"/>
    </row>
    <row r="116" spans="1:40" ht="22.35" customHeight="1" thickBot="1" x14ac:dyDescent="0.3">
      <c r="A116" s="127"/>
      <c r="B116" s="219" t="s">
        <v>192</v>
      </c>
      <c r="C116" s="220"/>
      <c r="D116" s="220"/>
      <c r="E116" s="223" t="s">
        <v>193</v>
      </c>
      <c r="F116" s="220"/>
      <c r="G116" s="220"/>
      <c r="H116" s="220"/>
      <c r="I116" s="220"/>
      <c r="J116" s="220"/>
      <c r="K116" s="220" t="s">
        <v>194</v>
      </c>
      <c r="L116" s="245"/>
      <c r="M116" s="245"/>
      <c r="N116" s="245"/>
      <c r="O116" s="245"/>
      <c r="P116" s="245"/>
      <c r="Q116" s="245"/>
      <c r="R116" s="245"/>
      <c r="S116" s="245"/>
      <c r="T116" s="246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"/>
    </row>
    <row r="117" spans="1:40" ht="22.35" customHeight="1" x14ac:dyDescent="0.25">
      <c r="A117" s="127"/>
      <c r="B117" s="243"/>
      <c r="C117" s="243"/>
      <c r="D117" s="243"/>
      <c r="E117" s="244"/>
      <c r="F117" s="243"/>
      <c r="G117" s="243"/>
      <c r="H117" s="243"/>
      <c r="I117" s="243"/>
      <c r="J117" s="243"/>
      <c r="K117" s="243"/>
      <c r="L117" s="247"/>
      <c r="M117" s="247"/>
      <c r="N117" s="247"/>
      <c r="O117" s="247"/>
      <c r="P117" s="247"/>
      <c r="Q117" s="247"/>
      <c r="R117" s="247"/>
      <c r="S117" s="247"/>
      <c r="T117" s="247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"/>
    </row>
    <row r="118" spans="1:40" ht="22.35" customHeight="1" thickBot="1" x14ac:dyDescent="0.3">
      <c r="A118" s="127"/>
      <c r="B118" s="2967" t="s">
        <v>29</v>
      </c>
      <c r="C118" s="2825">
        <v>1</v>
      </c>
      <c r="D118" s="2968">
        <v>2</v>
      </c>
      <c r="E118" s="2968">
        <v>3</v>
      </c>
      <c r="F118" s="2825">
        <v>4</v>
      </c>
      <c r="G118" s="2825">
        <v>5</v>
      </c>
      <c r="H118" s="2825">
        <v>6</v>
      </c>
      <c r="I118" s="2825">
        <v>7</v>
      </c>
      <c r="J118" s="2825">
        <v>8</v>
      </c>
      <c r="K118" s="2968">
        <v>9</v>
      </c>
      <c r="L118" s="2968">
        <v>10</v>
      </c>
      <c r="M118" s="2825">
        <v>11</v>
      </c>
      <c r="N118" s="2825">
        <v>12</v>
      </c>
      <c r="O118" s="2825">
        <v>13</v>
      </c>
      <c r="P118" s="2825">
        <v>14</v>
      </c>
      <c r="Q118" s="2825">
        <v>15</v>
      </c>
      <c r="R118" s="2968">
        <v>16</v>
      </c>
      <c r="S118" s="2968">
        <v>17</v>
      </c>
      <c r="T118" s="2825">
        <v>18</v>
      </c>
      <c r="U118" s="2825">
        <v>19</v>
      </c>
      <c r="V118" s="2825">
        <v>20</v>
      </c>
      <c r="W118" s="2825">
        <v>21</v>
      </c>
      <c r="X118" s="2825">
        <v>22</v>
      </c>
      <c r="Y118" s="2968">
        <v>23</v>
      </c>
      <c r="Z118" s="2968">
        <v>24</v>
      </c>
      <c r="AA118" s="2825">
        <v>25</v>
      </c>
      <c r="AB118" s="2825">
        <v>26</v>
      </c>
      <c r="AC118" s="2825">
        <v>27</v>
      </c>
      <c r="AD118" s="2968">
        <v>28</v>
      </c>
      <c r="AE118" s="2968">
        <v>29</v>
      </c>
      <c r="AF118" s="2968">
        <v>30</v>
      </c>
      <c r="AG118" s="3457">
        <v>31</v>
      </c>
      <c r="AH118" s="1"/>
      <c r="AJ118" s="3136" t="s">
        <v>30</v>
      </c>
      <c r="AK118" s="3136" t="s">
        <v>44</v>
      </c>
      <c r="AL118" s="3136" t="s">
        <v>45</v>
      </c>
      <c r="AM118" s="3136" t="s">
        <v>46</v>
      </c>
      <c r="AN118" s="3136" t="s">
        <v>47</v>
      </c>
    </row>
    <row r="119" spans="1:40" ht="22.35" customHeight="1" thickBot="1" x14ac:dyDescent="0.25">
      <c r="B119" s="586" t="s">
        <v>534</v>
      </c>
      <c r="C119" s="3458" t="s">
        <v>175</v>
      </c>
      <c r="D119" s="3459" t="s">
        <v>176</v>
      </c>
      <c r="E119" s="3460" t="s">
        <v>50</v>
      </c>
      <c r="F119" s="3459" t="s">
        <v>36</v>
      </c>
      <c r="G119" s="3459" t="s">
        <v>36</v>
      </c>
      <c r="H119" s="3461" t="s">
        <v>36</v>
      </c>
      <c r="I119" s="3459" t="s">
        <v>36</v>
      </c>
      <c r="J119" s="3459" t="s">
        <v>36</v>
      </c>
      <c r="K119" s="3460" t="s">
        <v>36</v>
      </c>
      <c r="L119" s="3459" t="s">
        <v>36</v>
      </c>
      <c r="M119" s="3459" t="s">
        <v>175</v>
      </c>
      <c r="N119" s="3459" t="s">
        <v>175</v>
      </c>
      <c r="O119" s="3459" t="s">
        <v>175</v>
      </c>
      <c r="P119" s="3459" t="s">
        <v>175</v>
      </c>
      <c r="Q119" s="3458" t="s">
        <v>175</v>
      </c>
      <c r="R119" s="3459" t="s">
        <v>176</v>
      </c>
      <c r="S119" s="3462" t="s">
        <v>597</v>
      </c>
      <c r="T119" s="3463" t="s">
        <v>36</v>
      </c>
      <c r="U119" s="3463" t="s">
        <v>36</v>
      </c>
      <c r="V119" s="3463" t="s">
        <v>36</v>
      </c>
      <c r="W119" s="3459" t="s">
        <v>36</v>
      </c>
      <c r="X119" s="3459" t="s">
        <v>36</v>
      </c>
      <c r="Y119" s="3460" t="s">
        <v>36</v>
      </c>
      <c r="Z119" s="3459" t="s">
        <v>36</v>
      </c>
      <c r="AA119" s="3459" t="s">
        <v>175</v>
      </c>
      <c r="AB119" s="3459" t="s">
        <v>175</v>
      </c>
      <c r="AC119" s="4157" t="s">
        <v>175</v>
      </c>
      <c r="AD119" s="3459" t="s">
        <v>50</v>
      </c>
      <c r="AE119" s="3458" t="s">
        <v>175</v>
      </c>
      <c r="AF119" s="3459" t="s">
        <v>176</v>
      </c>
      <c r="AG119" s="3460" t="s">
        <v>50</v>
      </c>
      <c r="AH119" s="1"/>
      <c r="AJ119" s="2838">
        <f>$AJ$12</f>
        <v>160.33000000000001</v>
      </c>
      <c r="AK119" s="2838"/>
      <c r="AL119" s="2838">
        <f>IF(AJ119="","",SUM(AJ119:AK119))</f>
        <v>160.33000000000001</v>
      </c>
      <c r="AM119" s="2839">
        <f t="shared" ref="AM119" si="10">IF(AJ119="","",AL119-AJ119)</f>
        <v>0</v>
      </c>
      <c r="AN119" s="2839">
        <f>IF(AM119="","",AM119+'Februar 2024'!AN119)</f>
        <v>0</v>
      </c>
    </row>
    <row r="120" spans="1:40" ht="22.35" customHeight="1" x14ac:dyDescent="0.2">
      <c r="B120" s="983" t="s">
        <v>197</v>
      </c>
      <c r="C120" s="3167" t="s">
        <v>36</v>
      </c>
      <c r="D120" s="3167" t="s">
        <v>36</v>
      </c>
      <c r="E120" s="3167" t="s">
        <v>36</v>
      </c>
      <c r="F120" s="3167" t="s">
        <v>175</v>
      </c>
      <c r="G120" s="3218" t="s">
        <v>175</v>
      </c>
      <c r="H120" s="3250" t="s">
        <v>175</v>
      </c>
      <c r="I120" s="3218" t="s">
        <v>175</v>
      </c>
      <c r="J120" s="3218" t="s">
        <v>175</v>
      </c>
      <c r="K120" s="3167" t="s">
        <v>176</v>
      </c>
      <c r="L120" s="3218" t="s">
        <v>50</v>
      </c>
      <c r="M120" s="3218" t="s">
        <v>36</v>
      </c>
      <c r="N120" s="3167" t="s">
        <v>36</v>
      </c>
      <c r="O120" s="3167" t="s">
        <v>36</v>
      </c>
      <c r="P120" s="3167" t="s">
        <v>36</v>
      </c>
      <c r="Q120" s="3167" t="s">
        <v>36</v>
      </c>
      <c r="R120" s="3167" t="s">
        <v>36</v>
      </c>
      <c r="S120" s="921" t="s">
        <v>36</v>
      </c>
      <c r="T120" s="3214" t="s">
        <v>32</v>
      </c>
      <c r="U120" s="3218" t="s">
        <v>175</v>
      </c>
      <c r="V120" s="3250" t="s">
        <v>175</v>
      </c>
      <c r="W120" s="3218" t="s">
        <v>175</v>
      </c>
      <c r="X120" s="3218" t="s">
        <v>175</v>
      </c>
      <c r="Y120" s="3167" t="s">
        <v>176</v>
      </c>
      <c r="Z120" s="3218" t="s">
        <v>50</v>
      </c>
      <c r="AA120" s="3218" t="s">
        <v>36</v>
      </c>
      <c r="AB120" s="3167" t="s">
        <v>36</v>
      </c>
      <c r="AC120" s="3167" t="s">
        <v>36</v>
      </c>
      <c r="AD120" s="3167" t="s">
        <v>36</v>
      </c>
      <c r="AE120" s="3167" t="s">
        <v>36</v>
      </c>
      <c r="AF120" s="3167" t="s">
        <v>36</v>
      </c>
      <c r="AG120" s="3167" t="s">
        <v>36</v>
      </c>
      <c r="AH120" s="1"/>
      <c r="AJ120" s="521">
        <f t="shared" ref="AJ120" si="11">$AJ$12</f>
        <v>160.33000000000001</v>
      </c>
      <c r="AK120" s="521"/>
      <c r="AL120" s="521">
        <f t="shared" ref="AL120" si="12">IF(AJ120="","",SUM(AJ120:AK120))</f>
        <v>160.33000000000001</v>
      </c>
      <c r="AM120" s="555">
        <f t="shared" ref="AM120" si="13">IF(AJ120="","",AL120-AJ120)</f>
        <v>0</v>
      </c>
      <c r="AN120" s="555">
        <f>IF(AM120="","",AM120+'Februar 2024'!AN120)</f>
        <v>0</v>
      </c>
    </row>
    <row r="121" spans="1:40" ht="22.35" customHeight="1" thickBot="1" x14ac:dyDescent="0.25">
      <c r="B121" s="556" t="s">
        <v>0</v>
      </c>
      <c r="C121" s="483" t="s">
        <v>139</v>
      </c>
      <c r="D121" s="483" t="s">
        <v>128</v>
      </c>
      <c r="E121" s="483" t="s">
        <v>129</v>
      </c>
      <c r="F121" s="346" t="s">
        <v>0</v>
      </c>
      <c r="G121" s="346" t="s">
        <v>0</v>
      </c>
      <c r="H121" s="346" t="s">
        <v>0</v>
      </c>
      <c r="I121" s="346" t="s">
        <v>0</v>
      </c>
      <c r="J121" s="339" t="s">
        <v>139</v>
      </c>
      <c r="K121" s="346" t="s">
        <v>128</v>
      </c>
      <c r="L121" s="493" t="s">
        <v>129</v>
      </c>
      <c r="M121" s="493"/>
      <c r="N121" s="483" t="s">
        <v>0</v>
      </c>
      <c r="O121" s="483" t="s">
        <v>0</v>
      </c>
      <c r="P121" s="335" t="s">
        <v>0</v>
      </c>
      <c r="Q121" s="335" t="s">
        <v>139</v>
      </c>
      <c r="R121" s="335" t="s">
        <v>128</v>
      </c>
      <c r="S121" s="335" t="s">
        <v>129</v>
      </c>
      <c r="T121" s="346" t="s">
        <v>0</v>
      </c>
      <c r="U121" s="493" t="s">
        <v>0</v>
      </c>
      <c r="V121" s="493" t="s">
        <v>0</v>
      </c>
      <c r="W121" s="493" t="s">
        <v>0</v>
      </c>
      <c r="X121" s="339" t="s">
        <v>139</v>
      </c>
      <c r="Y121" s="346" t="s">
        <v>128</v>
      </c>
      <c r="Z121" s="346" t="s">
        <v>129</v>
      </c>
      <c r="AA121" s="493"/>
      <c r="AB121" s="335" t="s">
        <v>0</v>
      </c>
      <c r="AC121" s="335" t="s">
        <v>0</v>
      </c>
      <c r="AD121" s="483" t="s">
        <v>0</v>
      </c>
      <c r="AE121" s="483" t="s">
        <v>139</v>
      </c>
      <c r="AF121" s="483" t="s">
        <v>128</v>
      </c>
      <c r="AG121" s="483" t="s">
        <v>129</v>
      </c>
      <c r="AH121" s="1"/>
      <c r="AJ121" s="344"/>
      <c r="AK121" s="344"/>
      <c r="AL121" s="344"/>
      <c r="AM121" s="345"/>
      <c r="AN121" s="345"/>
    </row>
    <row r="122" spans="1:40" ht="22.35" customHeight="1" x14ac:dyDescent="0.2">
      <c r="B122" s="248"/>
      <c r="C122" s="249"/>
      <c r="D122" s="249"/>
      <c r="E122" s="250"/>
      <c r="F122" s="250"/>
      <c r="G122" s="250"/>
      <c r="H122" s="250"/>
      <c r="I122" s="250"/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  <c r="U122" s="250"/>
      <c r="V122" s="250"/>
      <c r="W122" s="250"/>
      <c r="X122" s="250"/>
      <c r="Y122" s="250"/>
      <c r="Z122" s="250"/>
      <c r="AA122" s="250"/>
      <c r="AB122" s="250"/>
      <c r="AC122" s="250"/>
      <c r="AD122" s="250"/>
      <c r="AE122" s="250"/>
      <c r="AF122" s="250"/>
      <c r="AG122" s="250"/>
      <c r="AH122" s="1"/>
      <c r="AJ122" s="124" t="s">
        <v>1183</v>
      </c>
      <c r="AK122" s="124"/>
      <c r="AL122" s="124"/>
      <c r="AM122" s="217"/>
      <c r="AN122" s="217"/>
    </row>
    <row r="123" spans="1:40" ht="22.35" customHeight="1" thickBot="1" x14ac:dyDescent="0.25">
      <c r="A123" s="3" t="s">
        <v>400</v>
      </c>
      <c r="AH123" s="1"/>
      <c r="AJ123" s="124"/>
      <c r="AK123" s="124"/>
      <c r="AL123" s="124"/>
      <c r="AM123" s="217"/>
      <c r="AN123" s="217"/>
    </row>
    <row r="124" spans="1:40" ht="22.35" customHeight="1" thickBot="1" x14ac:dyDescent="0.3">
      <c r="B124" s="219"/>
      <c r="C124" s="220"/>
      <c r="D124" s="220"/>
      <c r="E124" s="223" t="s">
        <v>185</v>
      </c>
      <c r="F124" s="220"/>
      <c r="G124" s="220"/>
      <c r="H124" s="220"/>
      <c r="I124" s="220"/>
      <c r="J124" s="220"/>
      <c r="K124" s="228" t="s">
        <v>17</v>
      </c>
      <c r="L124" s="224"/>
      <c r="M124" s="224"/>
      <c r="N124" s="224"/>
      <c r="O124" s="224"/>
      <c r="P124" s="224"/>
      <c r="Q124" s="224"/>
      <c r="R124" s="224"/>
      <c r="S124" s="224"/>
      <c r="T124" s="225"/>
      <c r="AH124" s="1"/>
      <c r="AJ124" s="124"/>
      <c r="AK124" s="124"/>
      <c r="AL124" s="124"/>
      <c r="AM124" s="217"/>
      <c r="AN124" s="217"/>
    </row>
    <row r="125" spans="1:40" ht="22.35" customHeight="1" thickBot="1" x14ac:dyDescent="0.3">
      <c r="B125" s="219" t="s">
        <v>186</v>
      </c>
      <c r="C125" s="220"/>
      <c r="D125" s="220"/>
      <c r="E125" s="221" t="s">
        <v>200</v>
      </c>
      <c r="F125" s="220"/>
      <c r="G125" s="220"/>
      <c r="H125" s="220"/>
      <c r="I125" s="220"/>
      <c r="J125" s="220"/>
      <c r="K125" s="220" t="s">
        <v>581</v>
      </c>
      <c r="L125" s="220"/>
      <c r="M125" s="220"/>
      <c r="N125" s="220"/>
      <c r="O125" s="220"/>
      <c r="P125" s="220"/>
      <c r="Q125" s="220"/>
      <c r="R125" s="252" t="s">
        <v>202</v>
      </c>
      <c r="S125" s="252"/>
      <c r="T125" s="252"/>
      <c r="AH125" s="1"/>
      <c r="AJ125" s="124"/>
      <c r="AK125" s="124"/>
      <c r="AL125" s="124"/>
      <c r="AM125" s="217"/>
      <c r="AN125" s="217"/>
    </row>
    <row r="126" spans="1:40" ht="22.35" customHeight="1" thickBot="1" x14ac:dyDescent="0.3">
      <c r="B126" s="219" t="s">
        <v>102</v>
      </c>
      <c r="C126" s="220"/>
      <c r="D126" s="220"/>
      <c r="E126" s="223" t="s">
        <v>203</v>
      </c>
      <c r="F126" s="220"/>
      <c r="G126" s="220"/>
      <c r="H126" s="220"/>
      <c r="I126" s="220"/>
      <c r="J126" s="220"/>
      <c r="K126" s="220" t="s">
        <v>204</v>
      </c>
      <c r="L126" s="220"/>
      <c r="M126" s="220"/>
      <c r="N126" s="220"/>
      <c r="O126" s="220"/>
      <c r="P126" s="220"/>
      <c r="Q126" s="220"/>
      <c r="R126" s="220"/>
      <c r="S126" s="220"/>
      <c r="T126" s="222"/>
      <c r="AH126" s="1"/>
      <c r="AJ126" s="124"/>
      <c r="AK126" s="124"/>
      <c r="AL126" s="124"/>
      <c r="AM126" s="217"/>
      <c r="AN126" s="217"/>
    </row>
    <row r="127" spans="1:40" ht="22.35" customHeight="1" thickBot="1" x14ac:dyDescent="0.3">
      <c r="B127" s="219" t="s">
        <v>192</v>
      </c>
      <c r="C127" s="220"/>
      <c r="D127" s="220"/>
      <c r="E127" s="223" t="s">
        <v>205</v>
      </c>
      <c r="F127" s="220"/>
      <c r="G127" s="220"/>
      <c r="H127" s="220"/>
      <c r="I127" s="220"/>
      <c r="J127" s="220"/>
      <c r="K127" s="220" t="s">
        <v>206</v>
      </c>
      <c r="L127" s="245"/>
      <c r="M127" s="245"/>
      <c r="N127" s="245"/>
      <c r="O127" s="245"/>
      <c r="P127" s="245"/>
      <c r="Q127" s="245"/>
      <c r="R127" s="245"/>
      <c r="S127" s="245"/>
      <c r="T127" s="246"/>
      <c r="U127" s="109"/>
      <c r="V127" s="109"/>
      <c r="AH127" s="1"/>
      <c r="AJ127" s="124"/>
      <c r="AK127" s="124"/>
      <c r="AL127" s="124"/>
      <c r="AM127" s="217"/>
      <c r="AN127" s="217"/>
    </row>
    <row r="128" spans="1:40" ht="22.35" customHeight="1" thickBot="1" x14ac:dyDescent="0.25">
      <c r="T128" s="109"/>
      <c r="U128" s="109"/>
      <c r="V128" s="109"/>
      <c r="AH128" s="1"/>
      <c r="AJ128" s="124"/>
      <c r="AK128" s="124"/>
      <c r="AL128" s="124"/>
      <c r="AM128" s="217"/>
      <c r="AN128" s="217"/>
    </row>
    <row r="129" spans="1:40" ht="22.35" customHeight="1" thickBot="1" x14ac:dyDescent="0.25">
      <c r="B129" s="3464" t="s">
        <v>29</v>
      </c>
      <c r="C129" s="3465">
        <v>1</v>
      </c>
      <c r="D129" s="2974">
        <v>2</v>
      </c>
      <c r="E129" s="2974">
        <v>3</v>
      </c>
      <c r="F129" s="2743">
        <v>4</v>
      </c>
      <c r="G129" s="2743">
        <v>5</v>
      </c>
      <c r="H129" s="2743">
        <v>6</v>
      </c>
      <c r="I129" s="2743">
        <v>7</v>
      </c>
      <c r="J129" s="2743">
        <v>8</v>
      </c>
      <c r="K129" s="2974">
        <v>9</v>
      </c>
      <c r="L129" s="2974">
        <v>10</v>
      </c>
      <c r="M129" s="2743">
        <v>11</v>
      </c>
      <c r="N129" s="2743">
        <v>12</v>
      </c>
      <c r="O129" s="2743">
        <v>13</v>
      </c>
      <c r="P129" s="2743">
        <v>14</v>
      </c>
      <c r="Q129" s="2743">
        <v>15</v>
      </c>
      <c r="R129" s="2974">
        <v>16</v>
      </c>
      <c r="S129" s="2974">
        <v>17</v>
      </c>
      <c r="T129" s="2743">
        <v>18</v>
      </c>
      <c r="U129" s="2743">
        <v>19</v>
      </c>
      <c r="V129" s="2743">
        <v>20</v>
      </c>
      <c r="W129" s="2743">
        <v>21</v>
      </c>
      <c r="X129" s="2743">
        <v>22</v>
      </c>
      <c r="Y129" s="2974">
        <v>23</v>
      </c>
      <c r="Z129" s="2974">
        <v>24</v>
      </c>
      <c r="AA129" s="2743">
        <v>25</v>
      </c>
      <c r="AB129" s="2743">
        <v>26</v>
      </c>
      <c r="AC129" s="2743">
        <v>27</v>
      </c>
      <c r="AD129" s="2974">
        <v>28</v>
      </c>
      <c r="AE129" s="2974">
        <v>29</v>
      </c>
      <c r="AF129" s="2974">
        <v>30</v>
      </c>
      <c r="AG129" s="3466">
        <v>31</v>
      </c>
      <c r="AH129" s="1"/>
      <c r="AJ129" s="3136" t="s">
        <v>30</v>
      </c>
      <c r="AK129" s="3136" t="s">
        <v>44</v>
      </c>
      <c r="AL129" s="3136" t="s">
        <v>45</v>
      </c>
      <c r="AM129" s="3136" t="s">
        <v>46</v>
      </c>
      <c r="AN129" s="3136" t="s">
        <v>47</v>
      </c>
    </row>
    <row r="130" spans="1:40" ht="22.35" customHeight="1" thickBot="1" x14ac:dyDescent="0.25">
      <c r="B130" s="3279" t="s">
        <v>169</v>
      </c>
      <c r="C130" s="2977" t="s">
        <v>140</v>
      </c>
      <c r="D130" s="3243" t="s">
        <v>159</v>
      </c>
      <c r="E130" s="3243" t="s">
        <v>120</v>
      </c>
      <c r="F130" s="3243" t="s">
        <v>36</v>
      </c>
      <c r="G130" s="3243" t="s">
        <v>36</v>
      </c>
      <c r="H130" s="3243" t="s">
        <v>36</v>
      </c>
      <c r="I130" s="3243" t="s">
        <v>36</v>
      </c>
      <c r="J130" s="3243" t="s">
        <v>36</v>
      </c>
      <c r="K130" s="3243" t="s">
        <v>36</v>
      </c>
      <c r="L130" s="3243" t="s">
        <v>36</v>
      </c>
      <c r="M130" s="2977" t="s">
        <v>140</v>
      </c>
      <c r="N130" s="2977" t="s">
        <v>140</v>
      </c>
      <c r="O130" s="2977" t="s">
        <v>140</v>
      </c>
      <c r="P130" s="2977" t="s">
        <v>140</v>
      </c>
      <c r="Q130" s="2977" t="s">
        <v>140</v>
      </c>
      <c r="R130" s="3243" t="s">
        <v>159</v>
      </c>
      <c r="S130" s="3243" t="s">
        <v>120</v>
      </c>
      <c r="T130" s="3214" t="s">
        <v>36</v>
      </c>
      <c r="U130" s="3243" t="s">
        <v>36</v>
      </c>
      <c r="V130" s="3243" t="s">
        <v>36</v>
      </c>
      <c r="W130" s="3243" t="s">
        <v>36</v>
      </c>
      <c r="X130" s="3243" t="s">
        <v>36</v>
      </c>
      <c r="Y130" s="3243" t="s">
        <v>36</v>
      </c>
      <c r="Z130" s="3243" t="s">
        <v>36</v>
      </c>
      <c r="AA130" s="2977" t="s">
        <v>140</v>
      </c>
      <c r="AB130" s="2977" t="s">
        <v>140</v>
      </c>
      <c r="AC130" s="4157" t="s">
        <v>140</v>
      </c>
      <c r="AD130" s="3243" t="s">
        <v>120</v>
      </c>
      <c r="AE130" s="3243" t="s">
        <v>140</v>
      </c>
      <c r="AF130" s="3243" t="s">
        <v>159</v>
      </c>
      <c r="AG130" s="3243" t="s">
        <v>120</v>
      </c>
      <c r="AH130" s="1"/>
      <c r="AJ130" s="2838">
        <f>$AJ$12</f>
        <v>160.33000000000001</v>
      </c>
      <c r="AK130" s="2838"/>
      <c r="AL130" s="2838">
        <f>IF(AJ130="","",SUM(AJ130:AK130))</f>
        <v>160.33000000000001</v>
      </c>
      <c r="AM130" s="2839">
        <f>IF(AJ130="","",AL130-AJ130)</f>
        <v>0</v>
      </c>
      <c r="AN130" s="2839">
        <f>IF(AM130="","",AM130+'Februar 2024'!AN130)</f>
        <v>0</v>
      </c>
    </row>
    <row r="131" spans="1:40" ht="22.35" customHeight="1" x14ac:dyDescent="0.2">
      <c r="B131" s="3283" t="s">
        <v>158</v>
      </c>
      <c r="C131" s="3167" t="s">
        <v>36</v>
      </c>
      <c r="D131" s="3167" t="s">
        <v>36</v>
      </c>
      <c r="E131" s="3089" t="s">
        <v>36</v>
      </c>
      <c r="F131" s="3218" t="s">
        <v>140</v>
      </c>
      <c r="G131" s="3218" t="s">
        <v>140</v>
      </c>
      <c r="H131" s="3218" t="s">
        <v>140</v>
      </c>
      <c r="I131" s="3218" t="s">
        <v>140</v>
      </c>
      <c r="J131" s="3218" t="s">
        <v>140</v>
      </c>
      <c r="K131" s="3167" t="s">
        <v>159</v>
      </c>
      <c r="L131" s="3167" t="s">
        <v>120</v>
      </c>
      <c r="M131" s="3167" t="s">
        <v>36</v>
      </c>
      <c r="N131" s="3167" t="s">
        <v>36</v>
      </c>
      <c r="O131" s="3167" t="s">
        <v>36</v>
      </c>
      <c r="P131" s="3167" t="s">
        <v>36</v>
      </c>
      <c r="Q131" s="3167" t="s">
        <v>36</v>
      </c>
      <c r="R131" s="3167" t="s">
        <v>36</v>
      </c>
      <c r="S131" s="3167" t="s">
        <v>36</v>
      </c>
      <c r="T131" s="3214" t="s">
        <v>32</v>
      </c>
      <c r="U131" s="3218" t="s">
        <v>140</v>
      </c>
      <c r="V131" s="3218" t="s">
        <v>140</v>
      </c>
      <c r="W131" s="3218" t="s">
        <v>140</v>
      </c>
      <c r="X131" s="3218" t="s">
        <v>140</v>
      </c>
      <c r="Y131" s="3167" t="s">
        <v>159</v>
      </c>
      <c r="Z131" s="3167" t="s">
        <v>120</v>
      </c>
      <c r="AA131" s="3167" t="s">
        <v>36</v>
      </c>
      <c r="AB131" s="3167" t="s">
        <v>36</v>
      </c>
      <c r="AC131" s="3167" t="s">
        <v>36</v>
      </c>
      <c r="AD131" s="3167" t="s">
        <v>36</v>
      </c>
      <c r="AE131" s="3167" t="s">
        <v>36</v>
      </c>
      <c r="AF131" s="3167" t="s">
        <v>36</v>
      </c>
      <c r="AG131" s="3167" t="s">
        <v>36</v>
      </c>
      <c r="AH131" s="1"/>
      <c r="AJ131" s="2838">
        <f>$AJ$12</f>
        <v>160.33000000000001</v>
      </c>
      <c r="AK131" s="2838"/>
      <c r="AL131" s="2838">
        <f>IF(AJ131="","",SUM(AJ131:AK131))</f>
        <v>160.33000000000001</v>
      </c>
      <c r="AM131" s="2839">
        <f>IF(AJ131="","",AL131-AJ131)</f>
        <v>0</v>
      </c>
      <c r="AN131" s="2839">
        <f>IF(AM131="","",AM131+'Februar 2024'!AN131)</f>
        <v>0</v>
      </c>
    </row>
    <row r="132" spans="1:40" ht="22.35" customHeight="1" thickBot="1" x14ac:dyDescent="0.25">
      <c r="B132" s="489" t="s">
        <v>0</v>
      </c>
      <c r="C132" s="483" t="s">
        <v>124</v>
      </c>
      <c r="D132" s="483" t="s">
        <v>122</v>
      </c>
      <c r="E132" s="483" t="s">
        <v>123</v>
      </c>
      <c r="F132" s="483" t="s">
        <v>36</v>
      </c>
      <c r="G132" s="483" t="s">
        <v>36</v>
      </c>
      <c r="H132" s="483" t="s">
        <v>36</v>
      </c>
      <c r="I132" s="483" t="s">
        <v>36</v>
      </c>
      <c r="J132" s="483" t="s">
        <v>124</v>
      </c>
      <c r="K132" s="483" t="s">
        <v>122</v>
      </c>
      <c r="L132" s="483" t="s">
        <v>123</v>
      </c>
      <c r="M132" s="483" t="s">
        <v>36</v>
      </c>
      <c r="N132" s="483" t="s">
        <v>36</v>
      </c>
      <c r="O132" s="483" t="s">
        <v>36</v>
      </c>
      <c r="P132" s="483" t="s">
        <v>36</v>
      </c>
      <c r="Q132" s="483" t="s">
        <v>124</v>
      </c>
      <c r="R132" s="483" t="s">
        <v>122</v>
      </c>
      <c r="S132" s="483" t="s">
        <v>123</v>
      </c>
      <c r="T132" s="483" t="s">
        <v>36</v>
      </c>
      <c r="U132" s="483" t="s">
        <v>36</v>
      </c>
      <c r="V132" s="483" t="s">
        <v>36</v>
      </c>
      <c r="W132" s="483" t="s">
        <v>36</v>
      </c>
      <c r="X132" s="483" t="s">
        <v>124</v>
      </c>
      <c r="Y132" s="483" t="s">
        <v>122</v>
      </c>
      <c r="Z132" s="483" t="s">
        <v>123</v>
      </c>
      <c r="AA132" s="483" t="s">
        <v>36</v>
      </c>
      <c r="AB132" s="483" t="s">
        <v>36</v>
      </c>
      <c r="AC132" s="483" t="s">
        <v>36</v>
      </c>
      <c r="AD132" s="483" t="s">
        <v>36</v>
      </c>
      <c r="AE132" s="483" t="s">
        <v>124</v>
      </c>
      <c r="AF132" s="483" t="s">
        <v>122</v>
      </c>
      <c r="AG132" s="483" t="s">
        <v>123</v>
      </c>
      <c r="AH132" s="1"/>
    </row>
    <row r="133" spans="1:40" ht="22.35" customHeight="1" x14ac:dyDescent="0.2">
      <c r="B133" s="251" t="s">
        <v>0</v>
      </c>
      <c r="C133" s="250" t="s">
        <v>0</v>
      </c>
      <c r="D133" s="250" t="s">
        <v>0</v>
      </c>
      <c r="E133" s="250" t="s">
        <v>0</v>
      </c>
      <c r="F133" s="250" t="s">
        <v>0</v>
      </c>
      <c r="G133" s="250" t="s">
        <v>0</v>
      </c>
      <c r="H133" s="250" t="s">
        <v>0</v>
      </c>
      <c r="I133" s="250" t="s">
        <v>0</v>
      </c>
      <c r="J133" s="250" t="s">
        <v>0</v>
      </c>
      <c r="K133" s="250" t="s">
        <v>0</v>
      </c>
      <c r="L133" s="250" t="s">
        <v>0</v>
      </c>
      <c r="M133" s="250" t="s">
        <v>0</v>
      </c>
      <c r="N133" s="250" t="s">
        <v>0</v>
      </c>
      <c r="O133" s="250" t="s">
        <v>0</v>
      </c>
      <c r="P133" s="250" t="s">
        <v>0</v>
      </c>
      <c r="Q133" s="250" t="s">
        <v>0</v>
      </c>
      <c r="R133" s="250" t="s">
        <v>0</v>
      </c>
      <c r="S133" s="250" t="s">
        <v>0</v>
      </c>
      <c r="T133" s="250" t="s">
        <v>0</v>
      </c>
      <c r="U133" s="250" t="s">
        <v>0</v>
      </c>
      <c r="V133" s="250" t="s">
        <v>0</v>
      </c>
      <c r="W133" s="250" t="s">
        <v>0</v>
      </c>
      <c r="X133" s="250" t="s">
        <v>0</v>
      </c>
      <c r="Y133" s="250" t="s">
        <v>0</v>
      </c>
      <c r="Z133" s="250" t="s">
        <v>0</v>
      </c>
      <c r="AA133" s="250" t="s">
        <v>0</v>
      </c>
      <c r="AB133" s="250" t="s">
        <v>0</v>
      </c>
      <c r="AC133" s="250" t="s">
        <v>0</v>
      </c>
      <c r="AD133" s="250" t="s">
        <v>0</v>
      </c>
      <c r="AE133" s="250" t="s">
        <v>0</v>
      </c>
      <c r="AF133" s="250" t="s">
        <v>0</v>
      </c>
      <c r="AG133" s="250" t="s">
        <v>0</v>
      </c>
      <c r="AH133" s="1"/>
      <c r="AJ133" s="124"/>
      <c r="AK133" s="124"/>
      <c r="AL133" s="124"/>
      <c r="AM133" s="217"/>
      <c r="AN133" s="217"/>
    </row>
    <row r="134" spans="1:40" ht="22.35" customHeight="1" thickBot="1" x14ac:dyDescent="0.25">
      <c r="A134" s="3" t="s">
        <v>598</v>
      </c>
      <c r="AH134" s="1"/>
      <c r="AJ134" s="124"/>
      <c r="AK134" s="124"/>
      <c r="AL134" s="124"/>
      <c r="AM134" s="217"/>
      <c r="AN134" s="217"/>
    </row>
    <row r="135" spans="1:40" ht="22.35" customHeight="1" thickBot="1" x14ac:dyDescent="0.3">
      <c r="B135" s="219"/>
      <c r="C135" s="220"/>
      <c r="D135" s="220"/>
      <c r="E135" s="223" t="s">
        <v>185</v>
      </c>
      <c r="F135" s="220"/>
      <c r="G135" s="220"/>
      <c r="H135" s="220"/>
      <c r="I135" s="220"/>
      <c r="J135" s="220"/>
      <c r="K135" s="228" t="s">
        <v>17</v>
      </c>
      <c r="L135" s="224"/>
      <c r="M135" s="224"/>
      <c r="N135" s="224"/>
      <c r="O135" s="224"/>
      <c r="P135" s="224"/>
      <c r="Q135" s="224"/>
      <c r="R135" s="224"/>
      <c r="S135" s="224"/>
      <c r="T135" s="225"/>
      <c r="AH135" s="1"/>
      <c r="AJ135" s="124"/>
      <c r="AK135" s="124"/>
      <c r="AL135" s="124"/>
      <c r="AM135" s="217"/>
      <c r="AN135" s="217"/>
    </row>
    <row r="136" spans="1:40" ht="22.35" customHeight="1" thickBot="1" x14ac:dyDescent="0.3">
      <c r="B136" s="219" t="s">
        <v>186</v>
      </c>
      <c r="C136" s="220"/>
      <c r="D136" s="220"/>
      <c r="E136" s="221" t="s">
        <v>475</v>
      </c>
      <c r="F136" s="220"/>
      <c r="G136" s="220"/>
      <c r="H136" s="220"/>
      <c r="I136" s="220"/>
      <c r="J136" s="220"/>
      <c r="K136" s="220" t="s">
        <v>582</v>
      </c>
      <c r="L136" s="220"/>
      <c r="M136" s="220"/>
      <c r="N136" s="220"/>
      <c r="O136" s="220"/>
      <c r="P136" s="220"/>
      <c r="Q136" s="220"/>
      <c r="R136" s="252" t="s">
        <v>477</v>
      </c>
      <c r="S136" s="252"/>
      <c r="T136" s="252"/>
      <c r="AH136" s="1"/>
      <c r="AJ136" s="124"/>
      <c r="AK136" s="124"/>
      <c r="AL136" s="124"/>
      <c r="AM136" s="217"/>
      <c r="AN136" s="217"/>
    </row>
    <row r="137" spans="1:40" ht="22.35" customHeight="1" thickBot="1" x14ac:dyDescent="0.3">
      <c r="B137" s="219" t="s">
        <v>102</v>
      </c>
      <c r="C137" s="220"/>
      <c r="D137" s="220"/>
      <c r="E137" s="223" t="s">
        <v>478</v>
      </c>
      <c r="F137" s="220"/>
      <c r="G137" s="220"/>
      <c r="H137" s="220"/>
      <c r="I137" s="220"/>
      <c r="J137" s="220"/>
      <c r="K137" s="220" t="s">
        <v>479</v>
      </c>
      <c r="L137" s="220"/>
      <c r="M137" s="220"/>
      <c r="N137" s="220"/>
      <c r="O137" s="220"/>
      <c r="P137" s="220"/>
      <c r="Q137" s="220"/>
      <c r="R137" s="220"/>
      <c r="S137" s="220"/>
      <c r="T137" s="222"/>
      <c r="AH137" s="1"/>
      <c r="AJ137" s="124"/>
      <c r="AK137" s="124"/>
      <c r="AL137" s="124"/>
      <c r="AM137" s="217"/>
      <c r="AN137" s="217"/>
    </row>
    <row r="138" spans="1:40" ht="22.35" customHeight="1" thickBot="1" x14ac:dyDescent="0.3">
      <c r="B138" s="219" t="s">
        <v>192</v>
      </c>
      <c r="C138" s="220"/>
      <c r="D138" s="220"/>
      <c r="E138" s="223" t="s">
        <v>480</v>
      </c>
      <c r="F138" s="220"/>
      <c r="G138" s="220"/>
      <c r="H138" s="220"/>
      <c r="I138" s="220"/>
      <c r="J138" s="220"/>
      <c r="K138" s="220" t="s">
        <v>481</v>
      </c>
      <c r="L138" s="245"/>
      <c r="M138" s="245"/>
      <c r="N138" s="245"/>
      <c r="O138" s="245"/>
      <c r="P138" s="245"/>
      <c r="Q138" s="245"/>
      <c r="R138" s="245"/>
      <c r="S138" s="245"/>
      <c r="T138" s="246"/>
      <c r="U138" s="109"/>
      <c r="V138" s="109"/>
      <c r="AH138" s="1"/>
      <c r="AJ138" s="124"/>
      <c r="AK138" s="124"/>
      <c r="AL138" s="124"/>
      <c r="AM138" s="217"/>
      <c r="AN138" s="217"/>
    </row>
    <row r="139" spans="1:40" ht="22.35" customHeight="1" thickBot="1" x14ac:dyDescent="0.25">
      <c r="T139" s="109"/>
      <c r="U139" s="109"/>
      <c r="V139" s="109"/>
      <c r="AH139" s="1"/>
      <c r="AJ139" s="124"/>
      <c r="AK139" s="124"/>
      <c r="AL139" s="124"/>
      <c r="AM139" s="217"/>
      <c r="AN139" s="217"/>
    </row>
    <row r="140" spans="1:40" ht="22.35" customHeight="1" thickBot="1" x14ac:dyDescent="0.25">
      <c r="B140" s="3284" t="s">
        <v>29</v>
      </c>
      <c r="C140" s="2877">
        <v>1</v>
      </c>
      <c r="D140" s="2876">
        <v>2</v>
      </c>
      <c r="E140" s="2876">
        <v>3</v>
      </c>
      <c r="F140" s="2877">
        <v>4</v>
      </c>
      <c r="G140" s="2877">
        <v>5</v>
      </c>
      <c r="H140" s="2877">
        <v>6</v>
      </c>
      <c r="I140" s="2877">
        <v>7</v>
      </c>
      <c r="J140" s="2877">
        <v>8</v>
      </c>
      <c r="K140" s="2876">
        <v>9</v>
      </c>
      <c r="L140" s="2876">
        <v>10</v>
      </c>
      <c r="M140" s="2877">
        <v>11</v>
      </c>
      <c r="N140" s="2877">
        <v>12</v>
      </c>
      <c r="O140" s="2877">
        <v>13</v>
      </c>
      <c r="P140" s="2877">
        <v>14</v>
      </c>
      <c r="Q140" s="2877">
        <v>15</v>
      </c>
      <c r="R140" s="2876">
        <v>16</v>
      </c>
      <c r="S140" s="2876">
        <v>17</v>
      </c>
      <c r="T140" s="2877">
        <v>18</v>
      </c>
      <c r="U140" s="2877">
        <v>19</v>
      </c>
      <c r="V140" s="2877">
        <v>20</v>
      </c>
      <c r="W140" s="2877">
        <v>21</v>
      </c>
      <c r="X140" s="2877">
        <v>22</v>
      </c>
      <c r="Y140" s="2876">
        <v>23</v>
      </c>
      <c r="Z140" s="2876">
        <v>24</v>
      </c>
      <c r="AA140" s="2877">
        <v>25</v>
      </c>
      <c r="AB140" s="2877">
        <v>26</v>
      </c>
      <c r="AC140" s="2877">
        <v>27</v>
      </c>
      <c r="AD140" s="2876">
        <v>28</v>
      </c>
      <c r="AE140" s="2876">
        <v>29</v>
      </c>
      <c r="AF140" s="2876">
        <v>30</v>
      </c>
      <c r="AG140" s="3403">
        <v>31</v>
      </c>
      <c r="AH140" s="1"/>
      <c r="AJ140" s="124"/>
      <c r="AK140" s="124"/>
      <c r="AL140" s="124"/>
      <c r="AM140" s="217"/>
      <c r="AN140" s="217"/>
    </row>
    <row r="141" spans="1:40" ht="22.35" customHeight="1" thickBot="1" x14ac:dyDescent="0.25">
      <c r="B141" s="3467" t="s">
        <v>196</v>
      </c>
      <c r="C141" s="3459" t="s">
        <v>482</v>
      </c>
      <c r="D141" s="3460" t="s">
        <v>483</v>
      </c>
      <c r="E141" s="3460" t="s">
        <v>484</v>
      </c>
      <c r="F141" s="3460" t="s">
        <v>36</v>
      </c>
      <c r="G141" s="3460" t="s">
        <v>36</v>
      </c>
      <c r="H141" s="3460" t="s">
        <v>36</v>
      </c>
      <c r="I141" s="3460" t="s">
        <v>36</v>
      </c>
      <c r="J141" s="3460" t="s">
        <v>36</v>
      </c>
      <c r="K141" s="3460" t="s">
        <v>36</v>
      </c>
      <c r="L141" s="3460" t="s">
        <v>36</v>
      </c>
      <c r="M141" s="3459" t="s">
        <v>482</v>
      </c>
      <c r="N141" s="3459" t="s">
        <v>482</v>
      </c>
      <c r="O141" s="3459" t="s">
        <v>482</v>
      </c>
      <c r="P141" s="3459" t="s">
        <v>482</v>
      </c>
      <c r="Q141" s="3459" t="s">
        <v>482</v>
      </c>
      <c r="R141" s="3460" t="s">
        <v>483</v>
      </c>
      <c r="S141" s="3460" t="s">
        <v>484</v>
      </c>
      <c r="T141" s="3214" t="s">
        <v>36</v>
      </c>
      <c r="U141" s="3460" t="s">
        <v>36</v>
      </c>
      <c r="V141" s="3460" t="s">
        <v>36</v>
      </c>
      <c r="W141" s="3460" t="s">
        <v>36</v>
      </c>
      <c r="X141" s="3460" t="s">
        <v>36</v>
      </c>
      <c r="Y141" s="3468" t="s">
        <v>36</v>
      </c>
      <c r="Z141" s="3468" t="s">
        <v>487</v>
      </c>
      <c r="AA141" s="3459" t="s">
        <v>482</v>
      </c>
      <c r="AB141" s="3459" t="s">
        <v>482</v>
      </c>
      <c r="AC141" s="4156" t="s">
        <v>482</v>
      </c>
      <c r="AD141" s="3460" t="s">
        <v>484</v>
      </c>
      <c r="AE141" s="3459" t="s">
        <v>482</v>
      </c>
      <c r="AF141" s="3460" t="s">
        <v>483</v>
      </c>
      <c r="AG141" s="3460" t="s">
        <v>484</v>
      </c>
      <c r="AH141" s="1"/>
      <c r="AJ141" s="124"/>
      <c r="AK141" s="124"/>
      <c r="AL141" s="124"/>
      <c r="AM141" s="217"/>
      <c r="AN141" s="217"/>
    </row>
    <row r="142" spans="1:40" ht="22.35" customHeight="1" x14ac:dyDescent="0.2">
      <c r="B142" s="3289" t="s">
        <v>0</v>
      </c>
      <c r="C142" s="3167" t="s">
        <v>36</v>
      </c>
      <c r="D142" s="3167" t="s">
        <v>36</v>
      </c>
      <c r="E142" s="3167" t="s">
        <v>36</v>
      </c>
      <c r="F142" s="3218" t="s">
        <v>482</v>
      </c>
      <c r="G142" s="3218" t="s">
        <v>482</v>
      </c>
      <c r="H142" s="3218" t="s">
        <v>482</v>
      </c>
      <c r="I142" s="3218" t="s">
        <v>482</v>
      </c>
      <c r="J142" s="3218" t="s">
        <v>482</v>
      </c>
      <c r="K142" s="3167" t="s">
        <v>483</v>
      </c>
      <c r="L142" s="3167" t="s">
        <v>484</v>
      </c>
      <c r="M142" s="3167" t="s">
        <v>36</v>
      </c>
      <c r="N142" s="3167" t="s">
        <v>36</v>
      </c>
      <c r="O142" s="3167" t="s">
        <v>36</v>
      </c>
      <c r="P142" s="3167" t="s">
        <v>36</v>
      </c>
      <c r="Q142" s="3167" t="s">
        <v>36</v>
      </c>
      <c r="R142" s="3167" t="s">
        <v>36</v>
      </c>
      <c r="S142" s="3167" t="s">
        <v>36</v>
      </c>
      <c r="T142" s="3214" t="s">
        <v>32</v>
      </c>
      <c r="U142" s="3218" t="s">
        <v>482</v>
      </c>
      <c r="V142" s="3218" t="s">
        <v>482</v>
      </c>
      <c r="W142" s="3218" t="s">
        <v>482</v>
      </c>
      <c r="X142" s="3218" t="s">
        <v>482</v>
      </c>
      <c r="Y142" s="3167" t="s">
        <v>483</v>
      </c>
      <c r="Z142" s="3167" t="s">
        <v>484</v>
      </c>
      <c r="AA142" s="3167" t="s">
        <v>36</v>
      </c>
      <c r="AB142" s="3167" t="s">
        <v>36</v>
      </c>
      <c r="AC142" s="3167" t="s">
        <v>36</v>
      </c>
      <c r="AD142" s="3167" t="s">
        <v>36</v>
      </c>
      <c r="AE142" s="3167" t="s">
        <v>36</v>
      </c>
      <c r="AF142" s="3167" t="s">
        <v>36</v>
      </c>
      <c r="AG142" s="3167" t="s">
        <v>36</v>
      </c>
      <c r="AH142" s="1"/>
      <c r="AJ142" s="124"/>
      <c r="AK142" s="124"/>
      <c r="AL142" s="124"/>
      <c r="AM142" s="217"/>
      <c r="AN142" s="217"/>
    </row>
    <row r="143" spans="1:40" ht="22.35" customHeight="1" thickBot="1" x14ac:dyDescent="0.25">
      <c r="B143" s="3290" t="s">
        <v>0</v>
      </c>
      <c r="C143" s="3358" t="s">
        <v>485</v>
      </c>
      <c r="D143" s="3358" t="s">
        <v>486</v>
      </c>
      <c r="E143" s="3358" t="s">
        <v>487</v>
      </c>
      <c r="F143" s="3358" t="s">
        <v>36</v>
      </c>
      <c r="G143" s="3358" t="s">
        <v>36</v>
      </c>
      <c r="H143" s="3358" t="s">
        <v>36</v>
      </c>
      <c r="I143" s="3358" t="s">
        <v>36</v>
      </c>
      <c r="J143" s="3358" t="s">
        <v>485</v>
      </c>
      <c r="K143" s="3358" t="s">
        <v>486</v>
      </c>
      <c r="L143" s="3358" t="s">
        <v>487</v>
      </c>
      <c r="M143" s="3358" t="s">
        <v>36</v>
      </c>
      <c r="N143" s="3358" t="s">
        <v>36</v>
      </c>
      <c r="O143" s="3358" t="s">
        <v>36</v>
      </c>
      <c r="P143" s="3358" t="s">
        <v>36</v>
      </c>
      <c r="Q143" s="3358" t="s">
        <v>485</v>
      </c>
      <c r="R143" s="3358" t="s">
        <v>486</v>
      </c>
      <c r="S143" s="3358" t="s">
        <v>487</v>
      </c>
      <c r="T143" s="3358" t="s">
        <v>36</v>
      </c>
      <c r="U143" s="3358" t="s">
        <v>36</v>
      </c>
      <c r="V143" s="3358" t="s">
        <v>36</v>
      </c>
      <c r="W143" s="3358" t="s">
        <v>36</v>
      </c>
      <c r="X143" s="3358" t="s">
        <v>485</v>
      </c>
      <c r="Y143" s="3358" t="s">
        <v>486</v>
      </c>
      <c r="Z143" s="3358" t="s">
        <v>487</v>
      </c>
      <c r="AA143" s="3358" t="s">
        <v>36</v>
      </c>
      <c r="AB143" s="3358" t="s">
        <v>36</v>
      </c>
      <c r="AC143" s="3358" t="s">
        <v>36</v>
      </c>
      <c r="AD143" s="3358" t="s">
        <v>36</v>
      </c>
      <c r="AE143" s="3358" t="s">
        <v>485</v>
      </c>
      <c r="AF143" s="3358" t="s">
        <v>486</v>
      </c>
      <c r="AG143" s="3358" t="s">
        <v>487</v>
      </c>
      <c r="AH143" s="1"/>
      <c r="AJ143" s="124"/>
      <c r="AK143" s="124"/>
      <c r="AL143" s="124"/>
      <c r="AM143" s="217"/>
      <c r="AN143" s="217"/>
    </row>
    <row r="144" spans="1:40" ht="22.35" customHeight="1" x14ac:dyDescent="0.2">
      <c r="B144" s="241"/>
      <c r="C144" s="129"/>
      <c r="D144" s="129"/>
      <c r="E144" s="129"/>
      <c r="F144" s="129"/>
      <c r="G144" s="129"/>
      <c r="H144" s="129"/>
      <c r="I144" s="129"/>
      <c r="J144" s="129"/>
      <c r="K144" s="129"/>
      <c r="L144" s="129"/>
      <c r="M144" s="129"/>
      <c r="N144" s="129"/>
      <c r="O144" s="129"/>
      <c r="P144" s="129"/>
      <c r="Q144" s="129"/>
      <c r="R144" s="129"/>
      <c r="S144" s="129"/>
      <c r="T144" s="129"/>
      <c r="U144" s="129"/>
      <c r="V144" s="129"/>
      <c r="W144" s="129"/>
      <c r="X144" s="129"/>
      <c r="Y144" s="129"/>
      <c r="Z144" s="129"/>
      <c r="AA144" s="129"/>
      <c r="AB144" s="129"/>
      <c r="AC144" s="129"/>
      <c r="AD144" s="129"/>
      <c r="AE144" s="129"/>
      <c r="AF144" s="129"/>
      <c r="AG144" s="129"/>
      <c r="AH144" s="1"/>
      <c r="AJ144" s="124"/>
      <c r="AK144" s="124"/>
      <c r="AL144" s="124"/>
      <c r="AM144" s="217"/>
      <c r="AN144" s="217"/>
    </row>
    <row r="145" spans="1:35" ht="22.35" customHeight="1" thickBot="1" x14ac:dyDescent="0.25">
      <c r="A145" s="108" t="s">
        <v>207</v>
      </c>
    </row>
    <row r="146" spans="1:35" ht="22.35" customHeight="1" thickBot="1" x14ac:dyDescent="0.25">
      <c r="B146" s="3469" t="s">
        <v>208</v>
      </c>
      <c r="C146" s="3470"/>
      <c r="D146" s="3178" t="s">
        <v>97</v>
      </c>
      <c r="E146" s="3178"/>
      <c r="F146" s="3471"/>
      <c r="G146" s="3470"/>
      <c r="H146" s="3178" t="s">
        <v>98</v>
      </c>
      <c r="I146" s="3178"/>
      <c r="J146" s="3471"/>
      <c r="K146" s="3470"/>
      <c r="L146" s="3178" t="s">
        <v>99</v>
      </c>
      <c r="M146" s="3178"/>
      <c r="N146" s="3471"/>
      <c r="O146" s="3470"/>
      <c r="P146" s="3178" t="s">
        <v>100</v>
      </c>
      <c r="Q146" s="3178"/>
      <c r="R146" s="3471"/>
      <c r="S146" s="3470"/>
      <c r="T146" s="3178" t="s">
        <v>101</v>
      </c>
      <c r="U146" s="3178"/>
      <c r="V146" s="3471"/>
      <c r="W146" s="3470"/>
      <c r="X146" s="3178" t="s">
        <v>102</v>
      </c>
      <c r="Y146" s="3178"/>
      <c r="Z146" s="3471"/>
      <c r="AA146" s="3470"/>
      <c r="AB146" s="3178" t="s">
        <v>103</v>
      </c>
      <c r="AC146" s="3178"/>
      <c r="AD146" s="3178"/>
      <c r="AE146" s="3178" t="s">
        <v>209</v>
      </c>
      <c r="AF146" s="3178"/>
      <c r="AG146" s="3178"/>
      <c r="AH146" s="3178"/>
      <c r="AI146" s="3472"/>
    </row>
    <row r="147" spans="1:35" ht="22.35" customHeight="1" x14ac:dyDescent="0.2">
      <c r="B147" s="3473" t="s">
        <v>210</v>
      </c>
      <c r="C147" s="3474" t="s">
        <v>211</v>
      </c>
      <c r="D147" s="3178"/>
      <c r="E147" s="3401"/>
      <c r="F147" s="3475"/>
      <c r="G147" s="3474" t="s">
        <v>211</v>
      </c>
      <c r="H147" s="3476"/>
      <c r="I147" s="3401"/>
      <c r="J147" s="3475"/>
      <c r="K147" s="3477" t="s">
        <v>211</v>
      </c>
      <c r="L147" s="3178"/>
      <c r="M147" s="3178"/>
      <c r="N147" s="3471"/>
      <c r="O147" s="3477" t="s">
        <v>212</v>
      </c>
      <c r="P147" s="3478"/>
      <c r="Q147" s="3401"/>
      <c r="R147" s="3475"/>
      <c r="S147" s="3474" t="s">
        <v>213</v>
      </c>
      <c r="T147" s="3401"/>
      <c r="U147" s="3401"/>
      <c r="V147" s="3401"/>
      <c r="W147" s="3479"/>
      <c r="X147" s="3480"/>
      <c r="Y147" s="3480"/>
      <c r="Z147" s="3481"/>
      <c r="AA147" s="3401"/>
      <c r="AB147" s="3401"/>
      <c r="AC147" s="3401"/>
      <c r="AD147" s="3401"/>
      <c r="AE147" s="3482">
        <v>37</v>
      </c>
      <c r="AF147" s="3178"/>
      <c r="AG147" s="3401"/>
      <c r="AH147" s="3401"/>
      <c r="AI147" s="3402"/>
    </row>
    <row r="148" spans="1:35" ht="22.35" customHeight="1" x14ac:dyDescent="0.2">
      <c r="B148" s="2995" t="s">
        <v>214</v>
      </c>
      <c r="C148" s="2996" t="s">
        <v>432</v>
      </c>
      <c r="D148" s="2775"/>
      <c r="E148" s="2775"/>
      <c r="F148" s="2856"/>
      <c r="G148" s="2996" t="s">
        <v>433</v>
      </c>
      <c r="H148" s="2863"/>
      <c r="I148" s="2775"/>
      <c r="J148" s="2856"/>
      <c r="K148" s="2996" t="s">
        <v>217</v>
      </c>
      <c r="L148" s="2863" t="s">
        <v>434</v>
      </c>
      <c r="M148" s="2775"/>
      <c r="N148" s="2856"/>
      <c r="O148" s="2996" t="s">
        <v>217</v>
      </c>
      <c r="P148" s="2863" t="s">
        <v>434</v>
      </c>
      <c r="Q148" s="2775"/>
      <c r="R148" s="2856"/>
      <c r="S148" s="2996" t="s">
        <v>435</v>
      </c>
      <c r="T148" s="2775"/>
      <c r="U148" s="2775"/>
      <c r="V148" s="2856"/>
      <c r="W148" s="2081" t="s">
        <v>117</v>
      </c>
      <c r="X148" s="2082" t="s">
        <v>220</v>
      </c>
      <c r="Y148" s="2165"/>
      <c r="Z148" s="2165"/>
      <c r="AA148" s="2997" t="s">
        <v>117</v>
      </c>
      <c r="AB148" s="2863" t="s">
        <v>220</v>
      </c>
      <c r="AC148" s="2997"/>
      <c r="AD148" s="2997"/>
      <c r="AE148" s="2997">
        <v>68</v>
      </c>
      <c r="AF148" s="2775"/>
      <c r="AG148" s="2775"/>
      <c r="AH148" s="2775"/>
      <c r="AI148" s="2998"/>
    </row>
    <row r="149" spans="1:35" ht="22.35" customHeight="1" x14ac:dyDescent="0.2">
      <c r="B149" s="2995" t="s">
        <v>221</v>
      </c>
      <c r="C149" s="2999" t="s">
        <v>222</v>
      </c>
      <c r="D149" s="2775"/>
      <c r="E149" s="2775"/>
      <c r="F149" s="2856"/>
      <c r="G149" s="2863" t="s">
        <v>222</v>
      </c>
      <c r="H149" s="2863"/>
      <c r="I149" s="2775"/>
      <c r="J149" s="2856"/>
      <c r="K149" s="2863" t="s">
        <v>222</v>
      </c>
      <c r="L149" s="2775"/>
      <c r="M149" s="2775"/>
      <c r="N149" s="2856"/>
      <c r="O149" s="2863" t="s">
        <v>222</v>
      </c>
      <c r="P149" s="2863"/>
      <c r="Q149" s="2775"/>
      <c r="R149" s="2856"/>
      <c r="S149" s="2863" t="s">
        <v>222</v>
      </c>
      <c r="T149" s="2775"/>
      <c r="U149" s="2775"/>
      <c r="V149" s="2856"/>
      <c r="W149" s="2997"/>
      <c r="X149" s="2775"/>
      <c r="Y149" s="2775"/>
      <c r="Z149" s="2856"/>
      <c r="AA149" s="2997"/>
      <c r="AB149" s="2775"/>
      <c r="AC149" s="2775"/>
      <c r="AD149" s="2775"/>
      <c r="AE149" s="2997">
        <v>0</v>
      </c>
      <c r="AF149" s="2775"/>
      <c r="AG149" s="2775"/>
      <c r="AH149" s="2775"/>
      <c r="AI149" s="2998"/>
    </row>
    <row r="150" spans="1:35" ht="22.35" customHeight="1" thickBot="1" x14ac:dyDescent="0.25">
      <c r="B150" s="3000" t="s">
        <v>223</v>
      </c>
      <c r="C150" s="3001" t="s">
        <v>211</v>
      </c>
      <c r="D150" s="200"/>
      <c r="E150" s="2866"/>
      <c r="F150" s="2868"/>
      <c r="G150" s="3001" t="s">
        <v>211</v>
      </c>
      <c r="H150" s="202"/>
      <c r="I150" s="2866"/>
      <c r="J150" s="2868"/>
      <c r="K150" s="3001" t="s">
        <v>211</v>
      </c>
      <c r="L150" s="200"/>
      <c r="M150" s="2866"/>
      <c r="N150" s="2868"/>
      <c r="O150" s="3001" t="s">
        <v>212</v>
      </c>
      <c r="P150" s="2870"/>
      <c r="Q150" s="2866"/>
      <c r="R150" s="2868"/>
      <c r="S150" s="3001" t="s">
        <v>213</v>
      </c>
      <c r="T150" s="2866"/>
      <c r="U150" s="2866"/>
      <c r="V150" s="2866"/>
      <c r="W150" s="3002"/>
      <c r="X150" s="2866"/>
      <c r="Y150" s="2866"/>
      <c r="Z150" s="3003"/>
      <c r="AA150" s="2866"/>
      <c r="AB150" s="2866"/>
      <c r="AC150" s="2866"/>
      <c r="AD150" s="2866"/>
      <c r="AE150" s="3004">
        <v>37</v>
      </c>
      <c r="AF150" s="2866"/>
      <c r="AG150" s="2866"/>
      <c r="AH150" s="2866"/>
      <c r="AI150" s="2873"/>
    </row>
    <row r="151" spans="1:35" ht="22.35" customHeight="1" x14ac:dyDescent="0.2">
      <c r="D151" s="2165"/>
    </row>
    <row r="152" spans="1:35" ht="22.35" customHeight="1" thickBot="1" x14ac:dyDescent="0.25">
      <c r="A152" s="130"/>
      <c r="B152" s="124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131"/>
      <c r="Z152" s="131"/>
      <c r="AA152" s="131"/>
      <c r="AB152" s="131"/>
      <c r="AC152" s="131"/>
      <c r="AD152" s="131"/>
      <c r="AE152" s="131"/>
      <c r="AF152" s="131"/>
      <c r="AG152" s="132"/>
      <c r="AH152" s="133"/>
      <c r="AI152" s="117"/>
    </row>
    <row r="153" spans="1:35" ht="22.35" customHeight="1" x14ac:dyDescent="0.2">
      <c r="A153" s="48"/>
      <c r="B153" s="3483" t="s">
        <v>228</v>
      </c>
      <c r="C153" s="3482"/>
      <c r="D153" s="3484" t="s">
        <v>97</v>
      </c>
      <c r="E153" s="3485"/>
      <c r="F153" s="3482"/>
      <c r="G153" s="3486" t="s">
        <v>98</v>
      </c>
      <c r="H153" s="3475"/>
      <c r="I153" s="3487"/>
      <c r="J153" s="3486" t="s">
        <v>99</v>
      </c>
      <c r="K153" s="3488"/>
      <c r="L153" s="3487"/>
      <c r="M153" s="3489" t="s">
        <v>100</v>
      </c>
      <c r="N153" s="3488"/>
      <c r="O153" s="3487"/>
      <c r="P153" s="3486" t="s">
        <v>101</v>
      </c>
      <c r="Q153" s="3490"/>
      <c r="R153" s="3487"/>
      <c r="S153" s="3486" t="s">
        <v>102</v>
      </c>
      <c r="T153" s="3491"/>
      <c r="U153" s="3487"/>
      <c r="V153" s="3486" t="s">
        <v>103</v>
      </c>
      <c r="W153" s="3490"/>
      <c r="X153" s="3492" t="s">
        <v>209</v>
      </c>
      <c r="Y153" s="3493"/>
      <c r="Z153" s="3493"/>
      <c r="AA153" s="3494"/>
      <c r="AB153" s="3477" t="s">
        <v>104</v>
      </c>
      <c r="AC153" s="3495"/>
      <c r="AD153" s="3495"/>
      <c r="AE153" s="3496"/>
      <c r="AF153" s="3496"/>
      <c r="AG153" s="3497"/>
      <c r="AH153" s="133"/>
      <c r="AI153" s="117"/>
    </row>
    <row r="154" spans="1:35" ht="22.35" customHeight="1" x14ac:dyDescent="0.2">
      <c r="A154" s="48"/>
      <c r="B154" s="3029" t="s">
        <v>229</v>
      </c>
      <c r="C154" s="3030" t="s">
        <v>230</v>
      </c>
      <c r="D154" s="2777"/>
      <c r="E154" s="2778"/>
      <c r="F154" s="3030" t="s">
        <v>230</v>
      </c>
      <c r="G154" s="2777"/>
      <c r="H154" s="2778"/>
      <c r="I154" s="3030" t="s">
        <v>230</v>
      </c>
      <c r="J154" s="2777"/>
      <c r="K154" s="2778"/>
      <c r="L154" s="3030" t="s">
        <v>230</v>
      </c>
      <c r="M154" s="2777"/>
      <c r="N154" s="2778"/>
      <c r="O154" s="3030" t="s">
        <v>231</v>
      </c>
      <c r="P154" s="2777"/>
      <c r="Q154" s="2778"/>
      <c r="R154" s="3030"/>
      <c r="S154" s="2777"/>
      <c r="T154" s="2778"/>
      <c r="U154" s="3030"/>
      <c r="V154" s="2777"/>
      <c r="W154" s="2778"/>
      <c r="X154" s="3030"/>
      <c r="Y154" s="3031"/>
      <c r="Z154" s="3031"/>
      <c r="AA154" s="3031"/>
      <c r="AB154" s="2774"/>
      <c r="AC154" s="3031"/>
      <c r="AD154" s="3031"/>
      <c r="AE154" s="3031"/>
      <c r="AF154" s="3031"/>
      <c r="AG154" s="3032"/>
      <c r="AH154" s="133"/>
      <c r="AI154" s="117"/>
    </row>
    <row r="155" spans="1:35" ht="22.35" customHeight="1" x14ac:dyDescent="0.2">
      <c r="A155" s="48"/>
      <c r="B155" s="4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133"/>
      <c r="AI155" s="117"/>
    </row>
    <row r="156" spans="1:35" ht="22.35" customHeight="1" thickBot="1" x14ac:dyDescent="0.25">
      <c r="A156" s="3033" t="s">
        <v>28</v>
      </c>
      <c r="B156" s="2875" t="s">
        <v>29</v>
      </c>
      <c r="C156" s="2877">
        <v>1</v>
      </c>
      <c r="D156" s="2876">
        <v>2</v>
      </c>
      <c r="E156" s="2876">
        <v>3</v>
      </c>
      <c r="F156" s="2877">
        <v>4</v>
      </c>
      <c r="G156" s="2877">
        <v>5</v>
      </c>
      <c r="H156" s="2877">
        <v>6</v>
      </c>
      <c r="I156" s="2877">
        <v>7</v>
      </c>
      <c r="J156" s="2877">
        <v>8</v>
      </c>
      <c r="K156" s="2876">
        <v>9</v>
      </c>
      <c r="L156" s="2876">
        <v>10</v>
      </c>
      <c r="M156" s="2877">
        <v>11</v>
      </c>
      <c r="N156" s="2877">
        <v>12</v>
      </c>
      <c r="O156" s="2877">
        <v>13</v>
      </c>
      <c r="P156" s="2877">
        <v>14</v>
      </c>
      <c r="Q156" s="2877">
        <v>15</v>
      </c>
      <c r="R156" s="2876">
        <v>16</v>
      </c>
      <c r="S156" s="2876">
        <v>17</v>
      </c>
      <c r="T156" s="2877">
        <v>18</v>
      </c>
      <c r="U156" s="2877">
        <v>19</v>
      </c>
      <c r="V156" s="2877">
        <v>20</v>
      </c>
      <c r="W156" s="2877">
        <v>21</v>
      </c>
      <c r="X156" s="2877">
        <v>22</v>
      </c>
      <c r="Y156" s="2876">
        <v>23</v>
      </c>
      <c r="Z156" s="2876">
        <v>24</v>
      </c>
      <c r="AA156" s="2877">
        <v>25</v>
      </c>
      <c r="AB156" s="2877">
        <v>26</v>
      </c>
      <c r="AC156" s="2877">
        <v>27</v>
      </c>
      <c r="AD156" s="2876">
        <v>28</v>
      </c>
      <c r="AE156" s="2876">
        <v>29</v>
      </c>
      <c r="AF156" s="2876">
        <v>30</v>
      </c>
      <c r="AG156" s="3403">
        <v>31</v>
      </c>
      <c r="AH156" s="133"/>
      <c r="AI156" s="117"/>
    </row>
    <row r="157" spans="1:35" ht="22.35" customHeight="1" x14ac:dyDescent="0.2">
      <c r="A157" s="3498">
        <v>8520</v>
      </c>
      <c r="B157" s="3499" t="s">
        <v>232</v>
      </c>
      <c r="C157" s="3500" t="s">
        <v>233</v>
      </c>
      <c r="D157" s="3376"/>
      <c r="E157" s="3376"/>
      <c r="F157" s="3376" t="s">
        <v>463</v>
      </c>
      <c r="G157" s="3376" t="s">
        <v>463</v>
      </c>
      <c r="H157" s="3376" t="s">
        <v>233</v>
      </c>
      <c r="I157" s="3376" t="s">
        <v>233</v>
      </c>
      <c r="J157" s="3376" t="s">
        <v>233</v>
      </c>
      <c r="K157" s="3376"/>
      <c r="L157" s="3376"/>
      <c r="M157" s="3376" t="s">
        <v>233</v>
      </c>
      <c r="N157" s="3376" t="s">
        <v>233</v>
      </c>
      <c r="O157" s="3376" t="s">
        <v>233</v>
      </c>
      <c r="P157" s="3376" t="s">
        <v>233</v>
      </c>
      <c r="Q157" s="3376" t="s">
        <v>233</v>
      </c>
      <c r="R157" s="3376"/>
      <c r="S157" s="3376"/>
      <c r="T157" s="3376" t="s">
        <v>233</v>
      </c>
      <c r="U157" s="3376" t="s">
        <v>233</v>
      </c>
      <c r="V157" s="3376" t="s">
        <v>233</v>
      </c>
      <c r="W157" s="3376" t="s">
        <v>233</v>
      </c>
      <c r="X157" s="3376" t="s">
        <v>233</v>
      </c>
      <c r="Y157" s="3376"/>
      <c r="Z157" s="3376"/>
      <c r="AA157" s="3501" t="s">
        <v>233</v>
      </c>
      <c r="AB157" s="3501" t="s">
        <v>233</v>
      </c>
      <c r="AC157" s="3501" t="s">
        <v>233</v>
      </c>
      <c r="AD157" s="3376"/>
      <c r="AE157" s="3376"/>
      <c r="AF157" s="3376"/>
      <c r="AG157" s="3376"/>
      <c r="AH157" s="133"/>
      <c r="AI157" s="117"/>
    </row>
    <row r="158" spans="1:35" ht="22.35" customHeight="1" x14ac:dyDescent="0.2">
      <c r="A158" s="137"/>
      <c r="B158" s="136"/>
      <c r="C158" s="129"/>
      <c r="D158" s="129"/>
      <c r="E158" s="129"/>
      <c r="F158" s="129"/>
      <c r="G158" s="129"/>
      <c r="H158" s="129"/>
      <c r="I158" s="129"/>
      <c r="J158" s="129"/>
      <c r="K158" s="129"/>
      <c r="L158" s="129"/>
      <c r="M158" s="129"/>
      <c r="N158" s="129"/>
      <c r="O158" s="129"/>
      <c r="P158" s="129"/>
      <c r="Q158" s="129"/>
      <c r="R158" s="129"/>
      <c r="S158" s="129"/>
      <c r="T158" s="129"/>
      <c r="U158" s="129"/>
      <c r="V158" s="129"/>
      <c r="W158" s="129"/>
      <c r="X158" s="129"/>
      <c r="Y158" s="129"/>
      <c r="Z158" s="129"/>
      <c r="AA158" s="129"/>
      <c r="AB158" s="129"/>
      <c r="AC158" s="129"/>
      <c r="AD158" s="129"/>
      <c r="AE158" s="129"/>
      <c r="AF158" s="129"/>
      <c r="AG158" s="129"/>
      <c r="AH158" s="133"/>
      <c r="AI158" s="117"/>
    </row>
    <row r="159" spans="1:35" ht="22.35" customHeight="1" x14ac:dyDescent="0.2">
      <c r="AH159" s="67"/>
      <c r="AI159" s="67"/>
    </row>
    <row r="160" spans="1:35" ht="22.35" customHeight="1" thickBot="1" x14ac:dyDescent="0.25">
      <c r="A160" s="108" t="s">
        <v>234</v>
      </c>
      <c r="B160" s="109"/>
      <c r="C160" s="109"/>
      <c r="D160" s="110"/>
      <c r="E160" s="110"/>
      <c r="F160" s="110"/>
      <c r="G160" s="65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09"/>
      <c r="AI160" s="109"/>
    </row>
    <row r="161" spans="1:35" ht="22.35" customHeight="1" x14ac:dyDescent="0.2">
      <c r="A161" s="108"/>
      <c r="B161" s="3483" t="s">
        <v>235</v>
      </c>
      <c r="C161" s="3502"/>
      <c r="D161" s="3503" t="s">
        <v>97</v>
      </c>
      <c r="E161" s="3504"/>
      <c r="F161" s="3505"/>
      <c r="G161" s="3502"/>
      <c r="H161" s="3503" t="s">
        <v>98</v>
      </c>
      <c r="I161" s="3504"/>
      <c r="J161" s="3505"/>
      <c r="K161" s="3502"/>
      <c r="L161" s="3503" t="s">
        <v>99</v>
      </c>
      <c r="M161" s="3504"/>
      <c r="N161" s="3505"/>
      <c r="O161" s="3502"/>
      <c r="P161" s="3503" t="s">
        <v>100</v>
      </c>
      <c r="Q161" s="3504"/>
      <c r="R161" s="3505"/>
      <c r="S161" s="3502"/>
      <c r="T161" s="3503" t="s">
        <v>101</v>
      </c>
      <c r="U161" s="3504"/>
      <c r="V161" s="3505"/>
      <c r="W161" s="3502"/>
      <c r="X161" s="3503" t="s">
        <v>102</v>
      </c>
      <c r="Y161" s="3504"/>
      <c r="Z161" s="3505"/>
      <c r="AA161" s="3502"/>
      <c r="AB161" s="3503" t="s">
        <v>103</v>
      </c>
      <c r="AC161" s="3504"/>
      <c r="AD161" s="3504"/>
      <c r="AE161" s="3506" t="s">
        <v>104</v>
      </c>
      <c r="AF161" s="3504"/>
      <c r="AG161" s="3504"/>
      <c r="AH161" s="3504"/>
      <c r="AI161" s="3507"/>
    </row>
    <row r="162" spans="1:35" ht="22.35" customHeight="1" x14ac:dyDescent="0.2">
      <c r="A162" s="108"/>
      <c r="B162" s="3043" t="s">
        <v>210</v>
      </c>
      <c r="C162" s="3044">
        <v>69</v>
      </c>
      <c r="D162" s="3045" t="s">
        <v>236</v>
      </c>
      <c r="E162" s="3045"/>
      <c r="F162" s="3046"/>
      <c r="G162" s="3044">
        <v>69</v>
      </c>
      <c r="H162" s="3045" t="s">
        <v>236</v>
      </c>
      <c r="I162" s="3045"/>
      <c r="J162" s="3046"/>
      <c r="K162" s="3044">
        <v>69</v>
      </c>
      <c r="L162" s="3045" t="s">
        <v>236</v>
      </c>
      <c r="M162" s="3045"/>
      <c r="N162" s="3046"/>
      <c r="O162" s="3044">
        <v>69</v>
      </c>
      <c r="P162" s="3045" t="s">
        <v>236</v>
      </c>
      <c r="Q162" s="3045"/>
      <c r="R162" s="3046"/>
      <c r="S162" s="3044">
        <v>69</v>
      </c>
      <c r="T162" s="3045" t="s">
        <v>236</v>
      </c>
      <c r="U162" s="3045"/>
      <c r="V162" s="3046"/>
      <c r="W162" s="3044"/>
      <c r="X162" s="3047"/>
      <c r="Y162" s="3047"/>
      <c r="Z162" s="3048"/>
      <c r="AA162" s="3044"/>
      <c r="AB162" s="3045"/>
      <c r="AC162" s="3045"/>
      <c r="AD162" s="2920"/>
      <c r="AE162" s="3049">
        <v>35</v>
      </c>
      <c r="AF162" s="3045"/>
      <c r="AG162" s="3045"/>
      <c r="AH162" s="2920"/>
      <c r="AI162" s="3050"/>
    </row>
    <row r="163" spans="1:35" ht="22.35" customHeight="1" x14ac:dyDescent="0.2">
      <c r="A163" s="108"/>
      <c r="B163" s="3043" t="s">
        <v>214</v>
      </c>
      <c r="C163" s="3044">
        <v>79</v>
      </c>
      <c r="D163" s="3045" t="s">
        <v>237</v>
      </c>
      <c r="E163" s="3045"/>
      <c r="F163" s="3046"/>
      <c r="G163" s="3044">
        <v>79</v>
      </c>
      <c r="H163" s="3045" t="s">
        <v>237</v>
      </c>
      <c r="I163" s="3045"/>
      <c r="J163" s="3046"/>
      <c r="K163" s="3044">
        <v>79</v>
      </c>
      <c r="L163" s="3045" t="s">
        <v>237</v>
      </c>
      <c r="M163" s="3045"/>
      <c r="N163" s="3046"/>
      <c r="O163" s="3044">
        <v>79</v>
      </c>
      <c r="P163" s="3045" t="s">
        <v>237</v>
      </c>
      <c r="Q163" s="3045"/>
      <c r="R163" s="3046"/>
      <c r="S163" s="3044">
        <v>79</v>
      </c>
      <c r="T163" s="3045" t="s">
        <v>237</v>
      </c>
      <c r="U163" s="3045"/>
      <c r="V163" s="3046"/>
      <c r="W163" s="3044"/>
      <c r="X163" s="3045"/>
      <c r="Y163" s="3045"/>
      <c r="Z163" s="3046"/>
      <c r="AA163" s="3045"/>
      <c r="AB163" s="3045"/>
      <c r="AC163" s="3045"/>
      <c r="AD163" s="2920"/>
      <c r="AE163" s="3049">
        <v>40</v>
      </c>
      <c r="AF163" s="3045"/>
      <c r="AG163" s="3045"/>
      <c r="AH163" s="2920"/>
      <c r="AI163" s="3050"/>
    </row>
    <row r="164" spans="1:35" ht="22.35" customHeight="1" x14ac:dyDescent="0.2">
      <c r="A164" s="108"/>
      <c r="B164" s="3043" t="s">
        <v>221</v>
      </c>
      <c r="C164" s="3044">
        <v>89</v>
      </c>
      <c r="D164" s="3045" t="s">
        <v>238</v>
      </c>
      <c r="E164" s="3045"/>
      <c r="F164" s="3046"/>
      <c r="G164" s="3044">
        <v>89</v>
      </c>
      <c r="H164" s="3045" t="s">
        <v>238</v>
      </c>
      <c r="I164" s="3045"/>
      <c r="J164" s="3046"/>
      <c r="K164" s="3044">
        <v>89</v>
      </c>
      <c r="L164" s="3045" t="s">
        <v>238</v>
      </c>
      <c r="M164" s="3045"/>
      <c r="N164" s="3046"/>
      <c r="O164" s="3044">
        <v>89</v>
      </c>
      <c r="P164" s="3045" t="s">
        <v>238</v>
      </c>
      <c r="Q164" s="3045"/>
      <c r="R164" s="3046"/>
      <c r="S164" s="3044">
        <v>89</v>
      </c>
      <c r="T164" s="3045" t="s">
        <v>239</v>
      </c>
      <c r="U164" s="3045"/>
      <c r="V164" s="3046"/>
      <c r="W164" s="3051"/>
      <c r="X164" s="3052" t="s">
        <v>269</v>
      </c>
      <c r="Y164" s="3052"/>
      <c r="Z164" s="3053"/>
      <c r="AA164" s="3051"/>
      <c r="AB164" s="3052"/>
      <c r="AC164" s="3052"/>
      <c r="AD164" s="2922"/>
      <c r="AE164" s="3049">
        <v>43</v>
      </c>
      <c r="AF164" s="3045"/>
      <c r="AG164" s="3045"/>
      <c r="AH164" s="2920"/>
      <c r="AI164" s="3050"/>
    </row>
    <row r="165" spans="1:35" ht="22.35" customHeight="1" x14ac:dyDescent="0.2">
      <c r="A165" s="108"/>
      <c r="B165" s="19" t="s">
        <v>223</v>
      </c>
      <c r="C165" s="3051">
        <v>99</v>
      </c>
      <c r="D165" s="3052" t="s">
        <v>241</v>
      </c>
      <c r="E165" s="3052"/>
      <c r="F165" s="3053"/>
      <c r="G165" s="3051">
        <v>99</v>
      </c>
      <c r="H165" s="3052" t="s">
        <v>241</v>
      </c>
      <c r="I165" s="3052"/>
      <c r="J165" s="3053"/>
      <c r="K165" s="3051">
        <v>99</v>
      </c>
      <c r="L165" s="3052" t="s">
        <v>241</v>
      </c>
      <c r="M165" s="3052"/>
      <c r="N165" s="3053"/>
      <c r="O165" s="3051">
        <v>99</v>
      </c>
      <c r="P165" s="3052" t="s">
        <v>241</v>
      </c>
      <c r="Q165" s="3052"/>
      <c r="R165" s="3053"/>
      <c r="S165" s="3051">
        <v>99</v>
      </c>
      <c r="T165" s="3052" t="s">
        <v>222</v>
      </c>
      <c r="U165" s="3052"/>
      <c r="V165" s="2922"/>
      <c r="W165" s="2921"/>
      <c r="X165" s="2922"/>
      <c r="Y165" s="3052"/>
      <c r="Z165" s="3053"/>
      <c r="AA165" s="2921"/>
      <c r="AB165" s="2922"/>
      <c r="AC165" s="3052"/>
      <c r="AD165" s="3053"/>
      <c r="AE165" s="3049">
        <v>30</v>
      </c>
      <c r="AF165" s="3052"/>
      <c r="AG165" s="3052"/>
      <c r="AH165" s="2922"/>
      <c r="AI165" s="3055"/>
    </row>
    <row r="166" spans="1:35" ht="22.35" customHeight="1" thickBot="1" x14ac:dyDescent="0.25">
      <c r="A166" s="108"/>
      <c r="B166" s="3056" t="s">
        <v>242</v>
      </c>
      <c r="C166" s="3057" t="s">
        <v>163</v>
      </c>
      <c r="D166" s="3058" t="s">
        <v>243</v>
      </c>
      <c r="E166" s="3059"/>
      <c r="F166" s="2868"/>
      <c r="G166" s="3057" t="s">
        <v>163</v>
      </c>
      <c r="H166" s="3058" t="s">
        <v>243</v>
      </c>
      <c r="I166" s="2866"/>
      <c r="J166" s="3059"/>
      <c r="K166" s="3057" t="s">
        <v>163</v>
      </c>
      <c r="L166" s="3058" t="s">
        <v>243</v>
      </c>
      <c r="M166" s="3059"/>
      <c r="N166" s="3060"/>
      <c r="O166" s="3057" t="s">
        <v>163</v>
      </c>
      <c r="P166" s="3058" t="s">
        <v>243</v>
      </c>
      <c r="Q166" s="3059"/>
      <c r="R166" s="3058"/>
      <c r="S166" s="3057" t="s">
        <v>163</v>
      </c>
      <c r="T166" s="2870" t="s">
        <v>244</v>
      </c>
      <c r="U166" s="3058"/>
      <c r="V166" s="3060"/>
      <c r="W166" s="3059"/>
      <c r="X166" s="3058"/>
      <c r="Y166" s="3058"/>
      <c r="Z166" s="3058"/>
      <c r="AA166" s="3061"/>
      <c r="AB166" s="3062"/>
      <c r="AC166" s="3058"/>
      <c r="AD166" s="3063"/>
      <c r="AE166" s="3049">
        <v>37</v>
      </c>
      <c r="AF166" s="3058"/>
      <c r="AG166" s="3058"/>
      <c r="AH166" s="3064"/>
      <c r="AI166" s="3065"/>
    </row>
    <row r="167" spans="1:35" ht="22.35" customHeight="1" x14ac:dyDescent="0.2">
      <c r="A167" s="68"/>
      <c r="B167" s="108"/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09"/>
      <c r="AI167" s="109"/>
    </row>
    <row r="168" spans="1:35" ht="22.35" customHeight="1" thickBot="1" x14ac:dyDescent="0.25">
      <c r="A168" s="3033"/>
      <c r="B168" s="2875" t="s">
        <v>29</v>
      </c>
      <c r="C168" s="2877">
        <v>1</v>
      </c>
      <c r="D168" s="2876">
        <v>2</v>
      </c>
      <c r="E168" s="2876">
        <v>3</v>
      </c>
      <c r="F168" s="2877">
        <v>4</v>
      </c>
      <c r="G168" s="2877">
        <v>5</v>
      </c>
      <c r="H168" s="2877">
        <v>6</v>
      </c>
      <c r="I168" s="2877">
        <v>7</v>
      </c>
      <c r="J168" s="2877">
        <v>8</v>
      </c>
      <c r="K168" s="2876">
        <v>9</v>
      </c>
      <c r="L168" s="2876">
        <v>10</v>
      </c>
      <c r="M168" s="2877">
        <v>11</v>
      </c>
      <c r="N168" s="2877">
        <v>12</v>
      </c>
      <c r="O168" s="2877">
        <v>13</v>
      </c>
      <c r="P168" s="2877">
        <v>14</v>
      </c>
      <c r="Q168" s="2877">
        <v>15</v>
      </c>
      <c r="R168" s="2876">
        <v>16</v>
      </c>
      <c r="S168" s="2876">
        <v>17</v>
      </c>
      <c r="T168" s="2877">
        <v>18</v>
      </c>
      <c r="U168" s="2877">
        <v>19</v>
      </c>
      <c r="V168" s="2877">
        <v>20</v>
      </c>
      <c r="W168" s="2877">
        <v>21</v>
      </c>
      <c r="X168" s="2877">
        <v>22</v>
      </c>
      <c r="Y168" s="2876">
        <v>23</v>
      </c>
      <c r="Z168" s="2876">
        <v>24</v>
      </c>
      <c r="AA168" s="2877">
        <v>25</v>
      </c>
      <c r="AB168" s="2877">
        <v>26</v>
      </c>
      <c r="AC168" s="2877">
        <v>27</v>
      </c>
      <c r="AD168" s="2876">
        <v>28</v>
      </c>
      <c r="AE168" s="2876">
        <v>29</v>
      </c>
      <c r="AF168" s="2876">
        <v>30</v>
      </c>
      <c r="AG168" s="3403">
        <v>31</v>
      </c>
      <c r="AH168" s="111"/>
      <c r="AI168" s="112"/>
    </row>
    <row r="169" spans="1:35" ht="22.35" customHeight="1" x14ac:dyDescent="0.2">
      <c r="A169" s="3508">
        <v>1</v>
      </c>
      <c r="B169" s="3509" t="s">
        <v>245</v>
      </c>
      <c r="C169" s="3405" t="s">
        <v>163</v>
      </c>
      <c r="D169" s="3405"/>
      <c r="E169" s="3376"/>
      <c r="F169" s="3411">
        <v>69</v>
      </c>
      <c r="G169" s="3411">
        <v>69</v>
      </c>
      <c r="H169" s="3411">
        <v>69</v>
      </c>
      <c r="I169" s="3411">
        <v>69</v>
      </c>
      <c r="J169" s="3411">
        <v>69</v>
      </c>
      <c r="K169" s="3411"/>
      <c r="L169" s="3411"/>
      <c r="M169" s="3501">
        <v>79</v>
      </c>
      <c r="N169" s="3421">
        <v>79</v>
      </c>
      <c r="O169" s="3421">
        <v>79</v>
      </c>
      <c r="P169" s="3421">
        <v>79</v>
      </c>
      <c r="Q169" s="3421">
        <v>79</v>
      </c>
      <c r="R169" s="3405"/>
      <c r="S169" s="3376"/>
      <c r="T169" s="3376">
        <v>89</v>
      </c>
      <c r="U169" s="3405">
        <v>89</v>
      </c>
      <c r="V169" s="3405">
        <v>89</v>
      </c>
      <c r="W169" s="3405">
        <v>89</v>
      </c>
      <c r="X169" s="3405">
        <v>89</v>
      </c>
      <c r="Y169" s="3510">
        <v>89</v>
      </c>
      <c r="Z169" s="3405"/>
      <c r="AA169" s="3406">
        <v>99</v>
      </c>
      <c r="AB169" s="3511">
        <v>99</v>
      </c>
      <c r="AC169" s="3511">
        <v>99</v>
      </c>
      <c r="AD169" s="3405">
        <v>99</v>
      </c>
      <c r="AE169" s="3405" t="s">
        <v>36</v>
      </c>
      <c r="AF169" s="3406"/>
      <c r="AG169" s="3408"/>
      <c r="AH169" s="125"/>
      <c r="AI169" s="67"/>
    </row>
    <row r="170" spans="1:35" ht="22.35" customHeight="1" x14ac:dyDescent="0.2">
      <c r="A170" s="3008">
        <v>2</v>
      </c>
      <c r="B170" s="3068" t="s">
        <v>247</v>
      </c>
      <c r="C170" s="2813">
        <v>69</v>
      </c>
      <c r="D170" s="2813"/>
      <c r="E170" s="2813"/>
      <c r="F170" s="2813">
        <v>79</v>
      </c>
      <c r="G170" s="2813">
        <v>79</v>
      </c>
      <c r="H170" s="2892">
        <v>79</v>
      </c>
      <c r="I170" s="2892">
        <v>79</v>
      </c>
      <c r="J170" s="2892">
        <v>79</v>
      </c>
      <c r="K170" s="2892"/>
      <c r="L170" s="2811"/>
      <c r="M170" s="2811">
        <v>89</v>
      </c>
      <c r="N170" s="2892">
        <v>89</v>
      </c>
      <c r="O170" s="2892">
        <v>89</v>
      </c>
      <c r="P170" s="2892">
        <v>89</v>
      </c>
      <c r="Q170" s="2892">
        <v>89</v>
      </c>
      <c r="R170" s="2808">
        <v>89</v>
      </c>
      <c r="S170" s="2892"/>
      <c r="T170" s="2811">
        <v>99</v>
      </c>
      <c r="U170" s="2892">
        <v>99</v>
      </c>
      <c r="V170" s="2892">
        <v>99</v>
      </c>
      <c r="W170" s="2892">
        <v>99</v>
      </c>
      <c r="X170" s="2892" t="s">
        <v>36</v>
      </c>
      <c r="Y170" s="2892"/>
      <c r="Z170" s="2892"/>
      <c r="AA170" s="3409" t="s">
        <v>163</v>
      </c>
      <c r="AB170" s="2808" t="s">
        <v>163</v>
      </c>
      <c r="AC170" s="2816" t="s">
        <v>163</v>
      </c>
      <c r="AD170" s="2816" t="s">
        <v>163</v>
      </c>
      <c r="AE170" s="2816" t="s">
        <v>163</v>
      </c>
      <c r="AF170" s="2816"/>
      <c r="AG170" s="3069"/>
      <c r="AH170" s="126"/>
      <c r="AI170" s="107"/>
    </row>
    <row r="171" spans="1:35" ht="22.35" customHeight="1" x14ac:dyDescent="0.2">
      <c r="A171" s="3008">
        <v>3</v>
      </c>
      <c r="B171" s="3068" t="s">
        <v>248</v>
      </c>
      <c r="C171" s="3071">
        <v>79</v>
      </c>
      <c r="D171" s="3071"/>
      <c r="E171" s="3071"/>
      <c r="F171" s="3071">
        <v>89</v>
      </c>
      <c r="G171" s="3230">
        <v>89</v>
      </c>
      <c r="H171" s="2808">
        <v>89</v>
      </c>
      <c r="I171" s="2808">
        <v>89</v>
      </c>
      <c r="J171" s="3071">
        <v>89</v>
      </c>
      <c r="K171" s="3071">
        <v>89</v>
      </c>
      <c r="L171" s="3071"/>
      <c r="M171" s="3071">
        <v>99</v>
      </c>
      <c r="N171" s="3071">
        <v>99</v>
      </c>
      <c r="O171" s="2816">
        <v>99</v>
      </c>
      <c r="P171" s="2816">
        <v>99</v>
      </c>
      <c r="Q171" s="2816" t="s">
        <v>36</v>
      </c>
      <c r="R171" s="2816"/>
      <c r="S171" s="2816"/>
      <c r="T171" s="2816" t="s">
        <v>163</v>
      </c>
      <c r="U171" s="2816" t="s">
        <v>163</v>
      </c>
      <c r="V171" s="3071" t="s">
        <v>163</v>
      </c>
      <c r="W171" s="2811" t="s">
        <v>250</v>
      </c>
      <c r="X171" s="3071" t="s">
        <v>163</v>
      </c>
      <c r="Y171" s="3071"/>
      <c r="Z171" s="3071"/>
      <c r="AA171" s="3071">
        <v>69</v>
      </c>
      <c r="AB171" s="3071">
        <v>69</v>
      </c>
      <c r="AC171" s="3512">
        <v>69</v>
      </c>
      <c r="AD171" s="3071">
        <v>69</v>
      </c>
      <c r="AE171" s="3071">
        <v>69</v>
      </c>
      <c r="AF171" s="3071"/>
      <c r="AG171" s="3349"/>
      <c r="AH171" s="125"/>
      <c r="AI171" s="67"/>
    </row>
    <row r="172" spans="1:35" ht="22.35" customHeight="1" x14ac:dyDescent="0.2">
      <c r="A172" s="3008">
        <v>4</v>
      </c>
      <c r="B172" s="3068" t="s">
        <v>512</v>
      </c>
      <c r="C172" s="2811">
        <v>89</v>
      </c>
      <c r="D172" s="2811">
        <v>89</v>
      </c>
      <c r="E172" s="2811"/>
      <c r="F172" s="2811">
        <v>99</v>
      </c>
      <c r="G172" s="2811">
        <v>99</v>
      </c>
      <c r="H172" s="2811">
        <v>99</v>
      </c>
      <c r="I172" s="2811">
        <v>99</v>
      </c>
      <c r="J172" s="2811" t="s">
        <v>36</v>
      </c>
      <c r="K172" s="2811"/>
      <c r="L172" s="2811"/>
      <c r="M172" s="2811" t="s">
        <v>163</v>
      </c>
      <c r="N172" s="2811" t="s">
        <v>163</v>
      </c>
      <c r="O172" s="2811" t="s">
        <v>163</v>
      </c>
      <c r="P172" s="2811" t="s">
        <v>250</v>
      </c>
      <c r="Q172" s="2961" t="s">
        <v>250</v>
      </c>
      <c r="R172" s="2961"/>
      <c r="S172" s="2811"/>
      <c r="T172" s="2811">
        <v>69</v>
      </c>
      <c r="U172" s="2811">
        <v>69</v>
      </c>
      <c r="V172" s="2811">
        <v>69</v>
      </c>
      <c r="W172" s="2811">
        <v>69</v>
      </c>
      <c r="X172" s="2906">
        <v>69</v>
      </c>
      <c r="Y172" s="2906"/>
      <c r="Z172" s="2906"/>
      <c r="AA172" s="2906">
        <v>79</v>
      </c>
      <c r="AB172" s="2906">
        <v>79</v>
      </c>
      <c r="AC172" s="2906">
        <v>79</v>
      </c>
      <c r="AD172" s="2811">
        <v>79</v>
      </c>
      <c r="AE172" s="2811">
        <v>79</v>
      </c>
      <c r="AF172" s="2961"/>
      <c r="AG172" s="3069"/>
      <c r="AH172" s="125"/>
      <c r="AI172" s="67"/>
    </row>
    <row r="173" spans="1:35" ht="22.35" customHeight="1" thickBot="1" x14ac:dyDescent="0.25">
      <c r="A173" s="3011">
        <v>5</v>
      </c>
      <c r="B173" s="2896" t="s">
        <v>251</v>
      </c>
      <c r="C173" s="2966" t="s">
        <v>36</v>
      </c>
      <c r="D173" s="2966"/>
      <c r="E173" s="2843" t="s">
        <v>32</v>
      </c>
      <c r="F173" s="2877" t="s">
        <v>163</v>
      </c>
      <c r="G173" s="2877" t="s">
        <v>163</v>
      </c>
      <c r="H173" s="2887" t="s">
        <v>163</v>
      </c>
      <c r="I173" s="2887" t="s">
        <v>163</v>
      </c>
      <c r="J173" s="2887" t="s">
        <v>163</v>
      </c>
      <c r="K173" s="2887"/>
      <c r="L173" s="2877"/>
      <c r="M173" s="2877">
        <v>69</v>
      </c>
      <c r="N173" s="2966">
        <v>69</v>
      </c>
      <c r="O173" s="2966">
        <v>69</v>
      </c>
      <c r="P173" s="2966">
        <v>69</v>
      </c>
      <c r="Q173" s="3350">
        <v>69</v>
      </c>
      <c r="R173" s="3513" t="s">
        <v>75</v>
      </c>
      <c r="S173" s="2877"/>
      <c r="T173" s="3352">
        <v>79</v>
      </c>
      <c r="U173" s="2966">
        <v>79</v>
      </c>
      <c r="V173" s="2966">
        <v>79</v>
      </c>
      <c r="W173" s="2966">
        <v>79</v>
      </c>
      <c r="X173" s="2966">
        <v>79</v>
      </c>
      <c r="Y173" s="2966"/>
      <c r="Z173" s="2966"/>
      <c r="AA173" s="2897">
        <v>89</v>
      </c>
      <c r="AB173" s="2966">
        <v>89</v>
      </c>
      <c r="AC173" s="2877">
        <v>89</v>
      </c>
      <c r="AD173" s="2877">
        <v>89</v>
      </c>
      <c r="AE173" s="2877">
        <v>89</v>
      </c>
      <c r="AF173" s="2877">
        <v>89</v>
      </c>
      <c r="AG173" s="3075"/>
      <c r="AH173" s="125"/>
      <c r="AI173" s="67"/>
    </row>
    <row r="174" spans="1:35" ht="22.35" customHeight="1" x14ac:dyDescent="0.2">
      <c r="A174" s="130"/>
      <c r="B174" s="142"/>
      <c r="C174" s="143"/>
      <c r="D174" s="143"/>
      <c r="E174" s="143"/>
      <c r="F174" s="129"/>
      <c r="G174" s="141"/>
      <c r="H174" s="141"/>
      <c r="I174" s="141"/>
      <c r="J174" s="141"/>
      <c r="K174" s="141"/>
      <c r="L174" s="129"/>
      <c r="M174" s="129"/>
      <c r="N174" s="143"/>
      <c r="O174" s="143"/>
      <c r="P174" s="143"/>
      <c r="Q174" s="143"/>
      <c r="R174" s="143"/>
      <c r="S174" s="129"/>
      <c r="U174" s="143"/>
      <c r="V174" s="143"/>
      <c r="W174" s="143"/>
      <c r="X174" s="143"/>
      <c r="Y174" s="143"/>
      <c r="Z174" s="145"/>
      <c r="AA174" s="145"/>
      <c r="AB174" s="143"/>
      <c r="AC174" s="143"/>
      <c r="AD174" s="143" t="s">
        <v>0</v>
      </c>
      <c r="AE174" s="143"/>
      <c r="AF174" s="143"/>
      <c r="AG174" s="145"/>
      <c r="AH174" s="125"/>
      <c r="AI174" s="67"/>
    </row>
    <row r="175" spans="1:35" ht="22.35" customHeight="1" x14ac:dyDescent="0.2">
      <c r="A175" s="69"/>
      <c r="B175" s="70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144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7"/>
      <c r="AI175" s="67"/>
    </row>
    <row r="176" spans="1:35" ht="22.35" customHeight="1" thickBot="1" x14ac:dyDescent="0.25">
      <c r="A176" s="108" t="s">
        <v>252</v>
      </c>
      <c r="B176" s="109"/>
      <c r="C176" s="109"/>
      <c r="D176" s="110"/>
      <c r="E176" s="110"/>
      <c r="F176" s="110"/>
      <c r="G176" s="65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09"/>
      <c r="AI176" s="109"/>
    </row>
    <row r="177" spans="1:35" ht="22.35" customHeight="1" x14ac:dyDescent="0.2">
      <c r="A177" s="108"/>
      <c r="B177" s="3483" t="s">
        <v>235</v>
      </c>
      <c r="C177" s="3502"/>
      <c r="D177" s="3503" t="s">
        <v>97</v>
      </c>
      <c r="E177" s="3504"/>
      <c r="F177" s="3505"/>
      <c r="G177" s="3502"/>
      <c r="H177" s="3503" t="s">
        <v>98</v>
      </c>
      <c r="I177" s="3504"/>
      <c r="J177" s="3505"/>
      <c r="K177" s="3502"/>
      <c r="L177" s="3503" t="s">
        <v>99</v>
      </c>
      <c r="M177" s="3504"/>
      <c r="N177" s="3505"/>
      <c r="O177" s="3502"/>
      <c r="P177" s="3503" t="s">
        <v>100</v>
      </c>
      <c r="Q177" s="3504"/>
      <c r="R177" s="3505"/>
      <c r="S177" s="3502"/>
      <c r="T177" s="3503" t="s">
        <v>101</v>
      </c>
      <c r="U177" s="3504"/>
      <c r="V177" s="3505"/>
      <c r="W177" s="3502"/>
      <c r="X177" s="3503" t="s">
        <v>102</v>
      </c>
      <c r="Y177" s="3504"/>
      <c r="Z177" s="3505"/>
      <c r="AA177" s="3502"/>
      <c r="AB177" s="3503" t="s">
        <v>103</v>
      </c>
      <c r="AC177" s="3504"/>
      <c r="AD177" s="3504"/>
      <c r="AE177" s="3506" t="s">
        <v>104</v>
      </c>
      <c r="AF177" s="3504"/>
      <c r="AG177" s="3504"/>
      <c r="AH177" s="3504"/>
      <c r="AI177" s="3507"/>
    </row>
    <row r="178" spans="1:35" ht="22.35" customHeight="1" x14ac:dyDescent="0.2">
      <c r="A178" s="108"/>
      <c r="B178" s="3043" t="s">
        <v>547</v>
      </c>
      <c r="C178" s="2919" t="s">
        <v>254</v>
      </c>
      <c r="D178" s="3045"/>
      <c r="E178" s="3045"/>
      <c r="F178" s="3046"/>
      <c r="G178" s="2919" t="s">
        <v>254</v>
      </c>
      <c r="H178" s="3045"/>
      <c r="I178" s="3045"/>
      <c r="J178" s="3046"/>
      <c r="K178" s="2919" t="s">
        <v>254</v>
      </c>
      <c r="L178" s="3045"/>
      <c r="M178" s="3045"/>
      <c r="N178" s="3046"/>
      <c r="O178" s="2919" t="s">
        <v>585</v>
      </c>
      <c r="P178" s="3045"/>
      <c r="Q178" s="3045"/>
      <c r="R178" s="3046"/>
      <c r="S178" s="2919" t="s">
        <v>586</v>
      </c>
      <c r="T178" s="3045"/>
      <c r="U178" s="3045"/>
      <c r="V178" s="3046"/>
      <c r="W178" s="2919" t="s">
        <v>587</v>
      </c>
      <c r="X178" s="3047"/>
      <c r="Y178" s="3047"/>
      <c r="Z178" s="3048"/>
      <c r="AA178" s="2919" t="s">
        <v>587</v>
      </c>
      <c r="AB178" s="3045"/>
      <c r="AC178" s="3045"/>
      <c r="AD178" s="2920"/>
      <c r="AE178" s="3049">
        <v>68</v>
      </c>
      <c r="AF178" s="2111"/>
      <c r="AG178" s="2111"/>
      <c r="AH178" s="2111"/>
      <c r="AI178" s="2112"/>
    </row>
    <row r="179" spans="1:35" ht="22.35" customHeight="1" x14ac:dyDescent="0.2">
      <c r="A179" s="108"/>
      <c r="B179" s="3043"/>
      <c r="C179" s="2919" t="s">
        <v>222</v>
      </c>
      <c r="D179" s="3045"/>
      <c r="E179" s="3045"/>
      <c r="F179" s="3046"/>
      <c r="G179" s="2919" t="s">
        <v>222</v>
      </c>
      <c r="H179" s="3045"/>
      <c r="I179" s="3045"/>
      <c r="J179" s="3046"/>
      <c r="K179" s="2919" t="s">
        <v>222</v>
      </c>
      <c r="L179" s="3045"/>
      <c r="M179" s="3045"/>
      <c r="N179" s="3046"/>
      <c r="O179" s="2919" t="s">
        <v>222</v>
      </c>
      <c r="P179" s="3045"/>
      <c r="Q179" s="3045"/>
      <c r="R179" s="3046"/>
      <c r="S179" s="2919" t="s">
        <v>222</v>
      </c>
      <c r="T179" s="3045"/>
      <c r="U179" s="3045"/>
      <c r="V179" s="3046"/>
      <c r="W179" s="2919" t="s">
        <v>222</v>
      </c>
      <c r="X179" s="3045"/>
      <c r="Y179" s="3045"/>
      <c r="Z179" s="3046"/>
      <c r="AA179" s="3045" t="s">
        <v>222</v>
      </c>
      <c r="AB179" s="3045"/>
      <c r="AC179" s="3045"/>
      <c r="AD179" s="2920"/>
      <c r="AE179" s="3049">
        <v>0</v>
      </c>
      <c r="AF179" s="2111"/>
      <c r="AG179" s="2111"/>
      <c r="AH179" s="2111"/>
      <c r="AI179" s="2112"/>
    </row>
    <row r="180" spans="1:35" ht="22.35" customHeight="1" x14ac:dyDescent="0.2">
      <c r="A180" s="108"/>
      <c r="B180" s="3043" t="s">
        <v>548</v>
      </c>
      <c r="C180" s="2919" t="s">
        <v>585</v>
      </c>
      <c r="D180" s="3045"/>
      <c r="E180" s="3045"/>
      <c r="F180" s="3046"/>
      <c r="G180" s="2919" t="s">
        <v>585</v>
      </c>
      <c r="H180" s="3045"/>
      <c r="I180" s="3045"/>
      <c r="J180" s="3046"/>
      <c r="K180" s="2919" t="s">
        <v>585</v>
      </c>
      <c r="L180" s="3045"/>
      <c r="M180" s="3045"/>
      <c r="N180" s="3046"/>
      <c r="O180" s="2919" t="s">
        <v>254</v>
      </c>
      <c r="P180" s="3045"/>
      <c r="Q180" s="3045"/>
      <c r="R180" s="3046"/>
      <c r="S180" s="2919" t="s">
        <v>254</v>
      </c>
      <c r="T180" s="3045"/>
      <c r="U180" s="3045"/>
      <c r="V180" s="3046"/>
      <c r="W180" s="2919" t="s">
        <v>586</v>
      </c>
      <c r="X180" s="3047"/>
      <c r="Y180" s="3047"/>
      <c r="Z180" s="3048"/>
      <c r="AA180" s="2919" t="s">
        <v>586</v>
      </c>
      <c r="AB180" s="3045"/>
      <c r="AC180" s="3045"/>
      <c r="AD180" s="2920"/>
      <c r="AE180" s="3049">
        <v>68</v>
      </c>
      <c r="AF180" s="3045"/>
      <c r="AG180" s="3045" t="s">
        <v>0</v>
      </c>
      <c r="AH180" s="2920"/>
      <c r="AI180" s="3050"/>
    </row>
    <row r="181" spans="1:35" ht="22.35" customHeight="1" x14ac:dyDescent="0.2">
      <c r="A181" s="108"/>
      <c r="B181" s="3043"/>
      <c r="C181" s="2919" t="s">
        <v>222</v>
      </c>
      <c r="D181" s="3045"/>
      <c r="E181" s="3045"/>
      <c r="F181" s="3046"/>
      <c r="G181" s="2919" t="s">
        <v>222</v>
      </c>
      <c r="H181" s="3045"/>
      <c r="I181" s="3045"/>
      <c r="J181" s="3046"/>
      <c r="K181" s="2919" t="s">
        <v>222</v>
      </c>
      <c r="L181" s="3045"/>
      <c r="M181" s="3045"/>
      <c r="N181" s="3046"/>
      <c r="O181" s="2919" t="s">
        <v>222</v>
      </c>
      <c r="P181" s="3045"/>
      <c r="Q181" s="3045"/>
      <c r="R181" s="3046"/>
      <c r="S181" s="2919" t="s">
        <v>222</v>
      </c>
      <c r="T181" s="3045"/>
      <c r="U181" s="3045"/>
      <c r="V181" s="3046"/>
      <c r="W181" s="2919" t="s">
        <v>222</v>
      </c>
      <c r="X181" s="3045"/>
      <c r="Y181" s="3045"/>
      <c r="Z181" s="3046"/>
      <c r="AA181" s="3045" t="s">
        <v>222</v>
      </c>
      <c r="AB181" s="3045"/>
      <c r="AC181" s="3045"/>
      <c r="AD181" s="2920"/>
      <c r="AE181" s="3049">
        <v>0</v>
      </c>
      <c r="AF181" s="3045"/>
      <c r="AG181" s="3045"/>
      <c r="AH181" s="2920"/>
      <c r="AI181" s="3050"/>
    </row>
    <row r="182" spans="1:35" ht="22.35" customHeight="1" x14ac:dyDescent="0.2">
      <c r="A182" s="108"/>
      <c r="B182" s="3043" t="s">
        <v>549</v>
      </c>
      <c r="C182" s="2919" t="s">
        <v>254</v>
      </c>
      <c r="D182" s="3045"/>
      <c r="E182" s="3045"/>
      <c r="F182" s="3046"/>
      <c r="G182" s="2919" t="s">
        <v>254</v>
      </c>
      <c r="H182" s="3045"/>
      <c r="I182" s="3045"/>
      <c r="J182" s="3046"/>
      <c r="K182" s="2919" t="s">
        <v>254</v>
      </c>
      <c r="L182" s="3045"/>
      <c r="M182" s="3045"/>
      <c r="N182" s="3046"/>
      <c r="O182" s="2919" t="s">
        <v>254</v>
      </c>
      <c r="P182" s="3045"/>
      <c r="Q182" s="3045"/>
      <c r="R182" s="3046"/>
      <c r="S182" s="2919" t="s">
        <v>254</v>
      </c>
      <c r="T182" s="3045"/>
      <c r="U182" s="3045"/>
      <c r="V182" s="3046"/>
      <c r="W182" s="2919" t="s">
        <v>588</v>
      </c>
      <c r="X182" s="3052"/>
      <c r="Y182" s="3052"/>
      <c r="Z182" s="3053"/>
      <c r="AA182" s="2919" t="s">
        <v>588</v>
      </c>
      <c r="AB182" s="3052"/>
      <c r="AC182" s="3052"/>
      <c r="AD182" s="2922"/>
      <c r="AE182" s="3049">
        <v>68</v>
      </c>
      <c r="AF182" s="3045"/>
      <c r="AG182" s="3045"/>
      <c r="AH182" s="2920"/>
      <c r="AI182" s="3050"/>
    </row>
    <row r="183" spans="1:35" ht="22.35" customHeight="1" thickBot="1" x14ac:dyDescent="0.25">
      <c r="A183" s="108"/>
      <c r="B183" s="3043"/>
      <c r="C183" s="3076" t="s">
        <v>222</v>
      </c>
      <c r="D183" s="3077"/>
      <c r="E183" s="3077"/>
      <c r="F183" s="3078"/>
      <c r="G183" s="3076" t="s">
        <v>222</v>
      </c>
      <c r="H183" s="3077"/>
      <c r="I183" s="3077"/>
      <c r="J183" s="3078"/>
      <c r="K183" s="3076" t="s">
        <v>222</v>
      </c>
      <c r="L183" s="3077"/>
      <c r="M183" s="3077"/>
      <c r="N183" s="3078"/>
      <c r="O183" s="3076" t="s">
        <v>222</v>
      </c>
      <c r="P183" s="3077"/>
      <c r="Q183" s="3077"/>
      <c r="R183" s="3078"/>
      <c r="S183" s="3076" t="s">
        <v>222</v>
      </c>
      <c r="T183" s="3077"/>
      <c r="U183" s="3077"/>
      <c r="V183" s="3064"/>
      <c r="W183" s="3076" t="s">
        <v>222</v>
      </c>
      <c r="X183" s="3064"/>
      <c r="Y183" s="3077"/>
      <c r="Z183" s="3078"/>
      <c r="AA183" s="3076" t="s">
        <v>222</v>
      </c>
      <c r="AB183" s="3064"/>
      <c r="AC183" s="3077"/>
      <c r="AD183" s="3078"/>
      <c r="AE183" s="3079" t="s">
        <v>260</v>
      </c>
      <c r="AF183" s="3077"/>
      <c r="AG183" s="3077"/>
      <c r="AH183" s="3064"/>
      <c r="AI183" s="3065"/>
    </row>
    <row r="184" spans="1:35" ht="22.35" customHeight="1" x14ac:dyDescent="0.2">
      <c r="A184" s="68"/>
      <c r="B184" s="108"/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09"/>
      <c r="AI184" s="109"/>
    </row>
    <row r="185" spans="1:35" ht="22.35" customHeight="1" thickBot="1" x14ac:dyDescent="0.25">
      <c r="A185" s="3033"/>
      <c r="B185" s="2875" t="s">
        <v>29</v>
      </c>
      <c r="C185" s="2825">
        <v>1</v>
      </c>
      <c r="D185" s="2968">
        <v>2</v>
      </c>
      <c r="E185" s="2968">
        <v>3</v>
      </c>
      <c r="F185" s="2825">
        <v>4</v>
      </c>
      <c r="G185" s="2825">
        <v>5</v>
      </c>
      <c r="H185" s="2825">
        <v>6</v>
      </c>
      <c r="I185" s="2825">
        <v>7</v>
      </c>
      <c r="J185" s="2825">
        <v>8</v>
      </c>
      <c r="K185" s="2968">
        <v>9</v>
      </c>
      <c r="L185" s="2968">
        <v>10</v>
      </c>
      <c r="M185" s="2825">
        <v>11</v>
      </c>
      <c r="N185" s="2825">
        <v>12</v>
      </c>
      <c r="O185" s="2825">
        <v>13</v>
      </c>
      <c r="P185" s="2825">
        <v>14</v>
      </c>
      <c r="Q185" s="2825">
        <v>15</v>
      </c>
      <c r="R185" s="2968">
        <v>16</v>
      </c>
      <c r="S185" s="2968">
        <v>17</v>
      </c>
      <c r="T185" s="2825">
        <v>18</v>
      </c>
      <c r="U185" s="2825">
        <v>19</v>
      </c>
      <c r="V185" s="2825">
        <v>20</v>
      </c>
      <c r="W185" s="2825">
        <v>21</v>
      </c>
      <c r="X185" s="2825">
        <v>22</v>
      </c>
      <c r="Y185" s="2968">
        <v>23</v>
      </c>
      <c r="Z185" s="2968">
        <v>24</v>
      </c>
      <c r="AA185" s="2825">
        <v>25</v>
      </c>
      <c r="AB185" s="2825">
        <v>26</v>
      </c>
      <c r="AC185" s="2825">
        <v>27</v>
      </c>
      <c r="AD185" s="2968">
        <v>28</v>
      </c>
      <c r="AE185" s="2968">
        <v>29</v>
      </c>
      <c r="AF185" s="2968">
        <v>30</v>
      </c>
      <c r="AG185" s="3457">
        <v>31</v>
      </c>
      <c r="AH185" s="111"/>
      <c r="AI185" s="112"/>
    </row>
    <row r="186" spans="1:35" ht="22.35" customHeight="1" x14ac:dyDescent="0.2">
      <c r="A186" s="3514">
        <v>1</v>
      </c>
      <c r="B186" s="3515" t="s">
        <v>0</v>
      </c>
      <c r="C186" s="3460">
        <v>22</v>
      </c>
      <c r="D186" s="3460">
        <v>22</v>
      </c>
      <c r="E186" s="3460">
        <v>22</v>
      </c>
      <c r="F186" s="3460" t="s">
        <v>36</v>
      </c>
      <c r="G186" s="3458" t="s">
        <v>36</v>
      </c>
      <c r="H186" s="3460" t="s">
        <v>36</v>
      </c>
      <c r="I186" s="3459" t="s">
        <v>36</v>
      </c>
      <c r="J186" s="3458" t="s">
        <v>36</v>
      </c>
      <c r="K186" s="3460"/>
      <c r="L186" s="3459"/>
      <c r="M186" s="3458">
        <v>23</v>
      </c>
      <c r="N186" s="3458">
        <v>23</v>
      </c>
      <c r="O186" s="3460">
        <v>23</v>
      </c>
      <c r="P186" s="3460">
        <v>23</v>
      </c>
      <c r="Q186" s="3460">
        <v>23</v>
      </c>
      <c r="R186" s="3460">
        <v>23</v>
      </c>
      <c r="S186" s="3460">
        <v>23</v>
      </c>
      <c r="T186" s="3460" t="s">
        <v>36</v>
      </c>
      <c r="U186" s="3460" t="s">
        <v>36</v>
      </c>
      <c r="V186" s="3460" t="s">
        <v>36</v>
      </c>
      <c r="W186" s="3459" t="s">
        <v>36</v>
      </c>
      <c r="X186" s="3460" t="s">
        <v>36</v>
      </c>
      <c r="Y186" s="3460"/>
      <c r="Z186" s="3459"/>
      <c r="AA186" s="3460">
        <v>21</v>
      </c>
      <c r="AB186" s="3460">
        <v>21</v>
      </c>
      <c r="AC186" s="3460">
        <v>21</v>
      </c>
      <c r="AD186" s="3460">
        <v>21</v>
      </c>
      <c r="AE186" s="3460">
        <v>21</v>
      </c>
      <c r="AF186" s="3460">
        <v>21</v>
      </c>
      <c r="AG186" s="3516">
        <v>21</v>
      </c>
      <c r="AH186" s="67"/>
      <c r="AI186" s="67"/>
    </row>
    <row r="187" spans="1:35" ht="22.35" customHeight="1" x14ac:dyDescent="0.2">
      <c r="A187" s="3082">
        <v>2</v>
      </c>
      <c r="B187" s="3211" t="s">
        <v>262</v>
      </c>
      <c r="C187" s="3167">
        <v>23</v>
      </c>
      <c r="D187" s="3167">
        <v>23</v>
      </c>
      <c r="E187" s="3167">
        <v>23</v>
      </c>
      <c r="F187" s="3167" t="s">
        <v>36</v>
      </c>
      <c r="G187" s="3167" t="s">
        <v>36</v>
      </c>
      <c r="H187" s="3167" t="s">
        <v>36</v>
      </c>
      <c r="I187" s="3218" t="s">
        <v>36</v>
      </c>
      <c r="J187" s="3167" t="s">
        <v>36</v>
      </c>
      <c r="K187" s="3167"/>
      <c r="L187" s="3218"/>
      <c r="M187" s="3217">
        <v>21</v>
      </c>
      <c r="N187" s="3217">
        <v>21</v>
      </c>
      <c r="O187" s="3217">
        <v>21</v>
      </c>
      <c r="P187" s="3217">
        <v>21</v>
      </c>
      <c r="Q187" s="3217">
        <v>21</v>
      </c>
      <c r="R187" s="3217">
        <v>21</v>
      </c>
      <c r="S187" s="3217">
        <v>21</v>
      </c>
      <c r="T187" s="3217" t="s">
        <v>36</v>
      </c>
      <c r="U187" s="3217" t="s">
        <v>36</v>
      </c>
      <c r="V187" s="3217" t="s">
        <v>36</v>
      </c>
      <c r="W187" s="3218" t="s">
        <v>36</v>
      </c>
      <c r="X187" s="3167" t="s">
        <v>36</v>
      </c>
      <c r="Y187" s="3167"/>
      <c r="Z187" s="3218"/>
      <c r="AA187" s="3217">
        <v>22</v>
      </c>
      <c r="AB187" s="3217">
        <v>22</v>
      </c>
      <c r="AC187" s="3217">
        <v>22</v>
      </c>
      <c r="AD187" s="3217">
        <v>22</v>
      </c>
      <c r="AE187" s="3217">
        <v>22</v>
      </c>
      <c r="AF187" s="3217">
        <v>22</v>
      </c>
      <c r="AG187" s="3209">
        <v>22</v>
      </c>
      <c r="AH187" s="67"/>
      <c r="AI187" s="67"/>
    </row>
    <row r="188" spans="1:35" ht="22.35" customHeight="1" x14ac:dyDescent="0.2">
      <c r="A188" s="3082">
        <v>3</v>
      </c>
      <c r="B188" s="3211" t="s">
        <v>263</v>
      </c>
      <c r="C188" s="3167">
        <v>21</v>
      </c>
      <c r="D188" s="3167">
        <v>21</v>
      </c>
      <c r="E188" s="3167">
        <v>21</v>
      </c>
      <c r="F188" s="3167" t="s">
        <v>36</v>
      </c>
      <c r="G188" s="3217" t="s">
        <v>36</v>
      </c>
      <c r="H188" s="3217" t="s">
        <v>36</v>
      </c>
      <c r="I188" s="3224" t="s">
        <v>36</v>
      </c>
      <c r="J188" s="3224" t="s">
        <v>36</v>
      </c>
      <c r="K188" s="3224"/>
      <c r="L188" s="3224"/>
      <c r="M188" s="3224">
        <v>22</v>
      </c>
      <c r="N188" s="3224">
        <v>22</v>
      </c>
      <c r="O188" s="3224">
        <v>22</v>
      </c>
      <c r="P188" s="3167">
        <v>22</v>
      </c>
      <c r="Q188" s="3167">
        <v>22</v>
      </c>
      <c r="R188" s="3355">
        <v>22</v>
      </c>
      <c r="S188" s="3355">
        <v>22</v>
      </c>
      <c r="T188" s="3167" t="s">
        <v>36</v>
      </c>
      <c r="U188" s="3217" t="s">
        <v>36</v>
      </c>
      <c r="V188" s="3217" t="s">
        <v>36</v>
      </c>
      <c r="W188" s="3218" t="s">
        <v>36</v>
      </c>
      <c r="X188" s="3167" t="s">
        <v>36</v>
      </c>
      <c r="Y188" s="3167"/>
      <c r="Z188" s="3218"/>
      <c r="AA188" s="3167">
        <v>23</v>
      </c>
      <c r="AB188" s="3167">
        <v>23</v>
      </c>
      <c r="AC188" s="3167">
        <v>23</v>
      </c>
      <c r="AD188" s="3167">
        <v>23</v>
      </c>
      <c r="AE188" s="3167">
        <v>23</v>
      </c>
      <c r="AF188" s="3167">
        <v>23</v>
      </c>
      <c r="AG188" s="3209">
        <v>23</v>
      </c>
      <c r="AH188" s="67"/>
      <c r="AI188" s="67"/>
    </row>
    <row r="189" spans="1:35" ht="22.35" customHeight="1" x14ac:dyDescent="0.2">
      <c r="A189" s="3082">
        <v>4</v>
      </c>
      <c r="B189" s="3086" t="s">
        <v>424</v>
      </c>
      <c r="C189" s="3167" t="s">
        <v>36</v>
      </c>
      <c r="D189" s="3167"/>
      <c r="E189" s="3218"/>
      <c r="F189" s="3167">
        <v>22</v>
      </c>
      <c r="G189" s="3167">
        <v>22</v>
      </c>
      <c r="H189" s="3167">
        <v>22</v>
      </c>
      <c r="I189" s="3167">
        <v>22</v>
      </c>
      <c r="J189" s="3167">
        <v>22</v>
      </c>
      <c r="K189" s="3167">
        <v>22</v>
      </c>
      <c r="L189" s="3167">
        <v>22</v>
      </c>
      <c r="M189" s="3167" t="s">
        <v>36</v>
      </c>
      <c r="N189" s="3167" t="s">
        <v>36</v>
      </c>
      <c r="O189" s="921" t="s">
        <v>36</v>
      </c>
      <c r="P189" s="3224" t="s">
        <v>36</v>
      </c>
      <c r="Q189" s="3224" t="s">
        <v>36</v>
      </c>
      <c r="R189" s="3224"/>
      <c r="S189" s="3224"/>
      <c r="T189" s="3224">
        <v>23</v>
      </c>
      <c r="U189" s="3224">
        <v>23</v>
      </c>
      <c r="V189" s="3224">
        <v>23</v>
      </c>
      <c r="W189" s="3167">
        <v>23</v>
      </c>
      <c r="X189" s="3167">
        <v>23</v>
      </c>
      <c r="Y189" s="3167">
        <v>23</v>
      </c>
      <c r="Z189" s="3167">
        <v>23</v>
      </c>
      <c r="AA189" s="3167" t="s">
        <v>36</v>
      </c>
      <c r="AB189" s="3167" t="s">
        <v>36</v>
      </c>
      <c r="AC189" s="3167" t="s">
        <v>36</v>
      </c>
      <c r="AD189" s="3218" t="s">
        <v>36</v>
      </c>
      <c r="AE189" s="3167" t="s">
        <v>36</v>
      </c>
      <c r="AF189" s="3167"/>
      <c r="AG189" s="3236"/>
      <c r="AH189" s="67"/>
      <c r="AI189" s="67"/>
    </row>
    <row r="190" spans="1:35" ht="22.35" customHeight="1" x14ac:dyDescent="0.2">
      <c r="A190" s="3082">
        <v>5</v>
      </c>
      <c r="B190" s="2976" t="s">
        <v>174</v>
      </c>
      <c r="C190" s="3167" t="s">
        <v>36</v>
      </c>
      <c r="D190" s="3167"/>
      <c r="E190" s="3218"/>
      <c r="F190" s="3217">
        <v>23</v>
      </c>
      <c r="G190" s="3167">
        <v>23</v>
      </c>
      <c r="H190" s="3167">
        <v>23</v>
      </c>
      <c r="I190" s="3167">
        <v>23</v>
      </c>
      <c r="J190" s="3167">
        <v>23</v>
      </c>
      <c r="K190" s="3167">
        <v>23</v>
      </c>
      <c r="L190" s="3167">
        <v>23</v>
      </c>
      <c r="M190" s="3167" t="s">
        <v>36</v>
      </c>
      <c r="N190" s="3167" t="s">
        <v>36</v>
      </c>
      <c r="O190" s="3167" t="s">
        <v>36</v>
      </c>
      <c r="P190" s="3218" t="s">
        <v>36</v>
      </c>
      <c r="Q190" s="3167" t="s">
        <v>36</v>
      </c>
      <c r="R190" s="3167"/>
      <c r="S190" s="3218"/>
      <c r="T190" s="3167">
        <v>21</v>
      </c>
      <c r="U190" s="3167">
        <v>21</v>
      </c>
      <c r="V190" s="3167">
        <v>21</v>
      </c>
      <c r="W190" s="3167">
        <v>21</v>
      </c>
      <c r="X190" s="3167">
        <v>21</v>
      </c>
      <c r="Y190" s="3167">
        <v>21</v>
      </c>
      <c r="Z190" s="3167">
        <v>21</v>
      </c>
      <c r="AA190" s="3167" t="s">
        <v>36</v>
      </c>
      <c r="AB190" s="3167" t="s">
        <v>36</v>
      </c>
      <c r="AC190" s="3217" t="s">
        <v>36</v>
      </c>
      <c r="AD190" s="3217" t="s">
        <v>36</v>
      </c>
      <c r="AE190" s="3087" t="s">
        <v>36</v>
      </c>
      <c r="AF190" s="3087"/>
      <c r="AG190" s="4162"/>
      <c r="AH190" s="67"/>
      <c r="AI190" s="67"/>
    </row>
    <row r="191" spans="1:35" ht="22.35" customHeight="1" thickBot="1" x14ac:dyDescent="0.25">
      <c r="A191" s="3088">
        <v>6</v>
      </c>
      <c r="B191" s="3216" t="s">
        <v>134</v>
      </c>
      <c r="C191" s="335" t="s">
        <v>36</v>
      </c>
      <c r="D191" s="335"/>
      <c r="E191" s="3359"/>
      <c r="F191" s="335">
        <v>21</v>
      </c>
      <c r="G191" s="335">
        <v>21</v>
      </c>
      <c r="H191" s="334">
        <v>21</v>
      </c>
      <c r="I191" s="2845">
        <v>21</v>
      </c>
      <c r="J191" s="2845">
        <v>21</v>
      </c>
      <c r="K191" s="2845">
        <v>21</v>
      </c>
      <c r="L191" s="2845">
        <v>21</v>
      </c>
      <c r="M191" s="334" t="s">
        <v>36</v>
      </c>
      <c r="N191" s="3090" t="s">
        <v>36</v>
      </c>
      <c r="O191" s="3090" t="s">
        <v>36</v>
      </c>
      <c r="P191" s="3090" t="s">
        <v>78</v>
      </c>
      <c r="Q191" s="3090" t="s">
        <v>36</v>
      </c>
      <c r="R191" s="3090"/>
      <c r="S191" s="3090"/>
      <c r="T191" s="3090">
        <v>22</v>
      </c>
      <c r="U191" s="335">
        <v>22</v>
      </c>
      <c r="V191" s="335">
        <v>22</v>
      </c>
      <c r="W191" s="335">
        <v>22</v>
      </c>
      <c r="X191" s="335">
        <v>22</v>
      </c>
      <c r="Y191" s="335">
        <v>22</v>
      </c>
      <c r="Z191" s="335">
        <v>22</v>
      </c>
      <c r="AA191" s="335" t="s">
        <v>36</v>
      </c>
      <c r="AB191" s="339" t="s">
        <v>36</v>
      </c>
      <c r="AC191" s="339" t="s">
        <v>36</v>
      </c>
      <c r="AD191" s="3359" t="s">
        <v>36</v>
      </c>
      <c r="AE191" s="335" t="s">
        <v>36</v>
      </c>
      <c r="AF191" s="335"/>
      <c r="AG191" s="3092"/>
      <c r="AH191" s="67"/>
      <c r="AI191" s="67"/>
    </row>
    <row r="192" spans="1:35" ht="22.35" customHeight="1" x14ac:dyDescent="0.2">
      <c r="A192" s="130"/>
      <c r="B192" s="128"/>
      <c r="C192" s="129"/>
      <c r="D192" s="129"/>
      <c r="E192" s="141"/>
      <c r="F192" s="129"/>
      <c r="G192" s="129"/>
      <c r="H192" s="146"/>
      <c r="I192" s="146"/>
      <c r="J192" s="146"/>
      <c r="K192" s="146"/>
      <c r="L192" s="146"/>
      <c r="M192" s="146"/>
      <c r="N192" s="126"/>
      <c r="O192" s="126"/>
      <c r="P192" s="141"/>
      <c r="Q192" s="129"/>
      <c r="R192" s="129"/>
      <c r="S192" s="141"/>
      <c r="T192" s="129"/>
      <c r="U192" s="129"/>
      <c r="V192" s="129"/>
      <c r="W192" s="129"/>
      <c r="X192" s="129"/>
      <c r="Y192" s="129"/>
      <c r="Z192" s="129"/>
      <c r="AA192" s="129"/>
      <c r="AB192" s="126"/>
      <c r="AC192" s="126"/>
      <c r="AD192" s="141"/>
      <c r="AE192" s="129"/>
      <c r="AF192" s="129"/>
      <c r="AG192" s="141"/>
      <c r="AH192" s="67"/>
      <c r="AI192" s="67"/>
    </row>
    <row r="193" spans="1:35" ht="22.35" customHeight="1" x14ac:dyDescent="0.2">
      <c r="A193" s="69"/>
      <c r="B193" s="70"/>
      <c r="C193" s="121"/>
      <c r="D193" s="121"/>
      <c r="E193" s="107"/>
      <c r="F193" s="121"/>
      <c r="G193" s="121"/>
      <c r="H193" s="121"/>
      <c r="I193" s="121"/>
      <c r="J193" s="121"/>
      <c r="K193" s="121"/>
      <c r="L193" s="121"/>
      <c r="M193" s="121"/>
      <c r="N193" s="121"/>
      <c r="O193" s="121"/>
      <c r="P193" s="107"/>
      <c r="Q193" s="121"/>
      <c r="R193" s="121"/>
      <c r="S193" s="107"/>
      <c r="T193" s="121"/>
      <c r="U193" s="121"/>
      <c r="V193" s="121"/>
      <c r="W193" s="121"/>
      <c r="X193" s="121"/>
      <c r="Y193" s="121"/>
      <c r="Z193" s="121"/>
      <c r="AA193" s="121"/>
      <c r="AB193" s="121"/>
      <c r="AC193" s="122"/>
      <c r="AD193" s="122"/>
      <c r="AE193" s="122"/>
      <c r="AF193" s="121"/>
      <c r="AG193" s="107"/>
      <c r="AH193" s="67"/>
      <c r="AI193" s="67"/>
    </row>
    <row r="194" spans="1:35" ht="22.35" customHeight="1" thickBot="1" x14ac:dyDescent="0.25">
      <c r="A194" s="104" t="s">
        <v>266</v>
      </c>
      <c r="D194" s="48"/>
      <c r="E194" s="48"/>
      <c r="F194" s="48"/>
      <c r="G194" s="65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</row>
    <row r="195" spans="1:35" ht="22.35" customHeight="1" x14ac:dyDescent="0.2">
      <c r="A195" s="1"/>
      <c r="B195" s="3483" t="s">
        <v>235</v>
      </c>
      <c r="C195" s="3482"/>
      <c r="D195" s="3503" t="s">
        <v>97</v>
      </c>
      <c r="E195" s="3401"/>
      <c r="F195" s="3475"/>
      <c r="G195" s="3482"/>
      <c r="H195" s="3503" t="s">
        <v>98</v>
      </c>
      <c r="I195" s="3401"/>
      <c r="J195" s="3475"/>
      <c r="K195" s="3482"/>
      <c r="L195" s="3503" t="s">
        <v>99</v>
      </c>
      <c r="M195" s="3401"/>
      <c r="N195" s="3475"/>
      <c r="O195" s="3482"/>
      <c r="P195" s="3503" t="s">
        <v>100</v>
      </c>
      <c r="Q195" s="3401"/>
      <c r="R195" s="3475"/>
      <c r="S195" s="3482"/>
      <c r="T195" s="3503" t="s">
        <v>101</v>
      </c>
      <c r="U195" s="3401"/>
      <c r="V195" s="3475"/>
      <c r="W195" s="3482"/>
      <c r="X195" s="3503" t="s">
        <v>102</v>
      </c>
      <c r="Y195" s="3401"/>
      <c r="Z195" s="3475"/>
      <c r="AA195" s="3482"/>
      <c r="AB195" s="3503" t="s">
        <v>103</v>
      </c>
      <c r="AC195" s="3401"/>
      <c r="AD195" s="3401"/>
      <c r="AE195" s="3506" t="s">
        <v>104</v>
      </c>
      <c r="AF195" s="3401"/>
      <c r="AG195" s="3401"/>
      <c r="AH195" s="3401"/>
      <c r="AI195" s="3402"/>
    </row>
    <row r="196" spans="1:35" ht="22.35" customHeight="1" x14ac:dyDescent="0.2">
      <c r="A196" s="1"/>
      <c r="B196" s="3043" t="s">
        <v>210</v>
      </c>
      <c r="C196" s="2919" t="s">
        <v>236</v>
      </c>
      <c r="D196" s="2775"/>
      <c r="E196" s="2775"/>
      <c r="F196" s="3046"/>
      <c r="G196" s="2919" t="s">
        <v>236</v>
      </c>
      <c r="H196" s="2775"/>
      <c r="I196" s="2775"/>
      <c r="J196" s="3046"/>
      <c r="K196" s="2919" t="s">
        <v>236</v>
      </c>
      <c r="L196" s="2775"/>
      <c r="M196" s="2775"/>
      <c r="N196" s="3046"/>
      <c r="O196" s="2919" t="s">
        <v>267</v>
      </c>
      <c r="P196" s="2775"/>
      <c r="Q196" s="2775"/>
      <c r="R196" s="3046"/>
      <c r="S196" s="2919" t="s">
        <v>222</v>
      </c>
      <c r="T196" s="2775"/>
      <c r="U196" s="2775"/>
      <c r="V196" s="3046"/>
      <c r="W196" s="3093"/>
      <c r="X196" s="3094"/>
      <c r="Y196" s="3094"/>
      <c r="Z196" s="3048"/>
      <c r="AA196" s="3044"/>
      <c r="AB196" s="2775"/>
      <c r="AC196" s="2775"/>
      <c r="AD196" s="2920"/>
      <c r="AE196" s="3049">
        <v>27</v>
      </c>
      <c r="AF196" s="2775"/>
      <c r="AG196" s="2775"/>
      <c r="AH196" s="2920"/>
      <c r="AI196" s="2998"/>
    </row>
    <row r="197" spans="1:35" ht="22.35" customHeight="1" x14ac:dyDescent="0.2">
      <c r="A197" s="1"/>
      <c r="B197" s="3043" t="s">
        <v>214</v>
      </c>
      <c r="C197" s="2919" t="s">
        <v>268</v>
      </c>
      <c r="D197" s="2775"/>
      <c r="E197" s="2775"/>
      <c r="F197" s="3046"/>
      <c r="G197" s="2919" t="s">
        <v>268</v>
      </c>
      <c r="H197" s="2775"/>
      <c r="I197" s="2775"/>
      <c r="J197" s="3046"/>
      <c r="K197" s="2919" t="s">
        <v>268</v>
      </c>
      <c r="L197" s="2775"/>
      <c r="M197" s="2775"/>
      <c r="N197" s="3046"/>
      <c r="O197" s="2919" t="s">
        <v>268</v>
      </c>
      <c r="P197" s="2775"/>
      <c r="Q197" s="2775"/>
      <c r="R197" s="3046"/>
      <c r="S197" s="2919" t="s">
        <v>236</v>
      </c>
      <c r="T197" s="2775"/>
      <c r="U197" s="2775"/>
      <c r="V197" s="3046"/>
      <c r="W197" s="2919"/>
      <c r="X197" s="2775"/>
      <c r="Y197" s="2775"/>
      <c r="Z197" s="3046"/>
      <c r="AA197" s="2775"/>
      <c r="AB197" s="2775"/>
      <c r="AC197" s="2775"/>
      <c r="AD197" s="2920"/>
      <c r="AE197" s="3049">
        <v>39</v>
      </c>
      <c r="AF197" s="2775"/>
      <c r="AG197" s="2775"/>
      <c r="AH197" s="2920"/>
      <c r="AI197" s="2998"/>
    </row>
    <row r="198" spans="1:35" ht="22.35" customHeight="1" x14ac:dyDescent="0.2">
      <c r="A198" s="1"/>
      <c r="B198" s="3043" t="s">
        <v>221</v>
      </c>
      <c r="C198" s="2919" t="s">
        <v>268</v>
      </c>
      <c r="D198" s="2775"/>
      <c r="E198" s="2775"/>
      <c r="F198" s="3046"/>
      <c r="G198" s="2919" t="s">
        <v>268</v>
      </c>
      <c r="H198" s="2775"/>
      <c r="I198" s="2775"/>
      <c r="J198" s="3046"/>
      <c r="K198" s="2919" t="s">
        <v>268</v>
      </c>
      <c r="L198" s="2775"/>
      <c r="M198" s="2775"/>
      <c r="N198" s="3046"/>
      <c r="O198" s="2919" t="s">
        <v>268</v>
      </c>
      <c r="P198" s="2775"/>
      <c r="Q198" s="2775"/>
      <c r="R198" s="3046"/>
      <c r="S198" s="2919" t="s">
        <v>268</v>
      </c>
      <c r="T198" s="2775"/>
      <c r="U198" s="2775"/>
      <c r="V198" s="3046"/>
      <c r="W198" s="2921" t="s">
        <v>269</v>
      </c>
      <c r="X198" s="2853"/>
      <c r="Y198" s="2853"/>
      <c r="Z198" s="3053"/>
      <c r="AA198" s="3051"/>
      <c r="AB198" s="2853"/>
      <c r="AC198" s="2853"/>
      <c r="AD198" s="2922"/>
      <c r="AE198" s="3049">
        <v>45</v>
      </c>
      <c r="AF198" s="2775"/>
      <c r="AG198" s="2775"/>
      <c r="AH198" s="2920"/>
      <c r="AI198" s="2998"/>
    </row>
    <row r="199" spans="1:35" ht="22.35" customHeight="1" thickBot="1" x14ac:dyDescent="0.25">
      <c r="A199" s="1"/>
      <c r="B199" s="148" t="s">
        <v>223</v>
      </c>
      <c r="C199" s="3076"/>
      <c r="D199" s="2866"/>
      <c r="E199" s="2866"/>
      <c r="F199" s="3078"/>
      <c r="G199" s="3076"/>
      <c r="H199" s="2866"/>
      <c r="I199" s="2866"/>
      <c r="J199" s="3078"/>
      <c r="K199" s="3076"/>
      <c r="L199" s="2866"/>
      <c r="M199" s="2866"/>
      <c r="N199" s="3078"/>
      <c r="O199" s="3076"/>
      <c r="P199" s="2866"/>
      <c r="Q199" s="2866"/>
      <c r="R199" s="3078"/>
      <c r="S199" s="3076"/>
      <c r="T199" s="2866"/>
      <c r="U199" s="2866"/>
      <c r="V199" s="3064"/>
      <c r="W199" s="3076"/>
      <c r="X199" s="3064"/>
      <c r="Y199" s="2866"/>
      <c r="Z199" s="3078"/>
      <c r="AA199" s="3076"/>
      <c r="AB199" s="3064"/>
      <c r="AC199" s="2866"/>
      <c r="AD199" s="3078"/>
      <c r="AE199" s="3095"/>
      <c r="AF199" s="2866"/>
      <c r="AG199" s="2866"/>
      <c r="AH199" s="3064"/>
      <c r="AI199" s="2873"/>
    </row>
    <row r="200" spans="1:35" ht="22.35" customHeight="1" x14ac:dyDescent="0.2">
      <c r="A200" s="68"/>
      <c r="B200" s="1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</row>
    <row r="201" spans="1:35" ht="22.35" customHeight="1" thickBot="1" x14ac:dyDescent="0.25">
      <c r="A201" s="3033"/>
      <c r="B201" s="2875" t="s">
        <v>29</v>
      </c>
      <c r="C201" s="2877">
        <v>1</v>
      </c>
      <c r="D201" s="2876">
        <v>2</v>
      </c>
      <c r="E201" s="2876">
        <v>3</v>
      </c>
      <c r="F201" s="2877">
        <v>4</v>
      </c>
      <c r="G201" s="2877">
        <v>5</v>
      </c>
      <c r="H201" s="2877">
        <v>6</v>
      </c>
      <c r="I201" s="2877">
        <v>7</v>
      </c>
      <c r="J201" s="2877">
        <v>8</v>
      </c>
      <c r="K201" s="2876">
        <v>9</v>
      </c>
      <c r="L201" s="2876">
        <v>10</v>
      </c>
      <c r="M201" s="2877">
        <v>11</v>
      </c>
      <c r="N201" s="2877">
        <v>12</v>
      </c>
      <c r="O201" s="2877">
        <v>13</v>
      </c>
      <c r="P201" s="2877">
        <v>14</v>
      </c>
      <c r="Q201" s="2877">
        <v>15</v>
      </c>
      <c r="R201" s="2876">
        <v>16</v>
      </c>
      <c r="S201" s="2876">
        <v>17</v>
      </c>
      <c r="T201" s="2877">
        <v>18</v>
      </c>
      <c r="U201" s="2877">
        <v>19</v>
      </c>
      <c r="V201" s="2877">
        <v>20</v>
      </c>
      <c r="W201" s="2877">
        <v>21</v>
      </c>
      <c r="X201" s="2877">
        <v>22</v>
      </c>
      <c r="Y201" s="2876">
        <v>23</v>
      </c>
      <c r="Z201" s="2876">
        <v>24</v>
      </c>
      <c r="AA201" s="2877">
        <v>25</v>
      </c>
      <c r="AB201" s="2877">
        <v>26</v>
      </c>
      <c r="AC201" s="2877">
        <v>27</v>
      </c>
      <c r="AD201" s="2876">
        <v>28</v>
      </c>
      <c r="AE201" s="2876">
        <v>29</v>
      </c>
      <c r="AF201" s="2876">
        <v>30</v>
      </c>
      <c r="AG201" s="3403">
        <v>31</v>
      </c>
      <c r="AH201" s="111"/>
      <c r="AI201" s="112"/>
    </row>
    <row r="202" spans="1:35" ht="22.35" customHeight="1" x14ac:dyDescent="0.2">
      <c r="A202" s="3508">
        <v>1</v>
      </c>
      <c r="B202" s="3517"/>
      <c r="C202" s="3406" t="s">
        <v>32</v>
      </c>
      <c r="D202" s="3406"/>
      <c r="E202" s="3376"/>
      <c r="F202" s="3376" t="s">
        <v>32</v>
      </c>
      <c r="G202" s="3376" t="s">
        <v>32</v>
      </c>
      <c r="H202" s="3376" t="s">
        <v>32</v>
      </c>
      <c r="I202" s="3376" t="s">
        <v>32</v>
      </c>
      <c r="J202" s="3379" t="s">
        <v>32</v>
      </c>
      <c r="K202" s="3376"/>
      <c r="L202" s="3376"/>
      <c r="M202" s="3376" t="s">
        <v>32</v>
      </c>
      <c r="N202" s="3376" t="s">
        <v>32</v>
      </c>
      <c r="O202" s="3376" t="s">
        <v>32</v>
      </c>
      <c r="P202" s="3376" t="s">
        <v>32</v>
      </c>
      <c r="Q202" s="3376" t="s">
        <v>32</v>
      </c>
      <c r="R202" s="3376"/>
      <c r="S202" s="3376"/>
      <c r="T202" s="3376" t="s">
        <v>32</v>
      </c>
      <c r="U202" s="3406" t="s">
        <v>32</v>
      </c>
      <c r="V202" s="3376" t="s">
        <v>32</v>
      </c>
      <c r="W202" s="3406" t="s">
        <v>32</v>
      </c>
      <c r="X202" s="3406" t="s">
        <v>32</v>
      </c>
      <c r="Y202" s="3406"/>
      <c r="Z202" s="3376"/>
      <c r="AA202" s="3376" t="s">
        <v>32</v>
      </c>
      <c r="AB202" s="3376" t="s">
        <v>32</v>
      </c>
      <c r="AC202" s="3376" t="s">
        <v>32</v>
      </c>
      <c r="AD202" s="3376" t="s">
        <v>32</v>
      </c>
      <c r="AE202" s="3379" t="s">
        <v>32</v>
      </c>
      <c r="AF202" s="3376"/>
      <c r="AG202" s="3380"/>
      <c r="AH202" s="133"/>
      <c r="AI202" s="117"/>
    </row>
    <row r="203" spans="1:35" ht="22.35" customHeight="1" x14ac:dyDescent="0.2">
      <c r="A203" s="3008">
        <v>2</v>
      </c>
      <c r="B203" s="3098" t="s">
        <v>271</v>
      </c>
      <c r="C203" s="2811" t="s">
        <v>36</v>
      </c>
      <c r="D203" s="2811"/>
      <c r="E203" s="2811"/>
      <c r="F203" s="2811" t="s">
        <v>273</v>
      </c>
      <c r="G203" s="2811" t="s">
        <v>273</v>
      </c>
      <c r="H203" s="2964" t="s">
        <v>599</v>
      </c>
      <c r="I203" s="3518" t="s">
        <v>273</v>
      </c>
      <c r="J203" s="3518" t="s">
        <v>273</v>
      </c>
      <c r="K203" s="3518"/>
      <c r="L203" s="3518"/>
      <c r="M203" s="2811" t="s">
        <v>54</v>
      </c>
      <c r="N203" s="2811" t="s">
        <v>54</v>
      </c>
      <c r="O203" s="2811" t="s">
        <v>54</v>
      </c>
      <c r="P203" s="2811" t="s">
        <v>54</v>
      </c>
      <c r="Q203" s="2811" t="s">
        <v>54</v>
      </c>
      <c r="R203" s="2811" t="s">
        <v>54</v>
      </c>
      <c r="S203" s="2811"/>
      <c r="T203" s="2811" t="s">
        <v>272</v>
      </c>
      <c r="U203" s="2816" t="s">
        <v>272</v>
      </c>
      <c r="V203" s="2811" t="s">
        <v>272</v>
      </c>
      <c r="W203" s="2811" t="s">
        <v>272</v>
      </c>
      <c r="X203" s="2811" t="s">
        <v>36</v>
      </c>
      <c r="Y203" s="2811"/>
      <c r="Z203" s="2811"/>
      <c r="AA203" s="2884" t="s">
        <v>273</v>
      </c>
      <c r="AB203" s="2884" t="s">
        <v>273</v>
      </c>
      <c r="AC203" s="2884" t="s">
        <v>273</v>
      </c>
      <c r="AD203" s="2811" t="s">
        <v>273</v>
      </c>
      <c r="AE203" s="2811" t="s">
        <v>273</v>
      </c>
      <c r="AF203" s="2811"/>
      <c r="AG203" s="2885"/>
      <c r="AH203" s="133"/>
      <c r="AI203" s="117"/>
    </row>
    <row r="204" spans="1:35" ht="22.35" customHeight="1" x14ac:dyDescent="0.2">
      <c r="A204" s="3008">
        <v>3</v>
      </c>
      <c r="B204" s="3100" t="s">
        <v>274</v>
      </c>
      <c r="C204" s="2811" t="s">
        <v>273</v>
      </c>
      <c r="D204" s="2811"/>
      <c r="E204" s="2811"/>
      <c r="F204" s="2811" t="s">
        <v>54</v>
      </c>
      <c r="G204" s="2811" t="s">
        <v>54</v>
      </c>
      <c r="H204" s="2811" t="s">
        <v>54</v>
      </c>
      <c r="I204" s="2811" t="s">
        <v>54</v>
      </c>
      <c r="J204" s="2906" t="s">
        <v>54</v>
      </c>
      <c r="K204" s="2906" t="s">
        <v>54</v>
      </c>
      <c r="L204" s="2906"/>
      <c r="M204" s="2906" t="s">
        <v>272</v>
      </c>
      <c r="N204" s="2906" t="s">
        <v>272</v>
      </c>
      <c r="O204" s="2906" t="s">
        <v>272</v>
      </c>
      <c r="P204" s="2906" t="s">
        <v>272</v>
      </c>
      <c r="Q204" s="2811" t="s">
        <v>36</v>
      </c>
      <c r="R204" s="2811"/>
      <c r="S204" s="2811"/>
      <c r="T204" s="2811" t="s">
        <v>273</v>
      </c>
      <c r="U204" s="2811" t="s">
        <v>273</v>
      </c>
      <c r="V204" s="2811" t="s">
        <v>273</v>
      </c>
      <c r="W204" s="2811" t="s">
        <v>273</v>
      </c>
      <c r="X204" s="2811" t="s">
        <v>273</v>
      </c>
      <c r="Y204" s="2811"/>
      <c r="Z204" s="2811"/>
      <c r="AA204" s="2811" t="s">
        <v>54</v>
      </c>
      <c r="AB204" s="2811" t="s">
        <v>54</v>
      </c>
      <c r="AC204" s="2811" t="s">
        <v>54</v>
      </c>
      <c r="AD204" s="2811" t="s">
        <v>54</v>
      </c>
      <c r="AE204" s="2811" t="s">
        <v>54</v>
      </c>
      <c r="AF204" s="2811" t="s">
        <v>54</v>
      </c>
      <c r="AG204" s="2885"/>
      <c r="AH204" s="133"/>
      <c r="AI204" s="117"/>
    </row>
    <row r="205" spans="1:35" ht="22.35" customHeight="1" x14ac:dyDescent="0.2">
      <c r="A205" s="3008">
        <v>4</v>
      </c>
      <c r="B205" s="3100"/>
      <c r="C205" s="2811"/>
      <c r="D205" s="2811"/>
      <c r="E205" s="2811"/>
      <c r="F205" s="2811"/>
      <c r="G205" s="2811"/>
      <c r="H205" s="2811"/>
      <c r="I205" s="2811"/>
      <c r="J205" s="2811"/>
      <c r="K205" s="2811"/>
      <c r="L205" s="2811"/>
      <c r="M205" s="2811"/>
      <c r="N205" s="2811"/>
      <c r="O205" s="2811"/>
      <c r="P205" s="2811"/>
      <c r="Q205" s="2813"/>
      <c r="R205" s="2813"/>
      <c r="S205" s="2811"/>
      <c r="T205" s="2811"/>
      <c r="U205" s="2811"/>
      <c r="V205" s="2811"/>
      <c r="W205" s="2811"/>
      <c r="X205" s="2811"/>
      <c r="Y205" s="2811"/>
      <c r="Z205" s="2811"/>
      <c r="AA205" s="2811"/>
      <c r="AB205" s="2811"/>
      <c r="AC205" s="2811"/>
      <c r="AD205" s="2811"/>
      <c r="AE205" s="2811"/>
      <c r="AF205" s="2811"/>
      <c r="AG205" s="2885"/>
      <c r="AH205" s="133"/>
      <c r="AI205" s="117"/>
    </row>
    <row r="206" spans="1:35" ht="22.35" customHeight="1" x14ac:dyDescent="0.2">
      <c r="A206" s="3008">
        <v>5</v>
      </c>
      <c r="B206" s="3100" t="s">
        <v>589</v>
      </c>
      <c r="C206" s="2811"/>
      <c r="D206" s="2811"/>
      <c r="E206" s="2811"/>
      <c r="F206" s="2811"/>
      <c r="G206" s="2811"/>
      <c r="H206" s="2811"/>
      <c r="I206" s="2811"/>
      <c r="J206" s="2811"/>
      <c r="K206" s="2811"/>
      <c r="L206" s="2811"/>
      <c r="M206" s="2811"/>
      <c r="N206" s="2811"/>
      <c r="O206" s="2811"/>
      <c r="P206" s="2813"/>
      <c r="Q206" s="2811"/>
      <c r="R206" s="2811"/>
      <c r="S206" s="2811"/>
      <c r="T206" s="2884"/>
      <c r="U206" s="2811"/>
      <c r="V206" s="2811"/>
      <c r="W206" s="2811"/>
      <c r="X206" s="2811"/>
      <c r="Y206" s="2811"/>
      <c r="Z206" s="2811"/>
      <c r="AA206" s="2811"/>
      <c r="AB206" s="2811"/>
      <c r="AC206" s="2811"/>
      <c r="AD206" s="2811"/>
      <c r="AE206" s="2811"/>
      <c r="AF206" s="2811"/>
      <c r="AG206" s="2885"/>
      <c r="AH206" s="133"/>
      <c r="AI206" s="117"/>
    </row>
    <row r="207" spans="1:35" ht="22.35" customHeight="1" x14ac:dyDescent="0.2">
      <c r="A207" s="3008">
        <v>6</v>
      </c>
      <c r="B207" s="2807" t="s">
        <v>278</v>
      </c>
      <c r="C207" s="2813" t="s">
        <v>32</v>
      </c>
      <c r="D207" s="2811"/>
      <c r="E207" s="2811"/>
      <c r="F207" s="2808" t="s">
        <v>32</v>
      </c>
      <c r="G207" s="2811" t="s">
        <v>32</v>
      </c>
      <c r="H207" s="2811" t="s">
        <v>32</v>
      </c>
      <c r="I207" s="2811"/>
      <c r="J207" s="2811" t="s">
        <v>32</v>
      </c>
      <c r="K207" s="2808"/>
      <c r="L207" s="2811"/>
      <c r="M207" s="2811" t="s">
        <v>32</v>
      </c>
      <c r="N207" s="2811" t="s">
        <v>32</v>
      </c>
      <c r="O207" s="2811" t="s">
        <v>32</v>
      </c>
      <c r="P207" s="2811" t="s">
        <v>32</v>
      </c>
      <c r="Q207" s="2884" t="s">
        <v>32</v>
      </c>
      <c r="R207" s="2811"/>
      <c r="S207" s="2811"/>
      <c r="T207" s="2811"/>
      <c r="U207" s="2813" t="s">
        <v>32</v>
      </c>
      <c r="V207" s="2813" t="s">
        <v>32</v>
      </c>
      <c r="W207" s="2813" t="s">
        <v>32</v>
      </c>
      <c r="X207" s="2813" t="s">
        <v>32</v>
      </c>
      <c r="Y207" s="2811"/>
      <c r="Z207" s="2811"/>
      <c r="AA207" s="2808" t="s">
        <v>32</v>
      </c>
      <c r="AB207" s="2811" t="s">
        <v>32</v>
      </c>
      <c r="AC207" s="2811" t="s">
        <v>32</v>
      </c>
      <c r="AD207" s="2811"/>
      <c r="AE207" s="2811" t="s">
        <v>32</v>
      </c>
      <c r="AF207" s="2808"/>
      <c r="AG207" s="2885"/>
      <c r="AH207" s="125"/>
      <c r="AI207" s="67"/>
    </row>
    <row r="208" spans="1:35" ht="22.35" customHeight="1" thickBot="1" x14ac:dyDescent="0.25">
      <c r="A208" s="3011"/>
      <c r="B208" s="2904"/>
      <c r="C208" s="2877"/>
      <c r="D208" s="2877"/>
      <c r="E208" s="2877"/>
      <c r="F208" s="2877"/>
      <c r="G208" s="2877"/>
      <c r="H208" s="2877"/>
      <c r="I208" s="2877"/>
      <c r="J208" s="2877"/>
      <c r="K208" s="2877"/>
      <c r="L208" s="2877"/>
      <c r="M208" s="2877"/>
      <c r="N208" s="2877"/>
      <c r="O208" s="2877"/>
      <c r="P208" s="2877"/>
      <c r="Q208" s="2877"/>
      <c r="R208" s="2877"/>
      <c r="S208" s="2877"/>
      <c r="T208" s="2877"/>
      <c r="U208" s="2877"/>
      <c r="V208" s="2877"/>
      <c r="W208" s="2877"/>
      <c r="X208" s="2877"/>
      <c r="Y208" s="2877"/>
      <c r="Z208" s="2877"/>
      <c r="AA208" s="2877"/>
      <c r="AB208" s="2877"/>
      <c r="AC208" s="2877"/>
      <c r="AD208" s="2877"/>
      <c r="AE208" s="2877"/>
      <c r="AF208" s="2877"/>
      <c r="AG208" s="2878"/>
      <c r="AH208" s="67"/>
      <c r="AI208" s="67"/>
    </row>
    <row r="209" spans="1:35" ht="22.35" customHeight="1" x14ac:dyDescent="0.2">
      <c r="A209" s="130"/>
      <c r="B209" s="128"/>
      <c r="C209" s="129"/>
      <c r="D209" s="129"/>
      <c r="E209" s="129"/>
      <c r="F209" s="129"/>
      <c r="G209" s="129"/>
      <c r="H209" s="129"/>
      <c r="I209" s="129"/>
      <c r="J209" s="129"/>
      <c r="K209" s="129"/>
      <c r="L209" s="129"/>
      <c r="M209" s="129"/>
      <c r="N209" s="129"/>
      <c r="O209" s="129"/>
      <c r="P209" s="129"/>
      <c r="Q209" s="129"/>
      <c r="R209" s="129"/>
      <c r="S209" s="129"/>
      <c r="T209" s="129"/>
      <c r="U209" s="129"/>
      <c r="V209" s="129"/>
      <c r="W209" s="129"/>
      <c r="X209" s="129"/>
      <c r="Y209" s="129"/>
      <c r="Z209" s="129"/>
      <c r="AA209" s="129"/>
      <c r="AB209" s="129"/>
      <c r="AC209" s="129"/>
      <c r="AD209" s="129"/>
      <c r="AE209" s="129"/>
      <c r="AF209" s="129"/>
      <c r="AG209" s="129"/>
      <c r="AH209" s="67"/>
      <c r="AI209" s="67"/>
    </row>
    <row r="210" spans="1:35" ht="22.35" customHeight="1" thickBot="1" x14ac:dyDescent="0.25">
      <c r="A210" s="98" t="s">
        <v>279</v>
      </c>
      <c r="C210" s="123"/>
      <c r="F210" s="123"/>
      <c r="I210" s="123"/>
      <c r="J210" s="123"/>
      <c r="L210" s="123"/>
      <c r="O210" s="123"/>
      <c r="Q210" s="123"/>
      <c r="R210" s="123"/>
      <c r="U210" s="123"/>
      <c r="W210" s="123"/>
      <c r="X210" s="123"/>
      <c r="AE210" s="123"/>
      <c r="AH210" s="67"/>
      <c r="AI210" s="67"/>
    </row>
    <row r="211" spans="1:35" ht="22.35" customHeight="1" x14ac:dyDescent="0.2">
      <c r="A211" s="69"/>
      <c r="B211" s="3519" t="s">
        <v>280</v>
      </c>
      <c r="C211" s="3520"/>
      <c r="D211" s="226" t="s">
        <v>97</v>
      </c>
      <c r="E211" s="227"/>
      <c r="F211" s="3521"/>
      <c r="G211" s="3522"/>
      <c r="H211" s="226" t="s">
        <v>98</v>
      </c>
      <c r="I211" s="227"/>
      <c r="J211" s="3521"/>
      <c r="K211" s="3522"/>
      <c r="L211" s="226" t="s">
        <v>99</v>
      </c>
      <c r="M211" s="227"/>
      <c r="N211" s="3521"/>
      <c r="O211" s="3522"/>
      <c r="P211" s="226" t="s">
        <v>100</v>
      </c>
      <c r="Q211" s="227"/>
      <c r="R211" s="3521"/>
      <c r="S211" s="3522"/>
      <c r="T211" s="226" t="s">
        <v>101</v>
      </c>
      <c r="U211" s="227"/>
      <c r="V211" s="3521"/>
      <c r="W211" s="3522"/>
      <c r="X211" s="226" t="s">
        <v>102</v>
      </c>
      <c r="Y211" s="227"/>
      <c r="Z211" s="3521"/>
      <c r="AA211" s="3522"/>
      <c r="AB211" s="226" t="s">
        <v>103</v>
      </c>
      <c r="AC211" s="227"/>
      <c r="AD211" s="227"/>
      <c r="AE211" s="3523" t="s">
        <v>104</v>
      </c>
      <c r="AF211" s="227"/>
      <c r="AG211" s="227"/>
      <c r="AH211" s="227"/>
      <c r="AI211" s="3524"/>
    </row>
    <row r="212" spans="1:35" ht="22.35" customHeight="1" x14ac:dyDescent="0.2">
      <c r="A212" s="69"/>
      <c r="B212" s="1045" t="s">
        <v>281</v>
      </c>
      <c r="C212" s="1046" t="s">
        <v>162</v>
      </c>
      <c r="D212" s="1047" t="s">
        <v>282</v>
      </c>
      <c r="E212" s="1048"/>
      <c r="F212" s="1049"/>
      <c r="G212" s="1050"/>
      <c r="H212" s="2119" t="s">
        <v>282</v>
      </c>
      <c r="I212" s="2120"/>
      <c r="J212" s="1049"/>
      <c r="K212" s="1050"/>
      <c r="L212" s="2119" t="s">
        <v>282</v>
      </c>
      <c r="M212" s="2120"/>
      <c r="N212" s="1049"/>
      <c r="O212" s="1050"/>
      <c r="P212" s="2119" t="s">
        <v>283</v>
      </c>
      <c r="Q212" s="2120"/>
      <c r="R212" s="1049"/>
      <c r="S212" s="1050"/>
      <c r="T212" s="2119" t="s">
        <v>284</v>
      </c>
      <c r="U212" s="2120"/>
      <c r="V212" s="1049"/>
      <c r="W212" s="3525"/>
      <c r="X212" s="2793"/>
      <c r="Y212" s="2793"/>
      <c r="Z212" s="2791"/>
      <c r="AA212" s="3525"/>
      <c r="AB212" s="2793"/>
      <c r="AC212" s="2793"/>
      <c r="AD212" s="2793"/>
      <c r="AE212" s="3525"/>
      <c r="AF212" s="2793"/>
      <c r="AG212" s="2793"/>
      <c r="AH212" s="2122"/>
      <c r="AI212" s="1053"/>
    </row>
    <row r="213" spans="1:35" ht="22.35" customHeight="1" x14ac:dyDescent="0.2">
      <c r="A213" s="69"/>
      <c r="B213" s="1045" t="s">
        <v>286</v>
      </c>
      <c r="C213" s="1046" t="s">
        <v>166</v>
      </c>
      <c r="D213" s="1047" t="s">
        <v>282</v>
      </c>
      <c r="E213" s="1048"/>
      <c r="F213" s="1049"/>
      <c r="G213" s="1050"/>
      <c r="H213" s="2119" t="s">
        <v>282</v>
      </c>
      <c r="I213" s="2120"/>
      <c r="J213" s="1049"/>
      <c r="K213" s="1050"/>
      <c r="L213" s="2119" t="s">
        <v>550</v>
      </c>
      <c r="M213" s="2120"/>
      <c r="N213" s="1049"/>
      <c r="O213" s="1050"/>
      <c r="P213" s="2119" t="s">
        <v>551</v>
      </c>
      <c r="Q213" s="2120"/>
      <c r="R213" s="1049"/>
      <c r="S213" s="1050"/>
      <c r="T213" s="2119" t="s">
        <v>284</v>
      </c>
      <c r="U213" s="2120"/>
      <c r="V213" s="1049"/>
      <c r="W213" s="3525"/>
      <c r="X213" s="2793"/>
      <c r="Y213" s="2793"/>
      <c r="Z213" s="2791"/>
      <c r="AA213" s="3525"/>
      <c r="AB213" s="2793"/>
      <c r="AC213" s="2793"/>
      <c r="AD213" s="2793"/>
      <c r="AE213" s="3525"/>
      <c r="AF213" s="2793"/>
      <c r="AG213" s="2793"/>
      <c r="AH213" s="2122"/>
      <c r="AI213" s="1053"/>
    </row>
    <row r="214" spans="1:35" ht="22.35" customHeight="1" x14ac:dyDescent="0.2">
      <c r="A214" s="69"/>
      <c r="B214" s="1045" t="s">
        <v>288</v>
      </c>
      <c r="C214" s="1046" t="s">
        <v>153</v>
      </c>
      <c r="D214" s="1047" t="s">
        <v>552</v>
      </c>
      <c r="E214" s="1048"/>
      <c r="F214" s="1049"/>
      <c r="G214" s="1050"/>
      <c r="H214" s="1047" t="s">
        <v>552</v>
      </c>
      <c r="I214" s="2120"/>
      <c r="J214" s="1049"/>
      <c r="K214" s="1050"/>
      <c r="L214" s="1047" t="s">
        <v>552</v>
      </c>
      <c r="M214" s="2120"/>
      <c r="N214" s="1049"/>
      <c r="O214" s="1050"/>
      <c r="P214" s="2119" t="s">
        <v>553</v>
      </c>
      <c r="Q214" s="2120"/>
      <c r="R214" s="1049"/>
      <c r="S214" s="1050"/>
      <c r="T214" s="2119" t="s">
        <v>554</v>
      </c>
      <c r="U214" s="2120"/>
      <c r="V214" s="1049"/>
      <c r="W214" s="3525"/>
      <c r="X214" s="2793"/>
      <c r="Y214" s="2793"/>
      <c r="Z214" s="2791"/>
      <c r="AA214" s="3525"/>
      <c r="AB214" s="2793"/>
      <c r="AC214" s="2793"/>
      <c r="AD214" s="2793"/>
      <c r="AE214" s="3525"/>
      <c r="AF214" s="2793"/>
      <c r="AG214" s="2793"/>
      <c r="AH214" s="2122"/>
      <c r="AI214" s="1053"/>
    </row>
    <row r="215" spans="1:35" ht="22.35" customHeight="1" x14ac:dyDescent="0.2">
      <c r="A215" s="69"/>
      <c r="B215" s="1045" t="s">
        <v>297</v>
      </c>
      <c r="C215" s="1046" t="s">
        <v>145</v>
      </c>
      <c r="D215" s="1047" t="s">
        <v>555</v>
      </c>
      <c r="E215" s="1048"/>
      <c r="F215" s="1049"/>
      <c r="G215" s="1050"/>
      <c r="H215" s="2119" t="s">
        <v>282</v>
      </c>
      <c r="I215" s="2120"/>
      <c r="J215" s="1049"/>
      <c r="K215" s="1050"/>
      <c r="L215" s="2119" t="s">
        <v>282</v>
      </c>
      <c r="M215" s="2120"/>
      <c r="N215" s="1049"/>
      <c r="O215" s="1050"/>
      <c r="P215" s="2119" t="s">
        <v>556</v>
      </c>
      <c r="Q215" s="2120"/>
      <c r="R215" s="1049"/>
      <c r="S215" s="1050"/>
      <c r="T215" s="2119" t="s">
        <v>557</v>
      </c>
      <c r="U215" s="2120"/>
      <c r="V215" s="1049"/>
      <c r="W215" s="3525"/>
      <c r="X215" s="2793"/>
      <c r="Y215" s="2793"/>
      <c r="Z215" s="2791"/>
      <c r="AA215" s="3525"/>
      <c r="AB215" s="2793"/>
      <c r="AC215" s="2793"/>
      <c r="AD215" s="2793"/>
      <c r="AE215" s="3525"/>
      <c r="AF215" s="2793"/>
      <c r="AG215" s="2793"/>
      <c r="AH215" s="2122"/>
      <c r="AI215" s="1053"/>
    </row>
    <row r="216" spans="1:35" ht="22.35" customHeight="1" x14ac:dyDescent="0.2">
      <c r="A216" s="69"/>
      <c r="B216" s="314" t="s">
        <v>301</v>
      </c>
      <c r="C216" s="1046" t="s">
        <v>146</v>
      </c>
      <c r="D216" s="1047" t="s">
        <v>558</v>
      </c>
      <c r="E216" s="1048"/>
      <c r="F216" s="1054"/>
      <c r="G216" s="1055"/>
      <c r="H216" s="1047" t="s">
        <v>558</v>
      </c>
      <c r="I216" s="2705"/>
      <c r="J216" s="1054"/>
      <c r="K216" s="1055"/>
      <c r="L216" s="1047" t="s">
        <v>558</v>
      </c>
      <c r="M216" s="2705"/>
      <c r="N216" s="1054"/>
      <c r="O216" s="1055"/>
      <c r="P216" s="2119" t="s">
        <v>559</v>
      </c>
      <c r="Q216" s="2705"/>
      <c r="R216" s="1054"/>
      <c r="S216" s="1055"/>
      <c r="T216" s="2119" t="s">
        <v>560</v>
      </c>
      <c r="U216" s="2705"/>
      <c r="V216" s="2791"/>
      <c r="W216" s="381"/>
      <c r="X216" s="344"/>
      <c r="Y216" s="344"/>
      <c r="Z216" s="382"/>
      <c r="AA216" s="381"/>
      <c r="AB216" s="344"/>
      <c r="AC216" s="344"/>
      <c r="AD216" s="344"/>
      <c r="AE216" s="381"/>
      <c r="AF216" s="344"/>
      <c r="AG216" s="344"/>
      <c r="AH216" s="320"/>
      <c r="AI216" s="317"/>
    </row>
    <row r="217" spans="1:35" ht="22.35" customHeight="1" x14ac:dyDescent="0.2">
      <c r="A217" s="69"/>
      <c r="B217" s="1045" t="s">
        <v>302</v>
      </c>
      <c r="C217" s="1046" t="s">
        <v>154</v>
      </c>
      <c r="D217" s="1047" t="s">
        <v>561</v>
      </c>
      <c r="E217" s="1048"/>
      <c r="F217" s="1049"/>
      <c r="G217" s="1050"/>
      <c r="H217" s="1047" t="s">
        <v>561</v>
      </c>
      <c r="I217" s="2120"/>
      <c r="J217" s="1049"/>
      <c r="K217" s="1050"/>
      <c r="L217" s="1047" t="s">
        <v>561</v>
      </c>
      <c r="M217" s="2120"/>
      <c r="N217" s="1049"/>
      <c r="O217" s="1050"/>
      <c r="P217" s="2119" t="s">
        <v>562</v>
      </c>
      <c r="Q217" s="2120"/>
      <c r="R217" s="1049"/>
      <c r="S217" s="1050"/>
      <c r="T217" s="2119" t="s">
        <v>563</v>
      </c>
      <c r="U217" s="2120"/>
      <c r="V217" s="1049"/>
      <c r="W217" s="3525"/>
      <c r="X217" s="2793"/>
      <c r="Y217" s="2793"/>
      <c r="Z217" s="2793"/>
      <c r="AA217" s="3525"/>
      <c r="AB217" s="2793"/>
      <c r="AC217" s="2793"/>
      <c r="AD217" s="2793"/>
      <c r="AE217" s="3525"/>
      <c r="AF217" s="2793"/>
      <c r="AG217" s="2793"/>
      <c r="AH217" s="2122"/>
      <c r="AI217" s="1053"/>
    </row>
    <row r="218" spans="1:35" ht="22.35" customHeight="1" x14ac:dyDescent="0.2">
      <c r="A218" s="69"/>
      <c r="B218" s="1045" t="s">
        <v>303</v>
      </c>
      <c r="C218" s="1046" t="s">
        <v>132</v>
      </c>
      <c r="D218" s="1047" t="s">
        <v>304</v>
      </c>
      <c r="E218" s="1048"/>
      <c r="F218" s="1049"/>
      <c r="G218" s="1050"/>
      <c r="H218" s="2119" t="s">
        <v>304</v>
      </c>
      <c r="I218" s="2120"/>
      <c r="J218" s="1049"/>
      <c r="K218" s="1050"/>
      <c r="L218" s="2119" t="s">
        <v>304</v>
      </c>
      <c r="M218" s="2120"/>
      <c r="N218" s="2120"/>
      <c r="O218" s="1050"/>
      <c r="P218" s="2119" t="s">
        <v>304</v>
      </c>
      <c r="Q218" s="2120"/>
      <c r="R218" s="2120"/>
      <c r="S218" s="1050"/>
      <c r="T218" s="2119" t="s">
        <v>294</v>
      </c>
      <c r="U218" s="2120"/>
      <c r="V218" s="1049"/>
      <c r="W218" s="1045"/>
      <c r="X218" s="2793"/>
      <c r="Y218" s="2793"/>
      <c r="Z218" s="2793"/>
      <c r="AA218" s="3525"/>
      <c r="AB218" s="2793"/>
      <c r="AC218" s="2793"/>
      <c r="AD218" s="2793"/>
      <c r="AE218" s="3525"/>
      <c r="AF218" s="2793"/>
      <c r="AG218" s="2793"/>
      <c r="AH218" s="2122"/>
      <c r="AI218" s="1053"/>
    </row>
    <row r="219" spans="1:35" ht="22.35" customHeight="1" x14ac:dyDescent="0.2">
      <c r="A219" s="69"/>
      <c r="B219" s="1045" t="s">
        <v>305</v>
      </c>
      <c r="C219" s="1046" t="s">
        <v>136</v>
      </c>
      <c r="D219" s="1047" t="s">
        <v>304</v>
      </c>
      <c r="E219" s="1048"/>
      <c r="F219" s="1049"/>
      <c r="G219" s="1050"/>
      <c r="H219" s="2119" t="s">
        <v>304</v>
      </c>
      <c r="I219" s="2120"/>
      <c r="J219" s="1049"/>
      <c r="K219" s="1050"/>
      <c r="L219" s="2119" t="s">
        <v>304</v>
      </c>
      <c r="M219" s="2120"/>
      <c r="N219" s="2120"/>
      <c r="O219" s="1050"/>
      <c r="P219" s="2119" t="s">
        <v>304</v>
      </c>
      <c r="Q219" s="2120"/>
      <c r="R219" s="2120"/>
      <c r="S219" s="1050"/>
      <c r="T219" s="2119" t="s">
        <v>294</v>
      </c>
      <c r="U219" s="2120"/>
      <c r="V219" s="1049"/>
      <c r="W219" s="1045"/>
      <c r="X219" s="2793"/>
      <c r="Y219" s="2793"/>
      <c r="Z219" s="2791"/>
      <c r="AA219" s="3526"/>
      <c r="AB219" s="2793"/>
      <c r="AC219" s="2793"/>
      <c r="AD219" s="2793"/>
      <c r="AE219" s="3525"/>
      <c r="AF219" s="2793"/>
      <c r="AG219" s="2793"/>
      <c r="AH219" s="2122"/>
      <c r="AI219" s="1053"/>
    </row>
    <row r="220" spans="1:35" ht="22.35" customHeight="1" x14ac:dyDescent="0.2">
      <c r="A220" s="69"/>
      <c r="C220" s="308"/>
      <c r="D220" s="309"/>
      <c r="E220" s="309"/>
      <c r="F220" s="308"/>
      <c r="G220" s="310"/>
      <c r="H220" s="309"/>
      <c r="I220" s="308"/>
      <c r="J220" s="308"/>
      <c r="K220" s="310"/>
      <c r="L220" s="309"/>
      <c r="M220" s="308"/>
      <c r="N220" s="308"/>
      <c r="O220" s="310"/>
      <c r="P220" s="309"/>
      <c r="Q220" s="308"/>
      <c r="R220" s="308"/>
      <c r="S220" s="310"/>
      <c r="T220" s="309"/>
      <c r="U220" s="308"/>
      <c r="V220" s="308"/>
      <c r="AA220" s="123"/>
      <c r="AE220" s="123"/>
      <c r="AH220" s="67"/>
      <c r="AI220" s="67"/>
    </row>
    <row r="221" spans="1:35" ht="22.35" customHeight="1" thickBot="1" x14ac:dyDescent="0.25">
      <c r="A221" s="69"/>
      <c r="B221" t="s">
        <v>564</v>
      </c>
      <c r="C221" s="123"/>
      <c r="F221" s="123"/>
      <c r="I221" s="123"/>
      <c r="J221" s="123"/>
      <c r="L221" s="123"/>
      <c r="O221" s="123"/>
      <c r="Q221" s="123"/>
      <c r="R221" s="123"/>
      <c r="U221" s="123"/>
      <c r="W221" s="123"/>
      <c r="X221" s="123"/>
      <c r="AE221" s="123"/>
      <c r="AH221" s="67"/>
      <c r="AI221" s="67"/>
    </row>
    <row r="222" spans="1:35" ht="22.35" customHeight="1" x14ac:dyDescent="0.2">
      <c r="A222" s="69"/>
      <c r="B222" s="3519" t="s">
        <v>280</v>
      </c>
      <c r="C222" s="3520"/>
      <c r="D222" s="226" t="s">
        <v>97</v>
      </c>
      <c r="E222" s="227"/>
      <c r="F222" s="3521"/>
      <c r="G222" s="3522"/>
      <c r="H222" s="226" t="s">
        <v>98</v>
      </c>
      <c r="I222" s="227"/>
      <c r="J222" s="3521"/>
      <c r="K222" s="3522"/>
      <c r="L222" s="226" t="s">
        <v>99</v>
      </c>
      <c r="M222" s="227"/>
      <c r="N222" s="3521"/>
      <c r="O222" s="3522"/>
      <c r="P222" s="226" t="s">
        <v>100</v>
      </c>
      <c r="Q222" s="227"/>
      <c r="R222" s="3521"/>
      <c r="S222" s="3522"/>
      <c r="T222" s="226" t="s">
        <v>101</v>
      </c>
      <c r="U222" s="227"/>
      <c r="V222" s="3521"/>
      <c r="W222" s="3522"/>
      <c r="X222" s="226" t="s">
        <v>102</v>
      </c>
      <c r="Y222" s="227"/>
      <c r="Z222" s="3521"/>
      <c r="AA222" s="3522"/>
      <c r="AB222" s="226" t="s">
        <v>103</v>
      </c>
      <c r="AC222" s="227"/>
      <c r="AD222" s="227"/>
      <c r="AE222" s="3523" t="s">
        <v>104</v>
      </c>
      <c r="AF222" s="227"/>
      <c r="AG222" s="227"/>
      <c r="AH222" s="227"/>
      <c r="AI222" s="3524"/>
    </row>
    <row r="223" spans="1:35" ht="22.35" customHeight="1" x14ac:dyDescent="0.2">
      <c r="A223" s="69"/>
      <c r="B223" s="1045" t="s">
        <v>281</v>
      </c>
      <c r="C223" s="1046" t="s">
        <v>162</v>
      </c>
      <c r="D223" s="1047" t="s">
        <v>561</v>
      </c>
      <c r="E223" s="1048"/>
      <c r="F223" s="1049"/>
      <c r="G223" s="1050"/>
      <c r="H223" s="1047" t="s">
        <v>561</v>
      </c>
      <c r="I223" s="2120"/>
      <c r="J223" s="1049"/>
      <c r="K223" s="1050"/>
      <c r="L223" s="1047" t="s">
        <v>561</v>
      </c>
      <c r="M223" s="2120"/>
      <c r="N223" s="1049"/>
      <c r="O223" s="1050"/>
      <c r="P223" s="2119" t="s">
        <v>565</v>
      </c>
      <c r="Q223" s="2120"/>
      <c r="R223" s="1049"/>
      <c r="S223" s="1050"/>
      <c r="T223" s="2119" t="s">
        <v>566</v>
      </c>
      <c r="U223" s="2120"/>
      <c r="V223" s="1049"/>
      <c r="W223" s="3525"/>
      <c r="X223" s="2793"/>
      <c r="Y223" s="2793"/>
      <c r="Z223" s="2791"/>
      <c r="AA223" s="3525"/>
      <c r="AB223" s="2793"/>
      <c r="AC223" s="2793"/>
      <c r="AD223" s="2793"/>
      <c r="AE223" s="3525"/>
      <c r="AF223" s="2793"/>
      <c r="AG223" s="2793"/>
      <c r="AH223" s="2122"/>
      <c r="AI223" s="1053"/>
    </row>
    <row r="224" spans="1:35" ht="22.35" customHeight="1" x14ac:dyDescent="0.2">
      <c r="A224" s="69"/>
      <c r="B224" s="1045" t="s">
        <v>286</v>
      </c>
      <c r="C224" s="1046" t="s">
        <v>166</v>
      </c>
      <c r="D224" s="1047" t="s">
        <v>561</v>
      </c>
      <c r="E224" s="1048"/>
      <c r="F224" s="1049"/>
      <c r="G224" s="1050"/>
      <c r="H224" s="1047" t="s">
        <v>561</v>
      </c>
      <c r="I224" s="2120"/>
      <c r="J224" s="1049"/>
      <c r="K224" s="1050"/>
      <c r="L224" s="1047" t="s">
        <v>561</v>
      </c>
      <c r="M224" s="2120"/>
      <c r="N224" s="1049"/>
      <c r="O224" s="1050"/>
      <c r="P224" s="2119" t="s">
        <v>565</v>
      </c>
      <c r="Q224" s="2120"/>
      <c r="R224" s="1049"/>
      <c r="S224" s="1050"/>
      <c r="T224" s="2119" t="s">
        <v>566</v>
      </c>
      <c r="U224" s="2120"/>
      <c r="V224" s="1049"/>
      <c r="W224" s="3525"/>
      <c r="X224" s="2793"/>
      <c r="Y224" s="2793"/>
      <c r="Z224" s="2791"/>
      <c r="AA224" s="3525"/>
      <c r="AB224" s="2793"/>
      <c r="AC224" s="2793"/>
      <c r="AD224" s="2793"/>
      <c r="AE224" s="3525"/>
      <c r="AF224" s="2793"/>
      <c r="AG224" s="2793"/>
      <c r="AH224" s="2122"/>
      <c r="AI224" s="1053"/>
    </row>
    <row r="225" spans="1:36" ht="22.35" customHeight="1" x14ac:dyDescent="0.2">
      <c r="A225" s="69"/>
      <c r="B225" s="1045" t="s">
        <v>288</v>
      </c>
      <c r="C225" s="1046" t="s">
        <v>153</v>
      </c>
      <c r="D225" s="1047" t="s">
        <v>561</v>
      </c>
      <c r="E225" s="1048"/>
      <c r="F225" s="1049"/>
      <c r="G225" s="1050"/>
      <c r="H225" s="1047" t="s">
        <v>561</v>
      </c>
      <c r="I225" s="2120"/>
      <c r="J225" s="1049"/>
      <c r="K225" s="1050"/>
      <c r="L225" s="1047" t="s">
        <v>561</v>
      </c>
      <c r="M225" s="2120"/>
      <c r="N225" s="1049"/>
      <c r="O225" s="1050"/>
      <c r="P225" s="2119" t="s">
        <v>565</v>
      </c>
      <c r="Q225" s="2120"/>
      <c r="R225" s="1049"/>
      <c r="S225" s="1050"/>
      <c r="T225" s="2119" t="s">
        <v>566</v>
      </c>
      <c r="U225" s="2120"/>
      <c r="V225" s="1049"/>
      <c r="W225" s="3525"/>
      <c r="X225" s="2793"/>
      <c r="Y225" s="2793"/>
      <c r="Z225" s="2791"/>
      <c r="AA225" s="3525"/>
      <c r="AB225" s="2793"/>
      <c r="AC225" s="2793"/>
      <c r="AD225" s="2793"/>
      <c r="AE225" s="3525"/>
      <c r="AF225" s="2793"/>
      <c r="AG225" s="2793"/>
      <c r="AH225" s="2122"/>
      <c r="AI225" s="1053"/>
    </row>
    <row r="226" spans="1:36" ht="22.35" customHeight="1" x14ac:dyDescent="0.2">
      <c r="A226" s="69"/>
      <c r="B226" s="1045" t="s">
        <v>297</v>
      </c>
      <c r="C226" s="1046" t="s">
        <v>145</v>
      </c>
      <c r="D226" s="1047" t="s">
        <v>561</v>
      </c>
      <c r="E226" s="1048"/>
      <c r="F226" s="1049"/>
      <c r="G226" s="1050"/>
      <c r="H226" s="1047" t="s">
        <v>561</v>
      </c>
      <c r="I226" s="2120"/>
      <c r="J226" s="1049"/>
      <c r="K226" s="1050"/>
      <c r="L226" s="1047" t="s">
        <v>561</v>
      </c>
      <c r="M226" s="2120"/>
      <c r="N226" s="1049"/>
      <c r="O226" s="1050"/>
      <c r="P226" s="2119" t="s">
        <v>565</v>
      </c>
      <c r="Q226" s="2120"/>
      <c r="R226" s="1049"/>
      <c r="S226" s="1050"/>
      <c r="T226" s="2119" t="s">
        <v>566</v>
      </c>
      <c r="U226" s="2120"/>
      <c r="V226" s="1049"/>
      <c r="W226" s="3525"/>
      <c r="X226" s="2793"/>
      <c r="Y226" s="2793"/>
      <c r="Z226" s="2791"/>
      <c r="AA226" s="3525"/>
      <c r="AB226" s="2793"/>
      <c r="AC226" s="2793"/>
      <c r="AD226" s="2793"/>
      <c r="AE226" s="3525"/>
      <c r="AF226" s="2793"/>
      <c r="AG226" s="2793"/>
      <c r="AH226" s="2122"/>
      <c r="AI226" s="1053"/>
    </row>
    <row r="227" spans="1:36" ht="22.35" customHeight="1" x14ac:dyDescent="0.2">
      <c r="A227" s="69"/>
      <c r="B227" s="314" t="s">
        <v>301</v>
      </c>
      <c r="C227" s="1046" t="s">
        <v>146</v>
      </c>
      <c r="D227" s="1047" t="s">
        <v>561</v>
      </c>
      <c r="E227" s="1048"/>
      <c r="F227" s="1049"/>
      <c r="G227" s="1050"/>
      <c r="H227" s="1047" t="s">
        <v>561</v>
      </c>
      <c r="I227" s="2120"/>
      <c r="J227" s="1049"/>
      <c r="K227" s="1050"/>
      <c r="L227" s="1047" t="s">
        <v>561</v>
      </c>
      <c r="M227" s="2120"/>
      <c r="N227" s="1049"/>
      <c r="O227" s="1050"/>
      <c r="P227" s="2119" t="s">
        <v>565</v>
      </c>
      <c r="Q227" s="2120"/>
      <c r="R227" s="1049"/>
      <c r="S227" s="1050"/>
      <c r="T227" s="2119" t="s">
        <v>566</v>
      </c>
      <c r="U227" s="2120"/>
      <c r="V227" s="1049"/>
      <c r="W227" s="381"/>
      <c r="X227" s="344"/>
      <c r="Y227" s="344"/>
      <c r="Z227" s="382"/>
      <c r="AA227" s="381"/>
      <c r="AB227" s="344"/>
      <c r="AC227" s="344"/>
      <c r="AD227" s="344"/>
      <c r="AE227" s="381"/>
      <c r="AF227" s="344"/>
      <c r="AG227" s="344"/>
      <c r="AH227" s="320"/>
      <c r="AI227" s="317"/>
    </row>
    <row r="228" spans="1:36" ht="22.35" customHeight="1" x14ac:dyDescent="0.2">
      <c r="A228" s="69"/>
      <c r="B228" s="1045" t="s">
        <v>302</v>
      </c>
      <c r="C228" s="1046" t="s">
        <v>154</v>
      </c>
      <c r="D228" s="1047" t="s">
        <v>561</v>
      </c>
      <c r="E228" s="1048"/>
      <c r="F228" s="1049"/>
      <c r="G228" s="1050"/>
      <c r="H228" s="1047" t="s">
        <v>561</v>
      </c>
      <c r="I228" s="2120"/>
      <c r="J228" s="1049"/>
      <c r="K228" s="1050"/>
      <c r="L228" s="1047" t="s">
        <v>561</v>
      </c>
      <c r="M228" s="2120"/>
      <c r="N228" s="1049"/>
      <c r="O228" s="1050"/>
      <c r="P228" s="2119" t="s">
        <v>565</v>
      </c>
      <c r="Q228" s="2120"/>
      <c r="R228" s="1049"/>
      <c r="S228" s="1050"/>
      <c r="T228" s="2119" t="s">
        <v>566</v>
      </c>
      <c r="U228" s="2120"/>
      <c r="V228" s="1049"/>
      <c r="W228" s="3525"/>
      <c r="X228" s="2793"/>
      <c r="Y228" s="2793"/>
      <c r="Z228" s="2793"/>
      <c r="AA228" s="3525"/>
      <c r="AB228" s="2793"/>
      <c r="AC228" s="2793"/>
      <c r="AD228" s="2793"/>
      <c r="AE228" s="3525"/>
      <c r="AF228" s="2793"/>
      <c r="AG228" s="2793"/>
      <c r="AH228" s="2122"/>
      <c r="AI228" s="1053"/>
    </row>
    <row r="229" spans="1:36" ht="22.35" customHeight="1" x14ac:dyDescent="0.2">
      <c r="A229" s="69"/>
      <c r="B229" s="1045" t="s">
        <v>303</v>
      </c>
      <c r="C229" s="1046" t="s">
        <v>132</v>
      </c>
      <c r="D229" s="1047" t="s">
        <v>304</v>
      </c>
      <c r="E229" s="1048"/>
      <c r="F229" s="1049"/>
      <c r="G229" s="1050"/>
      <c r="H229" s="2119" t="s">
        <v>304</v>
      </c>
      <c r="I229" s="2120"/>
      <c r="J229" s="1049"/>
      <c r="K229" s="1050"/>
      <c r="L229" s="2119" t="s">
        <v>304</v>
      </c>
      <c r="M229" s="2120"/>
      <c r="N229" s="2120"/>
      <c r="O229" s="1050"/>
      <c r="P229" s="2119" t="s">
        <v>304</v>
      </c>
      <c r="Q229" s="2120"/>
      <c r="R229" s="2120"/>
      <c r="S229" s="1050"/>
      <c r="T229" s="2119" t="s">
        <v>294</v>
      </c>
      <c r="U229" s="2120"/>
      <c r="V229" s="1049"/>
      <c r="W229" s="1045"/>
      <c r="X229" s="2793"/>
      <c r="Y229" s="2793"/>
      <c r="Z229" s="2793"/>
      <c r="AA229" s="3525"/>
      <c r="AB229" s="2793"/>
      <c r="AC229" s="2793"/>
      <c r="AD229" s="2793"/>
      <c r="AE229" s="3525"/>
      <c r="AF229" s="2793"/>
      <c r="AG229" s="2793"/>
      <c r="AH229" s="2122"/>
      <c r="AI229" s="1053"/>
    </row>
    <row r="230" spans="1:36" ht="22.35" customHeight="1" x14ac:dyDescent="0.2">
      <c r="A230" s="69"/>
      <c r="B230" s="1045" t="s">
        <v>305</v>
      </c>
      <c r="C230" s="1046" t="s">
        <v>136</v>
      </c>
      <c r="D230" s="1047" t="s">
        <v>304</v>
      </c>
      <c r="E230" s="1048"/>
      <c r="F230" s="1049"/>
      <c r="G230" s="1050"/>
      <c r="H230" s="2119" t="s">
        <v>304</v>
      </c>
      <c r="I230" s="2120"/>
      <c r="J230" s="1049"/>
      <c r="K230" s="1050"/>
      <c r="L230" s="2119" t="s">
        <v>304</v>
      </c>
      <c r="M230" s="2120"/>
      <c r="N230" s="2120"/>
      <c r="O230" s="1050"/>
      <c r="P230" s="2119" t="s">
        <v>304</v>
      </c>
      <c r="Q230" s="2120"/>
      <c r="R230" s="2120"/>
      <c r="S230" s="1050"/>
      <c r="T230" s="2119" t="s">
        <v>294</v>
      </c>
      <c r="U230" s="2120"/>
      <c r="V230" s="1049"/>
      <c r="W230" s="1045"/>
      <c r="X230" s="2793"/>
      <c r="Y230" s="2793"/>
      <c r="Z230" s="2791"/>
      <c r="AA230" s="3526"/>
      <c r="AB230" s="2793"/>
      <c r="AC230" s="2793"/>
      <c r="AD230" s="2793"/>
      <c r="AE230" s="3525"/>
      <c r="AF230" s="2793"/>
      <c r="AG230" s="2793"/>
      <c r="AH230" s="2122"/>
      <c r="AI230" s="1053"/>
    </row>
    <row r="231" spans="1:36" ht="22.35" customHeight="1" x14ac:dyDescent="0.2">
      <c r="A231" s="69"/>
      <c r="B231" s="134"/>
      <c r="C231" s="135"/>
      <c r="D231" s="136"/>
      <c r="E231" s="137"/>
      <c r="F231" s="137"/>
      <c r="G231" s="138"/>
      <c r="H231" s="136"/>
      <c r="I231" s="137"/>
      <c r="J231" s="137"/>
      <c r="K231" s="138"/>
      <c r="L231" s="136"/>
      <c r="M231" s="137"/>
      <c r="N231" s="137"/>
      <c r="O231" s="138"/>
      <c r="P231" s="128"/>
      <c r="Q231" s="137"/>
      <c r="R231" s="137"/>
      <c r="S231" s="138"/>
      <c r="T231" s="128"/>
      <c r="U231" s="137"/>
      <c r="V231" s="137"/>
      <c r="W231" s="137"/>
      <c r="X231" s="137"/>
      <c r="Y231" s="137"/>
      <c r="Z231" s="137"/>
      <c r="AA231" s="138"/>
      <c r="AB231" s="137"/>
      <c r="AC231" s="137"/>
      <c r="AD231" s="137"/>
      <c r="AE231" s="138"/>
      <c r="AF231" s="137"/>
      <c r="AG231" s="137"/>
      <c r="AH231" s="125"/>
      <c r="AI231" s="125"/>
      <c r="AJ231" s="124"/>
    </row>
    <row r="232" spans="1:36" ht="22.35" customHeight="1" x14ac:dyDescent="0.2">
      <c r="A232" s="97"/>
      <c r="B232" s="486" t="s">
        <v>29</v>
      </c>
      <c r="C232" s="2825">
        <v>1</v>
      </c>
      <c r="D232" s="2968">
        <v>2</v>
      </c>
      <c r="E232" s="2968">
        <v>3</v>
      </c>
      <c r="F232" s="2825">
        <v>4</v>
      </c>
      <c r="G232" s="2825">
        <v>5</v>
      </c>
      <c r="H232" s="2825">
        <v>6</v>
      </c>
      <c r="I232" s="2825">
        <v>7</v>
      </c>
      <c r="J232" s="2825">
        <v>8</v>
      </c>
      <c r="K232" s="2968">
        <v>9</v>
      </c>
      <c r="L232" s="2968">
        <v>10</v>
      </c>
      <c r="M232" s="2825">
        <v>11</v>
      </c>
      <c r="N232" s="2825">
        <v>12</v>
      </c>
      <c r="O232" s="2825">
        <v>13</v>
      </c>
      <c r="P232" s="2825">
        <v>14</v>
      </c>
      <c r="Q232" s="2825">
        <v>15</v>
      </c>
      <c r="R232" s="2968">
        <v>16</v>
      </c>
      <c r="S232" s="2968">
        <v>17</v>
      </c>
      <c r="T232" s="2825">
        <v>18</v>
      </c>
      <c r="U232" s="2825">
        <v>19</v>
      </c>
      <c r="V232" s="2825">
        <v>20</v>
      </c>
      <c r="W232" s="2825">
        <v>21</v>
      </c>
      <c r="X232" s="2825">
        <v>22</v>
      </c>
      <c r="Y232" s="2968">
        <v>23</v>
      </c>
      <c r="Z232" s="2968">
        <v>24</v>
      </c>
      <c r="AA232" s="2825">
        <v>25</v>
      </c>
      <c r="AB232" s="2825">
        <v>26</v>
      </c>
      <c r="AC232" s="2825">
        <v>27</v>
      </c>
      <c r="AD232" s="2968">
        <v>28</v>
      </c>
      <c r="AE232" s="2968">
        <v>29</v>
      </c>
      <c r="AF232" s="2968">
        <v>30</v>
      </c>
      <c r="AG232" s="3457">
        <v>31</v>
      </c>
      <c r="AH232" s="118"/>
      <c r="AI232" s="112"/>
    </row>
    <row r="233" spans="1:36" ht="22.35" customHeight="1" x14ac:dyDescent="0.2">
      <c r="A233" s="69"/>
      <c r="B233" s="1068" t="s">
        <v>312</v>
      </c>
      <c r="C233" s="3218" t="s">
        <v>285</v>
      </c>
      <c r="D233" s="3218"/>
      <c r="E233" s="3218"/>
      <c r="F233" s="3218" t="s">
        <v>162</v>
      </c>
      <c r="G233" s="3218" t="s">
        <v>162</v>
      </c>
      <c r="H233" s="3218" t="s">
        <v>162</v>
      </c>
      <c r="I233" s="1423" t="s">
        <v>162</v>
      </c>
      <c r="J233" s="793" t="s">
        <v>162</v>
      </c>
      <c r="K233" s="3218"/>
      <c r="L233" s="3218"/>
      <c r="M233" s="3218" t="s">
        <v>162</v>
      </c>
      <c r="N233" s="3218" t="s">
        <v>162</v>
      </c>
      <c r="O233" s="3218" t="s">
        <v>162</v>
      </c>
      <c r="P233" s="3218" t="s">
        <v>162</v>
      </c>
      <c r="Q233" s="3218" t="s">
        <v>162</v>
      </c>
      <c r="R233" s="3218"/>
      <c r="S233" s="3218"/>
      <c r="T233" s="3218" t="s">
        <v>162</v>
      </c>
      <c r="U233" s="3218" t="s">
        <v>162</v>
      </c>
      <c r="V233" s="3218" t="s">
        <v>162</v>
      </c>
      <c r="W233" s="3218" t="s">
        <v>162</v>
      </c>
      <c r="X233" s="3218" t="s">
        <v>162</v>
      </c>
      <c r="Y233" s="3218"/>
      <c r="Z233" s="3218"/>
      <c r="AA233" s="3218" t="s">
        <v>162</v>
      </c>
      <c r="AB233" s="3218" t="s">
        <v>162</v>
      </c>
      <c r="AC233" s="3218" t="s">
        <v>162</v>
      </c>
      <c r="AD233" s="3218"/>
      <c r="AE233" s="3218"/>
      <c r="AF233" s="3218"/>
      <c r="AG233" s="3236"/>
      <c r="AH233" s="117"/>
      <c r="AI233" s="117"/>
    </row>
    <row r="234" spans="1:36" ht="22.35" customHeight="1" x14ac:dyDescent="0.2">
      <c r="A234" s="69"/>
      <c r="B234" s="1068" t="s">
        <v>314</v>
      </c>
      <c r="C234" s="3218" t="s">
        <v>166</v>
      </c>
      <c r="D234" s="3218"/>
      <c r="E234" s="3218"/>
      <c r="F234" s="3218" t="s">
        <v>166</v>
      </c>
      <c r="G234" s="3218" t="s">
        <v>166</v>
      </c>
      <c r="H234" s="3218" t="s">
        <v>166</v>
      </c>
      <c r="I234" s="3218" t="s">
        <v>166</v>
      </c>
      <c r="J234" s="3218" t="s">
        <v>166</v>
      </c>
      <c r="K234" s="3218"/>
      <c r="L234" s="3218"/>
      <c r="M234" s="3218" t="s">
        <v>166</v>
      </c>
      <c r="N234" s="3218" t="s">
        <v>166</v>
      </c>
      <c r="O234" s="3218" t="s">
        <v>166</v>
      </c>
      <c r="P234" s="940" t="s">
        <v>166</v>
      </c>
      <c r="Q234" s="3218" t="s">
        <v>166</v>
      </c>
      <c r="R234" s="3218"/>
      <c r="S234" s="3218"/>
      <c r="T234" s="3218" t="s">
        <v>166</v>
      </c>
      <c r="U234" s="3218" t="s">
        <v>166</v>
      </c>
      <c r="V234" s="3218" t="s">
        <v>166</v>
      </c>
      <c r="W234" s="3218" t="s">
        <v>166</v>
      </c>
      <c r="X234" s="3218" t="s">
        <v>166</v>
      </c>
      <c r="Y234" s="3218"/>
      <c r="Z234" s="3218"/>
      <c r="AA234" s="3218" t="s">
        <v>166</v>
      </c>
      <c r="AB234" s="3218" t="s">
        <v>166</v>
      </c>
      <c r="AC234" s="3218" t="s">
        <v>166</v>
      </c>
      <c r="AD234" s="3218"/>
      <c r="AE234" s="3218"/>
      <c r="AF234" s="3218"/>
      <c r="AG234" s="3236"/>
      <c r="AH234" s="117"/>
      <c r="AI234" s="117"/>
    </row>
    <row r="235" spans="1:36" ht="22.35" customHeight="1" x14ac:dyDescent="0.2">
      <c r="A235" s="69"/>
      <c r="B235" s="927" t="s">
        <v>315</v>
      </c>
      <c r="C235" s="3218" t="s">
        <v>153</v>
      </c>
      <c r="D235" s="3218"/>
      <c r="E235" s="3218"/>
      <c r="F235" s="3218" t="s">
        <v>153</v>
      </c>
      <c r="G235" s="798" t="s">
        <v>153</v>
      </c>
      <c r="H235" s="798" t="s">
        <v>153</v>
      </c>
      <c r="I235" s="798" t="s">
        <v>153</v>
      </c>
      <c r="J235" s="3218" t="s">
        <v>153</v>
      </c>
      <c r="K235" s="3218"/>
      <c r="L235" s="3218"/>
      <c r="M235" s="3218" t="s">
        <v>153</v>
      </c>
      <c r="N235" s="798" t="s">
        <v>153</v>
      </c>
      <c r="O235" s="798" t="s">
        <v>153</v>
      </c>
      <c r="P235" s="798" t="s">
        <v>153</v>
      </c>
      <c r="Q235" s="3218" t="s">
        <v>153</v>
      </c>
      <c r="R235" s="3218"/>
      <c r="S235" s="3218"/>
      <c r="T235" s="3218" t="s">
        <v>153</v>
      </c>
      <c r="U235" s="798" t="s">
        <v>153</v>
      </c>
      <c r="V235" s="798" t="s">
        <v>153</v>
      </c>
      <c r="W235" s="798" t="s">
        <v>153</v>
      </c>
      <c r="X235" s="3218" t="s">
        <v>153</v>
      </c>
      <c r="Y235" s="3218"/>
      <c r="Z235" s="3218"/>
      <c r="AA235" s="3218" t="s">
        <v>153</v>
      </c>
      <c r="AB235" s="798" t="s">
        <v>153</v>
      </c>
      <c r="AC235" s="798" t="s">
        <v>153</v>
      </c>
      <c r="AD235" s="798"/>
      <c r="AE235" s="3218"/>
      <c r="AF235" s="3218"/>
      <c r="AG235" s="3236"/>
      <c r="AH235" s="117"/>
      <c r="AI235" s="117"/>
    </row>
    <row r="236" spans="1:36" ht="22.35" customHeight="1" x14ac:dyDescent="0.2">
      <c r="A236" s="69"/>
      <c r="B236" s="1068" t="s">
        <v>317</v>
      </c>
      <c r="C236" s="3218" t="s">
        <v>145</v>
      </c>
      <c r="D236" s="3218"/>
      <c r="E236" s="3218"/>
      <c r="F236" s="3218" t="s">
        <v>145</v>
      </c>
      <c r="G236" s="3218" t="s">
        <v>145</v>
      </c>
      <c r="H236" s="3218" t="s">
        <v>145</v>
      </c>
      <c r="I236" s="3218" t="s">
        <v>145</v>
      </c>
      <c r="J236" s="3218" t="s">
        <v>145</v>
      </c>
      <c r="K236" s="3218"/>
      <c r="L236" s="3218"/>
      <c r="M236" s="3218" t="s">
        <v>145</v>
      </c>
      <c r="N236" s="3218" t="s">
        <v>145</v>
      </c>
      <c r="O236" s="3233" t="s">
        <v>145</v>
      </c>
      <c r="P236" s="3233" t="s">
        <v>145</v>
      </c>
      <c r="Q236" s="3233" t="s">
        <v>145</v>
      </c>
      <c r="R236" s="3233"/>
      <c r="S236" s="3233" t="s">
        <v>142</v>
      </c>
      <c r="T236" s="3218" t="s">
        <v>145</v>
      </c>
      <c r="U236" s="3218" t="s">
        <v>145</v>
      </c>
      <c r="V236" s="3218" t="s">
        <v>145</v>
      </c>
      <c r="W236" s="3218" t="s">
        <v>145</v>
      </c>
      <c r="X236" s="3218" t="s">
        <v>145</v>
      </c>
      <c r="Y236" s="3218"/>
      <c r="Z236" s="3218"/>
      <c r="AA236" s="3218" t="s">
        <v>145</v>
      </c>
      <c r="AB236" s="3218" t="s">
        <v>145</v>
      </c>
      <c r="AC236" s="3218" t="s">
        <v>145</v>
      </c>
      <c r="AD236" s="3218"/>
      <c r="AE236" s="3218"/>
      <c r="AF236" s="3218"/>
      <c r="AG236" s="3236"/>
      <c r="AH236" s="117"/>
      <c r="AI236" s="117"/>
    </row>
    <row r="237" spans="1:36" ht="22.35" customHeight="1" x14ac:dyDescent="0.2">
      <c r="A237" s="69"/>
      <c r="B237" s="3216"/>
      <c r="C237" s="3218" t="s">
        <v>146</v>
      </c>
      <c r="D237" s="3218"/>
      <c r="E237" s="3218"/>
      <c r="F237" s="3218" t="s">
        <v>146</v>
      </c>
      <c r="G237" s="3218" t="s">
        <v>146</v>
      </c>
      <c r="H237" s="3218" t="s">
        <v>146</v>
      </c>
      <c r="I237" s="3218" t="s">
        <v>146</v>
      </c>
      <c r="J237" s="3218" t="s">
        <v>146</v>
      </c>
      <c r="K237" s="3218"/>
      <c r="L237" s="3218"/>
      <c r="M237" s="3218" t="s">
        <v>146</v>
      </c>
      <c r="N237" s="3218" t="s">
        <v>146</v>
      </c>
      <c r="O237" s="3218" t="s">
        <v>146</v>
      </c>
      <c r="P237" s="3218" t="s">
        <v>146</v>
      </c>
      <c r="Q237" s="3218" t="s">
        <v>146</v>
      </c>
      <c r="R237" s="3218"/>
      <c r="S237" s="3218"/>
      <c r="T237" s="3218" t="s">
        <v>146</v>
      </c>
      <c r="U237" s="3218" t="s">
        <v>146</v>
      </c>
      <c r="V237" s="3218" t="s">
        <v>146</v>
      </c>
      <c r="W237" s="3218" t="s">
        <v>146</v>
      </c>
      <c r="X237" s="3218" t="s">
        <v>146</v>
      </c>
      <c r="Y237" s="3218"/>
      <c r="Z237" s="3218"/>
      <c r="AA237" s="3218" t="s">
        <v>146</v>
      </c>
      <c r="AB237" s="3218" t="s">
        <v>146</v>
      </c>
      <c r="AC237" s="3218" t="s">
        <v>146</v>
      </c>
      <c r="AD237" s="3218"/>
      <c r="AE237" s="3218"/>
      <c r="AF237" s="3218"/>
      <c r="AG237" s="1427"/>
      <c r="AH237" s="117"/>
      <c r="AI237" s="117"/>
    </row>
    <row r="238" spans="1:36" ht="22.35" customHeight="1" x14ac:dyDescent="0.2">
      <c r="A238" s="69"/>
      <c r="B238" s="1068" t="s">
        <v>320</v>
      </c>
      <c r="C238" s="3218" t="s">
        <v>154</v>
      </c>
      <c r="D238" s="3218"/>
      <c r="E238" s="3218"/>
      <c r="F238" s="3218" t="s">
        <v>154</v>
      </c>
      <c r="G238" s="3218" t="s">
        <v>154</v>
      </c>
      <c r="H238" s="3218" t="s">
        <v>154</v>
      </c>
      <c r="I238" s="3218" t="s">
        <v>154</v>
      </c>
      <c r="J238" s="3218" t="s">
        <v>154</v>
      </c>
      <c r="K238" s="3218"/>
      <c r="L238" s="3218"/>
      <c r="M238" s="3218" t="s">
        <v>154</v>
      </c>
      <c r="N238" s="3218" t="s">
        <v>154</v>
      </c>
      <c r="O238" s="3218" t="s">
        <v>154</v>
      </c>
      <c r="P238" s="3218" t="s">
        <v>154</v>
      </c>
      <c r="Q238" s="3218" t="s">
        <v>154</v>
      </c>
      <c r="R238" s="3218"/>
      <c r="S238" s="3218"/>
      <c r="T238" s="3218" t="s">
        <v>154</v>
      </c>
      <c r="U238" s="3218" t="s">
        <v>154</v>
      </c>
      <c r="V238" s="3218" t="s">
        <v>154</v>
      </c>
      <c r="W238" s="3218" t="s">
        <v>154</v>
      </c>
      <c r="X238" s="3218" t="s">
        <v>154</v>
      </c>
      <c r="Y238" s="3218"/>
      <c r="Z238" s="3218"/>
      <c r="AA238" s="3218" t="s">
        <v>154</v>
      </c>
      <c r="AB238" s="3218" t="s">
        <v>154</v>
      </c>
      <c r="AC238" s="3218" t="s">
        <v>154</v>
      </c>
      <c r="AD238" s="3218"/>
      <c r="AE238" s="3218"/>
      <c r="AF238" s="3218"/>
      <c r="AG238" s="3236"/>
      <c r="AH238" s="117"/>
      <c r="AI238" s="117"/>
    </row>
    <row r="239" spans="1:36" ht="22.35" customHeight="1" x14ac:dyDescent="0.2">
      <c r="A239" s="69"/>
      <c r="B239" s="3216" t="s">
        <v>568</v>
      </c>
      <c r="C239" s="3218" t="s">
        <v>132</v>
      </c>
      <c r="D239" s="3218"/>
      <c r="E239" s="3218"/>
      <c r="F239" s="3218" t="s">
        <v>132</v>
      </c>
      <c r="G239" s="3218" t="s">
        <v>132</v>
      </c>
      <c r="H239" s="3218" t="s">
        <v>132</v>
      </c>
      <c r="I239" s="3218" t="s">
        <v>132</v>
      </c>
      <c r="J239" s="3218" t="s">
        <v>132</v>
      </c>
      <c r="K239" s="3218"/>
      <c r="L239" s="3218"/>
      <c r="M239" s="3218" t="s">
        <v>132</v>
      </c>
      <c r="N239" s="3218" t="s">
        <v>132</v>
      </c>
      <c r="O239" s="3218" t="s">
        <v>132</v>
      </c>
      <c r="P239" s="3218" t="s">
        <v>132</v>
      </c>
      <c r="Q239" s="3218" t="s">
        <v>132</v>
      </c>
      <c r="R239" s="3218"/>
      <c r="S239" s="3218"/>
      <c r="T239" s="3218" t="s">
        <v>132</v>
      </c>
      <c r="U239" s="3218" t="s">
        <v>132</v>
      </c>
      <c r="V239" s="3218" t="s">
        <v>132</v>
      </c>
      <c r="W239" s="3218" t="s">
        <v>132</v>
      </c>
      <c r="X239" s="3218" t="s">
        <v>132</v>
      </c>
      <c r="Y239" s="3218"/>
      <c r="Z239" s="3218"/>
      <c r="AA239" s="1445" t="s">
        <v>132</v>
      </c>
      <c r="AB239" s="1445" t="s">
        <v>132</v>
      </c>
      <c r="AC239" s="942" t="s">
        <v>132</v>
      </c>
      <c r="AD239" s="3218"/>
      <c r="AE239" s="3218"/>
      <c r="AF239" s="3218"/>
      <c r="AG239" s="3236"/>
      <c r="AH239" s="117"/>
      <c r="AI239" s="117"/>
    </row>
    <row r="240" spans="1:36" ht="22.35" customHeight="1" x14ac:dyDescent="0.2">
      <c r="A240" s="69"/>
      <c r="B240" s="3216" t="s">
        <v>322</v>
      </c>
      <c r="C240" s="793" t="s">
        <v>136</v>
      </c>
      <c r="D240" s="3218"/>
      <c r="E240" s="3218"/>
      <c r="F240" s="3218" t="s">
        <v>136</v>
      </c>
      <c r="G240" s="3218" t="s">
        <v>136</v>
      </c>
      <c r="H240" s="3218" t="s">
        <v>136</v>
      </c>
      <c r="I240" s="3218" t="s">
        <v>136</v>
      </c>
      <c r="J240" s="3218" t="s">
        <v>136</v>
      </c>
      <c r="K240" s="3218"/>
      <c r="L240" s="3218"/>
      <c r="M240" s="3218" t="s">
        <v>136</v>
      </c>
      <c r="N240" s="3218" t="s">
        <v>136</v>
      </c>
      <c r="O240" s="3218" t="s">
        <v>136</v>
      </c>
      <c r="P240" s="3218" t="s">
        <v>136</v>
      </c>
      <c r="Q240" s="3218" t="s">
        <v>136</v>
      </c>
      <c r="R240" s="3218"/>
      <c r="S240" s="3218"/>
      <c r="T240" s="3218" t="s">
        <v>136</v>
      </c>
      <c r="U240" s="3218" t="s">
        <v>136</v>
      </c>
      <c r="V240" s="3218" t="s">
        <v>136</v>
      </c>
      <c r="W240" s="3218" t="s">
        <v>136</v>
      </c>
      <c r="X240" s="3218" t="s">
        <v>136</v>
      </c>
      <c r="Y240" s="3218"/>
      <c r="Z240" s="3218"/>
      <c r="AA240" s="3218" t="s">
        <v>136</v>
      </c>
      <c r="AB240" s="3218" t="s">
        <v>136</v>
      </c>
      <c r="AC240" s="793" t="s">
        <v>136</v>
      </c>
      <c r="AD240" s="3218"/>
      <c r="AE240" s="3218"/>
      <c r="AF240" s="3218"/>
      <c r="AG240" s="3236"/>
      <c r="AH240" s="67"/>
      <c r="AI240" s="67"/>
    </row>
    <row r="241" spans="1:35" ht="21" customHeight="1" x14ac:dyDescent="0.2">
      <c r="A241" s="97"/>
      <c r="B241" s="142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  <c r="AH241" s="73"/>
    </row>
    <row r="242" spans="1:35" ht="22.35" customHeight="1" x14ac:dyDescent="0.2"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</row>
    <row r="243" spans="1:35" ht="22.35" customHeight="1" thickBot="1" x14ac:dyDescent="0.25">
      <c r="A243" s="1" t="s">
        <v>323</v>
      </c>
      <c r="B243" s="37"/>
    </row>
    <row r="244" spans="1:35" ht="22.35" customHeight="1" x14ac:dyDescent="0.2">
      <c r="A244" s="1"/>
      <c r="B244" s="1072" t="s">
        <v>324</v>
      </c>
      <c r="C244" s="3527" t="s">
        <v>97</v>
      </c>
      <c r="D244" s="3476"/>
      <c r="E244" s="3476"/>
      <c r="F244" s="3476"/>
      <c r="G244" s="3527" t="s">
        <v>98</v>
      </c>
      <c r="H244" s="3476"/>
      <c r="I244" s="3476"/>
      <c r="J244" s="3476"/>
      <c r="K244" s="3527" t="s">
        <v>99</v>
      </c>
      <c r="L244" s="3476"/>
      <c r="M244" s="3476"/>
      <c r="N244" s="3476"/>
      <c r="O244" s="3527" t="s">
        <v>100</v>
      </c>
      <c r="P244" s="3476"/>
      <c r="Q244" s="3476"/>
      <c r="R244" s="3476"/>
      <c r="S244" s="3527" t="s">
        <v>101</v>
      </c>
      <c r="T244" s="3476"/>
      <c r="U244" s="3476"/>
      <c r="V244" s="3476"/>
      <c r="W244" s="3527" t="s">
        <v>102</v>
      </c>
      <c r="X244" s="3401"/>
      <c r="Y244" s="3476"/>
      <c r="Z244" s="3528"/>
      <c r="AA244" s="3527" t="s">
        <v>103</v>
      </c>
      <c r="AB244" s="3401"/>
      <c r="AC244" s="3476"/>
      <c r="AD244" s="3528"/>
      <c r="AE244" s="3529" t="s">
        <v>104</v>
      </c>
      <c r="AF244" s="3476"/>
      <c r="AG244" s="3476"/>
      <c r="AH244" s="3476"/>
      <c r="AI244" s="3402"/>
    </row>
    <row r="245" spans="1:35" ht="22.35" customHeight="1" x14ac:dyDescent="0.2">
      <c r="A245" s="1"/>
      <c r="B245" s="487">
        <v>3701</v>
      </c>
      <c r="C245" s="70" t="s">
        <v>325</v>
      </c>
      <c r="D245" s="70"/>
      <c r="E245" s="70"/>
      <c r="F245" s="70"/>
      <c r="G245" s="2713" t="s">
        <v>326</v>
      </c>
      <c r="H245" s="70"/>
      <c r="I245" s="70"/>
      <c r="J245" s="70"/>
      <c r="K245" s="2713" t="s">
        <v>326</v>
      </c>
      <c r="L245" s="70"/>
      <c r="M245" s="70"/>
      <c r="N245" s="70"/>
      <c r="O245" s="2713" t="s">
        <v>326</v>
      </c>
      <c r="P245" s="70"/>
      <c r="Q245" s="70"/>
      <c r="R245" s="70"/>
      <c r="S245" s="2713" t="s">
        <v>327</v>
      </c>
      <c r="T245" s="70"/>
      <c r="U245" s="70"/>
      <c r="V245" s="70"/>
      <c r="W245" s="2996"/>
      <c r="X245" s="2714"/>
      <c r="Y245" s="2863"/>
      <c r="Z245" s="2715"/>
      <c r="AA245" s="2996"/>
      <c r="AB245" s="2714"/>
      <c r="AC245" s="2863"/>
      <c r="AD245" s="2715"/>
      <c r="AE245" s="3044"/>
      <c r="AF245" s="2863"/>
      <c r="AG245" s="2863"/>
      <c r="AH245" s="2863"/>
      <c r="AI245" s="2998"/>
    </row>
    <row r="246" spans="1:35" ht="22.35" customHeight="1" x14ac:dyDescent="0.2">
      <c r="B246" s="1072">
        <v>3700</v>
      </c>
      <c r="C246" s="2863" t="s">
        <v>230</v>
      </c>
      <c r="D246" s="2863"/>
      <c r="E246" s="2863"/>
      <c r="F246" s="2863"/>
      <c r="G246" s="2999" t="s">
        <v>230</v>
      </c>
      <c r="H246" s="2863"/>
      <c r="I246" s="2863"/>
      <c r="J246" s="2863"/>
      <c r="K246" s="2999" t="s">
        <v>230</v>
      </c>
      <c r="L246" s="2863"/>
      <c r="M246" s="2863"/>
      <c r="N246" s="2863"/>
      <c r="O246" s="2999" t="s">
        <v>230</v>
      </c>
      <c r="P246" s="2863"/>
      <c r="Q246" s="2863"/>
      <c r="R246" s="2863"/>
      <c r="S246" s="2999" t="s">
        <v>231</v>
      </c>
      <c r="T246" s="2863"/>
      <c r="U246" s="2863"/>
      <c r="V246" s="2863"/>
      <c r="W246" s="2996"/>
      <c r="X246" s="2863"/>
      <c r="Y246" s="2863"/>
      <c r="Z246" s="3046"/>
      <c r="AA246" s="3044"/>
      <c r="AB246" s="2863"/>
      <c r="AC246" s="2863"/>
      <c r="AD246" s="2920"/>
      <c r="AE246" s="2716"/>
      <c r="AF246" s="2863"/>
      <c r="AG246" s="2863"/>
      <c r="AH246" s="2920"/>
      <c r="AI246" s="2998"/>
    </row>
    <row r="247" spans="1:35" ht="22.35" customHeight="1" x14ac:dyDescent="0.2">
      <c r="A247" s="1"/>
      <c r="B247" s="1072">
        <v>8514</v>
      </c>
      <c r="C247" s="2863" t="s">
        <v>326</v>
      </c>
      <c r="D247" s="2863"/>
      <c r="E247" s="2863"/>
      <c r="F247" s="2863"/>
      <c r="G247" s="2999" t="s">
        <v>326</v>
      </c>
      <c r="H247" s="2863"/>
      <c r="I247" s="2863"/>
      <c r="J247" s="2863"/>
      <c r="K247" s="2999" t="s">
        <v>326</v>
      </c>
      <c r="L247" s="2863"/>
      <c r="M247" s="2863"/>
      <c r="N247" s="2863"/>
      <c r="O247" s="2999" t="s">
        <v>326</v>
      </c>
      <c r="P247" s="2863"/>
      <c r="Q247" s="2863"/>
      <c r="R247" s="2863"/>
      <c r="S247" s="2999" t="s">
        <v>328</v>
      </c>
      <c r="T247" s="2863"/>
      <c r="U247" s="2863"/>
      <c r="V247" s="2863"/>
      <c r="W247" s="2996"/>
      <c r="X247" s="2863"/>
      <c r="Y247" s="2863"/>
      <c r="Z247" s="3046"/>
      <c r="AA247" s="2919"/>
      <c r="AB247" s="2863"/>
      <c r="AC247" s="2863"/>
      <c r="AD247" s="2920"/>
      <c r="AE247" s="2919"/>
      <c r="AF247" s="2863"/>
      <c r="AG247" s="2863"/>
      <c r="AH247" s="2920"/>
      <c r="AI247" s="2998"/>
    </row>
    <row r="248" spans="1:35" ht="22.35" customHeight="1" x14ac:dyDescent="0.2">
      <c r="A248" s="1"/>
      <c r="B248" s="1072">
        <v>8500</v>
      </c>
      <c r="C248" s="2082" t="s">
        <v>329</v>
      </c>
      <c r="D248" s="2082"/>
      <c r="E248" s="2082"/>
      <c r="F248" s="2082"/>
      <c r="G248" s="3106" t="s">
        <v>329</v>
      </c>
      <c r="H248" s="2082"/>
      <c r="I248" s="2082"/>
      <c r="J248" s="2082"/>
      <c r="K248" s="3106" t="s">
        <v>329</v>
      </c>
      <c r="L248" s="2082"/>
      <c r="M248" s="2082"/>
      <c r="N248" s="2082"/>
      <c r="O248" s="3106" t="s">
        <v>329</v>
      </c>
      <c r="P248" s="2082"/>
      <c r="Q248" s="2082"/>
      <c r="R248" s="2082"/>
      <c r="S248" s="3106" t="s">
        <v>330</v>
      </c>
      <c r="T248" s="2082"/>
      <c r="U248" s="2082"/>
      <c r="V248" s="2082"/>
      <c r="W248" s="2996"/>
      <c r="X248" s="2082"/>
      <c r="Y248" s="2082"/>
      <c r="Z248" s="2130"/>
      <c r="AA248" s="2131"/>
      <c r="AB248" s="2082"/>
      <c r="AC248" s="2082"/>
      <c r="AD248" s="2130"/>
      <c r="AE248" s="2131"/>
      <c r="AF248" s="2082"/>
      <c r="AG248" s="2082"/>
      <c r="AH248" s="2132"/>
      <c r="AI248" s="2133"/>
    </row>
    <row r="249" spans="1:35" ht="22.35" customHeight="1" x14ac:dyDescent="0.2">
      <c r="A249" s="1"/>
      <c r="B249" s="1072">
        <v>8514</v>
      </c>
      <c r="C249" s="2134" t="s">
        <v>326</v>
      </c>
      <c r="D249" s="2134"/>
      <c r="E249" s="2134"/>
      <c r="F249" s="2134"/>
      <c r="G249" s="3107" t="s">
        <v>326</v>
      </c>
      <c r="H249" s="2134"/>
      <c r="I249" s="2134"/>
      <c r="J249" s="2134"/>
      <c r="K249" s="3107" t="s">
        <v>326</v>
      </c>
      <c r="L249" s="2134"/>
      <c r="M249" s="2134"/>
      <c r="N249" s="2134"/>
      <c r="O249" s="3107" t="s">
        <v>326</v>
      </c>
      <c r="P249" s="2134"/>
      <c r="Q249" s="2134"/>
      <c r="R249" s="2134"/>
      <c r="S249" s="3107" t="s">
        <v>328</v>
      </c>
      <c r="T249" s="2134"/>
      <c r="U249" s="2134"/>
      <c r="V249" s="2134"/>
      <c r="W249" s="2717"/>
      <c r="X249" s="2136"/>
      <c r="Y249" s="2082"/>
      <c r="Z249" s="2137"/>
      <c r="AA249" s="2138"/>
      <c r="AB249" s="2136"/>
      <c r="AC249" s="2082"/>
      <c r="AD249" s="2082"/>
      <c r="AE249" s="2139"/>
      <c r="AF249" s="2082"/>
      <c r="AG249" s="2082"/>
      <c r="AH249" s="2082"/>
      <c r="AI249" s="2133"/>
    </row>
    <row r="250" spans="1:35" ht="22.35" customHeight="1" thickBot="1" x14ac:dyDescent="0.25">
      <c r="A250" s="1"/>
      <c r="B250" s="1076" t="s">
        <v>331</v>
      </c>
      <c r="C250" s="2870" t="s">
        <v>332</v>
      </c>
      <c r="D250" s="2870"/>
      <c r="E250" s="2870"/>
      <c r="F250" s="2870"/>
      <c r="G250" s="2718" t="s">
        <v>332</v>
      </c>
      <c r="H250" s="2870"/>
      <c r="I250" s="2870"/>
      <c r="J250" s="2870"/>
      <c r="K250" s="3001" t="s">
        <v>332</v>
      </c>
      <c r="L250" s="2870"/>
      <c r="M250" s="2870"/>
      <c r="N250" s="2870"/>
      <c r="O250" s="2718" t="s">
        <v>332</v>
      </c>
      <c r="P250" s="2870"/>
      <c r="Q250" s="2870"/>
      <c r="R250" s="2870"/>
      <c r="S250" s="2718" t="s">
        <v>333</v>
      </c>
      <c r="T250" s="2870"/>
      <c r="U250" s="2870"/>
      <c r="V250" s="2870"/>
      <c r="W250" s="3001"/>
      <c r="X250" s="2870"/>
      <c r="Y250" s="2870"/>
      <c r="Z250" s="3078"/>
      <c r="AA250" s="3057"/>
      <c r="AB250" s="2870"/>
      <c r="AC250" s="2870"/>
      <c r="AD250" s="3064"/>
      <c r="AE250" s="2719"/>
      <c r="AF250" s="2870"/>
      <c r="AG250" s="2870"/>
      <c r="AH250" s="3064"/>
      <c r="AI250" s="2873"/>
    </row>
    <row r="251" spans="1:35" ht="22.35" customHeight="1" x14ac:dyDescent="0.2">
      <c r="A251" s="1"/>
      <c r="B251" s="5"/>
      <c r="C251" s="42"/>
      <c r="D251" s="70"/>
      <c r="E251" s="70"/>
      <c r="F251" s="46"/>
      <c r="G251" s="42"/>
      <c r="H251" s="70"/>
      <c r="I251" s="70"/>
      <c r="J251" s="46"/>
      <c r="K251" s="42"/>
      <c r="L251" s="70"/>
      <c r="M251" s="70"/>
      <c r="N251" s="46"/>
      <c r="O251" s="42"/>
      <c r="P251" s="70"/>
      <c r="Q251" s="70"/>
      <c r="R251" s="46"/>
      <c r="S251" s="42"/>
      <c r="T251" s="70"/>
      <c r="U251" s="70"/>
      <c r="V251" s="46"/>
      <c r="W251" s="46"/>
      <c r="Z251" s="46"/>
      <c r="AA251" s="46"/>
      <c r="AD251" s="46"/>
      <c r="AE251" s="46"/>
      <c r="AH251" s="46"/>
    </row>
    <row r="252" spans="1:35" ht="22.35" customHeight="1" x14ac:dyDescent="0.2">
      <c r="A252" s="1" t="s">
        <v>334</v>
      </c>
      <c r="B252" s="5"/>
      <c r="C252" s="42"/>
      <c r="D252" s="70"/>
      <c r="E252" s="70"/>
      <c r="F252" s="46"/>
      <c r="G252" s="42"/>
      <c r="H252" s="70"/>
      <c r="I252" s="70"/>
      <c r="J252" s="46"/>
      <c r="K252" s="42"/>
      <c r="L252" s="70"/>
      <c r="M252" s="70"/>
      <c r="N252" s="46"/>
      <c r="O252" s="42"/>
      <c r="P252" s="70"/>
      <c r="Q252" s="70"/>
      <c r="R252" s="46"/>
      <c r="S252" s="42"/>
      <c r="T252" s="70"/>
      <c r="U252" s="70"/>
      <c r="V252" s="46"/>
      <c r="W252" s="46"/>
      <c r="Z252" s="46"/>
      <c r="AA252" s="46"/>
      <c r="AD252" s="46"/>
      <c r="AE252" s="46"/>
      <c r="AH252" s="46"/>
    </row>
    <row r="253" spans="1:35" ht="22.35" customHeight="1" thickBot="1" x14ac:dyDescent="0.25">
      <c r="A253" s="3033"/>
      <c r="B253" s="2875" t="s">
        <v>29</v>
      </c>
      <c r="C253" s="2877">
        <v>1</v>
      </c>
      <c r="D253" s="2876">
        <v>2</v>
      </c>
      <c r="E253" s="2876">
        <v>3</v>
      </c>
      <c r="F253" s="2877">
        <v>4</v>
      </c>
      <c r="G253" s="2877">
        <v>5</v>
      </c>
      <c r="H253" s="2877">
        <v>6</v>
      </c>
      <c r="I253" s="2877">
        <v>7</v>
      </c>
      <c r="J253" s="2877">
        <v>8</v>
      </c>
      <c r="K253" s="2876">
        <v>9</v>
      </c>
      <c r="L253" s="2876">
        <v>10</v>
      </c>
      <c r="M253" s="2877">
        <v>11</v>
      </c>
      <c r="N253" s="2877">
        <v>12</v>
      </c>
      <c r="O253" s="2877">
        <v>13</v>
      </c>
      <c r="P253" s="2877">
        <v>14</v>
      </c>
      <c r="Q253" s="2877">
        <v>15</v>
      </c>
      <c r="R253" s="2876">
        <v>16</v>
      </c>
      <c r="S253" s="2876">
        <v>17</v>
      </c>
      <c r="T253" s="2877">
        <v>18</v>
      </c>
      <c r="U253" s="2877">
        <v>19</v>
      </c>
      <c r="V253" s="2877">
        <v>20</v>
      </c>
      <c r="W253" s="2877">
        <v>21</v>
      </c>
      <c r="X253" s="2877">
        <v>22</v>
      </c>
      <c r="Y253" s="2876">
        <v>23</v>
      </c>
      <c r="Z253" s="2876">
        <v>24</v>
      </c>
      <c r="AA253" s="2877">
        <v>25</v>
      </c>
      <c r="AB253" s="2877">
        <v>26</v>
      </c>
      <c r="AC253" s="2877">
        <v>27</v>
      </c>
      <c r="AD253" s="2876">
        <v>28</v>
      </c>
      <c r="AE253" s="2876">
        <v>29</v>
      </c>
      <c r="AF253" s="2876">
        <v>30</v>
      </c>
      <c r="AG253" s="3403">
        <v>31</v>
      </c>
      <c r="AH253" s="111"/>
      <c r="AI253" s="112"/>
    </row>
    <row r="254" spans="1:35" ht="22.35" customHeight="1" x14ac:dyDescent="0.2">
      <c r="A254" s="3530"/>
      <c r="B254" s="3531" t="s">
        <v>335</v>
      </c>
      <c r="C254" s="3231" t="s">
        <v>32</v>
      </c>
      <c r="D254" s="3231"/>
      <c r="E254" s="3167"/>
      <c r="F254" s="3167" t="s">
        <v>32</v>
      </c>
      <c r="G254" s="3231" t="s">
        <v>32</v>
      </c>
      <c r="H254" s="3231" t="s">
        <v>32</v>
      </c>
      <c r="I254" s="3231" t="s">
        <v>32</v>
      </c>
      <c r="J254" s="3231" t="s">
        <v>32</v>
      </c>
      <c r="K254" s="3231"/>
      <c r="L254" s="3167"/>
      <c r="M254" s="3167" t="s">
        <v>32</v>
      </c>
      <c r="N254" s="3231" t="s">
        <v>32</v>
      </c>
      <c r="O254" s="3231" t="s">
        <v>32</v>
      </c>
      <c r="P254" s="3231" t="s">
        <v>32</v>
      </c>
      <c r="Q254" s="3231" t="s">
        <v>32</v>
      </c>
      <c r="R254" s="3231"/>
      <c r="S254" s="3167"/>
      <c r="T254" s="3167" t="s">
        <v>32</v>
      </c>
      <c r="U254" s="3231" t="s">
        <v>32</v>
      </c>
      <c r="V254" s="3231" t="s">
        <v>32</v>
      </c>
      <c r="W254" s="3231" t="s">
        <v>32</v>
      </c>
      <c r="X254" s="3231" t="s">
        <v>32</v>
      </c>
      <c r="Y254" s="3231"/>
      <c r="Z254" s="3167"/>
      <c r="AA254" s="3167" t="s">
        <v>32</v>
      </c>
      <c r="AB254" s="3231" t="s">
        <v>32</v>
      </c>
      <c r="AC254" s="3231" t="s">
        <v>32</v>
      </c>
      <c r="AD254" s="3231"/>
      <c r="AE254" s="3231"/>
      <c r="AF254" s="3231"/>
      <c r="AG254" s="3209"/>
      <c r="AH254" s="111"/>
      <c r="AI254" s="112"/>
    </row>
    <row r="255" spans="1:35" ht="22.35" customHeight="1" x14ac:dyDescent="0.2">
      <c r="A255" s="1440"/>
      <c r="B255" s="1441" t="s">
        <v>336</v>
      </c>
      <c r="C255" s="3231"/>
      <c r="D255" s="3231"/>
      <c r="E255" s="3167"/>
      <c r="F255" s="3167"/>
      <c r="G255" s="3231"/>
      <c r="H255" s="3231"/>
      <c r="I255" s="3231"/>
      <c r="J255" s="3231"/>
      <c r="K255" s="3231"/>
      <c r="L255" s="3167"/>
      <c r="M255" s="3167"/>
      <c r="N255" s="3231"/>
      <c r="O255" s="3231"/>
      <c r="P255" s="3231"/>
      <c r="Q255" s="3231"/>
      <c r="R255" s="3231"/>
      <c r="S255" s="3167"/>
      <c r="T255" s="3167"/>
      <c r="U255" s="3231"/>
      <c r="V255" s="3231"/>
      <c r="W255" s="3231"/>
      <c r="X255" s="3231"/>
      <c r="Y255" s="3231"/>
      <c r="Z255" s="3167"/>
      <c r="AA255" s="3167"/>
      <c r="AB255" s="3231"/>
      <c r="AC255" s="3231"/>
      <c r="AD255" s="3231"/>
      <c r="AE255" s="3231"/>
      <c r="AF255" s="3231"/>
      <c r="AG255" s="3209"/>
      <c r="AH255" s="111"/>
      <c r="AI255" s="112"/>
    </row>
    <row r="256" spans="1:35" ht="22.35" customHeight="1" x14ac:dyDescent="0.2">
      <c r="A256" s="1442">
        <v>8514</v>
      </c>
      <c r="B256" s="1443" t="s">
        <v>337</v>
      </c>
      <c r="C256" s="3231" t="s">
        <v>32</v>
      </c>
      <c r="D256" s="3231"/>
      <c r="E256" s="3167"/>
      <c r="F256" s="3167" t="s">
        <v>32</v>
      </c>
      <c r="G256" s="3231" t="s">
        <v>32</v>
      </c>
      <c r="H256" s="3231" t="s">
        <v>32</v>
      </c>
      <c r="I256" s="3231" t="s">
        <v>32</v>
      </c>
      <c r="J256" s="3231" t="s">
        <v>32</v>
      </c>
      <c r="K256" s="3231"/>
      <c r="L256" s="3167"/>
      <c r="M256" s="3167" t="s">
        <v>32</v>
      </c>
      <c r="N256" s="3231" t="s">
        <v>32</v>
      </c>
      <c r="O256" s="3231" t="s">
        <v>32</v>
      </c>
      <c r="P256" s="3231" t="s">
        <v>32</v>
      </c>
      <c r="Q256" s="3231" t="s">
        <v>32</v>
      </c>
      <c r="R256" s="3231"/>
      <c r="S256" s="3167"/>
      <c r="T256" s="3167" t="s">
        <v>32</v>
      </c>
      <c r="U256" s="3231" t="s">
        <v>32</v>
      </c>
      <c r="V256" s="3231" t="s">
        <v>32</v>
      </c>
      <c r="W256" s="3231" t="s">
        <v>32</v>
      </c>
      <c r="X256" s="3231" t="s">
        <v>32</v>
      </c>
      <c r="Y256" s="3231"/>
      <c r="Z256" s="3167"/>
      <c r="AA256" s="3167" t="s">
        <v>32</v>
      </c>
      <c r="AB256" s="3231" t="s">
        <v>32</v>
      </c>
      <c r="AC256" s="3231" t="s">
        <v>32</v>
      </c>
      <c r="AD256" s="3231"/>
      <c r="AE256" s="3231"/>
      <c r="AF256" s="3231"/>
      <c r="AG256" s="3209"/>
      <c r="AH256" s="116"/>
      <c r="AI256" s="117"/>
    </row>
    <row r="257" spans="1:35" ht="21" customHeight="1" x14ac:dyDescent="0.2">
      <c r="A257" s="1442">
        <v>3701</v>
      </c>
      <c r="B257" s="1444" t="s">
        <v>338</v>
      </c>
      <c r="C257" s="3231"/>
      <c r="D257" s="3231"/>
      <c r="E257" s="3167"/>
      <c r="F257" s="3167"/>
      <c r="G257" s="3231"/>
      <c r="H257" s="3231"/>
      <c r="I257" s="3231"/>
      <c r="J257" s="3231"/>
      <c r="K257" s="3231"/>
      <c r="L257" s="3167"/>
      <c r="M257" s="3167"/>
      <c r="N257" s="3231"/>
      <c r="O257" s="3231"/>
      <c r="P257" s="3231"/>
      <c r="Q257" s="3231"/>
      <c r="R257" s="3231"/>
      <c r="S257" s="3167"/>
      <c r="T257" s="3167"/>
      <c r="U257" s="3231"/>
      <c r="V257" s="3231"/>
      <c r="W257" s="3231"/>
      <c r="X257" s="3231"/>
      <c r="Y257" s="3231"/>
      <c r="Z257" s="3167"/>
      <c r="AA257" s="3167"/>
      <c r="AB257" s="3231"/>
      <c r="AC257" s="3231"/>
      <c r="AD257" s="3231"/>
      <c r="AE257" s="3231"/>
      <c r="AF257" s="3231"/>
      <c r="AG257" s="3209"/>
      <c r="AH257" s="116"/>
      <c r="AI257" s="117"/>
    </row>
    <row r="258" spans="1:35" ht="21" customHeight="1" x14ac:dyDescent="0.2">
      <c r="A258" s="1442">
        <v>3701</v>
      </c>
      <c r="B258" s="927" t="s">
        <v>339</v>
      </c>
      <c r="C258" s="3231" t="s">
        <v>32</v>
      </c>
      <c r="D258" s="3231"/>
      <c r="E258" s="3167"/>
      <c r="F258" s="3167" t="s">
        <v>32</v>
      </c>
      <c r="G258" s="920" t="s">
        <v>32</v>
      </c>
      <c r="H258" s="3231" t="s">
        <v>32</v>
      </c>
      <c r="I258" s="3231" t="s">
        <v>32</v>
      </c>
      <c r="J258" s="3231" t="s">
        <v>32</v>
      </c>
      <c r="K258" s="3231"/>
      <c r="L258" s="3167"/>
      <c r="M258" s="3167" t="s">
        <v>32</v>
      </c>
      <c r="N258" s="3231" t="s">
        <v>32</v>
      </c>
      <c r="O258" s="3231" t="s">
        <v>32</v>
      </c>
      <c r="P258" s="3231" t="s">
        <v>32</v>
      </c>
      <c r="Q258" s="3231" t="s">
        <v>32</v>
      </c>
      <c r="R258" s="3231"/>
      <c r="S258" s="3167"/>
      <c r="T258" s="3228" t="s">
        <v>32</v>
      </c>
      <c r="U258" s="3231" t="s">
        <v>32</v>
      </c>
      <c r="V258" s="3231" t="s">
        <v>32</v>
      </c>
      <c r="W258" s="3231" t="s">
        <v>32</v>
      </c>
      <c r="X258" s="3231" t="s">
        <v>32</v>
      </c>
      <c r="Y258" s="3231"/>
      <c r="Z258" s="3167"/>
      <c r="AA258" s="3409" t="s">
        <v>32</v>
      </c>
      <c r="AB258" s="3231" t="s">
        <v>32</v>
      </c>
      <c r="AC258" s="3231" t="s">
        <v>32</v>
      </c>
      <c r="AD258" s="3231"/>
      <c r="AE258" s="3231"/>
      <c r="AF258" s="3231"/>
      <c r="AG258" s="3209"/>
      <c r="AH258" s="116"/>
      <c r="AI258" s="117"/>
    </row>
    <row r="259" spans="1:35" ht="21" customHeight="1" x14ac:dyDescent="0.2">
      <c r="A259" s="1442">
        <v>3701</v>
      </c>
      <c r="B259" s="927" t="s">
        <v>340</v>
      </c>
      <c r="C259" s="3231" t="s">
        <v>32</v>
      </c>
      <c r="D259" s="3231"/>
      <c r="E259" s="3167"/>
      <c r="F259" s="3167" t="s">
        <v>32</v>
      </c>
      <c r="G259" s="3231" t="s">
        <v>32</v>
      </c>
      <c r="H259" s="3231" t="s">
        <v>32</v>
      </c>
      <c r="I259" s="3231" t="s">
        <v>32</v>
      </c>
      <c r="J259" s="3228" t="s">
        <v>32</v>
      </c>
      <c r="K259" s="3231"/>
      <c r="L259" s="3167"/>
      <c r="M259" s="3167" t="s">
        <v>32</v>
      </c>
      <c r="N259" s="3231" t="s">
        <v>32</v>
      </c>
      <c r="O259" s="3231" t="s">
        <v>32</v>
      </c>
      <c r="P259" s="3231" t="s">
        <v>32</v>
      </c>
      <c r="Q259" s="3231" t="s">
        <v>32</v>
      </c>
      <c r="R259" s="3231"/>
      <c r="S259" s="3167"/>
      <c r="T259" s="3167" t="s">
        <v>32</v>
      </c>
      <c r="U259" s="3231" t="s">
        <v>32</v>
      </c>
      <c r="V259" s="3231" t="s">
        <v>32</v>
      </c>
      <c r="W259" s="3231" t="s">
        <v>32</v>
      </c>
      <c r="X259" s="3231" t="s">
        <v>32</v>
      </c>
      <c r="Y259" s="3231"/>
      <c r="Z259" s="3167"/>
      <c r="AA259" s="3167" t="s">
        <v>32</v>
      </c>
      <c r="AB259" s="3231" t="s">
        <v>32</v>
      </c>
      <c r="AC259" s="3231" t="s">
        <v>32</v>
      </c>
      <c r="AD259" s="3231"/>
      <c r="AE259" s="3231"/>
      <c r="AF259" s="3231"/>
      <c r="AG259" s="3209"/>
      <c r="AH259" s="116"/>
      <c r="AI259" s="117"/>
    </row>
    <row r="260" spans="1:35" ht="21" customHeight="1" x14ac:dyDescent="0.2">
      <c r="A260" s="867">
        <v>8500</v>
      </c>
      <c r="B260" s="868" t="s">
        <v>51</v>
      </c>
      <c r="C260" s="802" t="s">
        <v>276</v>
      </c>
      <c r="D260" s="3233"/>
      <c r="E260" s="3233" t="s">
        <v>142</v>
      </c>
      <c r="F260" s="3167" t="s">
        <v>32</v>
      </c>
      <c r="G260" s="3231" t="s">
        <v>32</v>
      </c>
      <c r="H260" s="3231" t="s">
        <v>32</v>
      </c>
      <c r="I260" s="3231" t="s">
        <v>32</v>
      </c>
      <c r="J260" s="3231" t="s">
        <v>32</v>
      </c>
      <c r="K260" s="3231"/>
      <c r="L260" s="3167"/>
      <c r="M260" s="3167" t="s">
        <v>32</v>
      </c>
      <c r="N260" s="3231" t="s">
        <v>32</v>
      </c>
      <c r="O260" s="3231" t="s">
        <v>32</v>
      </c>
      <c r="P260" s="3367" t="s">
        <v>32</v>
      </c>
      <c r="Q260" s="3367" t="s">
        <v>32</v>
      </c>
      <c r="R260" s="3231"/>
      <c r="S260" s="3167"/>
      <c r="T260" s="3167" t="s">
        <v>32</v>
      </c>
      <c r="U260" s="3231" t="s">
        <v>32</v>
      </c>
      <c r="V260" s="3231" t="s">
        <v>32</v>
      </c>
      <c r="W260" s="3231" t="s">
        <v>32</v>
      </c>
      <c r="X260" s="3231" t="s">
        <v>32</v>
      </c>
      <c r="Y260" s="3231"/>
      <c r="Z260" s="3167"/>
      <c r="AA260" s="3367" t="s">
        <v>32</v>
      </c>
      <c r="AB260" s="3367" t="s">
        <v>32</v>
      </c>
      <c r="AC260" s="3367" t="s">
        <v>32</v>
      </c>
      <c r="AD260" s="3231"/>
      <c r="AE260" s="3231"/>
      <c r="AF260" s="3231"/>
      <c r="AG260" s="3209"/>
      <c r="AH260" s="116"/>
      <c r="AI260" s="117"/>
    </row>
    <row r="261" spans="1:35" ht="22.35" customHeight="1" x14ac:dyDescent="0.2">
      <c r="A261" s="1442">
        <v>3701</v>
      </c>
      <c r="B261" s="1444" t="s">
        <v>341</v>
      </c>
      <c r="C261" s="3231"/>
      <c r="D261" s="3231"/>
      <c r="E261" s="3167"/>
      <c r="F261" s="3167"/>
      <c r="G261" s="3231"/>
      <c r="H261" s="3231"/>
      <c r="I261" s="3231"/>
      <c r="J261" s="3231"/>
      <c r="K261" s="3231"/>
      <c r="L261" s="3167"/>
      <c r="M261" s="3167"/>
      <c r="N261" s="3231"/>
      <c r="O261" s="3231"/>
      <c r="P261" s="3231"/>
      <c r="Q261" s="3231"/>
      <c r="R261" s="3231"/>
      <c r="S261" s="3167"/>
      <c r="T261" s="3167"/>
      <c r="U261" s="3231"/>
      <c r="V261" s="3231"/>
      <c r="W261" s="3231"/>
      <c r="X261" s="3231"/>
      <c r="Y261" s="3231"/>
      <c r="Z261" s="3167"/>
      <c r="AA261" s="3167"/>
      <c r="AB261" s="3231"/>
      <c r="AC261" s="3231"/>
      <c r="AD261" s="3231"/>
      <c r="AE261" s="3231"/>
      <c r="AF261" s="3231"/>
      <c r="AG261" s="3209"/>
      <c r="AH261" s="116"/>
      <c r="AI261" s="117"/>
    </row>
    <row r="262" spans="1:35" ht="22.35" customHeight="1" x14ac:dyDescent="0.2">
      <c r="A262" s="1442">
        <v>3701</v>
      </c>
      <c r="B262" s="927" t="s">
        <v>342</v>
      </c>
      <c r="C262" s="3231" t="s">
        <v>32</v>
      </c>
      <c r="D262" s="3231"/>
      <c r="E262" s="3167"/>
      <c r="F262" s="3167" t="s">
        <v>32</v>
      </c>
      <c r="G262" s="3231" t="s">
        <v>32</v>
      </c>
      <c r="H262" s="3231" t="s">
        <v>32</v>
      </c>
      <c r="I262" s="3231" t="s">
        <v>32</v>
      </c>
      <c r="J262" s="3231" t="s">
        <v>32</v>
      </c>
      <c r="K262" s="3231"/>
      <c r="L262" s="3167"/>
      <c r="M262" s="3167" t="s">
        <v>32</v>
      </c>
      <c r="N262" s="3231" t="s">
        <v>32</v>
      </c>
      <c r="O262" s="3231" t="s">
        <v>32</v>
      </c>
      <c r="P262" s="3231" t="s">
        <v>32</v>
      </c>
      <c r="Q262" s="3231" t="s">
        <v>32</v>
      </c>
      <c r="R262" s="3231"/>
      <c r="S262" s="3167"/>
      <c r="T262" s="3167" t="s">
        <v>32</v>
      </c>
      <c r="U262" s="3231" t="s">
        <v>32</v>
      </c>
      <c r="V262" s="3231" t="s">
        <v>32</v>
      </c>
      <c r="W262" s="3231" t="s">
        <v>32</v>
      </c>
      <c r="X262" s="3231" t="s">
        <v>32</v>
      </c>
      <c r="Y262" s="3231"/>
      <c r="Z262" s="3167"/>
      <c r="AA262" s="3167" t="s">
        <v>32</v>
      </c>
      <c r="AB262" s="3231" t="s">
        <v>32</v>
      </c>
      <c r="AC262" s="3231" t="s">
        <v>32</v>
      </c>
      <c r="AD262" s="3231"/>
      <c r="AE262" s="3231"/>
      <c r="AF262" s="3231"/>
      <c r="AG262" s="3209"/>
      <c r="AH262" s="116"/>
      <c r="AI262" s="117"/>
    </row>
    <row r="263" spans="1:35" ht="22.35" customHeight="1" x14ac:dyDescent="0.2">
      <c r="A263" s="1442">
        <v>3701</v>
      </c>
      <c r="B263" s="927" t="s">
        <v>343</v>
      </c>
      <c r="C263" s="3231" t="s">
        <v>32</v>
      </c>
      <c r="D263" s="3231"/>
      <c r="E263" s="3167"/>
      <c r="F263" s="3167" t="s">
        <v>32</v>
      </c>
      <c r="G263" s="3231" t="s">
        <v>32</v>
      </c>
      <c r="H263" s="3231" t="s">
        <v>32</v>
      </c>
      <c r="I263" s="3231" t="s">
        <v>32</v>
      </c>
      <c r="J263" s="3231" t="s">
        <v>32</v>
      </c>
      <c r="K263" s="3231"/>
      <c r="L263" s="3167"/>
      <c r="M263" s="3167" t="s">
        <v>32</v>
      </c>
      <c r="N263" s="3231" t="s">
        <v>32</v>
      </c>
      <c r="O263" s="3231" t="s">
        <v>32</v>
      </c>
      <c r="P263" s="3231" t="s">
        <v>32</v>
      </c>
      <c r="Q263" s="3231" t="s">
        <v>32</v>
      </c>
      <c r="R263" s="3231"/>
      <c r="S263" s="3167"/>
      <c r="T263" s="3167" t="s">
        <v>32</v>
      </c>
      <c r="U263" s="3231" t="s">
        <v>32</v>
      </c>
      <c r="V263" s="3231" t="s">
        <v>32</v>
      </c>
      <c r="W263" s="3231" t="s">
        <v>32</v>
      </c>
      <c r="X263" s="3231" t="s">
        <v>32</v>
      </c>
      <c r="Y263" s="3231"/>
      <c r="Z263" s="3167"/>
      <c r="AA263" s="3167" t="s">
        <v>32</v>
      </c>
      <c r="AB263" s="3231" t="s">
        <v>32</v>
      </c>
      <c r="AC263" s="3231" t="s">
        <v>32</v>
      </c>
      <c r="AD263" s="3231"/>
      <c r="AE263" s="3231"/>
      <c r="AF263" s="3231"/>
      <c r="AG263" s="3209"/>
      <c r="AH263" s="116"/>
      <c r="AI263" s="117"/>
    </row>
    <row r="264" spans="1:35" ht="22.35" customHeight="1" x14ac:dyDescent="0.2">
      <c r="A264" s="1446">
        <v>3701</v>
      </c>
      <c r="B264" s="927" t="s">
        <v>344</v>
      </c>
      <c r="C264" s="3231" t="s">
        <v>32</v>
      </c>
      <c r="D264" s="3231"/>
      <c r="E264" s="3167"/>
      <c r="F264" s="3167" t="s">
        <v>32</v>
      </c>
      <c r="G264" s="3231" t="s">
        <v>32</v>
      </c>
      <c r="H264" s="3231" t="s">
        <v>32</v>
      </c>
      <c r="I264" s="3231" t="s">
        <v>32</v>
      </c>
      <c r="J264" s="3231" t="s">
        <v>32</v>
      </c>
      <c r="K264" s="3231"/>
      <c r="L264" s="3167"/>
      <c r="M264" s="3167" t="s">
        <v>32</v>
      </c>
      <c r="N264" s="3231" t="s">
        <v>32</v>
      </c>
      <c r="O264" s="3231" t="s">
        <v>32</v>
      </c>
      <c r="P264" s="3231" t="s">
        <v>32</v>
      </c>
      <c r="Q264" s="3231" t="s">
        <v>32</v>
      </c>
      <c r="R264" s="3231"/>
      <c r="S264" s="3167"/>
      <c r="T264" s="3167" t="s">
        <v>32</v>
      </c>
      <c r="U264" s="3231" t="s">
        <v>32</v>
      </c>
      <c r="V264" s="3231" t="s">
        <v>32</v>
      </c>
      <c r="W264" s="3231" t="s">
        <v>32</v>
      </c>
      <c r="X264" s="3231" t="s">
        <v>32</v>
      </c>
      <c r="Y264" s="3231"/>
      <c r="Z264" s="3167"/>
      <c r="AA264" s="3167" t="s">
        <v>32</v>
      </c>
      <c r="AB264" s="3231" t="s">
        <v>32</v>
      </c>
      <c r="AC264" s="3228" t="s">
        <v>32</v>
      </c>
      <c r="AD264" s="3231"/>
      <c r="AE264" s="3231"/>
      <c r="AF264" s="798"/>
      <c r="AG264" s="3209"/>
      <c r="AH264" s="116"/>
      <c r="AI264" s="117"/>
    </row>
    <row r="265" spans="1:35" ht="22.35" customHeight="1" x14ac:dyDescent="0.2">
      <c r="A265" s="1442">
        <v>3701</v>
      </c>
      <c r="B265" s="927" t="s">
        <v>345</v>
      </c>
      <c r="C265" s="3231" t="s">
        <v>32</v>
      </c>
      <c r="D265" s="3231"/>
      <c r="E265" s="3167"/>
      <c r="F265" s="3167" t="s">
        <v>32</v>
      </c>
      <c r="G265" s="3231" t="s">
        <v>32</v>
      </c>
      <c r="H265" s="3231" t="s">
        <v>32</v>
      </c>
      <c r="I265" s="3231" t="s">
        <v>32</v>
      </c>
      <c r="J265" s="3231" t="s">
        <v>32</v>
      </c>
      <c r="K265" s="3231"/>
      <c r="L265" s="3167"/>
      <c r="M265" s="3167" t="s">
        <v>32</v>
      </c>
      <c r="N265" s="3231" t="s">
        <v>32</v>
      </c>
      <c r="O265" s="3231" t="s">
        <v>32</v>
      </c>
      <c r="P265" s="3231" t="s">
        <v>32</v>
      </c>
      <c r="Q265" s="3231" t="s">
        <v>32</v>
      </c>
      <c r="R265" s="3231"/>
      <c r="S265" s="3167"/>
      <c r="T265" s="3167" t="s">
        <v>32</v>
      </c>
      <c r="U265" s="3231" t="s">
        <v>32</v>
      </c>
      <c r="V265" s="3231" t="s">
        <v>32</v>
      </c>
      <c r="W265" s="3231" t="s">
        <v>32</v>
      </c>
      <c r="X265" s="3231" t="s">
        <v>32</v>
      </c>
      <c r="Y265" s="3231"/>
      <c r="Z265" s="3167"/>
      <c r="AA265" s="3223" t="s">
        <v>32</v>
      </c>
      <c r="AB265" s="3223" t="s">
        <v>32</v>
      </c>
      <c r="AC265" s="3223" t="s">
        <v>32</v>
      </c>
      <c r="AD265" s="3231"/>
      <c r="AE265" s="3231"/>
      <c r="AF265" s="3231"/>
      <c r="AG265" s="3209"/>
      <c r="AH265" s="116"/>
      <c r="AI265" s="117"/>
    </row>
    <row r="266" spans="1:35" ht="22.35" customHeight="1" x14ac:dyDescent="0.2">
      <c r="A266" s="1442">
        <v>3701</v>
      </c>
      <c r="B266" s="927" t="s">
        <v>346</v>
      </c>
      <c r="C266" s="3233" t="s">
        <v>32</v>
      </c>
      <c r="D266" s="3233"/>
      <c r="E266" s="3233"/>
      <c r="F266" s="3233" t="s">
        <v>32</v>
      </c>
      <c r="G266" s="3233" t="s">
        <v>32</v>
      </c>
      <c r="H266" s="3233" t="s">
        <v>32</v>
      </c>
      <c r="I266" s="3233" t="s">
        <v>32</v>
      </c>
      <c r="J266" s="3233" t="s">
        <v>352</v>
      </c>
      <c r="K266" s="3231"/>
      <c r="L266" s="3167"/>
      <c r="M266" s="3167" t="s">
        <v>32</v>
      </c>
      <c r="N266" s="3231" t="s">
        <v>32</v>
      </c>
      <c r="O266" s="3231" t="s">
        <v>32</v>
      </c>
      <c r="P266" s="3231" t="s">
        <v>32</v>
      </c>
      <c r="Q266" s="3231" t="s">
        <v>32</v>
      </c>
      <c r="R266" s="3231"/>
      <c r="S266" s="3167"/>
      <c r="T266" s="3167" t="s">
        <v>32</v>
      </c>
      <c r="U266" s="3231" t="s">
        <v>32</v>
      </c>
      <c r="V266" s="3231" t="s">
        <v>32</v>
      </c>
      <c r="W266" s="3231" t="s">
        <v>32</v>
      </c>
      <c r="X266" s="3231" t="s">
        <v>32</v>
      </c>
      <c r="Y266" s="3231"/>
      <c r="Z266" s="3167"/>
      <c r="AA266" s="3409" t="s">
        <v>32</v>
      </c>
      <c r="AB266" s="3223" t="s">
        <v>32</v>
      </c>
      <c r="AC266" s="3223" t="s">
        <v>32</v>
      </c>
      <c r="AD266" s="3231"/>
      <c r="AE266" s="3231"/>
      <c r="AF266" s="3231"/>
      <c r="AG266" s="3209"/>
      <c r="AH266" s="116"/>
      <c r="AI266" s="117"/>
    </row>
    <row r="267" spans="1:35" ht="22.35" customHeight="1" x14ac:dyDescent="0.2">
      <c r="A267" s="1442"/>
      <c r="B267" s="3239" t="s">
        <v>406</v>
      </c>
      <c r="C267" s="3231" t="s">
        <v>32</v>
      </c>
      <c r="D267" s="3231"/>
      <c r="E267" s="3167"/>
      <c r="F267" s="3167" t="s">
        <v>32</v>
      </c>
      <c r="G267" s="3231" t="s">
        <v>32</v>
      </c>
      <c r="H267" s="3231" t="s">
        <v>32</v>
      </c>
      <c r="I267" s="3231" t="s">
        <v>32</v>
      </c>
      <c r="J267" s="3231" t="s">
        <v>32</v>
      </c>
      <c r="K267" s="3231"/>
      <c r="L267" s="3167"/>
      <c r="M267" s="3167" t="s">
        <v>32</v>
      </c>
      <c r="N267" s="3231" t="s">
        <v>32</v>
      </c>
      <c r="O267" s="3231" t="s">
        <v>32</v>
      </c>
      <c r="P267" s="3231" t="s">
        <v>32</v>
      </c>
      <c r="Q267" s="3231" t="s">
        <v>32</v>
      </c>
      <c r="R267" s="3231"/>
      <c r="S267" s="3167"/>
      <c r="T267" s="801" t="s">
        <v>32</v>
      </c>
      <c r="U267" s="3430" t="s">
        <v>32</v>
      </c>
      <c r="V267" s="3430" t="s">
        <v>32</v>
      </c>
      <c r="W267" s="3430" t="s">
        <v>32</v>
      </c>
      <c r="X267" s="3430" t="s">
        <v>32</v>
      </c>
      <c r="Y267" s="3233"/>
      <c r="Z267" s="3233"/>
      <c r="AA267" s="3233" t="s">
        <v>32</v>
      </c>
      <c r="AB267" s="3233" t="s">
        <v>32</v>
      </c>
      <c r="AC267" s="3233" t="s">
        <v>407</v>
      </c>
      <c r="AD267" s="3231"/>
      <c r="AE267" s="3231"/>
      <c r="AF267" s="3231"/>
      <c r="AG267" s="3209"/>
      <c r="AH267" s="116"/>
      <c r="AI267" s="117"/>
    </row>
    <row r="268" spans="1:35" ht="22.35" customHeight="1" x14ac:dyDescent="0.2">
      <c r="A268" s="1442"/>
      <c r="B268" s="927" t="s">
        <v>347</v>
      </c>
      <c r="C268" s="3231" t="s">
        <v>32</v>
      </c>
      <c r="D268" s="3231"/>
      <c r="E268" s="3167"/>
      <c r="F268" s="3167" t="s">
        <v>32</v>
      </c>
      <c r="G268" s="3231" t="s">
        <v>32</v>
      </c>
      <c r="H268" s="3231" t="s">
        <v>32</v>
      </c>
      <c r="I268" s="3231" t="s">
        <v>32</v>
      </c>
      <c r="J268" s="3231" t="s">
        <v>32</v>
      </c>
      <c r="K268" s="3231"/>
      <c r="L268" s="3167"/>
      <c r="M268" s="3167" t="s">
        <v>32</v>
      </c>
      <c r="N268" s="3231" t="s">
        <v>32</v>
      </c>
      <c r="O268" s="3231" t="s">
        <v>32</v>
      </c>
      <c r="P268" s="3231" t="s">
        <v>32</v>
      </c>
      <c r="Q268" s="3231" t="s">
        <v>32</v>
      </c>
      <c r="R268" s="3231"/>
      <c r="S268" s="3167"/>
      <c r="T268" s="3167" t="s">
        <v>32</v>
      </c>
      <c r="U268" s="3231" t="s">
        <v>32</v>
      </c>
      <c r="V268" s="3231" t="s">
        <v>32</v>
      </c>
      <c r="W268" s="3231" t="s">
        <v>32</v>
      </c>
      <c r="X268" s="3231" t="s">
        <v>32</v>
      </c>
      <c r="Y268" s="3231"/>
      <c r="Z268" s="3167"/>
      <c r="AA268" s="3223" t="s">
        <v>32</v>
      </c>
      <c r="AB268" s="3223" t="s">
        <v>32</v>
      </c>
      <c r="AC268" s="3223" t="s">
        <v>32</v>
      </c>
      <c r="AD268" s="3231"/>
      <c r="AE268" s="3231"/>
      <c r="AF268" s="3231"/>
      <c r="AG268" s="3209"/>
      <c r="AH268" s="116"/>
      <c r="AI268" s="117"/>
    </row>
    <row r="269" spans="1:35" ht="22.35" customHeight="1" x14ac:dyDescent="0.2">
      <c r="A269" s="1442"/>
      <c r="B269" s="927" t="s">
        <v>348</v>
      </c>
      <c r="C269" s="3231" t="s">
        <v>32</v>
      </c>
      <c r="D269" s="3231"/>
      <c r="E269" s="3167"/>
      <c r="F269" s="3167" t="s">
        <v>32</v>
      </c>
      <c r="G269" s="3231" t="s">
        <v>32</v>
      </c>
      <c r="H269" s="3231" t="s">
        <v>32</v>
      </c>
      <c r="I269" s="3231" t="s">
        <v>32</v>
      </c>
      <c r="J269" s="3231" t="s">
        <v>32</v>
      </c>
      <c r="K269" s="3231"/>
      <c r="L269" s="3167"/>
      <c r="M269" s="3233" t="s">
        <v>32</v>
      </c>
      <c r="N269" s="3233" t="s">
        <v>32</v>
      </c>
      <c r="O269" s="3233" t="s">
        <v>32</v>
      </c>
      <c r="P269" s="3233" t="s">
        <v>352</v>
      </c>
      <c r="Q269" s="2838" t="s">
        <v>32</v>
      </c>
      <c r="R269" s="3231"/>
      <c r="S269" s="3167"/>
      <c r="T269" s="3167" t="s">
        <v>32</v>
      </c>
      <c r="U269" s="3231" t="s">
        <v>32</v>
      </c>
      <c r="V269" s="3231" t="s">
        <v>32</v>
      </c>
      <c r="W269" s="3231" t="s">
        <v>32</v>
      </c>
      <c r="X269" s="3231" t="s">
        <v>32</v>
      </c>
      <c r="Y269" s="3231"/>
      <c r="Z269" s="3167"/>
      <c r="AA269" s="3167" t="s">
        <v>32</v>
      </c>
      <c r="AB269" s="3231" t="s">
        <v>32</v>
      </c>
      <c r="AC269" s="3231" t="s">
        <v>32</v>
      </c>
      <c r="AD269" s="3231"/>
      <c r="AE269" s="3231"/>
      <c r="AF269" s="798"/>
      <c r="AG269" s="3209"/>
      <c r="AH269" s="116"/>
      <c r="AI269" s="117"/>
    </row>
    <row r="270" spans="1:35" ht="22.35" customHeight="1" thickBot="1" x14ac:dyDescent="0.25">
      <c r="A270" s="1442"/>
      <c r="B270" s="1444" t="s">
        <v>349</v>
      </c>
      <c r="C270" s="3231"/>
      <c r="D270" s="3231"/>
      <c r="E270" s="3167"/>
      <c r="F270" s="3167"/>
      <c r="G270" s="3231"/>
      <c r="H270" s="3231"/>
      <c r="I270" s="3231"/>
      <c r="J270" s="3231"/>
      <c r="K270" s="3231"/>
      <c r="L270" s="3167"/>
      <c r="M270" s="3167"/>
      <c r="N270" s="3231"/>
      <c r="O270" s="3231"/>
      <c r="P270" s="3231"/>
      <c r="Q270" s="3231"/>
      <c r="R270" s="3231"/>
      <c r="S270" s="3167"/>
      <c r="T270" s="3167"/>
      <c r="U270" s="3231"/>
      <c r="V270" s="3231"/>
      <c r="W270" s="3231"/>
      <c r="X270" s="3231"/>
      <c r="Y270" s="3231"/>
      <c r="Z270" s="3167"/>
      <c r="AA270" s="3167"/>
      <c r="AB270" s="3231"/>
      <c r="AC270" s="3231"/>
      <c r="AD270" s="3231"/>
      <c r="AE270" s="3231"/>
      <c r="AF270" s="3231"/>
      <c r="AG270" s="3209"/>
      <c r="AH270" s="116"/>
      <c r="AI270" s="117"/>
    </row>
    <row r="271" spans="1:35" ht="22.35" customHeight="1" thickTop="1" thickBot="1" x14ac:dyDescent="0.25">
      <c r="A271" s="1442"/>
      <c r="B271" s="927" t="s">
        <v>350</v>
      </c>
      <c r="C271" s="3223" t="s">
        <v>32</v>
      </c>
      <c r="D271" s="3231"/>
      <c r="E271" s="3167"/>
      <c r="F271" s="3167" t="s">
        <v>32</v>
      </c>
      <c r="G271" s="3231" t="s">
        <v>32</v>
      </c>
      <c r="H271" s="3231" t="s">
        <v>32</v>
      </c>
      <c r="I271" s="3231" t="s">
        <v>32</v>
      </c>
      <c r="J271" s="3231" t="s">
        <v>32</v>
      </c>
      <c r="K271" s="3231"/>
      <c r="L271" s="3167"/>
      <c r="M271" s="940" t="s">
        <v>0</v>
      </c>
      <c r="N271" s="940" t="s">
        <v>32</v>
      </c>
      <c r="O271" s="775" t="s">
        <v>32</v>
      </c>
      <c r="P271" s="3231" t="s">
        <v>32</v>
      </c>
      <c r="Q271" s="3231" t="s">
        <v>32</v>
      </c>
      <c r="R271" s="3231"/>
      <c r="S271" s="3167"/>
      <c r="T271" s="3167" t="s">
        <v>32</v>
      </c>
      <c r="U271" s="3231" t="s">
        <v>32</v>
      </c>
      <c r="V271" s="3231" t="s">
        <v>32</v>
      </c>
      <c r="W271" s="940" t="s">
        <v>32</v>
      </c>
      <c r="X271" s="3231" t="s">
        <v>32</v>
      </c>
      <c r="Y271" s="3231"/>
      <c r="Z271" s="3167"/>
      <c r="AA271" s="3167" t="s">
        <v>32</v>
      </c>
      <c r="AB271" s="3231" t="s">
        <v>32</v>
      </c>
      <c r="AC271" s="3231" t="s">
        <v>32</v>
      </c>
      <c r="AD271" s="3231"/>
      <c r="AE271" s="3231"/>
      <c r="AF271" s="3231"/>
      <c r="AG271" s="3209"/>
      <c r="AH271" s="116"/>
      <c r="AI271" s="117"/>
    </row>
    <row r="272" spans="1:35" ht="22.35" customHeight="1" thickTop="1" x14ac:dyDescent="0.2">
      <c r="A272" s="1442"/>
      <c r="B272" s="927" t="s">
        <v>351</v>
      </c>
      <c r="C272" s="3231" t="s">
        <v>32</v>
      </c>
      <c r="D272" s="3231"/>
      <c r="E272" s="3167"/>
      <c r="F272" s="3167" t="s">
        <v>32</v>
      </c>
      <c r="G272" s="3231" t="s">
        <v>32</v>
      </c>
      <c r="H272" s="3231" t="s">
        <v>32</v>
      </c>
      <c r="I272" s="3231" t="s">
        <v>32</v>
      </c>
      <c r="J272" s="3231" t="s">
        <v>32</v>
      </c>
      <c r="K272" s="3231"/>
      <c r="L272" s="3167"/>
      <c r="M272" s="3167" t="s">
        <v>32</v>
      </c>
      <c r="N272" s="3231" t="s">
        <v>32</v>
      </c>
      <c r="O272" s="3231" t="s">
        <v>32</v>
      </c>
      <c r="P272" s="3231" t="s">
        <v>32</v>
      </c>
      <c r="Q272" s="3231" t="s">
        <v>32</v>
      </c>
      <c r="R272" s="3231"/>
      <c r="S272" s="3167"/>
      <c r="T272" s="3167" t="s">
        <v>32</v>
      </c>
      <c r="U272" s="3231" t="s">
        <v>32</v>
      </c>
      <c r="V272" s="3231" t="s">
        <v>32</v>
      </c>
      <c r="W272" s="3231" t="s">
        <v>32</v>
      </c>
      <c r="X272" s="3231" t="s">
        <v>32</v>
      </c>
      <c r="Y272" s="3231"/>
      <c r="Z272" s="3167"/>
      <c r="AA272" s="3167" t="s">
        <v>32</v>
      </c>
      <c r="AB272" s="3231" t="s">
        <v>32</v>
      </c>
      <c r="AC272" s="3231" t="s">
        <v>32</v>
      </c>
      <c r="AD272" s="3231"/>
      <c r="AE272" s="3231"/>
      <c r="AF272" s="3231"/>
      <c r="AG272" s="3209"/>
      <c r="AH272" s="116"/>
      <c r="AI272" s="117"/>
    </row>
    <row r="273" spans="1:35" ht="22.35" customHeight="1" x14ac:dyDescent="0.2">
      <c r="A273" s="1442"/>
      <c r="B273" s="927"/>
      <c r="C273" s="3231" t="s">
        <v>32</v>
      </c>
      <c r="D273" s="3231"/>
      <c r="E273" s="3167"/>
      <c r="F273" s="3167" t="s">
        <v>32</v>
      </c>
      <c r="G273" s="3231" t="s">
        <v>32</v>
      </c>
      <c r="H273" s="3231" t="s">
        <v>32</v>
      </c>
      <c r="I273" s="3231" t="s">
        <v>32</v>
      </c>
      <c r="J273" s="3231" t="s">
        <v>32</v>
      </c>
      <c r="K273" s="3231"/>
      <c r="L273" s="3167"/>
      <c r="M273" s="3167" t="s">
        <v>32</v>
      </c>
      <c r="N273" s="3231" t="s">
        <v>32</v>
      </c>
      <c r="O273" s="3231" t="s">
        <v>32</v>
      </c>
      <c r="P273" s="3231" t="s">
        <v>32</v>
      </c>
      <c r="Q273" s="3231" t="s">
        <v>32</v>
      </c>
      <c r="R273" s="3231"/>
      <c r="S273" s="3167"/>
      <c r="T273" s="3167" t="s">
        <v>32</v>
      </c>
      <c r="U273" s="3231" t="s">
        <v>32</v>
      </c>
      <c r="V273" s="3231" t="s">
        <v>32</v>
      </c>
      <c r="W273" s="3231" t="s">
        <v>32</v>
      </c>
      <c r="X273" s="3231" t="s">
        <v>32</v>
      </c>
      <c r="Y273" s="3231"/>
      <c r="Z273" s="3167"/>
      <c r="AA273" s="3167" t="s">
        <v>32</v>
      </c>
      <c r="AB273" s="3231" t="s">
        <v>32</v>
      </c>
      <c r="AC273" s="3231" t="s">
        <v>32</v>
      </c>
      <c r="AD273" s="3231"/>
      <c r="AE273" s="3231"/>
      <c r="AF273" s="3231"/>
      <c r="AG273" s="3209"/>
      <c r="AH273" s="113"/>
      <c r="AI273" s="67"/>
    </row>
    <row r="274" spans="1:35" ht="22.35" customHeight="1" x14ac:dyDescent="0.2">
      <c r="A274" s="1442"/>
      <c r="B274" s="927" t="s">
        <v>353</v>
      </c>
      <c r="C274" s="3231" t="s">
        <v>32</v>
      </c>
      <c r="D274" s="3231"/>
      <c r="E274" s="3167"/>
      <c r="F274" s="3167" t="s">
        <v>32</v>
      </c>
      <c r="G274" s="3231" t="s">
        <v>32</v>
      </c>
      <c r="H274" s="3231" t="s">
        <v>32</v>
      </c>
      <c r="I274" s="3231" t="s">
        <v>32</v>
      </c>
      <c r="J274" s="3231" t="s">
        <v>32</v>
      </c>
      <c r="K274" s="3231"/>
      <c r="L274" s="3167"/>
      <c r="M274" s="3167" t="s">
        <v>32</v>
      </c>
      <c r="N274" s="3231" t="s">
        <v>32</v>
      </c>
      <c r="O274" s="3231" t="s">
        <v>32</v>
      </c>
      <c r="P274" s="3231" t="s">
        <v>32</v>
      </c>
      <c r="Q274" s="3231" t="s">
        <v>32</v>
      </c>
      <c r="R274" s="3231"/>
      <c r="S274" s="3167"/>
      <c r="T274" s="3167" t="s">
        <v>32</v>
      </c>
      <c r="U274" s="3233" t="s">
        <v>32</v>
      </c>
      <c r="V274" s="3233" t="s">
        <v>32</v>
      </c>
      <c r="W274" s="3233" t="s">
        <v>32</v>
      </c>
      <c r="X274" s="3233" t="s">
        <v>352</v>
      </c>
      <c r="Y274" s="3231"/>
      <c r="Z274" s="3167"/>
      <c r="AA274" s="3167" t="s">
        <v>32</v>
      </c>
      <c r="AB274" s="3231" t="s">
        <v>32</v>
      </c>
      <c r="AC274" s="3231" t="s">
        <v>32</v>
      </c>
      <c r="AD274" s="3231"/>
      <c r="AE274" s="3231"/>
      <c r="AF274" s="3231"/>
      <c r="AG274" s="3209"/>
      <c r="AH274" s="113"/>
      <c r="AI274" s="67"/>
    </row>
    <row r="275" spans="1:35" ht="22.35" customHeight="1" x14ac:dyDescent="0.2">
      <c r="A275" s="2838"/>
      <c r="B275" s="2723"/>
      <c r="C275" s="3167"/>
      <c r="D275" s="3167"/>
      <c r="E275" s="3167"/>
      <c r="F275" s="3167"/>
      <c r="G275" s="3167"/>
      <c r="H275" s="3167"/>
      <c r="I275" s="3167"/>
      <c r="J275" s="3167"/>
      <c r="K275" s="3167"/>
      <c r="L275" s="3167"/>
      <c r="M275" s="3167"/>
      <c r="N275" s="3167"/>
      <c r="O275" s="3167"/>
      <c r="P275" s="3167"/>
      <c r="Q275" s="3167"/>
      <c r="R275" s="3167"/>
      <c r="S275" s="3167"/>
      <c r="T275" s="3167"/>
      <c r="U275" s="3167"/>
      <c r="V275" s="3167"/>
      <c r="W275" s="3167"/>
      <c r="X275" s="3167"/>
      <c r="Y275" s="3167"/>
      <c r="Z275" s="3167"/>
      <c r="AA275" s="3167"/>
      <c r="AB275" s="3167"/>
      <c r="AC275" s="3167"/>
      <c r="AD275" s="3167"/>
      <c r="AE275" s="3167"/>
      <c r="AF275" s="3167"/>
      <c r="AG275" s="471"/>
      <c r="AH275" s="113"/>
      <c r="AI275" s="67"/>
    </row>
    <row r="276" spans="1:35" ht="22.35" customHeight="1" x14ac:dyDescent="0.2">
      <c r="A276" s="2838"/>
      <c r="B276" s="927"/>
      <c r="C276" s="3167"/>
      <c r="D276" s="3167"/>
      <c r="E276" s="3167"/>
      <c r="F276" s="3167"/>
      <c r="G276" s="3167"/>
      <c r="H276" s="3167"/>
      <c r="I276" s="3167"/>
      <c r="J276" s="3167"/>
      <c r="K276" s="3167"/>
      <c r="L276" s="3167"/>
      <c r="M276" s="3167"/>
      <c r="N276" s="798"/>
      <c r="O276" s="798"/>
      <c r="P276" s="798"/>
      <c r="Q276" s="3217"/>
      <c r="R276" s="798"/>
      <c r="S276" s="3167"/>
      <c r="T276" s="3167"/>
      <c r="U276" s="798"/>
      <c r="V276" s="798"/>
      <c r="W276" s="798"/>
      <c r="X276" s="3167"/>
      <c r="Y276" s="798"/>
      <c r="Z276" s="3167"/>
      <c r="AA276" s="3167"/>
      <c r="AB276" s="3167"/>
      <c r="AC276" s="3167"/>
      <c r="AD276" s="3167"/>
      <c r="AE276" s="3167"/>
      <c r="AF276" s="798"/>
      <c r="AG276" s="472"/>
      <c r="AH276" s="113"/>
      <c r="AI276" s="67"/>
    </row>
    <row r="277" spans="1:35" ht="22.35" customHeight="1" x14ac:dyDescent="0.2">
      <c r="A277" s="2838"/>
      <c r="B277" s="2838"/>
      <c r="C277" s="3167"/>
      <c r="D277" s="3167"/>
      <c r="E277" s="3167"/>
      <c r="F277" s="3167"/>
      <c r="G277" s="3167"/>
      <c r="H277" s="3167"/>
      <c r="I277" s="3167"/>
      <c r="J277" s="3167"/>
      <c r="K277" s="3167"/>
      <c r="L277" s="3167"/>
      <c r="M277" s="3167"/>
      <c r="N277" s="3167"/>
      <c r="O277" s="3167"/>
      <c r="P277" s="3167"/>
      <c r="Q277" s="3167"/>
      <c r="R277" s="3167"/>
      <c r="S277" s="3167"/>
      <c r="T277" s="3167"/>
      <c r="U277" s="3167"/>
      <c r="V277" s="3167"/>
      <c r="W277" s="3167"/>
      <c r="X277" s="3167"/>
      <c r="Y277" s="3167"/>
      <c r="Z277" s="3167"/>
      <c r="AA277" s="3167"/>
      <c r="AB277" s="3167"/>
      <c r="AC277" s="3167"/>
      <c r="AD277" s="3167"/>
      <c r="AE277" s="3167"/>
      <c r="AF277" s="3167"/>
      <c r="AG277" s="471"/>
      <c r="AH277" s="113"/>
      <c r="AI277" s="67"/>
    </row>
    <row r="278" spans="1:35" ht="22.35" customHeight="1" x14ac:dyDescent="0.2">
      <c r="A278" s="2838"/>
      <c r="B278" s="2838"/>
      <c r="C278" s="3167"/>
      <c r="D278" s="3167"/>
      <c r="E278" s="3167"/>
      <c r="F278" s="3167"/>
      <c r="G278" s="3167"/>
      <c r="H278" s="1091"/>
      <c r="I278" s="3167"/>
      <c r="J278" s="3167"/>
      <c r="K278" s="3167"/>
      <c r="L278" s="3167"/>
      <c r="M278" s="3167"/>
      <c r="N278" s="3167"/>
      <c r="O278" s="3167"/>
      <c r="P278" s="3167"/>
      <c r="Q278" s="3167"/>
      <c r="R278" s="3167"/>
      <c r="S278" s="3167"/>
      <c r="T278" s="3167"/>
      <c r="U278" s="3167"/>
      <c r="V278" s="3167"/>
      <c r="W278" s="3167"/>
      <c r="X278" s="3167"/>
      <c r="Y278" s="3167"/>
      <c r="Z278" s="3167"/>
      <c r="AA278" s="3167"/>
      <c r="AB278" s="3167"/>
      <c r="AC278" s="3167"/>
      <c r="AD278" s="3167"/>
      <c r="AE278" s="3167"/>
      <c r="AF278" s="3167"/>
      <c r="AG278" s="473"/>
      <c r="AH278" s="113"/>
      <c r="AI278" s="67"/>
    </row>
    <row r="279" spans="1:35" ht="22.35" customHeight="1" x14ac:dyDescent="0.2">
      <c r="A279" s="1442"/>
      <c r="B279" s="1092"/>
      <c r="C279" s="3167"/>
      <c r="D279" s="3167"/>
      <c r="E279" s="3167"/>
      <c r="F279" s="3167"/>
      <c r="G279" s="3167"/>
      <c r="H279" s="3167"/>
      <c r="I279" s="3167"/>
      <c r="J279" s="3167"/>
      <c r="K279" s="3167"/>
      <c r="L279" s="3167"/>
      <c r="M279" s="3167"/>
      <c r="N279" s="3167"/>
      <c r="O279" s="3167"/>
      <c r="P279" s="3167"/>
      <c r="Q279" s="3167"/>
      <c r="R279" s="3167"/>
      <c r="S279" s="3167"/>
      <c r="T279" s="3167"/>
      <c r="U279" s="3167"/>
      <c r="V279" s="3167"/>
      <c r="W279" s="3167"/>
      <c r="X279" s="3167"/>
      <c r="Y279" s="3167"/>
      <c r="Z279" s="3167"/>
      <c r="AA279" s="3167"/>
      <c r="AB279" s="3167"/>
      <c r="AC279" s="3167"/>
      <c r="AD279" s="3167"/>
      <c r="AE279" s="3167"/>
      <c r="AF279" s="3167"/>
      <c r="AG279" s="473"/>
      <c r="AH279" s="113"/>
      <c r="AI279" s="67"/>
    </row>
    <row r="280" spans="1:35" ht="22.35" customHeight="1" x14ac:dyDescent="0.2">
      <c r="A280" s="1442"/>
      <c r="B280" s="1093"/>
      <c r="C280" s="3167"/>
      <c r="D280" s="3167"/>
      <c r="E280" s="3167"/>
      <c r="F280" s="3167"/>
      <c r="G280" s="3167"/>
      <c r="H280" s="3167"/>
      <c r="I280" s="3167"/>
      <c r="J280" s="3167"/>
      <c r="K280" s="3167"/>
      <c r="L280" s="3167"/>
      <c r="M280" s="3167"/>
      <c r="N280" s="3167"/>
      <c r="O280" s="3167"/>
      <c r="P280" s="3167"/>
      <c r="Q280" s="3167"/>
      <c r="R280" s="3167"/>
      <c r="S280" s="3167"/>
      <c r="T280" s="3167"/>
      <c r="U280" s="3167"/>
      <c r="V280" s="3167"/>
      <c r="W280" s="3167"/>
      <c r="X280" s="3167"/>
      <c r="Y280" s="3167"/>
      <c r="Z280" s="3167"/>
      <c r="AA280" s="3167"/>
      <c r="AB280" s="3167"/>
      <c r="AC280" s="3167"/>
      <c r="AD280" s="3167"/>
      <c r="AE280" s="3167"/>
      <c r="AF280" s="3167"/>
      <c r="AG280" s="473"/>
      <c r="AH280" s="113"/>
      <c r="AI280" s="67"/>
    </row>
    <row r="281" spans="1:35" ht="22.35" customHeight="1" x14ac:dyDescent="0.2">
      <c r="A281" s="68"/>
      <c r="B281" s="74"/>
      <c r="C281" s="66"/>
      <c r="D281" s="66"/>
      <c r="E281" s="66"/>
      <c r="F281" s="66"/>
      <c r="G281" s="66"/>
      <c r="H281" s="66"/>
      <c r="I281" s="66"/>
      <c r="J281" s="66"/>
      <c r="L281" s="66"/>
      <c r="M281" s="66"/>
      <c r="N281" s="66"/>
      <c r="O281" s="66"/>
      <c r="P281" s="48"/>
      <c r="Q281" s="48"/>
      <c r="R281" s="48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7"/>
      <c r="AI281" s="67"/>
    </row>
    <row r="285" spans="1:35" ht="21" customHeight="1" thickBot="1" x14ac:dyDescent="0.25">
      <c r="A285" s="104" t="s">
        <v>354</v>
      </c>
    </row>
    <row r="286" spans="1:35" ht="21" customHeight="1" x14ac:dyDescent="0.2">
      <c r="B286" s="3532" t="s">
        <v>324</v>
      </c>
      <c r="C286" s="3482"/>
      <c r="D286" s="3503" t="s">
        <v>97</v>
      </c>
      <c r="E286" s="3401"/>
      <c r="F286" s="3475"/>
      <c r="G286" s="3482"/>
      <c r="H286" s="3503" t="s">
        <v>98</v>
      </c>
      <c r="I286" s="3401"/>
      <c r="J286" s="3475"/>
      <c r="K286" s="3482"/>
      <c r="L286" s="3503" t="s">
        <v>99</v>
      </c>
      <c r="M286" s="3401"/>
      <c r="N286" s="3475"/>
      <c r="O286" s="3482"/>
      <c r="P286" s="3503" t="s">
        <v>100</v>
      </c>
      <c r="Q286" s="3401"/>
      <c r="R286" s="3475"/>
      <c r="S286" s="3482"/>
      <c r="T286" s="3503" t="s">
        <v>101</v>
      </c>
      <c r="U286" s="3401"/>
      <c r="V286" s="3475"/>
      <c r="W286" s="3482"/>
      <c r="X286" s="3503" t="s">
        <v>102</v>
      </c>
      <c r="Y286" s="3401"/>
      <c r="Z286" s="3475"/>
      <c r="AA286" s="3482"/>
      <c r="AB286" s="3503" t="s">
        <v>103</v>
      </c>
      <c r="AC286" s="3401"/>
      <c r="AD286" s="3401"/>
      <c r="AE286" s="3506" t="s">
        <v>104</v>
      </c>
      <c r="AF286" s="3401"/>
      <c r="AG286" s="3401"/>
      <c r="AH286" s="3401"/>
      <c r="AI286" s="3402"/>
    </row>
    <row r="287" spans="1:35" ht="21" customHeight="1" x14ac:dyDescent="0.2">
      <c r="B287" s="3113"/>
      <c r="C287" s="2144" t="s">
        <v>355</v>
      </c>
      <c r="D287" s="2136"/>
      <c r="E287" s="2145"/>
      <c r="F287" s="2146"/>
      <c r="G287" s="2144" t="s">
        <v>355</v>
      </c>
      <c r="H287" s="2136"/>
      <c r="I287" s="2145"/>
      <c r="J287" s="2146"/>
      <c r="K287" s="2144" t="s">
        <v>355</v>
      </c>
      <c r="L287" s="2136"/>
      <c r="M287" s="2145"/>
      <c r="N287" s="2146"/>
      <c r="O287" s="2144" t="s">
        <v>355</v>
      </c>
      <c r="P287" s="2147"/>
      <c r="Q287" s="2145"/>
      <c r="R287" s="2146"/>
      <c r="S287" s="2148" t="s">
        <v>356</v>
      </c>
      <c r="T287" s="2136"/>
      <c r="U287" s="2145"/>
      <c r="V287" s="2146"/>
      <c r="W287" s="2138"/>
      <c r="X287" s="2136"/>
      <c r="Y287" s="2082"/>
      <c r="Z287" s="2137"/>
      <c r="AA287" s="2138"/>
      <c r="AB287" s="2136"/>
      <c r="AC287" s="2082"/>
      <c r="AD287" s="2082"/>
      <c r="AE287" s="2139"/>
      <c r="AF287" s="2082"/>
      <c r="AG287" s="2165"/>
      <c r="AH287" s="2165"/>
      <c r="AI287" s="2133"/>
    </row>
    <row r="288" spans="1:35" ht="21" customHeight="1" x14ac:dyDescent="0.2">
      <c r="A288" s="70"/>
      <c r="B288" s="2725"/>
      <c r="C288" s="3093" t="s">
        <v>238</v>
      </c>
      <c r="D288" s="2726"/>
      <c r="E288" s="2145"/>
      <c r="F288" s="2146"/>
      <c r="G288" s="3093" t="s">
        <v>238</v>
      </c>
      <c r="H288" s="2136"/>
      <c r="I288" s="2145"/>
      <c r="J288" s="2146"/>
      <c r="K288" s="3093" t="s">
        <v>238</v>
      </c>
      <c r="L288" s="2136"/>
      <c r="M288" s="2145"/>
      <c r="N288" s="2146"/>
      <c r="O288" s="3093" t="s">
        <v>238</v>
      </c>
      <c r="P288" s="2136"/>
      <c r="Q288" s="2145"/>
      <c r="R288" s="2146"/>
      <c r="S288" s="2144" t="s">
        <v>357</v>
      </c>
      <c r="T288" s="2136"/>
      <c r="U288" s="2145"/>
      <c r="V288" s="2146"/>
      <c r="W288" s="2138"/>
      <c r="X288" s="2136"/>
      <c r="Y288" s="2082"/>
      <c r="Z288" s="2137"/>
      <c r="AA288" s="2138"/>
      <c r="AB288" s="2136"/>
      <c r="AC288" s="2082"/>
      <c r="AD288" s="2082"/>
      <c r="AE288" s="2139"/>
      <c r="AF288" s="2082"/>
      <c r="AG288" s="2165"/>
      <c r="AH288" s="2165"/>
      <c r="AI288" s="2133"/>
    </row>
    <row r="289" spans="1:35" ht="21" customHeight="1" x14ac:dyDescent="0.2">
      <c r="B289" s="2725"/>
      <c r="C289" s="3093" t="s">
        <v>241</v>
      </c>
      <c r="D289" s="2726"/>
      <c r="E289" s="2145"/>
      <c r="F289" s="2146"/>
      <c r="G289" s="3093" t="s">
        <v>241</v>
      </c>
      <c r="H289" s="2136"/>
      <c r="I289" s="2145"/>
      <c r="J289" s="2146"/>
      <c r="K289" s="3093" t="s">
        <v>241</v>
      </c>
      <c r="L289" s="2136"/>
      <c r="M289" s="2145"/>
      <c r="N289" s="2146"/>
      <c r="O289" s="3093" t="s">
        <v>241</v>
      </c>
      <c r="P289" s="2136"/>
      <c r="Q289" s="2145"/>
      <c r="R289" s="2146"/>
      <c r="S289" s="3093" t="s">
        <v>236</v>
      </c>
      <c r="T289" s="2136"/>
      <c r="U289" s="2145"/>
      <c r="V289" s="2146"/>
      <c r="W289" s="2138"/>
      <c r="X289" s="2136"/>
      <c r="Y289" s="2082"/>
      <c r="Z289" s="2137"/>
      <c r="AA289" s="2138"/>
      <c r="AB289" s="2136"/>
      <c r="AC289" s="2082"/>
      <c r="AD289" s="2082"/>
      <c r="AE289" s="2139"/>
      <c r="AF289" s="2082"/>
      <c r="AG289" s="2165"/>
      <c r="AH289" s="2165"/>
      <c r="AI289" s="2133"/>
    </row>
    <row r="290" spans="1:35" ht="21" customHeight="1" x14ac:dyDescent="0.2">
      <c r="B290" s="2725"/>
      <c r="C290" s="2919"/>
      <c r="D290" s="2920"/>
      <c r="E290" s="2082"/>
      <c r="F290" s="2137"/>
      <c r="G290" s="2919"/>
      <c r="H290" s="2920"/>
      <c r="I290" s="2082"/>
      <c r="J290" s="2137"/>
      <c r="K290" s="2919"/>
      <c r="L290" s="2920"/>
      <c r="M290" s="2082"/>
      <c r="N290" s="2137"/>
      <c r="O290" s="2919"/>
      <c r="P290" s="2920"/>
      <c r="Q290" s="2082"/>
      <c r="R290" s="2137"/>
      <c r="S290" s="2919"/>
      <c r="T290" s="2920"/>
      <c r="U290" s="2082"/>
      <c r="V290" s="2137"/>
      <c r="W290" s="2138"/>
      <c r="X290" s="2136"/>
      <c r="Y290" s="2082"/>
      <c r="Z290" s="2137"/>
      <c r="AA290" s="2138"/>
      <c r="AB290" s="2136"/>
      <c r="AC290" s="2082"/>
      <c r="AD290" s="2082"/>
      <c r="AE290" s="2139"/>
      <c r="AF290" s="2082"/>
      <c r="AG290" s="2165"/>
      <c r="AH290" s="2165"/>
      <c r="AI290" s="2133"/>
    </row>
    <row r="291" spans="1:35" ht="21" customHeight="1" x14ac:dyDescent="0.2">
      <c r="B291" s="2725"/>
      <c r="C291" s="3044"/>
      <c r="D291" s="2920"/>
      <c r="E291" s="2082"/>
      <c r="F291" s="2137"/>
      <c r="G291" s="2136"/>
      <c r="H291" s="2136"/>
      <c r="I291" s="2082"/>
      <c r="J291" s="2137"/>
      <c r="K291" s="2136"/>
      <c r="L291" s="2136"/>
      <c r="M291" s="2082"/>
      <c r="N291" s="2137"/>
      <c r="O291" s="2136"/>
      <c r="P291" s="2136"/>
      <c r="Q291" s="2082"/>
      <c r="R291" s="2137"/>
      <c r="S291" s="2136"/>
      <c r="T291" s="2136"/>
      <c r="U291" s="2082"/>
      <c r="V291" s="2137"/>
      <c r="W291" s="2138"/>
      <c r="X291" s="2136"/>
      <c r="Y291" s="2082"/>
      <c r="Z291" s="2137"/>
      <c r="AA291" s="2138"/>
      <c r="AB291" s="2136"/>
      <c r="AC291" s="2082"/>
      <c r="AD291" s="2082"/>
      <c r="AE291" s="2139"/>
      <c r="AF291" s="2082"/>
      <c r="AG291" s="2165"/>
      <c r="AH291" s="2165"/>
      <c r="AI291" s="2133"/>
    </row>
    <row r="292" spans="1:35" ht="21" customHeight="1" x14ac:dyDescent="0.2">
      <c r="B292" s="2725" t="s">
        <v>210</v>
      </c>
      <c r="C292" s="3044" t="s">
        <v>358</v>
      </c>
      <c r="D292" s="2726"/>
      <c r="E292" s="2145"/>
      <c r="F292" s="2146"/>
      <c r="G292" s="3044" t="s">
        <v>358</v>
      </c>
      <c r="H292" s="2726"/>
      <c r="I292" s="2145"/>
      <c r="J292" s="2146"/>
      <c r="K292" s="3044" t="s">
        <v>358</v>
      </c>
      <c r="L292" s="2726"/>
      <c r="M292" s="2145"/>
      <c r="N292" s="2146"/>
      <c r="O292" s="3044" t="s">
        <v>358</v>
      </c>
      <c r="P292" s="2726"/>
      <c r="Q292" s="2145"/>
      <c r="R292" s="2146"/>
      <c r="S292" s="2136" t="s">
        <v>359</v>
      </c>
      <c r="T292" s="2136"/>
      <c r="U292" s="2145"/>
      <c r="V292" s="2146"/>
      <c r="W292" s="2138"/>
      <c r="X292" s="2136"/>
      <c r="Y292" s="2082"/>
      <c r="Z292" s="2137"/>
      <c r="AA292" s="2138"/>
      <c r="AB292" s="2136"/>
      <c r="AC292" s="2082"/>
      <c r="AD292" s="2082"/>
      <c r="AE292" s="2139"/>
      <c r="AF292" s="2082"/>
      <c r="AG292" s="2165"/>
      <c r="AH292" s="2165"/>
      <c r="AI292" s="2133"/>
    </row>
    <row r="293" spans="1:35" ht="21" customHeight="1" x14ac:dyDescent="0.2">
      <c r="B293" s="2725" t="s">
        <v>214</v>
      </c>
      <c r="C293" s="3044" t="s">
        <v>360</v>
      </c>
      <c r="D293" s="2726"/>
      <c r="E293" s="2145"/>
      <c r="F293" s="2146"/>
      <c r="G293" s="3044" t="s">
        <v>360</v>
      </c>
      <c r="H293" s="2726"/>
      <c r="I293" s="2145"/>
      <c r="J293" s="2146"/>
      <c r="K293" s="3044" t="s">
        <v>360</v>
      </c>
      <c r="L293" s="2726"/>
      <c r="M293" s="2145"/>
      <c r="N293" s="2146"/>
      <c r="O293" s="3044" t="s">
        <v>360</v>
      </c>
      <c r="P293" s="2726"/>
      <c r="Q293" s="2145"/>
      <c r="R293" s="2146"/>
      <c r="S293" s="2136" t="s">
        <v>361</v>
      </c>
      <c r="T293" s="2136"/>
      <c r="U293" s="2145"/>
      <c r="V293" s="2146"/>
      <c r="W293" s="2138"/>
      <c r="X293" s="2136"/>
      <c r="Y293" s="2082"/>
      <c r="Z293" s="2137"/>
      <c r="AA293" s="2138"/>
      <c r="AB293" s="2136"/>
      <c r="AC293" s="2082"/>
      <c r="AD293" s="2082"/>
      <c r="AE293" s="2139"/>
      <c r="AF293" s="2082"/>
      <c r="AG293" s="2165"/>
      <c r="AH293" s="2165"/>
      <c r="AI293" s="2133"/>
    </row>
    <row r="294" spans="1:35" ht="21" customHeight="1" thickBot="1" x14ac:dyDescent="0.25">
      <c r="B294" s="2727" t="s">
        <v>221</v>
      </c>
      <c r="C294" s="3057" t="s">
        <v>362</v>
      </c>
      <c r="D294" s="2728"/>
      <c r="E294" s="206"/>
      <c r="F294" s="207"/>
      <c r="G294" s="3057" t="s">
        <v>362</v>
      </c>
      <c r="H294" s="2728"/>
      <c r="I294" s="206"/>
      <c r="J294" s="207"/>
      <c r="K294" s="3057" t="s">
        <v>362</v>
      </c>
      <c r="L294" s="2728"/>
      <c r="M294" s="206"/>
      <c r="N294" s="207"/>
      <c r="O294" s="3057" t="s">
        <v>362</v>
      </c>
      <c r="P294" s="2728"/>
      <c r="Q294" s="206"/>
      <c r="R294" s="207"/>
      <c r="S294" s="150" t="s">
        <v>363</v>
      </c>
      <c r="T294" s="150"/>
      <c r="U294" s="206"/>
      <c r="V294" s="207"/>
      <c r="W294" s="201"/>
      <c r="X294" s="150"/>
      <c r="Y294" s="202"/>
      <c r="Z294" s="203"/>
      <c r="AA294" s="204"/>
      <c r="AB294" s="150"/>
      <c r="AC294" s="202"/>
      <c r="AD294" s="202"/>
      <c r="AE294" s="205"/>
      <c r="AF294" s="202"/>
      <c r="AG294" s="200"/>
      <c r="AH294" s="200"/>
      <c r="AI294" s="147"/>
    </row>
    <row r="295" spans="1:35" ht="21" customHeight="1" x14ac:dyDescent="0.2">
      <c r="B295" s="37"/>
      <c r="C295" s="42"/>
      <c r="D295" s="5"/>
      <c r="G295" s="42"/>
      <c r="H295" s="5"/>
      <c r="K295" s="42"/>
      <c r="L295" s="5"/>
      <c r="O295" s="42"/>
      <c r="P295" s="5"/>
      <c r="S295" s="42"/>
      <c r="T295" s="42"/>
      <c r="X295" s="42"/>
      <c r="AB295" s="42"/>
      <c r="AE295" s="42"/>
    </row>
    <row r="296" spans="1:35" ht="21" customHeight="1" x14ac:dyDescent="0.2">
      <c r="A296" s="3114" t="s">
        <v>364</v>
      </c>
    </row>
    <row r="297" spans="1:35" ht="21" customHeight="1" thickBot="1" x14ac:dyDescent="0.25">
      <c r="A297" s="3033"/>
      <c r="B297" s="2875" t="s">
        <v>29</v>
      </c>
      <c r="C297" s="2825">
        <v>1</v>
      </c>
      <c r="D297" s="2968">
        <v>2</v>
      </c>
      <c r="E297" s="2968">
        <v>3</v>
      </c>
      <c r="F297" s="2825">
        <v>4</v>
      </c>
      <c r="G297" s="2825">
        <v>5</v>
      </c>
      <c r="H297" s="2825">
        <v>6</v>
      </c>
      <c r="I297" s="2825">
        <v>7</v>
      </c>
      <c r="J297" s="2825">
        <v>8</v>
      </c>
      <c r="K297" s="2968">
        <v>9</v>
      </c>
      <c r="L297" s="2968">
        <v>10</v>
      </c>
      <c r="M297" s="2825">
        <v>11</v>
      </c>
      <c r="N297" s="2825">
        <v>12</v>
      </c>
      <c r="O297" s="2825">
        <v>13</v>
      </c>
      <c r="P297" s="2825">
        <v>14</v>
      </c>
      <c r="Q297" s="2825">
        <v>15</v>
      </c>
      <c r="R297" s="2968">
        <v>16</v>
      </c>
      <c r="S297" s="2968">
        <v>17</v>
      </c>
      <c r="T297" s="2825">
        <v>18</v>
      </c>
      <c r="U297" s="2825">
        <v>19</v>
      </c>
      <c r="V297" s="2825">
        <v>20</v>
      </c>
      <c r="W297" s="2825">
        <v>21</v>
      </c>
      <c r="X297" s="2825">
        <v>22</v>
      </c>
      <c r="Y297" s="2968">
        <v>23</v>
      </c>
      <c r="Z297" s="2968">
        <v>24</v>
      </c>
      <c r="AA297" s="2825">
        <v>25</v>
      </c>
      <c r="AB297" s="2825">
        <v>26</v>
      </c>
      <c r="AC297" s="2825">
        <v>27</v>
      </c>
      <c r="AD297" s="2968">
        <v>28</v>
      </c>
      <c r="AE297" s="2968">
        <v>29</v>
      </c>
      <c r="AF297" s="2968">
        <v>30</v>
      </c>
      <c r="AG297" s="3457">
        <v>31</v>
      </c>
      <c r="AH297" s="111"/>
      <c r="AI297" s="112"/>
    </row>
    <row r="298" spans="1:35" ht="21" customHeight="1" x14ac:dyDescent="0.2">
      <c r="A298" s="3533">
        <v>3702</v>
      </c>
      <c r="B298" s="3534" t="s">
        <v>365</v>
      </c>
      <c r="C298" s="3376" t="s">
        <v>32</v>
      </c>
      <c r="D298" s="3376"/>
      <c r="E298" s="3376"/>
      <c r="F298" s="3417" t="s">
        <v>32</v>
      </c>
      <c r="G298" s="3417" t="s">
        <v>32</v>
      </c>
      <c r="H298" s="3417" t="s">
        <v>32</v>
      </c>
      <c r="I298" s="3417" t="s">
        <v>32</v>
      </c>
      <c r="J298" s="3417" t="s">
        <v>32</v>
      </c>
      <c r="K298" s="3417"/>
      <c r="L298" s="3417"/>
      <c r="M298" s="3411" t="s">
        <v>32</v>
      </c>
      <c r="N298" s="3411" t="s">
        <v>32</v>
      </c>
      <c r="O298" s="3411" t="s">
        <v>32</v>
      </c>
      <c r="P298" s="3411" t="s">
        <v>32</v>
      </c>
      <c r="Q298" s="3411" t="s">
        <v>32</v>
      </c>
      <c r="R298" s="3411"/>
      <c r="S298" s="3411"/>
      <c r="T298" s="3376" t="s">
        <v>32</v>
      </c>
      <c r="U298" s="3376" t="s">
        <v>32</v>
      </c>
      <c r="V298" s="3376" t="s">
        <v>32</v>
      </c>
      <c r="W298" s="3376" t="s">
        <v>32</v>
      </c>
      <c r="X298" s="3376" t="s">
        <v>32</v>
      </c>
      <c r="Y298" s="3376"/>
      <c r="Z298" s="3376"/>
      <c r="AA298" s="3376" t="s">
        <v>32</v>
      </c>
      <c r="AB298" s="3376" t="s">
        <v>32</v>
      </c>
      <c r="AC298" s="3376" t="s">
        <v>32</v>
      </c>
      <c r="AD298" s="3376"/>
      <c r="AE298" s="3376"/>
      <c r="AF298" s="3376"/>
      <c r="AG298" s="3380"/>
      <c r="AH298" s="116"/>
      <c r="AI298" s="117"/>
    </row>
    <row r="299" spans="1:35" ht="21" customHeight="1" x14ac:dyDescent="0.2">
      <c r="A299" s="2806"/>
      <c r="B299" s="2786"/>
      <c r="C299" s="2811" t="s">
        <v>32</v>
      </c>
      <c r="D299" s="2811"/>
      <c r="E299" s="2811"/>
      <c r="F299" s="2811" t="s">
        <v>32</v>
      </c>
      <c r="G299" s="2811" t="s">
        <v>32</v>
      </c>
      <c r="H299" s="2811" t="s">
        <v>32</v>
      </c>
      <c r="I299" s="2811" t="s">
        <v>32</v>
      </c>
      <c r="J299" s="2811" t="s">
        <v>32</v>
      </c>
      <c r="K299" s="2811"/>
      <c r="L299" s="2811"/>
      <c r="M299" s="2811" t="s">
        <v>32</v>
      </c>
      <c r="N299" s="2811" t="s">
        <v>32</v>
      </c>
      <c r="O299" s="2811" t="s">
        <v>32</v>
      </c>
      <c r="P299" s="2811" t="s">
        <v>32</v>
      </c>
      <c r="Q299" s="2811" t="s">
        <v>32</v>
      </c>
      <c r="R299" s="2811"/>
      <c r="S299" s="2811"/>
      <c r="T299" s="2811" t="s">
        <v>32</v>
      </c>
      <c r="U299" s="2811" t="s">
        <v>32</v>
      </c>
      <c r="V299" s="2811" t="s">
        <v>32</v>
      </c>
      <c r="W299" s="2811" t="s">
        <v>32</v>
      </c>
      <c r="X299" s="2811" t="s">
        <v>32</v>
      </c>
      <c r="Y299" s="2811"/>
      <c r="Z299" s="2811"/>
      <c r="AA299" s="2811" t="s">
        <v>32</v>
      </c>
      <c r="AB299" s="2811" t="s">
        <v>32</v>
      </c>
      <c r="AC299" s="2811" t="s">
        <v>32</v>
      </c>
      <c r="AD299" s="2811"/>
      <c r="AE299" s="2811"/>
      <c r="AF299" s="2811"/>
      <c r="AG299" s="2885"/>
      <c r="AH299" s="116"/>
      <c r="AI299" s="117"/>
    </row>
    <row r="300" spans="1:35" ht="21" customHeight="1" x14ac:dyDescent="0.2">
      <c r="A300" s="2730"/>
      <c r="B300" s="3009"/>
      <c r="C300" s="2811" t="s">
        <v>32</v>
      </c>
      <c r="D300" s="2811"/>
      <c r="E300" s="2811"/>
      <c r="F300" s="2811" t="s">
        <v>32</v>
      </c>
      <c r="G300" s="2811" t="s">
        <v>32</v>
      </c>
      <c r="H300" s="2811" t="s">
        <v>32</v>
      </c>
      <c r="I300" s="2811" t="s">
        <v>32</v>
      </c>
      <c r="J300" s="2811" t="s">
        <v>32</v>
      </c>
      <c r="K300" s="2811"/>
      <c r="L300" s="2811"/>
      <c r="M300" s="2811" t="s">
        <v>32</v>
      </c>
      <c r="N300" s="2811" t="s">
        <v>32</v>
      </c>
      <c r="O300" s="2811" t="s">
        <v>32</v>
      </c>
      <c r="P300" s="2811" t="s">
        <v>32</v>
      </c>
      <c r="Q300" s="2811" t="s">
        <v>32</v>
      </c>
      <c r="R300" s="2811"/>
      <c r="S300" s="2811"/>
      <c r="T300" s="2811" t="s">
        <v>32</v>
      </c>
      <c r="U300" s="2811" t="s">
        <v>32</v>
      </c>
      <c r="V300" s="2811" t="s">
        <v>32</v>
      </c>
      <c r="W300" s="2811" t="s">
        <v>32</v>
      </c>
      <c r="X300" s="2811" t="s">
        <v>32</v>
      </c>
      <c r="Y300" s="2811"/>
      <c r="Z300" s="2811"/>
      <c r="AA300" s="2811" t="s">
        <v>32</v>
      </c>
      <c r="AB300" s="2811" t="s">
        <v>32</v>
      </c>
      <c r="AC300" s="2811" t="s">
        <v>32</v>
      </c>
      <c r="AD300" s="2811"/>
      <c r="AE300" s="2811"/>
      <c r="AF300" s="2811"/>
      <c r="AG300" s="2885"/>
      <c r="AH300" s="116"/>
      <c r="AI300" s="117"/>
    </row>
    <row r="301" spans="1:35" ht="21" customHeight="1" x14ac:dyDescent="0.2">
      <c r="A301" s="2731"/>
      <c r="B301" s="2732"/>
      <c r="C301" s="2811"/>
      <c r="D301" s="2811"/>
      <c r="E301" s="2811"/>
      <c r="F301" s="2811"/>
      <c r="G301" s="2811"/>
      <c r="H301" s="2811"/>
      <c r="I301" s="2811"/>
      <c r="J301" s="2811"/>
      <c r="K301" s="2811"/>
      <c r="L301" s="2811"/>
      <c r="M301" s="2811"/>
      <c r="N301" s="2811"/>
      <c r="O301" s="2811"/>
      <c r="P301" s="2811"/>
      <c r="Q301" s="2811"/>
      <c r="R301" s="2811"/>
      <c r="S301" s="2811"/>
      <c r="T301" s="2811"/>
      <c r="U301" s="2811"/>
      <c r="V301" s="2811"/>
      <c r="W301" s="2811"/>
      <c r="X301" s="2811"/>
      <c r="Y301" s="2811"/>
      <c r="Z301" s="2811"/>
      <c r="AA301" s="2811"/>
      <c r="AB301" s="2811"/>
      <c r="AC301" s="2811"/>
      <c r="AD301" s="2811"/>
      <c r="AE301" s="2811"/>
      <c r="AF301" s="2811"/>
      <c r="AG301" s="2885"/>
      <c r="AH301" s="116"/>
      <c r="AI301" s="117"/>
    </row>
    <row r="302" spans="1:35" ht="21" customHeight="1" x14ac:dyDescent="0.2">
      <c r="A302" s="2733"/>
      <c r="B302" s="2734" t="s">
        <v>366</v>
      </c>
      <c r="C302" s="2804"/>
      <c r="D302" s="2804"/>
      <c r="E302" s="2804"/>
      <c r="F302" s="2804"/>
      <c r="G302" s="2804"/>
      <c r="H302" s="2804"/>
      <c r="I302" s="2804"/>
      <c r="J302" s="2804"/>
      <c r="K302" s="2804"/>
      <c r="L302" s="2804"/>
      <c r="M302" s="2804"/>
      <c r="N302" s="2804"/>
      <c r="O302" s="2804"/>
      <c r="P302" s="2804"/>
      <c r="Q302" s="2804"/>
      <c r="R302" s="2804"/>
      <c r="S302" s="2804"/>
      <c r="T302" s="2804"/>
      <c r="U302" s="2804"/>
      <c r="V302" s="2804"/>
      <c r="W302" s="2804"/>
      <c r="X302" s="2804"/>
      <c r="Y302" s="2804"/>
      <c r="Z302" s="2804"/>
      <c r="AA302" s="2804"/>
      <c r="AB302" s="2804"/>
      <c r="AC302" s="2804"/>
      <c r="AD302" s="2804"/>
      <c r="AE302" s="2804"/>
      <c r="AF302" s="2804"/>
      <c r="AG302" s="2805"/>
      <c r="AH302" s="114"/>
      <c r="AI302" s="115"/>
    </row>
    <row r="303" spans="1:35" ht="21" customHeight="1" x14ac:dyDescent="0.2">
      <c r="A303" s="2730">
        <v>3702</v>
      </c>
      <c r="B303" s="2807" t="s">
        <v>367</v>
      </c>
      <c r="C303" s="2892" t="s">
        <v>368</v>
      </c>
      <c r="D303" s="2892"/>
      <c r="E303" s="2816"/>
      <c r="F303" s="2816" t="s">
        <v>368</v>
      </c>
      <c r="G303" s="2892" t="s">
        <v>368</v>
      </c>
      <c r="H303" s="2892" t="s">
        <v>368</v>
      </c>
      <c r="I303" s="2892" t="s">
        <v>368</v>
      </c>
      <c r="J303" s="2892" t="s">
        <v>368</v>
      </c>
      <c r="K303" s="2892"/>
      <c r="L303" s="2816"/>
      <c r="M303" s="2816" t="s">
        <v>368</v>
      </c>
      <c r="N303" s="2892" t="s">
        <v>368</v>
      </c>
      <c r="O303" s="2892" t="s">
        <v>368</v>
      </c>
      <c r="P303" s="2892" t="s">
        <v>368</v>
      </c>
      <c r="Q303" s="2892" t="s">
        <v>368</v>
      </c>
      <c r="R303" s="2892"/>
      <c r="S303" s="2816"/>
      <c r="T303" s="2816" t="s">
        <v>368</v>
      </c>
      <c r="U303" s="2892" t="s">
        <v>368</v>
      </c>
      <c r="V303" s="2892" t="s">
        <v>368</v>
      </c>
      <c r="W303" s="2892" t="s">
        <v>368</v>
      </c>
      <c r="X303" s="2892" t="s">
        <v>368</v>
      </c>
      <c r="Y303" s="2892"/>
      <c r="Z303" s="2816"/>
      <c r="AA303" s="2816" t="s">
        <v>368</v>
      </c>
      <c r="AB303" s="2892" t="s">
        <v>368</v>
      </c>
      <c r="AC303" s="2892" t="s">
        <v>368</v>
      </c>
      <c r="AD303" s="2892"/>
      <c r="AE303" s="2892"/>
      <c r="AF303" s="2892"/>
      <c r="AG303" s="3069"/>
      <c r="AH303" s="116"/>
      <c r="AI303" s="117"/>
    </row>
    <row r="304" spans="1:35" ht="21" customHeight="1" x14ac:dyDescent="0.2">
      <c r="A304" s="2730"/>
      <c r="B304" s="2807" t="s">
        <v>369</v>
      </c>
      <c r="C304" s="2906" t="s">
        <v>370</v>
      </c>
      <c r="D304" s="2892"/>
      <c r="E304" s="2892"/>
      <c r="F304" s="2892" t="s">
        <v>370</v>
      </c>
      <c r="G304" s="2892" t="s">
        <v>370</v>
      </c>
      <c r="H304" s="2892" t="s">
        <v>370</v>
      </c>
      <c r="I304" s="2892" t="s">
        <v>370</v>
      </c>
      <c r="J304" s="2892" t="s">
        <v>370</v>
      </c>
      <c r="K304" s="2892"/>
      <c r="L304" s="2892"/>
      <c r="M304" s="2892" t="s">
        <v>370</v>
      </c>
      <c r="N304" s="2892" t="s">
        <v>370</v>
      </c>
      <c r="O304" s="2892" t="s">
        <v>370</v>
      </c>
      <c r="P304" s="2892" t="s">
        <v>370</v>
      </c>
      <c r="Q304" s="2892" t="s">
        <v>370</v>
      </c>
      <c r="R304" s="2892"/>
      <c r="S304" s="2892"/>
      <c r="T304" s="2892" t="s">
        <v>370</v>
      </c>
      <c r="U304" s="2892" t="s">
        <v>370</v>
      </c>
      <c r="V304" s="2892" t="s">
        <v>370</v>
      </c>
      <c r="W304" s="2892" t="s">
        <v>370</v>
      </c>
      <c r="X304" s="2892" t="s">
        <v>370</v>
      </c>
      <c r="Y304" s="2892"/>
      <c r="Z304" s="2892"/>
      <c r="AA304" s="2892" t="s">
        <v>370</v>
      </c>
      <c r="AB304" s="2892" t="s">
        <v>370</v>
      </c>
      <c r="AC304" s="2892" t="s">
        <v>370</v>
      </c>
      <c r="AD304" s="2892"/>
      <c r="AE304" s="2892"/>
      <c r="AF304" s="2892"/>
      <c r="AG304" s="2736"/>
      <c r="AH304" s="116"/>
      <c r="AI304" s="117"/>
    </row>
    <row r="305" spans="1:36" ht="21" customHeight="1" thickBot="1" x14ac:dyDescent="0.25">
      <c r="A305" s="2737"/>
      <c r="B305" s="2904" t="s">
        <v>371</v>
      </c>
      <c r="C305" s="2887" t="s">
        <v>372</v>
      </c>
      <c r="D305" s="2887"/>
      <c r="E305" s="2897"/>
      <c r="F305" s="2897" t="s">
        <v>372</v>
      </c>
      <c r="G305" s="2887" t="s">
        <v>372</v>
      </c>
      <c r="H305" s="2887" t="s">
        <v>372</v>
      </c>
      <c r="I305" s="2887" t="s">
        <v>372</v>
      </c>
      <c r="J305" s="2887" t="s">
        <v>372</v>
      </c>
      <c r="K305" s="2887"/>
      <c r="L305" s="2897"/>
      <c r="M305" s="2897" t="s">
        <v>372</v>
      </c>
      <c r="N305" s="2887" t="s">
        <v>372</v>
      </c>
      <c r="O305" s="2887" t="s">
        <v>372</v>
      </c>
      <c r="P305" s="2887" t="s">
        <v>372</v>
      </c>
      <c r="Q305" s="2887" t="s">
        <v>372</v>
      </c>
      <c r="R305" s="2887"/>
      <c r="S305" s="2897"/>
      <c r="T305" s="2897" t="s">
        <v>372</v>
      </c>
      <c r="U305" s="2887" t="s">
        <v>372</v>
      </c>
      <c r="V305" s="2887" t="s">
        <v>372</v>
      </c>
      <c r="W305" s="2887" t="s">
        <v>372</v>
      </c>
      <c r="X305" s="2887" t="s">
        <v>372</v>
      </c>
      <c r="Y305" s="2887"/>
      <c r="Z305" s="2897"/>
      <c r="AA305" s="2888" t="s">
        <v>372</v>
      </c>
      <c r="AB305" s="2888" t="s">
        <v>372</v>
      </c>
      <c r="AC305" s="2888" t="s">
        <v>372</v>
      </c>
      <c r="AD305" s="2887"/>
      <c r="AE305" s="2887"/>
      <c r="AF305" s="2887"/>
      <c r="AG305" s="3202"/>
      <c r="AH305" s="116"/>
      <c r="AI305" s="117"/>
    </row>
    <row r="306" spans="1:36" ht="21" customHeight="1" x14ac:dyDescent="0.2"/>
    <row r="307" spans="1:36" ht="24" customHeight="1" x14ac:dyDescent="0.2"/>
    <row r="308" spans="1:36" ht="25.5" customHeight="1" thickBot="1" x14ac:dyDescent="0.25">
      <c r="A308" s="104" t="s">
        <v>373</v>
      </c>
    </row>
    <row r="309" spans="1:36" ht="21" customHeight="1" x14ac:dyDescent="0.2">
      <c r="A309" s="1"/>
      <c r="B309" s="3532" t="s">
        <v>324</v>
      </c>
      <c r="C309" s="3482"/>
      <c r="D309" s="3503" t="s">
        <v>97</v>
      </c>
      <c r="E309" s="3401"/>
      <c r="F309" s="3475"/>
      <c r="G309" s="3482"/>
      <c r="H309" s="3503" t="s">
        <v>98</v>
      </c>
      <c r="I309" s="3401"/>
      <c r="J309" s="3475"/>
      <c r="K309" s="3482"/>
      <c r="L309" s="3503" t="s">
        <v>99</v>
      </c>
      <c r="M309" s="3401"/>
      <c r="N309" s="3475"/>
      <c r="O309" s="3482"/>
      <c r="P309" s="3503" t="s">
        <v>100</v>
      </c>
      <c r="Q309" s="3401"/>
      <c r="R309" s="3475"/>
      <c r="S309" s="3482"/>
      <c r="T309" s="3503" t="s">
        <v>101</v>
      </c>
      <c r="U309" s="3401"/>
      <c r="V309" s="3475"/>
      <c r="W309" s="3482"/>
      <c r="X309" s="3503" t="s">
        <v>102</v>
      </c>
      <c r="Y309" s="3401"/>
      <c r="Z309" s="3475"/>
      <c r="AA309" s="3482"/>
      <c r="AB309" s="3503" t="s">
        <v>103</v>
      </c>
      <c r="AC309" s="3401"/>
      <c r="AD309" s="3401"/>
      <c r="AE309" s="3506" t="s">
        <v>104</v>
      </c>
      <c r="AF309" s="3401"/>
      <c r="AG309" s="3401"/>
      <c r="AH309" s="3401"/>
      <c r="AI309" s="3402"/>
    </row>
    <row r="310" spans="1:36" ht="21" customHeight="1" x14ac:dyDescent="0.2">
      <c r="A310" s="1"/>
      <c r="B310" s="3113"/>
      <c r="C310" s="2081"/>
      <c r="D310" s="2136"/>
      <c r="E310" s="2165"/>
      <c r="F310" s="2154"/>
      <c r="G310" s="2081"/>
      <c r="H310" s="2136"/>
      <c r="I310" s="2165"/>
      <c r="J310" s="2154"/>
      <c r="K310" s="2081"/>
      <c r="L310" s="2136"/>
      <c r="M310" s="2165"/>
      <c r="N310" s="2154"/>
      <c r="O310" s="2081"/>
      <c r="P310" s="2136"/>
      <c r="Q310" s="2165"/>
      <c r="R310" s="2154"/>
      <c r="S310" s="2081"/>
      <c r="T310" s="2136"/>
      <c r="U310" s="2165"/>
      <c r="V310" s="2154"/>
      <c r="W310" s="2081"/>
      <c r="X310" s="2136"/>
      <c r="Y310" s="2165"/>
      <c r="Z310" s="2154"/>
      <c r="AA310" s="2081"/>
      <c r="AB310" s="2136"/>
      <c r="AC310" s="2165"/>
      <c r="AD310" s="2165"/>
      <c r="AE310" s="2139"/>
      <c r="AF310" s="2165"/>
      <c r="AG310" s="2165"/>
      <c r="AH310" s="2165"/>
      <c r="AI310" s="2133"/>
    </row>
    <row r="311" spans="1:36" ht="21" customHeight="1" x14ac:dyDescent="0.2">
      <c r="A311" s="70"/>
      <c r="B311" s="2725"/>
      <c r="C311" s="2919"/>
      <c r="D311" s="2775"/>
      <c r="E311" s="2775"/>
      <c r="F311" s="3046"/>
      <c r="G311" s="2919"/>
      <c r="H311" s="2775"/>
      <c r="I311" s="2775"/>
      <c r="J311" s="3046"/>
      <c r="K311" s="2919"/>
      <c r="L311" s="2775"/>
      <c r="M311" s="2775"/>
      <c r="N311" s="3046"/>
      <c r="O311" s="2919"/>
      <c r="P311" s="2775"/>
      <c r="Q311" s="2775"/>
      <c r="R311" s="3046"/>
      <c r="S311" s="2919"/>
      <c r="T311" s="2775"/>
      <c r="U311" s="2775"/>
      <c r="V311" s="3046"/>
      <c r="W311" s="2919"/>
      <c r="X311" s="2775"/>
      <c r="Y311" s="2775"/>
      <c r="Z311" s="3046"/>
      <c r="AA311" s="3044"/>
      <c r="AB311" s="2775"/>
      <c r="AC311" s="2775"/>
      <c r="AD311" s="2920"/>
      <c r="AE311" s="2738"/>
      <c r="AF311" s="2775"/>
      <c r="AG311" s="2775"/>
      <c r="AH311" s="2920"/>
      <c r="AI311" s="2998"/>
    </row>
    <row r="312" spans="1:36" ht="21" customHeight="1" thickBot="1" x14ac:dyDescent="0.25">
      <c r="A312" s="1"/>
      <c r="B312" s="3056"/>
      <c r="C312" s="3057"/>
      <c r="D312" s="2866"/>
      <c r="E312" s="2866"/>
      <c r="F312" s="3078"/>
      <c r="G312" s="3057"/>
      <c r="H312" s="2866"/>
      <c r="I312" s="2866"/>
      <c r="J312" s="3078"/>
      <c r="K312" s="3057"/>
      <c r="L312" s="2866"/>
      <c r="M312" s="2866"/>
      <c r="N312" s="3078"/>
      <c r="O312" s="3057"/>
      <c r="P312" s="2866"/>
      <c r="Q312" s="2866"/>
      <c r="R312" s="3078"/>
      <c r="S312" s="3057"/>
      <c r="T312" s="2866"/>
      <c r="U312" s="2866"/>
      <c r="V312" s="3078"/>
      <c r="W312" s="3076"/>
      <c r="X312" s="2866"/>
      <c r="Y312" s="2866"/>
      <c r="Z312" s="3078"/>
      <c r="AA312" s="3076"/>
      <c r="AB312" s="2866"/>
      <c r="AC312" s="2866"/>
      <c r="AD312" s="3064"/>
      <c r="AE312" s="3076"/>
      <c r="AF312" s="2866"/>
      <c r="AG312" s="2866"/>
      <c r="AH312" s="3064"/>
      <c r="AI312" s="2873"/>
    </row>
    <row r="313" spans="1:36" ht="21" customHeight="1" x14ac:dyDescent="0.2">
      <c r="A313" s="1"/>
      <c r="B313" s="5"/>
      <c r="C313" s="42"/>
      <c r="F313" s="46"/>
      <c r="G313" s="42"/>
      <c r="J313" s="46"/>
      <c r="K313" s="42"/>
      <c r="N313" s="46"/>
      <c r="O313" s="42"/>
      <c r="R313" s="46"/>
      <c r="S313" s="42"/>
      <c r="V313" s="46"/>
      <c r="W313" s="46"/>
      <c r="Z313" s="46"/>
      <c r="AA313" s="46"/>
      <c r="AD313" s="46"/>
      <c r="AE313" s="46"/>
      <c r="AH313" s="46"/>
    </row>
    <row r="314" spans="1:36" ht="33" customHeight="1" x14ac:dyDescent="0.2">
      <c r="A314" s="104" t="s">
        <v>374</v>
      </c>
      <c r="B314" s="5"/>
      <c r="C314" s="42"/>
      <c r="F314" s="46"/>
      <c r="G314" s="42"/>
      <c r="J314" s="46"/>
      <c r="K314" s="42"/>
      <c r="N314" s="46"/>
      <c r="O314" s="42"/>
      <c r="R314" s="46"/>
      <c r="S314" s="42"/>
      <c r="V314" s="46"/>
      <c r="W314" s="46"/>
      <c r="Z314" s="46"/>
      <c r="AA314" s="46"/>
      <c r="AD314" s="46"/>
      <c r="AE314" s="46"/>
      <c r="AH314" s="210"/>
      <c r="AI314" s="124"/>
      <c r="AJ314" s="124"/>
    </row>
    <row r="315" spans="1:36" ht="21" customHeight="1" thickBot="1" x14ac:dyDescent="0.25">
      <c r="A315" s="3033" t="s">
        <v>28</v>
      </c>
      <c r="B315" s="2875" t="s">
        <v>29</v>
      </c>
      <c r="C315" s="2825">
        <v>1</v>
      </c>
      <c r="D315" s="2968">
        <v>2</v>
      </c>
      <c r="E315" s="2968">
        <v>3</v>
      </c>
      <c r="F315" s="2825">
        <v>4</v>
      </c>
      <c r="G315" s="2825">
        <v>5</v>
      </c>
      <c r="H315" s="2825">
        <v>6</v>
      </c>
      <c r="I315" s="2825">
        <v>7</v>
      </c>
      <c r="J315" s="2825">
        <v>8</v>
      </c>
      <c r="K315" s="2968">
        <v>9</v>
      </c>
      <c r="L315" s="2968">
        <v>10</v>
      </c>
      <c r="M315" s="2825">
        <v>11</v>
      </c>
      <c r="N315" s="2825">
        <v>12</v>
      </c>
      <c r="O315" s="2825">
        <v>13</v>
      </c>
      <c r="P315" s="2825">
        <v>14</v>
      </c>
      <c r="Q315" s="2825">
        <v>15</v>
      </c>
      <c r="R315" s="2968">
        <v>16</v>
      </c>
      <c r="S315" s="2968">
        <v>17</v>
      </c>
      <c r="T315" s="2825">
        <v>18</v>
      </c>
      <c r="U315" s="2825">
        <v>19</v>
      </c>
      <c r="V315" s="2825">
        <v>20</v>
      </c>
      <c r="W315" s="2825">
        <v>21</v>
      </c>
      <c r="X315" s="2825">
        <v>22</v>
      </c>
      <c r="Y315" s="2968">
        <v>23</v>
      </c>
      <c r="Z315" s="2968">
        <v>24</v>
      </c>
      <c r="AA315" s="2825">
        <v>25</v>
      </c>
      <c r="AB315" s="2825">
        <v>26</v>
      </c>
      <c r="AC315" s="2825">
        <v>27</v>
      </c>
      <c r="AD315" s="2968">
        <v>28</v>
      </c>
      <c r="AE315" s="2968">
        <v>29</v>
      </c>
      <c r="AF315" s="2968">
        <v>30</v>
      </c>
      <c r="AG315" s="3457">
        <v>31</v>
      </c>
      <c r="AH315" s="211"/>
      <c r="AI315" s="212"/>
      <c r="AJ315" s="124"/>
    </row>
    <row r="316" spans="1:36" ht="21" customHeight="1" x14ac:dyDescent="0.2">
      <c r="A316" s="3535"/>
      <c r="B316" s="3536" t="s">
        <v>375</v>
      </c>
      <c r="C316" s="3460" t="s">
        <v>32</v>
      </c>
      <c r="D316" s="3460"/>
      <c r="E316" s="3460"/>
      <c r="F316" s="3460" t="s">
        <v>32</v>
      </c>
      <c r="G316" s="3460" t="s">
        <v>32</v>
      </c>
      <c r="H316" s="3460" t="s">
        <v>32</v>
      </c>
      <c r="I316" s="3460" t="s">
        <v>32</v>
      </c>
      <c r="J316" s="3460" t="s">
        <v>32</v>
      </c>
      <c r="K316" s="3460"/>
      <c r="L316" s="3460"/>
      <c r="M316" s="3460" t="s">
        <v>32</v>
      </c>
      <c r="N316" s="3460" t="s">
        <v>32</v>
      </c>
      <c r="O316" s="3460" t="s">
        <v>32</v>
      </c>
      <c r="P316" s="3460" t="s">
        <v>32</v>
      </c>
      <c r="Q316" s="3460" t="s">
        <v>32</v>
      </c>
      <c r="R316" s="3460"/>
      <c r="S316" s="3460"/>
      <c r="T316" s="3460" t="s">
        <v>32</v>
      </c>
      <c r="U316" s="3460" t="s">
        <v>32</v>
      </c>
      <c r="V316" s="3460" t="s">
        <v>32</v>
      </c>
      <c r="W316" s="3460" t="s">
        <v>32</v>
      </c>
      <c r="X316" s="3460" t="s">
        <v>32</v>
      </c>
      <c r="Y316" s="3460"/>
      <c r="Z316" s="3460"/>
      <c r="AA316" s="3460" t="s">
        <v>32</v>
      </c>
      <c r="AB316" s="3460" t="s">
        <v>32</v>
      </c>
      <c r="AC316" s="3460" t="s">
        <v>32</v>
      </c>
      <c r="AD316" s="3460"/>
      <c r="AE316" s="3460"/>
      <c r="AF316" s="3460"/>
      <c r="AG316" s="3516"/>
      <c r="AH316" s="213"/>
      <c r="AI316" s="214"/>
      <c r="AJ316" s="124"/>
    </row>
    <row r="317" spans="1:36" ht="21" customHeight="1" x14ac:dyDescent="0.2">
      <c r="A317" s="1107"/>
      <c r="B317" s="3211" t="s">
        <v>376</v>
      </c>
      <c r="C317" s="3167" t="s">
        <v>32</v>
      </c>
      <c r="D317" s="3167"/>
      <c r="E317" s="3167"/>
      <c r="F317" s="3167" t="s">
        <v>32</v>
      </c>
      <c r="G317" s="3167" t="s">
        <v>32</v>
      </c>
      <c r="H317" s="3167" t="s">
        <v>32</v>
      </c>
      <c r="I317" s="3167" t="s">
        <v>32</v>
      </c>
      <c r="J317" s="3167" t="s">
        <v>32</v>
      </c>
      <c r="K317" s="3167"/>
      <c r="L317" s="3167"/>
      <c r="M317" s="3167" t="s">
        <v>32</v>
      </c>
      <c r="N317" s="3167" t="s">
        <v>32</v>
      </c>
      <c r="O317" s="3167" t="s">
        <v>32</v>
      </c>
      <c r="P317" s="3167" t="s">
        <v>32</v>
      </c>
      <c r="Q317" s="3167" t="s">
        <v>32</v>
      </c>
      <c r="R317" s="3167"/>
      <c r="S317" s="3167"/>
      <c r="T317" s="3167" t="s">
        <v>32</v>
      </c>
      <c r="U317" s="3167" t="s">
        <v>32</v>
      </c>
      <c r="V317" s="3167" t="s">
        <v>32</v>
      </c>
      <c r="W317" s="3167" t="s">
        <v>32</v>
      </c>
      <c r="X317" s="3167" t="s">
        <v>32</v>
      </c>
      <c r="Y317" s="3167"/>
      <c r="Z317" s="3167"/>
      <c r="AA317" s="3167" t="s">
        <v>32</v>
      </c>
      <c r="AB317" s="3167" t="s">
        <v>32</v>
      </c>
      <c r="AC317" s="3167" t="s">
        <v>32</v>
      </c>
      <c r="AD317" s="3167"/>
      <c r="AE317" s="3167"/>
      <c r="AF317" s="3167"/>
      <c r="AG317" s="1070"/>
      <c r="AH317" s="213"/>
      <c r="AI317" s="214"/>
      <c r="AJ317" s="124"/>
    </row>
    <row r="318" spans="1:36" ht="21" customHeight="1" x14ac:dyDescent="0.2">
      <c r="A318" s="1442"/>
      <c r="B318" s="3211" t="s">
        <v>377</v>
      </c>
      <c r="C318" s="3167" t="s">
        <v>32</v>
      </c>
      <c r="D318" s="3167"/>
      <c r="E318" s="3167"/>
      <c r="F318" s="3167" t="s">
        <v>32</v>
      </c>
      <c r="G318" s="3167" t="s">
        <v>32</v>
      </c>
      <c r="H318" s="3167" t="s">
        <v>32</v>
      </c>
      <c r="I318" s="3167" t="s">
        <v>32</v>
      </c>
      <c r="J318" s="3167" t="s">
        <v>32</v>
      </c>
      <c r="K318" s="3167"/>
      <c r="L318" s="3167"/>
      <c r="M318" s="3167" t="s">
        <v>32</v>
      </c>
      <c r="N318" s="3167" t="s">
        <v>32</v>
      </c>
      <c r="O318" s="3167" t="s">
        <v>32</v>
      </c>
      <c r="P318" s="3167" t="s">
        <v>32</v>
      </c>
      <c r="Q318" s="3167" t="s">
        <v>32</v>
      </c>
      <c r="R318" s="3167"/>
      <c r="S318" s="3167"/>
      <c r="T318" s="3167" t="s">
        <v>32</v>
      </c>
      <c r="U318" s="3167" t="s">
        <v>32</v>
      </c>
      <c r="V318" s="3167" t="s">
        <v>32</v>
      </c>
      <c r="W318" s="3167" t="s">
        <v>32</v>
      </c>
      <c r="X318" s="3167" t="s">
        <v>32</v>
      </c>
      <c r="Y318" s="3167"/>
      <c r="Z318" s="3167"/>
      <c r="AA318" s="3167" t="s">
        <v>32</v>
      </c>
      <c r="AB318" s="3167" t="s">
        <v>32</v>
      </c>
      <c r="AC318" s="3167" t="s">
        <v>32</v>
      </c>
      <c r="AD318" s="3167"/>
      <c r="AE318" s="3167"/>
      <c r="AF318" s="3167"/>
      <c r="AG318" s="3209"/>
      <c r="AH318" s="213"/>
      <c r="AI318" s="214"/>
      <c r="AJ318" s="124"/>
    </row>
    <row r="319" spans="1:36" ht="21" customHeight="1" x14ac:dyDescent="0.2">
      <c r="A319" s="1442"/>
      <c r="B319" s="3211" t="s">
        <v>378</v>
      </c>
      <c r="C319" s="3167" t="s">
        <v>32</v>
      </c>
      <c r="D319" s="3167"/>
      <c r="E319" s="3167"/>
      <c r="F319" s="798" t="s">
        <v>32</v>
      </c>
      <c r="G319" s="798" t="s">
        <v>32</v>
      </c>
      <c r="H319" s="798" t="s">
        <v>32</v>
      </c>
      <c r="I319" s="3167" t="s">
        <v>32</v>
      </c>
      <c r="J319" s="3167" t="s">
        <v>32</v>
      </c>
      <c r="K319" s="3167"/>
      <c r="L319" s="3167"/>
      <c r="M319" s="798" t="s">
        <v>32</v>
      </c>
      <c r="N319" s="798" t="s">
        <v>32</v>
      </c>
      <c r="O319" s="798" t="s">
        <v>32</v>
      </c>
      <c r="P319" s="3167" t="s">
        <v>32</v>
      </c>
      <c r="Q319" s="3167" t="s">
        <v>32</v>
      </c>
      <c r="R319" s="3167"/>
      <c r="S319" s="3167"/>
      <c r="T319" s="798" t="s">
        <v>32</v>
      </c>
      <c r="U319" s="798" t="s">
        <v>32</v>
      </c>
      <c r="V319" s="798" t="s">
        <v>32</v>
      </c>
      <c r="W319" s="3167" t="s">
        <v>32</v>
      </c>
      <c r="X319" s="3167" t="s">
        <v>32</v>
      </c>
      <c r="Y319" s="3167"/>
      <c r="Z319" s="3167"/>
      <c r="AA319" s="798" t="s">
        <v>32</v>
      </c>
      <c r="AB319" s="798" t="s">
        <v>32</v>
      </c>
      <c r="AC319" s="798" t="s">
        <v>32</v>
      </c>
      <c r="AD319" s="3167"/>
      <c r="AE319" s="3167"/>
      <c r="AF319" s="3167"/>
      <c r="AG319" s="3209"/>
      <c r="AH319" s="213"/>
      <c r="AI319" s="214"/>
      <c r="AJ319" s="124"/>
    </row>
    <row r="320" spans="1:36" ht="21" customHeight="1" x14ac:dyDescent="0.2">
      <c r="A320" s="1442"/>
      <c r="B320" s="3211" t="s">
        <v>379</v>
      </c>
      <c r="C320" s="3167" t="s">
        <v>32</v>
      </c>
      <c r="D320" s="3167"/>
      <c r="E320" s="3167"/>
      <c r="F320" s="3167" t="s">
        <v>32</v>
      </c>
      <c r="G320" s="3167" t="s">
        <v>32</v>
      </c>
      <c r="H320" s="3167" t="s">
        <v>32</v>
      </c>
      <c r="I320" s="3167" t="s">
        <v>32</v>
      </c>
      <c r="J320" s="3167" t="s">
        <v>32</v>
      </c>
      <c r="K320" s="3167"/>
      <c r="L320" s="3167"/>
      <c r="M320" s="3167" t="s">
        <v>32</v>
      </c>
      <c r="N320" s="3167" t="s">
        <v>32</v>
      </c>
      <c r="O320" s="3167" t="s">
        <v>32</v>
      </c>
      <c r="P320" s="3167" t="s">
        <v>32</v>
      </c>
      <c r="Q320" s="3167" t="s">
        <v>32</v>
      </c>
      <c r="R320" s="3167"/>
      <c r="S320" s="3167"/>
      <c r="T320" s="3167" t="s">
        <v>32</v>
      </c>
      <c r="U320" s="3167" t="s">
        <v>32</v>
      </c>
      <c r="V320" s="3167" t="s">
        <v>32</v>
      </c>
      <c r="W320" s="3167" t="s">
        <v>32</v>
      </c>
      <c r="X320" s="3167" t="s">
        <v>32</v>
      </c>
      <c r="Y320" s="3167"/>
      <c r="Z320" s="3167"/>
      <c r="AA320" s="3167" t="s">
        <v>32</v>
      </c>
      <c r="AB320" s="3167" t="s">
        <v>32</v>
      </c>
      <c r="AC320" s="3167" t="s">
        <v>32</v>
      </c>
      <c r="AD320" s="3167"/>
      <c r="AE320" s="3167"/>
      <c r="AF320" s="3167"/>
      <c r="AG320" s="1070"/>
      <c r="AH320" s="213"/>
      <c r="AI320" s="214"/>
      <c r="AJ320" s="124"/>
    </row>
    <row r="321" spans="1:36" ht="21" customHeight="1" x14ac:dyDescent="0.2">
      <c r="A321" s="1442"/>
      <c r="B321" s="3211" t="s">
        <v>380</v>
      </c>
      <c r="C321" s="3167" t="s">
        <v>32</v>
      </c>
      <c r="D321" s="3167"/>
      <c r="E321" s="3167"/>
      <c r="F321" s="3167" t="s">
        <v>32</v>
      </c>
      <c r="G321" s="3167" t="s">
        <v>32</v>
      </c>
      <c r="H321" s="3167" t="s">
        <v>32</v>
      </c>
      <c r="I321" s="3167" t="s">
        <v>32</v>
      </c>
      <c r="J321" s="3167" t="s">
        <v>32</v>
      </c>
      <c r="K321" s="3167"/>
      <c r="L321" s="3167"/>
      <c r="M321" s="3167" t="s">
        <v>32</v>
      </c>
      <c r="N321" s="3167" t="s">
        <v>32</v>
      </c>
      <c r="O321" s="3167" t="s">
        <v>32</v>
      </c>
      <c r="P321" s="3167" t="s">
        <v>32</v>
      </c>
      <c r="Q321" s="3167" t="s">
        <v>32</v>
      </c>
      <c r="R321" s="3167"/>
      <c r="S321" s="3167"/>
      <c r="T321" s="3167" t="s">
        <v>32</v>
      </c>
      <c r="U321" s="3167" t="s">
        <v>32</v>
      </c>
      <c r="V321" s="3167" t="s">
        <v>32</v>
      </c>
      <c r="W321" s="3167" t="s">
        <v>32</v>
      </c>
      <c r="X321" s="3167" t="s">
        <v>32</v>
      </c>
      <c r="Y321" s="3167"/>
      <c r="Z321" s="3167"/>
      <c r="AA321" s="3167" t="s">
        <v>32</v>
      </c>
      <c r="AB321" s="3167" t="s">
        <v>32</v>
      </c>
      <c r="AC321" s="3167" t="s">
        <v>32</v>
      </c>
      <c r="AD321" s="3167"/>
      <c r="AE321" s="3167"/>
      <c r="AF321" s="3167"/>
      <c r="AG321" s="3236"/>
      <c r="AH321" s="213"/>
      <c r="AI321" s="214"/>
      <c r="AJ321" s="124"/>
    </row>
    <row r="322" spans="1:36" ht="21" customHeight="1" x14ac:dyDescent="0.2">
      <c r="A322" s="1442"/>
      <c r="B322" s="3211" t="s">
        <v>381</v>
      </c>
      <c r="C322" s="3167" t="s">
        <v>32</v>
      </c>
      <c r="D322" s="3167"/>
      <c r="E322" s="3167"/>
      <c r="F322" s="3167" t="s">
        <v>32</v>
      </c>
      <c r="G322" s="3167" t="s">
        <v>32</v>
      </c>
      <c r="H322" s="3167" t="s">
        <v>32</v>
      </c>
      <c r="I322" s="3167" t="s">
        <v>32</v>
      </c>
      <c r="J322" s="3167" t="s">
        <v>32</v>
      </c>
      <c r="K322" s="3167"/>
      <c r="L322" s="3167"/>
      <c r="M322" s="3167" t="s">
        <v>32</v>
      </c>
      <c r="N322" s="3167" t="s">
        <v>32</v>
      </c>
      <c r="O322" s="3167" t="s">
        <v>32</v>
      </c>
      <c r="P322" s="3167" t="s">
        <v>32</v>
      </c>
      <c r="Q322" s="3167" t="s">
        <v>32</v>
      </c>
      <c r="R322" s="3167"/>
      <c r="S322" s="3167"/>
      <c r="T322" s="3167" t="s">
        <v>32</v>
      </c>
      <c r="U322" s="3167" t="s">
        <v>32</v>
      </c>
      <c r="V322" s="3167" t="s">
        <v>32</v>
      </c>
      <c r="W322" s="3167" t="s">
        <v>32</v>
      </c>
      <c r="X322" s="3167" t="s">
        <v>32</v>
      </c>
      <c r="Y322" s="3167"/>
      <c r="Z322" s="3167"/>
      <c r="AA322" s="3167" t="s">
        <v>32</v>
      </c>
      <c r="AB322" s="3167" t="s">
        <v>32</v>
      </c>
      <c r="AC322" s="3167" t="s">
        <v>32</v>
      </c>
      <c r="AD322" s="3167"/>
      <c r="AE322" s="3167"/>
      <c r="AF322" s="3167"/>
      <c r="AG322" s="3236"/>
      <c r="AH322" s="213"/>
      <c r="AI322" s="214"/>
      <c r="AJ322" s="124"/>
    </row>
    <row r="323" spans="1:36" ht="21" customHeight="1" x14ac:dyDescent="0.2">
      <c r="A323" s="1442"/>
      <c r="B323" s="3211" t="s">
        <v>382</v>
      </c>
      <c r="C323" s="3167" t="s">
        <v>32</v>
      </c>
      <c r="D323" s="3167"/>
      <c r="E323" s="3167"/>
      <c r="F323" s="3167" t="s">
        <v>32</v>
      </c>
      <c r="G323" s="3167" t="s">
        <v>32</v>
      </c>
      <c r="H323" s="3167" t="s">
        <v>32</v>
      </c>
      <c r="I323" s="3167" t="s">
        <v>32</v>
      </c>
      <c r="J323" s="3167" t="s">
        <v>32</v>
      </c>
      <c r="K323" s="3167"/>
      <c r="L323" s="3167"/>
      <c r="M323" s="3167" t="s">
        <v>32</v>
      </c>
      <c r="N323" s="3167" t="s">
        <v>32</v>
      </c>
      <c r="O323" s="3167" t="s">
        <v>32</v>
      </c>
      <c r="P323" s="3167" t="s">
        <v>32</v>
      </c>
      <c r="Q323" s="3167" t="s">
        <v>32</v>
      </c>
      <c r="R323" s="3167"/>
      <c r="S323" s="3167"/>
      <c r="T323" s="3167" t="s">
        <v>32</v>
      </c>
      <c r="U323" s="3167" t="s">
        <v>32</v>
      </c>
      <c r="V323" s="3167" t="s">
        <v>32</v>
      </c>
      <c r="W323" s="3167" t="s">
        <v>32</v>
      </c>
      <c r="X323" s="3167" t="s">
        <v>32</v>
      </c>
      <c r="Y323" s="3167"/>
      <c r="Z323" s="3167"/>
      <c r="AA323" s="3167" t="s">
        <v>32</v>
      </c>
      <c r="AB323" s="3167" t="s">
        <v>32</v>
      </c>
      <c r="AC323" s="3167" t="s">
        <v>32</v>
      </c>
      <c r="AD323" s="3167"/>
      <c r="AE323" s="3167"/>
      <c r="AF323" s="3167"/>
      <c r="AG323" s="3236"/>
      <c r="AH323" s="213"/>
      <c r="AI323" s="214"/>
      <c r="AJ323" s="124"/>
    </row>
    <row r="324" spans="1:36" ht="21" customHeight="1" x14ac:dyDescent="0.2">
      <c r="A324" s="1442"/>
      <c r="B324" s="3211" t="s">
        <v>383</v>
      </c>
      <c r="C324" s="3167" t="s">
        <v>32</v>
      </c>
      <c r="D324" s="3167"/>
      <c r="E324" s="3167"/>
      <c r="F324" s="3167" t="s">
        <v>32</v>
      </c>
      <c r="G324" s="3167" t="s">
        <v>32</v>
      </c>
      <c r="H324" s="3167" t="s">
        <v>32</v>
      </c>
      <c r="I324" s="3167" t="s">
        <v>32</v>
      </c>
      <c r="J324" s="3167" t="s">
        <v>32</v>
      </c>
      <c r="K324" s="3167"/>
      <c r="L324" s="3167"/>
      <c r="M324" s="3167" t="s">
        <v>32</v>
      </c>
      <c r="N324" s="3167" t="s">
        <v>32</v>
      </c>
      <c r="O324" s="3167" t="s">
        <v>32</v>
      </c>
      <c r="P324" s="3167" t="s">
        <v>32</v>
      </c>
      <c r="Q324" s="3167" t="s">
        <v>32</v>
      </c>
      <c r="R324" s="3167"/>
      <c r="S324" s="3167"/>
      <c r="T324" s="3167" t="s">
        <v>32</v>
      </c>
      <c r="U324" s="3167" t="s">
        <v>32</v>
      </c>
      <c r="V324" s="3167" t="s">
        <v>32</v>
      </c>
      <c r="W324" s="3167" t="s">
        <v>32</v>
      </c>
      <c r="X324" s="3167" t="s">
        <v>32</v>
      </c>
      <c r="Y324" s="3167"/>
      <c r="Z324" s="3167"/>
      <c r="AA324" s="3167" t="s">
        <v>32</v>
      </c>
      <c r="AB324" s="3167" t="s">
        <v>32</v>
      </c>
      <c r="AC324" s="3167" t="s">
        <v>32</v>
      </c>
      <c r="AD324" s="3167"/>
      <c r="AE324" s="3167"/>
      <c r="AF324" s="3167"/>
      <c r="AG324" s="3236"/>
      <c r="AH324" s="213"/>
      <c r="AI324" s="214"/>
      <c r="AJ324" s="124"/>
    </row>
    <row r="325" spans="1:36" ht="21" customHeight="1" x14ac:dyDescent="0.2">
      <c r="A325" s="1442"/>
      <c r="B325" s="3211" t="s">
        <v>384</v>
      </c>
      <c r="C325" s="3167" t="s">
        <v>32</v>
      </c>
      <c r="D325" s="3167"/>
      <c r="E325" s="3167"/>
      <c r="F325" s="3167" t="s">
        <v>32</v>
      </c>
      <c r="G325" s="3167" t="s">
        <v>32</v>
      </c>
      <c r="H325" s="3167" t="s">
        <v>32</v>
      </c>
      <c r="I325" s="3167" t="s">
        <v>32</v>
      </c>
      <c r="J325" s="3167" t="s">
        <v>32</v>
      </c>
      <c r="K325" s="3167"/>
      <c r="L325" s="3167"/>
      <c r="M325" s="3167" t="s">
        <v>32</v>
      </c>
      <c r="N325" s="3167" t="s">
        <v>32</v>
      </c>
      <c r="O325" s="3167" t="s">
        <v>32</v>
      </c>
      <c r="P325" s="3167" t="s">
        <v>32</v>
      </c>
      <c r="Q325" s="3167" t="s">
        <v>32</v>
      </c>
      <c r="R325" s="3167"/>
      <c r="S325" s="3167"/>
      <c r="T325" s="3167" t="s">
        <v>32</v>
      </c>
      <c r="U325" s="3167" t="s">
        <v>32</v>
      </c>
      <c r="V325" s="3167" t="s">
        <v>32</v>
      </c>
      <c r="W325" s="3167" t="s">
        <v>32</v>
      </c>
      <c r="X325" s="3167" t="s">
        <v>32</v>
      </c>
      <c r="Y325" s="3167"/>
      <c r="Z325" s="3167"/>
      <c r="AA325" s="3167" t="s">
        <v>32</v>
      </c>
      <c r="AB325" s="3167" t="s">
        <v>32</v>
      </c>
      <c r="AC325" s="3167" t="s">
        <v>32</v>
      </c>
      <c r="AD325" s="3167"/>
      <c r="AE325" s="3167"/>
      <c r="AF325" s="3167"/>
      <c r="AG325" s="3236"/>
      <c r="AH325" s="213"/>
      <c r="AI325" s="214"/>
      <c r="AJ325" s="124"/>
    </row>
    <row r="326" spans="1:36" ht="21" customHeight="1" x14ac:dyDescent="0.2">
      <c r="A326" s="474"/>
      <c r="B326" s="475" t="s">
        <v>385</v>
      </c>
      <c r="C326" s="483" t="s">
        <v>32</v>
      </c>
      <c r="D326" s="483"/>
      <c r="E326" s="483"/>
      <c r="F326" s="483" t="s">
        <v>32</v>
      </c>
      <c r="G326" s="483" t="s">
        <v>32</v>
      </c>
      <c r="H326" s="483" t="s">
        <v>32</v>
      </c>
      <c r="I326" s="483" t="s">
        <v>32</v>
      </c>
      <c r="J326" s="483" t="s">
        <v>32</v>
      </c>
      <c r="K326" s="483"/>
      <c r="L326" s="483"/>
      <c r="M326" s="483" t="s">
        <v>32</v>
      </c>
      <c r="N326" s="483" t="s">
        <v>32</v>
      </c>
      <c r="O326" s="483" t="s">
        <v>32</v>
      </c>
      <c r="P326" s="483" t="s">
        <v>32</v>
      </c>
      <c r="Q326" s="483" t="s">
        <v>32</v>
      </c>
      <c r="R326" s="483"/>
      <c r="S326" s="483"/>
      <c r="T326" s="483" t="s">
        <v>32</v>
      </c>
      <c r="U326" s="483" t="s">
        <v>32</v>
      </c>
      <c r="V326" s="483" t="s">
        <v>32</v>
      </c>
      <c r="W326" s="483" t="s">
        <v>32</v>
      </c>
      <c r="X326" s="483" t="s">
        <v>32</v>
      </c>
      <c r="Y326" s="483"/>
      <c r="Z326" s="483"/>
      <c r="AA326" s="483" t="s">
        <v>32</v>
      </c>
      <c r="AB326" s="483" t="s">
        <v>32</v>
      </c>
      <c r="AC326" s="483" t="s">
        <v>32</v>
      </c>
      <c r="AD326" s="483"/>
      <c r="AE326" s="483"/>
      <c r="AF326" s="483"/>
      <c r="AG326" s="2947"/>
      <c r="AH326" s="213"/>
      <c r="AI326" s="214"/>
      <c r="AJ326" s="124"/>
    </row>
    <row r="327" spans="1:36" ht="21" customHeight="1" x14ac:dyDescent="0.2">
      <c r="A327" s="1442"/>
      <c r="B327" s="3211"/>
      <c r="C327" s="3167"/>
      <c r="D327" s="3250"/>
      <c r="E327" s="3167"/>
      <c r="F327" s="3167"/>
      <c r="G327" s="3167"/>
      <c r="H327" s="3167"/>
      <c r="I327" s="3167"/>
      <c r="J327" s="3167"/>
      <c r="K327" s="3167"/>
      <c r="L327" s="3167"/>
      <c r="M327" s="3167"/>
      <c r="N327" s="3167"/>
      <c r="O327" s="3167"/>
      <c r="P327" s="3167"/>
      <c r="Q327" s="3167"/>
      <c r="R327" s="3167"/>
      <c r="S327" s="3167"/>
      <c r="T327" s="3167"/>
      <c r="U327" s="3167"/>
      <c r="V327" s="3167"/>
      <c r="W327" s="3167"/>
      <c r="X327" s="3167"/>
      <c r="Y327" s="3167"/>
      <c r="Z327" s="3167"/>
      <c r="AA327" s="3167"/>
      <c r="AB327" s="3167"/>
      <c r="AC327" s="3167"/>
      <c r="AD327" s="3167"/>
      <c r="AE327" s="3167"/>
      <c r="AF327" s="3167"/>
      <c r="AG327" s="3236"/>
      <c r="AH327" s="213"/>
      <c r="AI327" s="214"/>
      <c r="AJ327" s="124"/>
    </row>
    <row r="328" spans="1:36" ht="21" customHeight="1" x14ac:dyDescent="0.2">
      <c r="A328" s="3120"/>
      <c r="B328" s="286"/>
      <c r="C328" s="3121"/>
      <c r="D328" s="3121"/>
      <c r="E328" s="3121"/>
      <c r="F328" s="3121"/>
      <c r="G328" s="3121"/>
      <c r="H328" s="3121"/>
      <c r="I328" s="3121"/>
      <c r="J328" s="3121"/>
      <c r="K328" s="3121"/>
      <c r="L328" s="3121"/>
      <c r="M328" s="3121"/>
      <c r="N328" s="3122"/>
      <c r="O328" s="3122"/>
      <c r="P328" s="3121"/>
      <c r="Q328" s="3121"/>
      <c r="R328" s="3121"/>
      <c r="S328" s="3121"/>
      <c r="T328" s="3121"/>
      <c r="U328" s="3121"/>
      <c r="V328" s="3121"/>
      <c r="W328" s="3121"/>
      <c r="X328" s="3121"/>
      <c r="Y328" s="3121"/>
      <c r="Z328" s="3121"/>
      <c r="AA328" s="3121"/>
      <c r="AB328" s="3122"/>
      <c r="AC328" s="3122"/>
      <c r="AD328" s="3121"/>
      <c r="AE328" s="3121"/>
      <c r="AF328" s="3121"/>
      <c r="AG328" s="3123"/>
      <c r="AH328" s="213"/>
      <c r="AI328" s="215"/>
      <c r="AJ328" s="124"/>
    </row>
    <row r="329" spans="1:36" ht="21" customHeight="1" thickBot="1" x14ac:dyDescent="0.25">
      <c r="A329" s="331"/>
      <c r="B329" s="333"/>
      <c r="C329" s="2741"/>
      <c r="D329" s="2742"/>
      <c r="E329" s="2742"/>
      <c r="F329" s="2742"/>
      <c r="G329" s="2742"/>
      <c r="H329" s="2742"/>
      <c r="I329" s="2742"/>
      <c r="J329" s="2742"/>
      <c r="K329" s="2742"/>
      <c r="L329" s="2742"/>
      <c r="M329" s="2742"/>
      <c r="N329" s="2743"/>
      <c r="O329" s="2743"/>
      <c r="P329" s="2742"/>
      <c r="Q329" s="2742"/>
      <c r="R329" s="2742"/>
      <c r="S329" s="2742"/>
      <c r="T329" s="2742"/>
      <c r="U329" s="2742"/>
      <c r="V329" s="2742"/>
      <c r="W329" s="2742"/>
      <c r="X329" s="2742"/>
      <c r="Y329" s="2742"/>
      <c r="Z329" s="2742"/>
      <c r="AA329" s="2742"/>
      <c r="AB329" s="2743"/>
      <c r="AC329" s="2743"/>
      <c r="AD329" s="2742"/>
      <c r="AE329" s="2742"/>
      <c r="AF329" s="2742"/>
      <c r="AG329" s="2744"/>
      <c r="AH329" s="213"/>
      <c r="AI329" s="215"/>
      <c r="AJ329" s="124"/>
    </row>
    <row r="330" spans="1:36" x14ac:dyDescent="0.2">
      <c r="AH330" s="124"/>
      <c r="AI330" s="124"/>
      <c r="AJ330" s="124"/>
    </row>
    <row r="331" spans="1:36" x14ac:dyDescent="0.2">
      <c r="AH331" s="124"/>
      <c r="AI331" s="124"/>
      <c r="AJ331" s="124"/>
    </row>
    <row r="332" spans="1:36" x14ac:dyDescent="0.2">
      <c r="AH332" s="124"/>
      <c r="AI332" s="124"/>
      <c r="AJ332" s="124"/>
    </row>
    <row r="333" spans="1:36" x14ac:dyDescent="0.2">
      <c r="AH333" s="124"/>
      <c r="AI333" s="124"/>
      <c r="AJ333" s="124"/>
    </row>
  </sheetData>
  <protectedRanges>
    <protectedRange sqref="B169:B170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71 B173:B174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U37:AA37"/>
  </mergeCells>
  <phoneticPr fontId="9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ignoredErrors>
    <ignoredError sqref="AA104" numberStoredAsText="1"/>
  </ignoredErrors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48858-9849-4284-8FD3-C07A7153A626}">
  <sheetPr codeName="Ark81"/>
  <dimension ref="A1:AN338"/>
  <sheetViews>
    <sheetView tabSelected="1" topLeftCell="B234" workbookViewId="0">
      <pane xSplit="1" topLeftCell="C1" activePane="topRight" state="frozen"/>
      <selection activeCell="B1" sqref="B1"/>
      <selection pane="topRight" activeCell="AJ48" sqref="AJ48"/>
    </sheetView>
  </sheetViews>
  <sheetFormatPr defaultColWidth="9.140625" defaultRowHeight="12" x14ac:dyDescent="0.2"/>
  <cols>
    <col min="1" max="1" width="5.7109375" hidden="1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2745" t="s">
        <v>2</v>
      </c>
      <c r="C2" s="2746" t="s">
        <v>3</v>
      </c>
      <c r="D2" s="2747"/>
      <c r="E2" s="2748" t="s">
        <v>4</v>
      </c>
      <c r="F2" s="2749"/>
      <c r="G2" s="2750"/>
      <c r="H2" s="2750"/>
      <c r="I2" s="2750"/>
      <c r="J2" s="2750"/>
      <c r="K2" s="2751"/>
      <c r="L2" s="2752" t="s">
        <v>5</v>
      </c>
      <c r="M2" s="4234"/>
      <c r="N2" s="2754"/>
      <c r="O2" s="2755" t="s">
        <v>6</v>
      </c>
      <c r="P2" s="2756"/>
      <c r="Q2" s="2757"/>
      <c r="R2" s="2758"/>
      <c r="S2" s="2759" t="s">
        <v>7</v>
      </c>
      <c r="T2" s="2760"/>
      <c r="U2" s="2761"/>
      <c r="V2" s="2760"/>
      <c r="W2" s="2762" t="s">
        <v>8</v>
      </c>
      <c r="X2" s="2763"/>
      <c r="Y2" s="2764"/>
      <c r="Z2" s="106" t="s">
        <v>9</v>
      </c>
      <c r="AA2" s="2765"/>
      <c r="AB2" s="2766"/>
      <c r="AC2" s="2767"/>
      <c r="AD2" s="2768" t="s">
        <v>10</v>
      </c>
      <c r="AE2" s="2769"/>
      <c r="AF2" s="2769"/>
      <c r="AG2" s="2770"/>
    </row>
    <row r="3" spans="1:38" ht="13.35" customHeight="1" x14ac:dyDescent="0.2">
      <c r="A3" s="1"/>
      <c r="B3" s="2771" t="s">
        <v>11</v>
      </c>
      <c r="C3" s="2772" t="s">
        <v>12</v>
      </c>
      <c r="D3" s="2773"/>
      <c r="E3" s="2160"/>
      <c r="F3" s="2161"/>
      <c r="G3" s="2161"/>
      <c r="H3" s="2162" t="s">
        <v>13</v>
      </c>
      <c r="I3" s="2163"/>
      <c r="J3" s="2163"/>
      <c r="K3" s="2164"/>
      <c r="L3" s="2774" t="s">
        <v>14</v>
      </c>
      <c r="M3" s="2775"/>
      <c r="N3" s="2776"/>
      <c r="O3" s="2163"/>
      <c r="P3" s="2163"/>
      <c r="Q3" s="2163"/>
      <c r="R3" s="2163"/>
      <c r="S3" s="2165"/>
      <c r="T3" s="3127" t="s">
        <v>15</v>
      </c>
      <c r="U3" s="2167"/>
      <c r="V3" s="2168"/>
      <c r="W3" s="2169"/>
      <c r="X3" s="4216"/>
      <c r="Y3" s="2162" t="s">
        <v>16</v>
      </c>
      <c r="Z3" s="2775"/>
      <c r="AA3" s="2775"/>
      <c r="AB3" s="2777"/>
      <c r="AC3" s="2778"/>
      <c r="AD3" s="2779" t="s">
        <v>17</v>
      </c>
      <c r="AE3" s="2780"/>
      <c r="AF3" s="2780"/>
      <c r="AG3" s="2781"/>
      <c r="AH3" s="4208" t="s">
        <v>1192</v>
      </c>
      <c r="AI3" s="4209"/>
      <c r="AJ3" s="4210"/>
    </row>
    <row r="4" spans="1:38" ht="13.35" customHeight="1" x14ac:dyDescent="0.2">
      <c r="A4" s="104" t="s">
        <v>18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  <c r="AG4" s="48"/>
    </row>
    <row r="5" spans="1:38" ht="22.35" customHeight="1" x14ac:dyDescent="0.2">
      <c r="A5" s="104" t="s">
        <v>19</v>
      </c>
      <c r="B5" s="1"/>
      <c r="C5" s="2782"/>
      <c r="D5" s="2783" t="s">
        <v>97</v>
      </c>
      <c r="E5" s="2784"/>
      <c r="F5" s="2782"/>
      <c r="G5" s="2783" t="s">
        <v>98</v>
      </c>
      <c r="H5" s="2784"/>
      <c r="I5" s="2782"/>
      <c r="J5" s="2783" t="s">
        <v>99</v>
      </c>
      <c r="K5" s="2784"/>
      <c r="L5" s="2782"/>
      <c r="M5" s="2783" t="s">
        <v>100</v>
      </c>
      <c r="N5" s="2784"/>
      <c r="O5" s="2782"/>
      <c r="P5" s="2783" t="s">
        <v>101</v>
      </c>
      <c r="Q5" s="2784"/>
      <c r="R5" s="2782"/>
      <c r="S5" s="2783" t="s">
        <v>102</v>
      </c>
      <c r="T5" s="2785"/>
      <c r="U5" s="2786"/>
      <c r="V5" s="2787" t="s">
        <v>103</v>
      </c>
      <c r="W5" s="2785"/>
    </row>
    <row r="6" spans="1:38" ht="22.35" customHeight="1" x14ac:dyDescent="0.2">
      <c r="A6" s="3129"/>
      <c r="B6" s="3130" t="s">
        <v>463</v>
      </c>
      <c r="C6" s="3131" t="s">
        <v>491</v>
      </c>
      <c r="D6" s="2790"/>
      <c r="E6" s="3132"/>
      <c r="F6" s="3133" t="s">
        <v>491</v>
      </c>
      <c r="G6" s="2793"/>
      <c r="H6" s="2793"/>
      <c r="I6" s="3131" t="s">
        <v>492</v>
      </c>
      <c r="J6" s="2793"/>
      <c r="K6" s="3132"/>
      <c r="L6" s="3133" t="s">
        <v>492</v>
      </c>
      <c r="M6" s="2793"/>
      <c r="N6" s="3132"/>
      <c r="O6" s="3133" t="s">
        <v>493</v>
      </c>
      <c r="P6" s="2793"/>
      <c r="Q6" s="3132"/>
      <c r="R6" s="2793"/>
      <c r="S6" s="2793"/>
      <c r="T6" s="2793"/>
      <c r="U6" s="3130"/>
      <c r="V6" s="2793"/>
      <c r="W6" s="3132"/>
      <c r="X6" s="2793"/>
      <c r="Y6" s="2793"/>
      <c r="Z6" s="2793"/>
      <c r="AA6" s="2793"/>
      <c r="AB6" s="2794"/>
      <c r="AC6" s="3132"/>
      <c r="AD6" s="124"/>
      <c r="AE6" s="124"/>
      <c r="AF6" s="124"/>
      <c r="AG6" s="124"/>
    </row>
    <row r="7" spans="1:38" ht="22.35" customHeight="1" x14ac:dyDescent="0.2">
      <c r="A7" s="3129"/>
      <c r="B7" s="3130" t="s">
        <v>464</v>
      </c>
      <c r="C7" s="3131" t="s">
        <v>494</v>
      </c>
      <c r="D7" s="2793"/>
      <c r="E7" s="3132"/>
      <c r="F7" s="3133" t="s">
        <v>494</v>
      </c>
      <c r="G7" s="2793"/>
      <c r="H7" s="2793"/>
      <c r="I7" s="3131" t="s">
        <v>494</v>
      </c>
      <c r="J7" s="2793"/>
      <c r="K7" s="3132"/>
      <c r="L7" s="3133" t="s">
        <v>494</v>
      </c>
      <c r="M7" s="2793"/>
      <c r="N7" s="3132"/>
      <c r="O7" s="3133" t="s">
        <v>495</v>
      </c>
      <c r="P7" s="2793"/>
      <c r="Q7" s="3132"/>
      <c r="R7" s="2793"/>
      <c r="S7" s="2793"/>
      <c r="T7" s="2793"/>
      <c r="U7" s="3130"/>
      <c r="V7" s="2793"/>
      <c r="W7" s="3132"/>
      <c r="X7" s="2793"/>
      <c r="Y7" s="2793"/>
      <c r="Z7" s="2793"/>
      <c r="AA7" s="2793"/>
      <c r="AB7" s="2795"/>
      <c r="AC7" s="3132"/>
      <c r="AD7" s="124"/>
      <c r="AE7" s="124"/>
      <c r="AF7" s="124"/>
      <c r="AG7" s="124"/>
    </row>
    <row r="8" spans="1:38" ht="22.35" customHeight="1" x14ac:dyDescent="0.2">
      <c r="A8" s="3130"/>
      <c r="B8" s="3130" t="s">
        <v>496</v>
      </c>
      <c r="C8" s="3134" t="s">
        <v>497</v>
      </c>
      <c r="D8" s="2796"/>
      <c r="E8" s="3135"/>
      <c r="F8" s="3133" t="s">
        <v>498</v>
      </c>
      <c r="G8" s="2796"/>
      <c r="H8" s="2796"/>
      <c r="I8" s="3134" t="s">
        <v>498</v>
      </c>
      <c r="J8" s="2796"/>
      <c r="K8" s="3135"/>
      <c r="L8" s="3133" t="s">
        <v>498</v>
      </c>
      <c r="M8" s="2796"/>
      <c r="N8" s="2796"/>
      <c r="O8" s="3134" t="s">
        <v>499</v>
      </c>
      <c r="P8" s="2796"/>
      <c r="Q8" s="3135"/>
      <c r="R8" s="355" t="s">
        <v>501</v>
      </c>
      <c r="S8" s="356"/>
      <c r="T8" s="356"/>
      <c r="U8" s="357" t="s">
        <v>501</v>
      </c>
      <c r="V8" s="356"/>
      <c r="W8" s="358"/>
      <c r="X8" s="2793"/>
      <c r="Y8" s="2793"/>
      <c r="Z8" s="2793"/>
      <c r="AA8" s="2793"/>
      <c r="AB8" s="2795"/>
      <c r="AC8" s="3132"/>
      <c r="AD8" s="124"/>
      <c r="AE8" s="124"/>
      <c r="AF8" s="124"/>
      <c r="AG8" s="124"/>
    </row>
    <row r="9" spans="1:38" ht="22.35" customHeight="1" x14ac:dyDescent="0.2">
      <c r="A9" s="3130"/>
      <c r="B9" s="3130" t="s">
        <v>502</v>
      </c>
      <c r="C9" s="3131" t="s">
        <v>503</v>
      </c>
      <c r="D9" s="2796"/>
      <c r="E9" s="3135"/>
      <c r="F9" s="3133" t="s">
        <v>503</v>
      </c>
      <c r="G9" s="2793"/>
      <c r="H9" s="2793"/>
      <c r="I9" s="3131" t="s">
        <v>503</v>
      </c>
      <c r="J9" s="2793"/>
      <c r="K9" s="3132"/>
      <c r="L9" s="3133" t="s">
        <v>503</v>
      </c>
      <c r="M9" s="2793"/>
      <c r="N9" s="3132"/>
      <c r="O9" s="3133" t="s">
        <v>504</v>
      </c>
      <c r="P9" s="2793"/>
      <c r="Q9" s="3132"/>
      <c r="R9" s="3133" t="s">
        <v>505</v>
      </c>
      <c r="S9" s="2793"/>
      <c r="T9" s="2793"/>
      <c r="U9" s="3131" t="s">
        <v>516</v>
      </c>
      <c r="V9" s="2793"/>
      <c r="W9" s="3132"/>
      <c r="X9" s="2793"/>
      <c r="Y9" s="2793"/>
      <c r="Z9" s="2793"/>
      <c r="AA9" s="2793"/>
      <c r="AB9" s="2795"/>
      <c r="AC9" s="3132"/>
      <c r="AD9" s="124"/>
      <c r="AE9" s="124"/>
      <c r="AF9" s="124"/>
      <c r="AG9" s="124"/>
    </row>
    <row r="10" spans="1:38" ht="22.35" customHeight="1" x14ac:dyDescent="0.2">
      <c r="A10" s="104" t="s">
        <v>25</v>
      </c>
    </row>
    <row r="11" spans="1:38" ht="22.35" customHeight="1" x14ac:dyDescent="0.2">
      <c r="A11" s="104" t="s">
        <v>26</v>
      </c>
      <c r="AH11" s="111"/>
      <c r="AI11" s="112"/>
      <c r="AJ11" s="3136" t="s">
        <v>30</v>
      </c>
    </row>
    <row r="12" spans="1:38" ht="22.35" customHeight="1" x14ac:dyDescent="0.2">
      <c r="AH12" s="117"/>
      <c r="AI12" s="117"/>
      <c r="AJ12" s="3136">
        <v>160.33000000000001</v>
      </c>
    </row>
    <row r="13" spans="1:38" ht="22.35" customHeight="1" thickBot="1" x14ac:dyDescent="0.25">
      <c r="B13" s="61" t="s">
        <v>27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115"/>
      <c r="AI13" s="115"/>
    </row>
    <row r="14" spans="1:38" ht="22.35" customHeight="1" thickBot="1" x14ac:dyDescent="0.25">
      <c r="A14" s="3537" t="s">
        <v>28</v>
      </c>
      <c r="B14" s="3538" t="s">
        <v>29</v>
      </c>
      <c r="C14" s="3539">
        <v>1</v>
      </c>
      <c r="D14" s="3540">
        <v>2</v>
      </c>
      <c r="E14" s="3540">
        <v>3</v>
      </c>
      <c r="F14" s="3540">
        <v>4</v>
      </c>
      <c r="G14" s="3540">
        <v>5</v>
      </c>
      <c r="H14" s="3539">
        <v>6</v>
      </c>
      <c r="I14" s="3539">
        <v>7</v>
      </c>
      <c r="J14" s="3540">
        <v>8</v>
      </c>
      <c r="K14" s="3540">
        <v>9</v>
      </c>
      <c r="L14" s="3540">
        <v>10</v>
      </c>
      <c r="M14" s="3540">
        <v>11</v>
      </c>
      <c r="N14" s="3540">
        <v>12</v>
      </c>
      <c r="O14" s="3539">
        <v>13</v>
      </c>
      <c r="P14" s="3539">
        <v>14</v>
      </c>
      <c r="Q14" s="3540">
        <v>15</v>
      </c>
      <c r="R14" s="3540">
        <v>16</v>
      </c>
      <c r="S14" s="3540">
        <v>17</v>
      </c>
      <c r="T14" s="3540">
        <v>18</v>
      </c>
      <c r="U14" s="3540">
        <v>19</v>
      </c>
      <c r="V14" s="3539">
        <v>20</v>
      </c>
      <c r="W14" s="3539">
        <v>21</v>
      </c>
      <c r="X14" s="3540">
        <v>22</v>
      </c>
      <c r="Y14" s="3540">
        <v>23</v>
      </c>
      <c r="Z14" s="3540">
        <v>24</v>
      </c>
      <c r="AA14" s="3540">
        <v>25</v>
      </c>
      <c r="AB14" s="3540">
        <v>26</v>
      </c>
      <c r="AC14" s="3539">
        <v>27</v>
      </c>
      <c r="AD14" s="3539">
        <v>28</v>
      </c>
      <c r="AE14" s="3540">
        <v>29</v>
      </c>
      <c r="AF14" s="3540">
        <v>30</v>
      </c>
      <c r="AG14" s="3541"/>
      <c r="AH14" s="117"/>
      <c r="AI14" s="117"/>
    </row>
    <row r="15" spans="1:38" ht="22.35" customHeight="1" x14ac:dyDescent="0.2">
      <c r="A15" s="3542">
        <v>8500</v>
      </c>
      <c r="B15" s="3543" t="s">
        <v>31</v>
      </c>
      <c r="C15" s="3544"/>
      <c r="D15" s="3545" t="s">
        <v>32</v>
      </c>
      <c r="E15" s="3546" t="s">
        <v>32</v>
      </c>
      <c r="F15" s="3545" t="s">
        <v>32</v>
      </c>
      <c r="G15" s="3545" t="s">
        <v>32</v>
      </c>
      <c r="H15" s="3545"/>
      <c r="I15" s="3544"/>
      <c r="J15" s="3544" t="s">
        <v>32</v>
      </c>
      <c r="K15" s="3545" t="s">
        <v>32</v>
      </c>
      <c r="L15" s="3546" t="s">
        <v>32</v>
      </c>
      <c r="M15" s="3545" t="s">
        <v>32</v>
      </c>
      <c r="N15" s="3545" t="s">
        <v>32</v>
      </c>
      <c r="O15" s="3545"/>
      <c r="P15" s="3544"/>
      <c r="Q15" s="3544" t="s">
        <v>32</v>
      </c>
      <c r="R15" s="3545" t="s">
        <v>32</v>
      </c>
      <c r="S15" s="3546" t="s">
        <v>32</v>
      </c>
      <c r="T15" s="3545" t="s">
        <v>32</v>
      </c>
      <c r="U15" s="3545" t="s">
        <v>32</v>
      </c>
      <c r="V15" s="3545"/>
      <c r="W15" s="3544"/>
      <c r="X15" s="3544" t="s">
        <v>32</v>
      </c>
      <c r="Y15" s="3545" t="s">
        <v>32</v>
      </c>
      <c r="Z15" s="3546" t="s">
        <v>32</v>
      </c>
      <c r="AA15" s="3545" t="s">
        <v>32</v>
      </c>
      <c r="AB15" s="3545" t="s">
        <v>32</v>
      </c>
      <c r="AC15" s="3545"/>
      <c r="AD15" s="3544"/>
      <c r="AE15" s="3544" t="s">
        <v>32</v>
      </c>
      <c r="AF15" s="3545" t="s">
        <v>32</v>
      </c>
      <c r="AG15" s="3547"/>
      <c r="AH15" s="117"/>
      <c r="AI15" s="117"/>
      <c r="AJ15" s="235"/>
      <c r="AL15" t="s">
        <v>0</v>
      </c>
    </row>
    <row r="16" spans="1:38" ht="22.35" customHeight="1" x14ac:dyDescent="0.2">
      <c r="A16" s="2803" t="s">
        <v>33</v>
      </c>
      <c r="B16" s="2804"/>
      <c r="C16" s="2804"/>
      <c r="D16" s="2804"/>
      <c r="E16" s="2804"/>
      <c r="F16" s="2804"/>
      <c r="G16" s="2804"/>
      <c r="H16" s="2804"/>
      <c r="I16" s="2804"/>
      <c r="J16" s="2804"/>
      <c r="K16" s="2804"/>
      <c r="L16" s="2804"/>
      <c r="M16" s="2804"/>
      <c r="N16" s="2804"/>
      <c r="O16" s="2804"/>
      <c r="P16" s="2804"/>
      <c r="Q16" s="2804"/>
      <c r="R16" s="2804"/>
      <c r="S16" s="2804"/>
      <c r="T16" s="2804"/>
      <c r="U16" s="2804"/>
      <c r="V16" s="2804"/>
      <c r="W16" s="2804"/>
      <c r="X16" s="2804"/>
      <c r="Y16" s="2804"/>
      <c r="Z16" s="2804"/>
      <c r="AA16" s="2804"/>
      <c r="AB16" s="2804"/>
      <c r="AC16" s="2804"/>
      <c r="AD16" s="2804"/>
      <c r="AE16" s="2804"/>
      <c r="AF16" s="2804"/>
      <c r="AG16" s="2805"/>
      <c r="AH16" s="117"/>
      <c r="AI16" s="117"/>
    </row>
    <row r="17" spans="1:40" ht="22.35" customHeight="1" x14ac:dyDescent="0.2">
      <c r="A17" s="2806">
        <v>8546</v>
      </c>
      <c r="B17" s="2807" t="s">
        <v>38</v>
      </c>
      <c r="C17" s="2809" t="s">
        <v>461</v>
      </c>
      <c r="D17" s="2809" t="s">
        <v>461</v>
      </c>
      <c r="E17" s="2809" t="s">
        <v>461</v>
      </c>
      <c r="F17" s="2809" t="s">
        <v>461</v>
      </c>
      <c r="G17" s="2809" t="s">
        <v>461</v>
      </c>
      <c r="H17" s="2809"/>
      <c r="I17" s="2809"/>
      <c r="J17" s="2809" t="s">
        <v>36</v>
      </c>
      <c r="K17" s="2809" t="s">
        <v>36</v>
      </c>
      <c r="L17" s="2809" t="s">
        <v>36</v>
      </c>
      <c r="M17" s="2809" t="s">
        <v>36</v>
      </c>
      <c r="N17" s="2809" t="s">
        <v>36</v>
      </c>
      <c r="O17" s="2809" t="s">
        <v>0</v>
      </c>
      <c r="P17" s="2809"/>
      <c r="Q17" s="4222" t="s">
        <v>460</v>
      </c>
      <c r="R17" s="4222" t="s">
        <v>460</v>
      </c>
      <c r="S17" s="4222" t="s">
        <v>460</v>
      </c>
      <c r="T17" s="4222" t="s">
        <v>460</v>
      </c>
      <c r="U17" s="4226" t="s">
        <v>460</v>
      </c>
      <c r="V17" s="2964" t="s">
        <v>37</v>
      </c>
      <c r="W17" s="4222" t="s">
        <v>1198</v>
      </c>
      <c r="X17" s="2808" t="s">
        <v>36</v>
      </c>
      <c r="Y17" s="2808" t="s">
        <v>36</v>
      </c>
      <c r="Z17" s="2808" t="s">
        <v>36</v>
      </c>
      <c r="AA17" s="2809" t="s">
        <v>36</v>
      </c>
      <c r="AB17" s="2810" t="s">
        <v>36</v>
      </c>
      <c r="AC17" s="2808" t="s">
        <v>35</v>
      </c>
      <c r="AD17" s="2809" t="s">
        <v>35</v>
      </c>
      <c r="AE17" s="2809" t="s">
        <v>461</v>
      </c>
      <c r="AF17" s="2809" t="s">
        <v>461</v>
      </c>
      <c r="AG17" s="3150"/>
      <c r="AH17" s="117"/>
      <c r="AI17" s="117"/>
    </row>
    <row r="18" spans="1:40" ht="22.35" customHeight="1" x14ac:dyDescent="0.2">
      <c r="A18" s="2786"/>
      <c r="B18" s="2807" t="s">
        <v>519</v>
      </c>
      <c r="C18" s="2786" t="s">
        <v>36</v>
      </c>
      <c r="E18" s="2786" t="s">
        <v>36</v>
      </c>
      <c r="F18" s="2786" t="s">
        <v>36</v>
      </c>
      <c r="G18" s="2786" t="s">
        <v>36</v>
      </c>
      <c r="H18" s="2786"/>
      <c r="I18" s="2786"/>
      <c r="J18" s="2786" t="s">
        <v>460</v>
      </c>
      <c r="K18" s="4178" t="s">
        <v>460</v>
      </c>
      <c r="L18" s="2786" t="s">
        <v>460</v>
      </c>
      <c r="M18" s="2786" t="s">
        <v>460</v>
      </c>
      <c r="N18" s="2786" t="s">
        <v>460</v>
      </c>
      <c r="O18" s="2786" t="s">
        <v>37</v>
      </c>
      <c r="P18" s="2786" t="s">
        <v>37</v>
      </c>
      <c r="Q18" s="2786" t="s">
        <v>36</v>
      </c>
      <c r="R18" s="2786" t="s">
        <v>36</v>
      </c>
      <c r="S18" s="2786" t="s">
        <v>36</v>
      </c>
      <c r="T18" s="2786" t="s">
        <v>36</v>
      </c>
      <c r="U18" s="2786" t="s">
        <v>36</v>
      </c>
      <c r="V18" s="2786" t="s">
        <v>35</v>
      </c>
      <c r="W18" s="2786" t="s">
        <v>35</v>
      </c>
      <c r="X18" s="2786" t="s">
        <v>461</v>
      </c>
      <c r="Y18" s="2786" t="s">
        <v>461</v>
      </c>
      <c r="Z18" s="2786" t="s">
        <v>461</v>
      </c>
      <c r="AA18" s="2786" t="s">
        <v>461</v>
      </c>
      <c r="AB18" s="2786" t="s">
        <v>461</v>
      </c>
      <c r="AC18" s="2786"/>
      <c r="AD18" s="2786"/>
      <c r="AE18" s="2786" t="s">
        <v>36</v>
      </c>
      <c r="AF18" s="2786" t="s">
        <v>36</v>
      </c>
      <c r="AG18" s="3153"/>
      <c r="AH18" s="117"/>
      <c r="AI18" s="117"/>
      <c r="AK18" t="s">
        <v>0</v>
      </c>
    </row>
    <row r="19" spans="1:40" ht="22.35" customHeight="1" x14ac:dyDescent="0.2">
      <c r="A19" s="2806">
        <v>8500</v>
      </c>
      <c r="B19" s="2807" t="s">
        <v>52</v>
      </c>
      <c r="C19" s="2809" t="s">
        <v>460</v>
      </c>
      <c r="D19" s="2813" t="s">
        <v>460</v>
      </c>
      <c r="E19" s="2813" t="s">
        <v>460</v>
      </c>
      <c r="F19" s="2808" t="s">
        <v>460</v>
      </c>
      <c r="G19" s="2808" t="s">
        <v>460</v>
      </c>
      <c r="H19" s="2808" t="s">
        <v>37</v>
      </c>
      <c r="I19" s="2809" t="s">
        <v>37</v>
      </c>
      <c r="J19" s="2809" t="s">
        <v>36</v>
      </c>
      <c r="K19" s="2809" t="s">
        <v>36</v>
      </c>
      <c r="L19" s="2809" t="s">
        <v>36</v>
      </c>
      <c r="M19" s="2810" t="s">
        <v>36</v>
      </c>
      <c r="N19" s="2809" t="s">
        <v>36</v>
      </c>
      <c r="O19" s="2808" t="s">
        <v>35</v>
      </c>
      <c r="P19" s="2808" t="s">
        <v>35</v>
      </c>
      <c r="Q19" s="2808" t="s">
        <v>461</v>
      </c>
      <c r="R19" s="2808" t="s">
        <v>461</v>
      </c>
      <c r="S19" s="2808" t="s">
        <v>461</v>
      </c>
      <c r="T19" s="2808" t="s">
        <v>461</v>
      </c>
      <c r="U19" s="2808" t="s">
        <v>461</v>
      </c>
      <c r="V19" s="2809"/>
      <c r="W19" s="2809"/>
      <c r="X19" s="2809" t="s">
        <v>36</v>
      </c>
      <c r="Y19" s="4169" t="s">
        <v>36</v>
      </c>
      <c r="Z19" s="2809" t="s">
        <v>36</v>
      </c>
      <c r="AA19" s="2813" t="s">
        <v>36</v>
      </c>
      <c r="AB19" s="2809" t="s">
        <v>36</v>
      </c>
      <c r="AC19" s="2809"/>
      <c r="AD19" s="2809"/>
      <c r="AE19" s="2884" t="s">
        <v>460</v>
      </c>
      <c r="AF19" s="2884" t="s">
        <v>460</v>
      </c>
      <c r="AG19" s="3150"/>
      <c r="AH19" s="115"/>
      <c r="AI19" s="115"/>
      <c r="AJ19" s="268"/>
      <c r="AK19" s="268"/>
      <c r="AL19" s="268"/>
      <c r="AM19" s="268"/>
      <c r="AN19" s="268"/>
    </row>
    <row r="20" spans="1:40" ht="22.35" customHeight="1" x14ac:dyDescent="0.2">
      <c r="A20" s="2806">
        <v>8546</v>
      </c>
      <c r="B20" s="2814" t="s">
        <v>42</v>
      </c>
      <c r="C20" s="2808" t="s">
        <v>36</v>
      </c>
      <c r="D20" s="2808" t="s">
        <v>36</v>
      </c>
      <c r="E20" s="2809" t="s">
        <v>36</v>
      </c>
      <c r="F20" s="2808" t="s">
        <v>36</v>
      </c>
      <c r="G20" s="2808" t="s">
        <v>36</v>
      </c>
      <c r="H20" s="2884" t="s">
        <v>35</v>
      </c>
      <c r="I20" s="2808" t="s">
        <v>35</v>
      </c>
      <c r="J20" s="2808" t="s">
        <v>461</v>
      </c>
      <c r="K20" s="2811" t="s">
        <v>461</v>
      </c>
      <c r="L20" s="2811" t="s">
        <v>461</v>
      </c>
      <c r="M20" s="2809" t="s">
        <v>461</v>
      </c>
      <c r="N20" s="2809" t="s">
        <v>461</v>
      </c>
      <c r="O20" s="2809"/>
      <c r="P20" s="2809"/>
      <c r="Q20" s="2809" t="s">
        <v>36</v>
      </c>
      <c r="R20" s="2809" t="s">
        <v>36</v>
      </c>
      <c r="S20" s="2815" t="s">
        <v>36</v>
      </c>
      <c r="T20" s="2809" t="s">
        <v>36</v>
      </c>
      <c r="U20" s="2810" t="s">
        <v>36</v>
      </c>
      <c r="V20" s="2816"/>
      <c r="W20" s="2816"/>
      <c r="X20" s="2809" t="s">
        <v>460</v>
      </c>
      <c r="Y20" s="2809" t="s">
        <v>460</v>
      </c>
      <c r="Z20" s="2809" t="s">
        <v>460</v>
      </c>
      <c r="AA20" s="2809" t="s">
        <v>460</v>
      </c>
      <c r="AB20" s="2906" t="s">
        <v>460</v>
      </c>
      <c r="AC20" s="2906" t="s">
        <v>37</v>
      </c>
      <c r="AD20" s="2906" t="s">
        <v>37</v>
      </c>
      <c r="AE20" s="2808" t="s">
        <v>36</v>
      </c>
      <c r="AF20" s="2808" t="s">
        <v>36</v>
      </c>
      <c r="AG20" s="3150"/>
      <c r="AH20" s="117"/>
      <c r="AI20" s="117"/>
      <c r="AJ20" s="124"/>
      <c r="AK20" s="124"/>
      <c r="AL20" s="124"/>
      <c r="AM20" s="217"/>
      <c r="AN20" s="217"/>
    </row>
    <row r="21" spans="1:40" ht="22.35" customHeight="1" x14ac:dyDescent="0.2">
      <c r="A21" s="2806">
        <v>8546</v>
      </c>
      <c r="B21" s="2807" t="s">
        <v>41</v>
      </c>
      <c r="C21" s="2813" t="s">
        <v>463</v>
      </c>
      <c r="D21" s="2812" t="s">
        <v>463</v>
      </c>
      <c r="E21" s="2812" t="s">
        <v>463</v>
      </c>
      <c r="F21" s="2812" t="s">
        <v>463</v>
      </c>
      <c r="G21" s="2813" t="s">
        <v>463</v>
      </c>
      <c r="H21" s="2813"/>
      <c r="I21" s="2813"/>
      <c r="J21" s="2809" t="s">
        <v>464</v>
      </c>
      <c r="K21" s="2809" t="s">
        <v>464</v>
      </c>
      <c r="L21" s="2809" t="s">
        <v>464</v>
      </c>
      <c r="M21" s="2809" t="s">
        <v>464</v>
      </c>
      <c r="N21" s="2810" t="s">
        <v>464</v>
      </c>
      <c r="O21" s="2809"/>
      <c r="P21" s="2809"/>
      <c r="Q21" s="2819" t="s">
        <v>463</v>
      </c>
      <c r="R21" s="2884" t="s">
        <v>463</v>
      </c>
      <c r="S21" s="2819" t="s">
        <v>463</v>
      </c>
      <c r="T21" s="2819" t="s">
        <v>463</v>
      </c>
      <c r="U21" s="2809" t="s">
        <v>463</v>
      </c>
      <c r="V21" s="2810"/>
      <c r="W21" s="2809"/>
      <c r="X21" s="2812" t="s">
        <v>464</v>
      </c>
      <c r="Y21" s="3548" t="s">
        <v>464</v>
      </c>
      <c r="Z21" s="3548" t="s">
        <v>464</v>
      </c>
      <c r="AA21" s="3548" t="s">
        <v>464</v>
      </c>
      <c r="AB21" s="2809" t="s">
        <v>464</v>
      </c>
      <c r="AC21" s="2809"/>
      <c r="AD21" s="2809"/>
      <c r="AE21" s="2813" t="s">
        <v>463</v>
      </c>
      <c r="AF21" s="2813" t="s">
        <v>463</v>
      </c>
      <c r="AG21" s="3150"/>
      <c r="AH21" s="117"/>
      <c r="AI21" s="117"/>
      <c r="AJ21" s="124"/>
      <c r="AK21" s="124"/>
      <c r="AL21" s="124"/>
      <c r="AM21" s="217"/>
      <c r="AN21" s="217"/>
    </row>
    <row r="22" spans="1:40" ht="22.35" customHeight="1" thickBot="1" x14ac:dyDescent="0.25">
      <c r="A22" s="2820">
        <v>8546</v>
      </c>
      <c r="B22" s="2821" t="s">
        <v>34</v>
      </c>
      <c r="C22" s="2825" t="s">
        <v>464</v>
      </c>
      <c r="D22" s="2822" t="s">
        <v>464</v>
      </c>
      <c r="E22" s="2822" t="s">
        <v>464</v>
      </c>
      <c r="F22" s="2826" t="s">
        <v>464</v>
      </c>
      <c r="G22" s="2826" t="s">
        <v>464</v>
      </c>
      <c r="H22" s="2823"/>
      <c r="I22" s="2827"/>
      <c r="J22" s="2826" t="s">
        <v>463</v>
      </c>
      <c r="K22" s="2826" t="s">
        <v>463</v>
      </c>
      <c r="L22" s="2823" t="s">
        <v>463</v>
      </c>
      <c r="M22" s="2823" t="s">
        <v>463</v>
      </c>
      <c r="N22" s="2823" t="s">
        <v>463</v>
      </c>
      <c r="O22" s="2823"/>
      <c r="P22" s="2823"/>
      <c r="Q22" s="2823" t="s">
        <v>464</v>
      </c>
      <c r="R22" s="2823" t="s">
        <v>464</v>
      </c>
      <c r="S22" s="2823" t="s">
        <v>464</v>
      </c>
      <c r="T22" s="2823" t="s">
        <v>464</v>
      </c>
      <c r="U22" s="4229" t="s">
        <v>464</v>
      </c>
      <c r="V22" s="2822"/>
      <c r="W22" s="2822"/>
      <c r="X22" s="2822" t="s">
        <v>463</v>
      </c>
      <c r="Y22" s="2822" t="s">
        <v>463</v>
      </c>
      <c r="Z22" s="2823" t="s">
        <v>463</v>
      </c>
      <c r="AA22" s="2823" t="s">
        <v>463</v>
      </c>
      <c r="AB22" s="2823" t="s">
        <v>463</v>
      </c>
      <c r="AC22" s="2824" t="s">
        <v>0</v>
      </c>
      <c r="AD22" s="2823" t="s">
        <v>0</v>
      </c>
      <c r="AE22" s="2825" t="s">
        <v>464</v>
      </c>
      <c r="AF22" s="2822" t="s">
        <v>464</v>
      </c>
      <c r="AG22" s="3158"/>
      <c r="AH22" s="117"/>
      <c r="AI22" s="117"/>
      <c r="AJ22" s="124"/>
      <c r="AK22" s="124"/>
      <c r="AL22" s="124"/>
      <c r="AM22" s="217"/>
      <c r="AN22" s="217"/>
    </row>
    <row r="23" spans="1:40" ht="22.35" customHeight="1" thickBot="1" x14ac:dyDescent="0.25">
      <c r="A23" s="3549" t="s">
        <v>43</v>
      </c>
      <c r="B23" s="3550"/>
      <c r="C23" s="3551"/>
      <c r="D23" s="3551"/>
      <c r="E23" s="3551"/>
      <c r="F23" s="3551"/>
      <c r="G23" s="3551"/>
      <c r="H23" s="3551"/>
      <c r="I23" s="3551"/>
      <c r="J23" s="3551"/>
      <c r="K23" s="3551"/>
      <c r="L23" s="3551"/>
      <c r="M23" s="3551"/>
      <c r="N23" s="3551"/>
      <c r="O23" s="3551"/>
      <c r="P23" s="3551"/>
      <c r="Q23" s="3551"/>
      <c r="R23" s="3551"/>
      <c r="S23" s="3551"/>
      <c r="T23" s="3551"/>
      <c r="U23" s="3551"/>
      <c r="V23" s="3551"/>
      <c r="W23" s="3551"/>
      <c r="X23" s="3551"/>
      <c r="Y23" s="3551"/>
      <c r="Z23" s="3551"/>
      <c r="AA23" s="3551"/>
      <c r="AB23" s="3551"/>
      <c r="AC23" s="3551"/>
      <c r="AD23" s="3551"/>
      <c r="AE23" s="3551"/>
      <c r="AF23" s="3551"/>
      <c r="AG23" s="3552"/>
      <c r="AJ23" s="124"/>
      <c r="AK23" s="124"/>
      <c r="AL23" s="124"/>
      <c r="AM23" s="217"/>
      <c r="AN23" s="217"/>
    </row>
    <row r="24" spans="1:40" ht="22.35" customHeight="1" x14ac:dyDescent="0.2">
      <c r="A24" s="3163">
        <v>8500</v>
      </c>
      <c r="B24" s="3164" t="s">
        <v>49</v>
      </c>
      <c r="C24" s="3122"/>
      <c r="D24" s="3165" t="s">
        <v>32</v>
      </c>
      <c r="E24" s="3166" t="s">
        <v>32</v>
      </c>
      <c r="F24" s="3165" t="s">
        <v>32</v>
      </c>
      <c r="G24" s="4179" t="s">
        <v>32</v>
      </c>
      <c r="H24" s="3165"/>
      <c r="I24" s="3122"/>
      <c r="J24" s="4165" t="s">
        <v>32</v>
      </c>
      <c r="K24" s="3165" t="s">
        <v>32</v>
      </c>
      <c r="L24" s="3166" t="s">
        <v>32</v>
      </c>
      <c r="M24" s="3165" t="s">
        <v>32</v>
      </c>
      <c r="N24" s="3165" t="s">
        <v>32</v>
      </c>
      <c r="O24" s="3165"/>
      <c r="P24" s="3122"/>
      <c r="Q24" s="3122" t="s">
        <v>32</v>
      </c>
      <c r="R24" s="3165" t="s">
        <v>32</v>
      </c>
      <c r="S24" s="3166" t="s">
        <v>32</v>
      </c>
      <c r="T24" s="3165" t="s">
        <v>32</v>
      </c>
      <c r="U24" s="3165" t="s">
        <v>32</v>
      </c>
      <c r="V24" s="3165"/>
      <c r="W24" s="3122"/>
      <c r="X24" s="3122" t="s">
        <v>32</v>
      </c>
      <c r="Y24" s="3165" t="s">
        <v>32</v>
      </c>
      <c r="Z24" s="3166" t="s">
        <v>32</v>
      </c>
      <c r="AA24" s="4238" t="s">
        <v>32</v>
      </c>
      <c r="AB24" s="3165" t="s">
        <v>32</v>
      </c>
      <c r="AC24" s="3165"/>
      <c r="AD24" s="3122"/>
      <c r="AE24" s="3553" t="s">
        <v>32</v>
      </c>
      <c r="AF24" s="3554" t="s">
        <v>32</v>
      </c>
      <c r="AG24" s="3169"/>
      <c r="AJ24" s="3136" t="s">
        <v>30</v>
      </c>
      <c r="AK24" s="3136" t="s">
        <v>44</v>
      </c>
      <c r="AL24" s="3136" t="s">
        <v>45</v>
      </c>
      <c r="AM24" s="3136" t="s">
        <v>46</v>
      </c>
      <c r="AN24" s="3136" t="s">
        <v>47</v>
      </c>
    </row>
    <row r="25" spans="1:40" ht="22.35" customHeight="1" x14ac:dyDescent="0.2">
      <c r="A25" s="2806">
        <v>8500</v>
      </c>
      <c r="B25" s="2831" t="s">
        <v>569</v>
      </c>
      <c r="C25" s="2811"/>
      <c r="D25" s="2813" t="s">
        <v>32</v>
      </c>
      <c r="E25" s="3397" t="s">
        <v>463</v>
      </c>
      <c r="F25" s="2813" t="s">
        <v>463</v>
      </c>
      <c r="G25" s="2813" t="s">
        <v>36</v>
      </c>
      <c r="H25" s="2813"/>
      <c r="I25" s="2811"/>
      <c r="J25" s="3156" t="s">
        <v>32</v>
      </c>
      <c r="K25" s="3156" t="s">
        <v>460</v>
      </c>
      <c r="L25" s="3156" t="s">
        <v>36</v>
      </c>
      <c r="M25" s="3156" t="s">
        <v>36</v>
      </c>
      <c r="N25" s="3156" t="s">
        <v>36</v>
      </c>
      <c r="O25" s="2813"/>
      <c r="P25" s="2811"/>
      <c r="Q25" s="3122" t="s">
        <v>460</v>
      </c>
      <c r="R25" s="4225" t="s">
        <v>36</v>
      </c>
      <c r="S25" s="4225" t="s">
        <v>36</v>
      </c>
      <c r="T25" s="4225" t="s">
        <v>36</v>
      </c>
      <c r="U25" s="780" t="s">
        <v>460</v>
      </c>
      <c r="V25" s="780" t="s">
        <v>37</v>
      </c>
      <c r="W25" s="780" t="s">
        <v>37</v>
      </c>
      <c r="X25" s="2811" t="s">
        <v>36</v>
      </c>
      <c r="Y25" s="2813" t="s">
        <v>36</v>
      </c>
      <c r="Z25" s="3397" t="s">
        <v>36</v>
      </c>
      <c r="AA25" s="2813" t="s">
        <v>36</v>
      </c>
      <c r="AB25" s="2813" t="s">
        <v>460</v>
      </c>
      <c r="AC25" s="2813" t="s">
        <v>37</v>
      </c>
      <c r="AD25" s="2811" t="s">
        <v>37</v>
      </c>
      <c r="AE25" s="2811" t="s">
        <v>460</v>
      </c>
      <c r="AF25" s="2813" t="s">
        <v>460</v>
      </c>
      <c r="AG25" s="2885"/>
      <c r="AH25" s="124"/>
      <c r="AJ25" s="2838">
        <v>134.75</v>
      </c>
      <c r="AK25" s="2838">
        <v>7.5</v>
      </c>
      <c r="AL25" s="2838">
        <f>IF(AJ25="","",SUM(AJ25:AK25))</f>
        <v>142.25</v>
      </c>
      <c r="AM25" s="2839">
        <f t="shared" ref="AM25" si="0">IF(AJ25="","",AL25-NormTid)</f>
        <v>-18.080000000000013</v>
      </c>
      <c r="AN25" s="2839">
        <f>IF(AM25="","",AM25+'Marts 2024'!AN25)</f>
        <v>-25.07000000000005</v>
      </c>
    </row>
    <row r="26" spans="1:40" ht="22.35" customHeight="1" x14ac:dyDescent="0.2">
      <c r="A26" s="2830"/>
      <c r="B26" s="1068" t="s">
        <v>311</v>
      </c>
      <c r="C26" s="3156"/>
      <c r="D26" s="2833" t="s">
        <v>285</v>
      </c>
      <c r="E26" s="2833" t="s">
        <v>32</v>
      </c>
      <c r="F26" s="2833" t="s">
        <v>32</v>
      </c>
      <c r="G26" s="2833" t="s">
        <v>285</v>
      </c>
      <c r="H26" s="2833"/>
      <c r="I26" s="3156"/>
      <c r="J26" s="3156" t="s">
        <v>32</v>
      </c>
      <c r="K26" s="2833" t="s">
        <v>32</v>
      </c>
      <c r="L26" s="4180" t="s">
        <v>32</v>
      </c>
      <c r="M26" s="2833" t="s">
        <v>32</v>
      </c>
      <c r="N26" s="2830" t="s">
        <v>32</v>
      </c>
      <c r="O26" s="2830"/>
      <c r="P26" s="3156"/>
      <c r="Q26" s="4218" t="s">
        <v>32</v>
      </c>
      <c r="R26" s="2833" t="s">
        <v>32</v>
      </c>
      <c r="S26" s="3171" t="s">
        <v>32</v>
      </c>
      <c r="T26" s="4227" t="s">
        <v>32</v>
      </c>
      <c r="U26" s="2833" t="s">
        <v>32</v>
      </c>
      <c r="V26" s="2833"/>
      <c r="W26" s="3156"/>
      <c r="X26" s="2833" t="s">
        <v>32</v>
      </c>
      <c r="Y26" s="2833" t="s">
        <v>32</v>
      </c>
      <c r="Z26" s="3171" t="s">
        <v>32</v>
      </c>
      <c r="AA26" s="2833" t="s">
        <v>145</v>
      </c>
      <c r="AB26" s="2833" t="s">
        <v>145</v>
      </c>
      <c r="AC26" s="2833"/>
      <c r="AD26" s="3156"/>
      <c r="AE26" s="3156" t="s">
        <v>32</v>
      </c>
      <c r="AF26" s="235" t="s">
        <v>32</v>
      </c>
      <c r="AG26" s="3175"/>
      <c r="AH26" s="124"/>
    </row>
    <row r="27" spans="1:40" ht="22.35" customHeight="1" thickBot="1" x14ac:dyDescent="0.25">
      <c r="A27" s="332"/>
      <c r="B27" s="333" t="s">
        <v>53</v>
      </c>
      <c r="C27" s="335"/>
      <c r="D27" s="334" t="s">
        <v>32</v>
      </c>
      <c r="E27" s="336" t="s">
        <v>32</v>
      </c>
      <c r="F27" s="334" t="s">
        <v>32</v>
      </c>
      <c r="G27" s="334" t="s">
        <v>32</v>
      </c>
      <c r="H27" s="334"/>
      <c r="I27" s="335"/>
      <c r="J27" s="335" t="s">
        <v>32</v>
      </c>
      <c r="K27" s="334" t="s">
        <v>32</v>
      </c>
      <c r="L27" s="336" t="s">
        <v>32</v>
      </c>
      <c r="M27" s="334" t="s">
        <v>32</v>
      </c>
      <c r="N27" s="334" t="s">
        <v>32</v>
      </c>
      <c r="O27" s="334"/>
      <c r="P27" s="335"/>
      <c r="Q27" s="335" t="s">
        <v>32</v>
      </c>
      <c r="R27" s="334" t="s">
        <v>32</v>
      </c>
      <c r="S27" s="334" t="s">
        <v>32</v>
      </c>
      <c r="T27" s="338" t="s">
        <v>32</v>
      </c>
      <c r="U27" s="338" t="s">
        <v>32</v>
      </c>
      <c r="V27" s="334"/>
      <c r="W27" s="335"/>
      <c r="X27" s="335" t="s">
        <v>32</v>
      </c>
      <c r="Y27" s="334" t="s">
        <v>32</v>
      </c>
      <c r="Z27" s="334" t="s">
        <v>32</v>
      </c>
      <c r="AA27" s="334" t="s">
        <v>32</v>
      </c>
      <c r="AB27" s="334" t="s">
        <v>32</v>
      </c>
      <c r="AC27" s="334"/>
      <c r="AD27" s="335"/>
      <c r="AE27" s="362" t="s">
        <v>32</v>
      </c>
      <c r="AF27" s="362" t="s">
        <v>32</v>
      </c>
      <c r="AG27" s="340"/>
      <c r="AH27" s="124"/>
    </row>
    <row r="28" spans="1:40" ht="22.35" customHeight="1" x14ac:dyDescent="0.2">
      <c r="A28" s="209"/>
      <c r="B28" s="129"/>
      <c r="C28">
        <v>23</v>
      </c>
      <c r="D28" s="146" t="s">
        <v>0</v>
      </c>
      <c r="F28" t="s">
        <v>0</v>
      </c>
      <c r="G28" s="3231" t="s">
        <v>0</v>
      </c>
      <c r="J28" t="s">
        <v>0</v>
      </c>
      <c r="N28" s="483" t="s">
        <v>0</v>
      </c>
      <c r="P28" s="483" t="s">
        <v>0</v>
      </c>
      <c r="Q28" t="s">
        <v>0</v>
      </c>
      <c r="T28">
        <v>1</v>
      </c>
      <c r="U28" s="129" t="s">
        <v>0</v>
      </c>
      <c r="V28" s="483" t="s">
        <v>0</v>
      </c>
      <c r="W28" s="483" t="s">
        <v>0</v>
      </c>
      <c r="X28" s="129" t="s">
        <v>0</v>
      </c>
      <c r="Y28" s="146" t="s">
        <v>163</v>
      </c>
      <c r="AD28">
        <v>22</v>
      </c>
      <c r="AE28" t="s">
        <v>0</v>
      </c>
    </row>
    <row r="29" spans="1:40" ht="22.35" customHeight="1" x14ac:dyDescent="0.2">
      <c r="A29" s="209"/>
      <c r="B29" s="129"/>
      <c r="H29" t="s">
        <v>0</v>
      </c>
      <c r="Y29" s="124"/>
      <c r="Z29" s="144" t="s">
        <v>0</v>
      </c>
      <c r="AA29" s="146" t="s">
        <v>0</v>
      </c>
      <c r="AB29" s="146" t="s">
        <v>0</v>
      </c>
    </row>
    <row r="30" spans="1:40" ht="22.35" customHeight="1" x14ac:dyDescent="0.2">
      <c r="A30" s="209"/>
      <c r="B30" s="129"/>
      <c r="F30" s="146" t="s">
        <v>0</v>
      </c>
      <c r="G30" s="146" t="s">
        <v>0</v>
      </c>
      <c r="H30" t="s">
        <v>0</v>
      </c>
      <c r="I30" t="s">
        <v>0</v>
      </c>
      <c r="Y30" s="124"/>
      <c r="AA30" t="s">
        <v>0</v>
      </c>
    </row>
    <row r="31" spans="1:40" ht="22.35" customHeight="1" x14ac:dyDescent="0.2">
      <c r="A31" s="209"/>
      <c r="B31" s="129"/>
      <c r="G31" s="146"/>
      <c r="Y31" s="124"/>
    </row>
    <row r="32" spans="1:40" ht="22.35" customHeight="1" x14ac:dyDescent="0.2">
      <c r="A32" s="209"/>
      <c r="B32" s="129"/>
      <c r="G32" s="146"/>
      <c r="Y32" s="124"/>
    </row>
    <row r="33" spans="1:38" ht="22.35" customHeight="1" x14ac:dyDescent="0.2">
      <c r="A33" s="209"/>
      <c r="B33" s="129"/>
      <c r="G33" t="s">
        <v>0</v>
      </c>
      <c r="Y33" s="124"/>
    </row>
    <row r="34" spans="1:38" ht="22.35" customHeight="1" x14ac:dyDescent="0.2">
      <c r="A34" s="209"/>
      <c r="B34" s="129"/>
      <c r="Y34" s="124"/>
    </row>
    <row r="35" spans="1:38" ht="22.35" customHeight="1" x14ac:dyDescent="0.2">
      <c r="A35" s="209"/>
      <c r="B35" s="129"/>
      <c r="Y35" s="124"/>
    </row>
    <row r="36" spans="1:38" ht="12.75" customHeight="1" thickBot="1" x14ac:dyDescent="0.25">
      <c r="A36" s="104" t="s">
        <v>55</v>
      </c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Y36" s="48"/>
      <c r="Z36" s="48"/>
      <c r="AA36" s="48"/>
      <c r="AB36" s="48"/>
      <c r="AC36" s="48"/>
      <c r="AD36" s="48"/>
      <c r="AE36" s="48"/>
      <c r="AF36" s="48"/>
      <c r="AG36" s="48"/>
      <c r="AK36" s="1"/>
    </row>
    <row r="37" spans="1:38" ht="28.5" customHeight="1" x14ac:dyDescent="0.2">
      <c r="A37" s="3556" t="s">
        <v>56</v>
      </c>
      <c r="B37" s="3557"/>
      <c r="C37" s="3557"/>
      <c r="D37" s="3558" t="s">
        <v>57</v>
      </c>
      <c r="E37" s="3559"/>
      <c r="F37" s="3559"/>
      <c r="G37" s="3559"/>
      <c r="H37" s="3559"/>
      <c r="I37" s="3559"/>
      <c r="J37" s="3559"/>
      <c r="K37" s="3559"/>
      <c r="L37" s="3559"/>
      <c r="M37" s="3560" t="s">
        <v>58</v>
      </c>
      <c r="N37" s="3559"/>
      <c r="O37" s="3559"/>
      <c r="P37" s="3559"/>
      <c r="Q37" s="3559"/>
      <c r="R37" s="3559"/>
      <c r="S37" s="3561"/>
      <c r="T37" s="4273" t="s">
        <v>59</v>
      </c>
      <c r="U37" s="4273"/>
      <c r="V37" s="4273"/>
      <c r="W37" s="4273"/>
      <c r="X37" s="4273"/>
      <c r="Y37" s="4273"/>
      <c r="Z37" s="4273"/>
      <c r="AA37" s="3562" t="s">
        <v>60</v>
      </c>
      <c r="AB37" s="3563"/>
      <c r="AC37" s="3563"/>
      <c r="AD37" s="3563"/>
      <c r="AE37" s="3563"/>
      <c r="AF37" s="3563"/>
      <c r="AG37" s="3564"/>
      <c r="AK37" s="1"/>
    </row>
    <row r="38" spans="1:38" ht="22.35" customHeight="1" x14ac:dyDescent="0.2">
      <c r="A38" s="2852" t="s">
        <v>61</v>
      </c>
      <c r="B38" s="2853"/>
      <c r="C38" s="2853"/>
      <c r="D38" s="2854" t="s">
        <v>62</v>
      </c>
      <c r="E38" s="2855"/>
      <c r="F38" s="2775"/>
      <c r="G38" s="2775"/>
      <c r="H38" s="2775"/>
      <c r="I38" s="2775"/>
      <c r="J38" s="2775"/>
      <c r="K38" s="2775"/>
      <c r="L38" s="2856"/>
      <c r="M38" s="2857" t="s">
        <v>63</v>
      </c>
      <c r="N38" s="2853"/>
      <c r="O38" s="2858"/>
      <c r="P38" s="2853"/>
      <c r="Q38" s="2853"/>
      <c r="R38" s="2853"/>
      <c r="S38" s="2859"/>
      <c r="T38" s="2854" t="s">
        <v>64</v>
      </c>
      <c r="U38" s="2775"/>
      <c r="V38" s="2855"/>
      <c r="W38" s="2775"/>
      <c r="X38" s="2775"/>
      <c r="Y38" s="2775"/>
      <c r="Z38" s="2856"/>
      <c r="AA38" s="105" t="s">
        <v>65</v>
      </c>
      <c r="AD38" s="60"/>
      <c r="AG38" s="63"/>
      <c r="AK38" s="1"/>
    </row>
    <row r="39" spans="1:38" ht="22.35" customHeight="1" x14ac:dyDescent="0.2">
      <c r="A39" s="2860" t="s">
        <v>66</v>
      </c>
      <c r="B39" s="2775"/>
      <c r="C39" s="2775"/>
      <c r="D39" s="2861"/>
      <c r="E39" s="2775"/>
      <c r="F39" s="2775"/>
      <c r="G39" s="2856"/>
      <c r="H39" s="2862" t="s">
        <v>67</v>
      </c>
      <c r="I39" s="2775"/>
      <c r="J39" s="2775"/>
      <c r="K39" s="2775"/>
      <c r="L39" s="2775"/>
      <c r="M39" s="2863"/>
      <c r="N39" s="2775"/>
      <c r="O39" s="2775"/>
      <c r="P39" s="2775"/>
      <c r="Q39" s="2775"/>
      <c r="R39" s="2775"/>
      <c r="S39" s="2775"/>
      <c r="T39" s="2861"/>
      <c r="U39" s="104" t="s">
        <v>68</v>
      </c>
      <c r="AA39" s="2858"/>
      <c r="AB39" s="2853"/>
      <c r="AC39" s="2853"/>
      <c r="AD39" s="2853"/>
      <c r="AE39" s="2853"/>
      <c r="AF39" s="2853"/>
      <c r="AG39" s="2864"/>
      <c r="AK39" s="42"/>
    </row>
    <row r="40" spans="1:38" ht="22.35" customHeight="1" thickBot="1" x14ac:dyDescent="0.25">
      <c r="A40" s="2865" t="s">
        <v>69</v>
      </c>
      <c r="B40" s="2866"/>
      <c r="C40" s="2866"/>
      <c r="D40" s="2867"/>
      <c r="E40" s="2866"/>
      <c r="F40" s="2866"/>
      <c r="G40" s="2868"/>
      <c r="H40" s="2869" t="s">
        <v>70</v>
      </c>
      <c r="I40" s="2868"/>
      <c r="J40" s="2866"/>
      <c r="K40" s="2866"/>
      <c r="L40" s="2866"/>
      <c r="M40" s="2870"/>
      <c r="N40" s="2866"/>
      <c r="O40" s="2866"/>
      <c r="P40" s="2866"/>
      <c r="Q40" s="2871"/>
      <c r="R40" s="2871"/>
      <c r="S40" s="2871"/>
      <c r="T40" s="2867"/>
      <c r="U40" s="2872" t="s">
        <v>71</v>
      </c>
      <c r="V40" s="2866"/>
      <c r="W40" s="2866"/>
      <c r="X40" s="2866"/>
      <c r="Y40" s="2866"/>
      <c r="Z40" s="2866"/>
      <c r="AA40" s="2866"/>
      <c r="AB40" s="2866"/>
      <c r="AC40" s="2866"/>
      <c r="AD40" s="2866"/>
      <c r="AE40" s="2866"/>
      <c r="AF40" s="2866"/>
      <c r="AG40" s="2873"/>
      <c r="AK40" s="1"/>
    </row>
    <row r="41" spans="1:38" ht="22.35" customHeight="1" x14ac:dyDescent="0.2">
      <c r="B41" s="64" t="s">
        <v>27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1"/>
    </row>
    <row r="42" spans="1:38" ht="22.35" customHeight="1" thickBot="1" x14ac:dyDescent="0.25">
      <c r="A42" s="2874" t="s">
        <v>28</v>
      </c>
      <c r="B42" s="2875" t="s">
        <v>29</v>
      </c>
      <c r="C42" s="2876">
        <v>1</v>
      </c>
      <c r="D42" s="2877">
        <v>2</v>
      </c>
      <c r="E42" s="2877">
        <v>3</v>
      </c>
      <c r="F42" s="2877">
        <v>4</v>
      </c>
      <c r="G42" s="2877">
        <v>5</v>
      </c>
      <c r="H42" s="2876">
        <v>6</v>
      </c>
      <c r="I42" s="2876">
        <v>7</v>
      </c>
      <c r="J42" s="2877">
        <v>8</v>
      </c>
      <c r="K42" s="2877">
        <v>9</v>
      </c>
      <c r="L42" s="2877">
        <v>10</v>
      </c>
      <c r="M42" s="2877">
        <v>11</v>
      </c>
      <c r="N42" s="2877">
        <v>12</v>
      </c>
      <c r="O42" s="2876">
        <v>13</v>
      </c>
      <c r="P42" s="2876">
        <v>14</v>
      </c>
      <c r="Q42" s="2877">
        <v>15</v>
      </c>
      <c r="R42" s="2877">
        <v>16</v>
      </c>
      <c r="S42" s="2877">
        <v>17</v>
      </c>
      <c r="T42" s="2877">
        <v>18</v>
      </c>
      <c r="U42" s="2877">
        <v>19</v>
      </c>
      <c r="V42" s="2876">
        <v>20</v>
      </c>
      <c r="W42" s="2876">
        <v>21</v>
      </c>
      <c r="X42" s="2877">
        <v>22</v>
      </c>
      <c r="Y42" s="2877">
        <v>23</v>
      </c>
      <c r="Z42" s="2877">
        <v>24</v>
      </c>
      <c r="AA42" s="2877">
        <v>25</v>
      </c>
      <c r="AB42" s="2877">
        <v>26</v>
      </c>
      <c r="AC42" s="2876">
        <v>27</v>
      </c>
      <c r="AD42" s="2876">
        <v>28</v>
      </c>
      <c r="AE42" s="2877">
        <v>29</v>
      </c>
      <c r="AF42" s="2877">
        <v>30</v>
      </c>
      <c r="AG42" s="2878"/>
      <c r="AH42" s="111"/>
      <c r="AI42" s="112"/>
      <c r="AL42" t="s">
        <v>0</v>
      </c>
    </row>
    <row r="43" spans="1:38" ht="22.35" customHeight="1" thickBot="1" x14ac:dyDescent="0.25">
      <c r="A43" s="3565">
        <v>1</v>
      </c>
      <c r="B43" s="3543" t="s">
        <v>72</v>
      </c>
      <c r="C43" s="3566" t="s">
        <v>525</v>
      </c>
      <c r="D43" s="3566">
        <v>11</v>
      </c>
      <c r="E43" s="3566">
        <v>11</v>
      </c>
      <c r="F43" s="3566">
        <v>11</v>
      </c>
      <c r="G43" s="3566">
        <v>11</v>
      </c>
      <c r="H43" s="3566" t="s">
        <v>73</v>
      </c>
      <c r="I43" s="3566" t="s">
        <v>73</v>
      </c>
      <c r="J43" s="3405" t="s">
        <v>36</v>
      </c>
      <c r="K43" s="3405" t="s">
        <v>36</v>
      </c>
      <c r="L43" s="3555" t="s">
        <v>36</v>
      </c>
      <c r="M43" s="3405" t="s">
        <v>36</v>
      </c>
      <c r="N43" s="3405" t="s">
        <v>36</v>
      </c>
      <c r="O43" s="3544"/>
      <c r="P43" s="3555"/>
      <c r="Q43" s="3567">
        <v>8</v>
      </c>
      <c r="R43" s="3544">
        <v>8</v>
      </c>
      <c r="S43" s="3555">
        <v>8</v>
      </c>
      <c r="T43" s="3555">
        <v>8</v>
      </c>
      <c r="U43" s="3555">
        <v>8</v>
      </c>
      <c r="V43" s="3555"/>
      <c r="W43" s="3555"/>
      <c r="X43" s="3567" t="s">
        <v>36</v>
      </c>
      <c r="Y43" s="3567" t="s">
        <v>36</v>
      </c>
      <c r="Z43" s="3555" t="s">
        <v>36</v>
      </c>
      <c r="AA43" s="3555" t="s">
        <v>36</v>
      </c>
      <c r="AB43" s="3567" t="s">
        <v>36</v>
      </c>
      <c r="AC43" s="3567"/>
      <c r="AD43" s="3567"/>
      <c r="AE43" s="4248">
        <v>1</v>
      </c>
      <c r="AF43" s="4248">
        <v>1</v>
      </c>
      <c r="AG43" s="3568"/>
      <c r="AH43" s="116"/>
      <c r="AI43" s="117"/>
      <c r="AJ43" t="s">
        <v>0</v>
      </c>
    </row>
    <row r="44" spans="1:38" ht="22.35" customHeight="1" x14ac:dyDescent="0.2">
      <c r="A44" s="2883">
        <v>6</v>
      </c>
      <c r="B44" s="2807" t="s">
        <v>74</v>
      </c>
      <c r="C44" s="2813">
        <v>9</v>
      </c>
      <c r="D44" s="2813">
        <v>9</v>
      </c>
      <c r="E44" s="2813">
        <v>9</v>
      </c>
      <c r="F44" s="2813">
        <v>9</v>
      </c>
      <c r="G44" s="2813">
        <v>9</v>
      </c>
      <c r="H44" s="2813" t="s">
        <v>75</v>
      </c>
      <c r="I44" s="3567" t="s">
        <v>75</v>
      </c>
      <c r="J44" s="2813" t="s">
        <v>36</v>
      </c>
      <c r="K44" s="2813" t="s">
        <v>36</v>
      </c>
      <c r="L44" s="2813" t="s">
        <v>36</v>
      </c>
      <c r="M44" s="2813" t="s">
        <v>36</v>
      </c>
      <c r="N44" s="2813" t="s">
        <v>36</v>
      </c>
      <c r="O44" s="2813" t="s">
        <v>82</v>
      </c>
      <c r="P44" s="2813" t="s">
        <v>80</v>
      </c>
      <c r="Q44" s="2813">
        <v>6</v>
      </c>
      <c r="R44" s="2813">
        <v>6</v>
      </c>
      <c r="S44" s="2813">
        <v>6</v>
      </c>
      <c r="T44" s="2813">
        <v>6</v>
      </c>
      <c r="U44" s="2816">
        <v>6</v>
      </c>
      <c r="V44" s="2816"/>
      <c r="W44" s="2816"/>
      <c r="X44" s="2816" t="s">
        <v>36</v>
      </c>
      <c r="Y44" s="2816" t="s">
        <v>36</v>
      </c>
      <c r="Z44" s="2813" t="s">
        <v>36</v>
      </c>
      <c r="AA44" s="2813" t="s">
        <v>36</v>
      </c>
      <c r="AB44" s="2813" t="s">
        <v>36</v>
      </c>
      <c r="AC44" s="2813"/>
      <c r="AD44" s="2813"/>
      <c r="AE44" s="4182">
        <v>5</v>
      </c>
      <c r="AF44" s="4182">
        <v>5</v>
      </c>
      <c r="AG44" s="2885"/>
      <c r="AH44" s="116"/>
      <c r="AI44" s="117"/>
    </row>
    <row r="45" spans="1:38" ht="22.35" customHeight="1" thickBot="1" x14ac:dyDescent="0.25">
      <c r="A45" s="2886">
        <v>11</v>
      </c>
      <c r="B45" s="2904" t="s">
        <v>126</v>
      </c>
      <c r="C45" s="2887">
        <v>10</v>
      </c>
      <c r="D45" s="2887">
        <v>10</v>
      </c>
      <c r="E45" s="2887">
        <v>10</v>
      </c>
      <c r="F45" s="2887">
        <v>10</v>
      </c>
      <c r="G45" s="2887">
        <v>10</v>
      </c>
      <c r="H45" s="2887" t="s">
        <v>76</v>
      </c>
      <c r="I45" s="2887" t="s">
        <v>76</v>
      </c>
      <c r="J45" s="2887" t="s">
        <v>36</v>
      </c>
      <c r="K45" s="2887" t="s">
        <v>36</v>
      </c>
      <c r="L45" s="2887" t="s">
        <v>36</v>
      </c>
      <c r="M45" s="2897" t="s">
        <v>36</v>
      </c>
      <c r="N45" s="2887" t="s">
        <v>36</v>
      </c>
      <c r="O45" s="2887" t="s">
        <v>84</v>
      </c>
      <c r="P45" s="2887" t="s">
        <v>84</v>
      </c>
      <c r="Q45" s="2887">
        <v>7</v>
      </c>
      <c r="R45" s="2887">
        <v>7</v>
      </c>
      <c r="S45" s="2887">
        <v>7</v>
      </c>
      <c r="T45" s="3186">
        <v>7</v>
      </c>
      <c r="U45" s="2887">
        <v>7</v>
      </c>
      <c r="V45" s="2887"/>
      <c r="W45" s="2887"/>
      <c r="X45" s="2887">
        <v>4</v>
      </c>
      <c r="Y45" s="2887">
        <v>4</v>
      </c>
      <c r="Z45" s="3187">
        <v>4</v>
      </c>
      <c r="AA45" s="3187">
        <v>4</v>
      </c>
      <c r="AB45" s="3187">
        <v>4</v>
      </c>
      <c r="AC45" s="2887"/>
      <c r="AD45" s="2887"/>
      <c r="AE45" s="2887">
        <v>3</v>
      </c>
      <c r="AF45" s="2887">
        <v>3</v>
      </c>
      <c r="AG45" s="2889"/>
      <c r="AH45" s="116"/>
      <c r="AI45" s="117"/>
    </row>
    <row r="46" spans="1:38" ht="22.35" customHeight="1" x14ac:dyDescent="0.2">
      <c r="A46" s="3565">
        <v>2</v>
      </c>
      <c r="B46" s="3543" t="s">
        <v>79</v>
      </c>
      <c r="C46" s="3569" t="s">
        <v>36</v>
      </c>
      <c r="D46" s="3569" t="s">
        <v>36</v>
      </c>
      <c r="E46" s="3569" t="s">
        <v>36</v>
      </c>
      <c r="F46" s="3569" t="s">
        <v>36</v>
      </c>
      <c r="G46" s="3569" t="s">
        <v>36</v>
      </c>
      <c r="H46" s="3555" t="s">
        <v>80</v>
      </c>
      <c r="I46" s="3555" t="s">
        <v>80</v>
      </c>
      <c r="J46" s="3544">
        <v>8</v>
      </c>
      <c r="K46" s="3544">
        <v>8</v>
      </c>
      <c r="L46" s="3555">
        <v>8</v>
      </c>
      <c r="M46" s="3555">
        <v>8</v>
      </c>
      <c r="N46" s="3555">
        <v>8</v>
      </c>
      <c r="O46" s="3567"/>
      <c r="P46" s="3555"/>
      <c r="Q46" s="3567" t="s">
        <v>36</v>
      </c>
      <c r="R46" s="3567" t="s">
        <v>36</v>
      </c>
      <c r="S46" s="3544" t="s">
        <v>36</v>
      </c>
      <c r="T46" s="3567" t="s">
        <v>36</v>
      </c>
      <c r="U46" s="3567" t="s">
        <v>36</v>
      </c>
      <c r="V46" s="3567"/>
      <c r="W46" s="3567"/>
      <c r="X46" s="3567">
        <v>1</v>
      </c>
      <c r="Y46" s="3555">
        <v>1</v>
      </c>
      <c r="Z46" s="3555">
        <v>1</v>
      </c>
      <c r="AA46" s="3555">
        <v>1</v>
      </c>
      <c r="AB46" s="3555">
        <v>1</v>
      </c>
      <c r="AC46" s="3567"/>
      <c r="AD46" s="3567"/>
      <c r="AE46" s="3555">
        <v>9</v>
      </c>
      <c r="AF46" s="3555">
        <v>9</v>
      </c>
      <c r="AG46" s="3568"/>
      <c r="AH46" s="116"/>
      <c r="AI46" s="117"/>
    </row>
    <row r="47" spans="1:38" ht="22.35" customHeight="1" x14ac:dyDescent="0.2">
      <c r="A47" s="2883">
        <v>7</v>
      </c>
      <c r="B47" s="2807" t="s">
        <v>81</v>
      </c>
      <c r="C47" s="2808" t="s">
        <v>36</v>
      </c>
      <c r="D47" s="2808" t="s">
        <v>36</v>
      </c>
      <c r="E47" s="2808" t="s">
        <v>36</v>
      </c>
      <c r="F47" s="2808" t="s">
        <v>36</v>
      </c>
      <c r="G47" s="2892" t="s">
        <v>36</v>
      </c>
      <c r="H47" s="2892" t="s">
        <v>35</v>
      </c>
      <c r="I47" s="2811" t="s">
        <v>80</v>
      </c>
      <c r="J47" s="2816">
        <v>6</v>
      </c>
      <c r="K47" s="2816">
        <v>6</v>
      </c>
      <c r="L47" s="2816">
        <v>6</v>
      </c>
      <c r="M47" s="2816">
        <v>6</v>
      </c>
      <c r="N47" s="2893">
        <v>6</v>
      </c>
      <c r="O47" s="2893"/>
      <c r="P47" s="2816"/>
      <c r="Q47" s="2816" t="s">
        <v>36</v>
      </c>
      <c r="R47" s="2816" t="s">
        <v>36</v>
      </c>
      <c r="S47" s="2816" t="s">
        <v>36</v>
      </c>
      <c r="T47" s="2816" t="s">
        <v>36</v>
      </c>
      <c r="U47" s="2893" t="s">
        <v>36</v>
      </c>
      <c r="V47" s="2893"/>
      <c r="W47" s="4211"/>
      <c r="X47" s="4235">
        <v>5</v>
      </c>
      <c r="Y47" s="4212">
        <v>5</v>
      </c>
      <c r="Z47" s="4212">
        <v>5</v>
      </c>
      <c r="AA47" s="3874" t="s">
        <v>461</v>
      </c>
      <c r="AB47" s="4240" t="s">
        <v>412</v>
      </c>
      <c r="AC47" s="4213"/>
      <c r="AD47" s="2892"/>
      <c r="AE47" s="2892">
        <v>10</v>
      </c>
      <c r="AF47" s="2892">
        <v>10</v>
      </c>
      <c r="AG47" s="2895"/>
      <c r="AH47" s="116"/>
      <c r="AI47" s="117"/>
    </row>
    <row r="48" spans="1:38" ht="22.35" customHeight="1" thickBot="1" x14ac:dyDescent="0.25">
      <c r="A48" s="2886">
        <v>12</v>
      </c>
      <c r="B48" s="2896" t="s">
        <v>135</v>
      </c>
      <c r="C48" s="2897" t="s">
        <v>36</v>
      </c>
      <c r="D48" s="2897" t="s">
        <v>36</v>
      </c>
      <c r="E48" s="2897" t="s">
        <v>36</v>
      </c>
      <c r="F48" s="2897" t="s">
        <v>36</v>
      </c>
      <c r="G48" s="4173" t="s">
        <v>36</v>
      </c>
      <c r="H48" s="2897" t="s">
        <v>84</v>
      </c>
      <c r="I48" s="2897" t="s">
        <v>84</v>
      </c>
      <c r="J48" s="3371">
        <v>7</v>
      </c>
      <c r="K48" s="2897">
        <v>7</v>
      </c>
      <c r="L48" s="2897">
        <v>7</v>
      </c>
      <c r="M48" s="2897">
        <v>7</v>
      </c>
      <c r="N48" s="2897">
        <v>7</v>
      </c>
      <c r="O48" s="2897"/>
      <c r="P48" s="2897"/>
      <c r="Q48" s="3371">
        <v>4</v>
      </c>
      <c r="R48" s="2897">
        <v>4</v>
      </c>
      <c r="S48" s="2897">
        <v>4</v>
      </c>
      <c r="T48" s="2897">
        <v>4</v>
      </c>
      <c r="U48" s="2897">
        <v>4</v>
      </c>
      <c r="V48" s="2897"/>
      <c r="W48" s="2897"/>
      <c r="X48" s="3371">
        <v>3</v>
      </c>
      <c r="Y48" s="2897">
        <v>3</v>
      </c>
      <c r="Z48" s="2897">
        <v>3</v>
      </c>
      <c r="AA48" s="2897">
        <v>3</v>
      </c>
      <c r="AB48" s="2897">
        <v>3</v>
      </c>
      <c r="AC48" s="2897"/>
      <c r="AD48" s="2897"/>
      <c r="AE48" s="3371">
        <v>11</v>
      </c>
      <c r="AF48" s="2897">
        <v>11</v>
      </c>
      <c r="AG48" s="2900"/>
      <c r="AH48" s="116"/>
      <c r="AI48" s="117"/>
    </row>
    <row r="49" spans="1:37" ht="22.35" customHeight="1" x14ac:dyDescent="0.2">
      <c r="A49" s="3565">
        <v>3</v>
      </c>
      <c r="B49" s="3570" t="s">
        <v>164</v>
      </c>
      <c r="C49" s="3544">
        <v>8</v>
      </c>
      <c r="D49" s="4163">
        <v>8</v>
      </c>
      <c r="E49" s="4166">
        <v>8</v>
      </c>
      <c r="F49" s="3555">
        <v>8</v>
      </c>
      <c r="G49" s="3555">
        <v>8</v>
      </c>
      <c r="H49" s="3555"/>
      <c r="I49" s="3555"/>
      <c r="J49" s="3567" t="s">
        <v>36</v>
      </c>
      <c r="K49" s="3567" t="s">
        <v>36</v>
      </c>
      <c r="L49" s="3567" t="s">
        <v>36</v>
      </c>
      <c r="M49" s="3567" t="s">
        <v>36</v>
      </c>
      <c r="N49" s="3567" t="s">
        <v>36</v>
      </c>
      <c r="O49" s="1445"/>
      <c r="P49" s="1445"/>
      <c r="Q49" s="1445">
        <v>1</v>
      </c>
      <c r="R49" s="1445">
        <v>1</v>
      </c>
      <c r="S49" s="1445">
        <v>1</v>
      </c>
      <c r="T49" s="800">
        <v>1</v>
      </c>
      <c r="U49" s="800">
        <v>1</v>
      </c>
      <c r="V49" s="800"/>
      <c r="W49" s="800"/>
      <c r="X49" s="3544">
        <v>9</v>
      </c>
      <c r="Y49" s="3555">
        <v>9</v>
      </c>
      <c r="Z49" s="3555">
        <v>9</v>
      </c>
      <c r="AA49" s="3555">
        <v>9</v>
      </c>
      <c r="AB49" s="3555">
        <v>9</v>
      </c>
      <c r="AC49" s="3571" t="s">
        <v>75</v>
      </c>
      <c r="AD49" s="3567" t="s">
        <v>75</v>
      </c>
      <c r="AE49" s="3555" t="s">
        <v>36</v>
      </c>
      <c r="AF49" s="3555" t="s">
        <v>36</v>
      </c>
      <c r="AG49" s="3568"/>
      <c r="AH49" s="116"/>
      <c r="AI49" s="117"/>
    </row>
    <row r="50" spans="1:37" ht="22.35" customHeight="1" x14ac:dyDescent="0.2">
      <c r="A50" s="2883">
        <v>8</v>
      </c>
      <c r="B50" s="2807" t="s">
        <v>88</v>
      </c>
      <c r="C50" s="2816">
        <v>6</v>
      </c>
      <c r="D50" s="2816">
        <v>6</v>
      </c>
      <c r="E50" s="2816">
        <v>6</v>
      </c>
      <c r="F50" s="2816">
        <v>6</v>
      </c>
      <c r="G50" s="2816">
        <v>6</v>
      </c>
      <c r="H50" s="2816"/>
      <c r="I50" s="2816"/>
      <c r="J50" s="2816" t="s">
        <v>36</v>
      </c>
      <c r="K50" s="2816" t="s">
        <v>36</v>
      </c>
      <c r="L50" s="2816" t="s">
        <v>36</v>
      </c>
      <c r="M50" s="2816" t="s">
        <v>36</v>
      </c>
      <c r="N50" s="2808" t="s">
        <v>36</v>
      </c>
      <c r="O50" s="2816"/>
      <c r="P50" s="2816"/>
      <c r="Q50" s="4214">
        <v>5</v>
      </c>
      <c r="R50" s="4214">
        <v>5</v>
      </c>
      <c r="S50" s="2816">
        <v>5</v>
      </c>
      <c r="T50" s="2816">
        <v>5</v>
      </c>
      <c r="U50" s="2884">
        <v>5</v>
      </c>
      <c r="V50" s="2892"/>
      <c r="W50" s="2892"/>
      <c r="X50" s="4232">
        <v>10</v>
      </c>
      <c r="Y50" s="4232">
        <v>10</v>
      </c>
      <c r="Z50" s="4232">
        <v>10</v>
      </c>
      <c r="AA50" s="4232">
        <v>10</v>
      </c>
      <c r="AB50" s="4232">
        <v>10</v>
      </c>
      <c r="AC50" s="4232" t="s">
        <v>76</v>
      </c>
      <c r="AD50" s="4232" t="s">
        <v>76</v>
      </c>
      <c r="AE50" s="2808" t="s">
        <v>36</v>
      </c>
      <c r="AF50" s="2893" t="s">
        <v>36</v>
      </c>
      <c r="AG50" s="2895"/>
      <c r="AH50" s="116"/>
      <c r="AI50" s="117"/>
    </row>
    <row r="51" spans="1:37" ht="22.35" customHeight="1" thickBot="1" x14ac:dyDescent="0.25">
      <c r="A51" s="2886">
        <v>13</v>
      </c>
      <c r="B51" s="2904" t="s">
        <v>165</v>
      </c>
      <c r="C51" s="2877">
        <v>7</v>
      </c>
      <c r="D51" s="2877">
        <v>7</v>
      </c>
      <c r="E51" s="2887">
        <v>7</v>
      </c>
      <c r="F51" s="2887">
        <v>7</v>
      </c>
      <c r="G51" s="2887">
        <v>7</v>
      </c>
      <c r="H51" s="2887"/>
      <c r="I51" s="2887"/>
      <c r="J51" s="2877">
        <v>4</v>
      </c>
      <c r="K51" s="2887">
        <v>4</v>
      </c>
      <c r="L51" s="2905">
        <v>4</v>
      </c>
      <c r="M51" s="2887">
        <v>4</v>
      </c>
      <c r="N51" s="2905">
        <v>4</v>
      </c>
      <c r="O51" s="2905"/>
      <c r="P51" s="2905"/>
      <c r="Q51" s="2887">
        <v>3</v>
      </c>
      <c r="R51" s="2887">
        <v>3</v>
      </c>
      <c r="S51" s="2887">
        <v>3</v>
      </c>
      <c r="T51" s="2887">
        <v>3</v>
      </c>
      <c r="U51" s="2887">
        <v>3</v>
      </c>
      <c r="V51" s="2887"/>
      <c r="W51" s="2887"/>
      <c r="X51" s="4182" t="s">
        <v>525</v>
      </c>
      <c r="Y51" s="4182">
        <v>11</v>
      </c>
      <c r="Z51" s="4182">
        <v>11</v>
      </c>
      <c r="AA51" s="259">
        <v>11</v>
      </c>
      <c r="AB51" s="4182">
        <v>11</v>
      </c>
      <c r="AC51" s="4182" t="s">
        <v>73</v>
      </c>
      <c r="AD51" s="4182" t="s">
        <v>73</v>
      </c>
      <c r="AE51" s="2877" t="s">
        <v>36</v>
      </c>
      <c r="AF51" s="2887" t="s">
        <v>36</v>
      </c>
      <c r="AG51" s="2889"/>
      <c r="AH51" s="116"/>
      <c r="AI51" s="117"/>
    </row>
    <row r="52" spans="1:37" ht="22.35" customHeight="1" thickBot="1" x14ac:dyDescent="0.25">
      <c r="A52" s="3565">
        <v>4</v>
      </c>
      <c r="B52" s="3543" t="s">
        <v>90</v>
      </c>
      <c r="C52" s="3555" t="s">
        <v>36</v>
      </c>
      <c r="D52" s="3567" t="s">
        <v>36</v>
      </c>
      <c r="E52" s="3555" t="s">
        <v>36</v>
      </c>
      <c r="F52" s="3544" t="s">
        <v>36</v>
      </c>
      <c r="G52" s="3544" t="s">
        <v>36</v>
      </c>
      <c r="H52" s="3544"/>
      <c r="I52" s="3544"/>
      <c r="J52" s="3544">
        <v>1</v>
      </c>
      <c r="K52" s="3544">
        <v>1</v>
      </c>
      <c r="L52" s="3544">
        <v>1</v>
      </c>
      <c r="M52" s="3544">
        <v>1</v>
      </c>
      <c r="N52" s="3544">
        <v>1</v>
      </c>
      <c r="O52" s="3544"/>
      <c r="P52" s="3544"/>
      <c r="Q52" s="4182">
        <v>9</v>
      </c>
      <c r="R52" s="4182">
        <v>9</v>
      </c>
      <c r="S52" s="4182">
        <v>9</v>
      </c>
      <c r="T52" s="4182">
        <v>9</v>
      </c>
      <c r="U52" s="4182">
        <v>9</v>
      </c>
      <c r="V52" s="3571" t="s">
        <v>75</v>
      </c>
      <c r="W52" s="3567" t="s">
        <v>75</v>
      </c>
      <c r="X52" s="3555" t="s">
        <v>36</v>
      </c>
      <c r="Y52" s="3544" t="s">
        <v>36</v>
      </c>
      <c r="Z52" s="3555" t="s">
        <v>36</v>
      </c>
      <c r="AA52" s="3555" t="s">
        <v>32</v>
      </c>
      <c r="AB52" s="3555" t="s">
        <v>36</v>
      </c>
      <c r="AC52" s="3555" t="s">
        <v>82</v>
      </c>
      <c r="AD52" s="3555" t="s">
        <v>80</v>
      </c>
      <c r="AE52" s="3567">
        <v>6</v>
      </c>
      <c r="AF52" s="3555">
        <v>6</v>
      </c>
      <c r="AG52" s="3568"/>
      <c r="AH52" s="116"/>
      <c r="AI52" s="117"/>
    </row>
    <row r="53" spans="1:37" ht="22.35" customHeight="1" thickBot="1" x14ac:dyDescent="0.25">
      <c r="A53" s="2883">
        <v>9</v>
      </c>
      <c r="B53" s="2807" t="s">
        <v>91</v>
      </c>
      <c r="C53" s="2892" t="s">
        <v>36</v>
      </c>
      <c r="D53" s="2892" t="s">
        <v>36</v>
      </c>
      <c r="E53" s="2892" t="s">
        <v>36</v>
      </c>
      <c r="F53" s="2892" t="s">
        <v>36</v>
      </c>
      <c r="G53" s="2892" t="s">
        <v>36</v>
      </c>
      <c r="H53" s="2892"/>
      <c r="I53" s="2892"/>
      <c r="J53" s="2892">
        <v>5</v>
      </c>
      <c r="K53" s="2892">
        <v>5</v>
      </c>
      <c r="L53" s="2892">
        <v>5</v>
      </c>
      <c r="M53" s="2892">
        <v>5</v>
      </c>
      <c r="N53" s="2892">
        <v>5</v>
      </c>
      <c r="O53" s="2892"/>
      <c r="P53" s="2892"/>
      <c r="Q53" s="2811">
        <v>10</v>
      </c>
      <c r="R53" s="2892">
        <v>10</v>
      </c>
      <c r="S53" s="2892">
        <v>10</v>
      </c>
      <c r="T53" s="2892">
        <v>10</v>
      </c>
      <c r="U53" s="2892">
        <v>10</v>
      </c>
      <c r="V53" s="2892" t="s">
        <v>76</v>
      </c>
      <c r="W53" s="2892" t="s">
        <v>76</v>
      </c>
      <c r="X53" s="2892" t="s">
        <v>36</v>
      </c>
      <c r="Y53" s="2892" t="s">
        <v>36</v>
      </c>
      <c r="Z53" s="2892" t="s">
        <v>36</v>
      </c>
      <c r="AA53" s="3555" t="s">
        <v>32</v>
      </c>
      <c r="AB53" s="2892" t="s">
        <v>36</v>
      </c>
      <c r="AC53" s="2892" t="s">
        <v>84</v>
      </c>
      <c r="AD53" s="2892" t="s">
        <v>84</v>
      </c>
      <c r="AE53" s="2892">
        <v>7</v>
      </c>
      <c r="AF53" s="2892">
        <v>7</v>
      </c>
      <c r="AG53" s="2895"/>
      <c r="AH53" s="116"/>
      <c r="AI53" s="117"/>
    </row>
    <row r="54" spans="1:37" ht="22.35" customHeight="1" thickBot="1" x14ac:dyDescent="0.25">
      <c r="A54" s="2886">
        <v>14</v>
      </c>
      <c r="B54" s="2904" t="s">
        <v>92</v>
      </c>
      <c r="C54" s="2888">
        <v>4</v>
      </c>
      <c r="D54" s="2888">
        <v>4</v>
      </c>
      <c r="E54" s="2888">
        <v>4</v>
      </c>
      <c r="F54" s="2888">
        <v>4</v>
      </c>
      <c r="G54" s="2888">
        <v>4</v>
      </c>
      <c r="H54" s="2888"/>
      <c r="I54" s="2888"/>
      <c r="J54" s="2888">
        <v>3</v>
      </c>
      <c r="K54" s="2888">
        <v>3</v>
      </c>
      <c r="L54" s="2888">
        <v>3</v>
      </c>
      <c r="M54" s="2888">
        <v>3</v>
      </c>
      <c r="N54" s="2888">
        <v>3</v>
      </c>
      <c r="O54" s="2888"/>
      <c r="P54" s="2888"/>
      <c r="Q54" s="2887">
        <v>11</v>
      </c>
      <c r="R54" s="2877">
        <v>11</v>
      </c>
      <c r="S54" s="2887">
        <v>11</v>
      </c>
      <c r="T54" s="2887">
        <v>11</v>
      </c>
      <c r="U54" s="2887">
        <v>11</v>
      </c>
      <c r="V54" s="2887" t="s">
        <v>73</v>
      </c>
      <c r="W54" s="2887" t="s">
        <v>73</v>
      </c>
      <c r="X54" s="2877" t="s">
        <v>36</v>
      </c>
      <c r="Y54" s="2887" t="s">
        <v>36</v>
      </c>
      <c r="Z54" s="2887" t="s">
        <v>36</v>
      </c>
      <c r="AA54" s="3555" t="s">
        <v>32</v>
      </c>
      <c r="AB54" s="2887" t="s">
        <v>36</v>
      </c>
      <c r="AC54" s="2877" t="s">
        <v>80</v>
      </c>
      <c r="AD54" s="2887" t="s">
        <v>80</v>
      </c>
      <c r="AE54" s="2887">
        <v>8</v>
      </c>
      <c r="AF54" s="2877">
        <v>8</v>
      </c>
      <c r="AG54" s="2878"/>
      <c r="AH54" s="116"/>
      <c r="AI54" s="117"/>
    </row>
    <row r="55" spans="1:37" ht="22.35" customHeight="1" x14ac:dyDescent="0.2">
      <c r="A55" s="3565">
        <v>5</v>
      </c>
      <c r="B55" s="2807" t="s">
        <v>93</v>
      </c>
      <c r="C55" s="3569">
        <v>1</v>
      </c>
      <c r="D55" s="3569">
        <v>1</v>
      </c>
      <c r="E55" s="3569">
        <v>1</v>
      </c>
      <c r="F55" s="3569">
        <v>1</v>
      </c>
      <c r="G55" s="3572">
        <v>1</v>
      </c>
      <c r="H55" s="3567"/>
      <c r="I55" s="3567"/>
      <c r="J55" s="3567">
        <v>9</v>
      </c>
      <c r="K55" s="3555">
        <v>9</v>
      </c>
      <c r="L55" s="3555">
        <v>9</v>
      </c>
      <c r="M55" s="3555">
        <v>9</v>
      </c>
      <c r="N55" s="3573">
        <v>9</v>
      </c>
      <c r="O55" s="3544" t="s">
        <v>75</v>
      </c>
      <c r="P55" s="3567" t="s">
        <v>75</v>
      </c>
      <c r="Q55" s="3555" t="s">
        <v>36</v>
      </c>
      <c r="R55" s="3544" t="s">
        <v>36</v>
      </c>
      <c r="S55" s="3555" t="s">
        <v>36</v>
      </c>
      <c r="T55" s="3555" t="s">
        <v>32</v>
      </c>
      <c r="U55" s="3567" t="s">
        <v>36</v>
      </c>
      <c r="V55" s="3567" t="s">
        <v>82</v>
      </c>
      <c r="W55" s="3567" t="s">
        <v>80</v>
      </c>
      <c r="X55" s="3567">
        <v>6</v>
      </c>
      <c r="Y55" s="3573">
        <v>6</v>
      </c>
      <c r="Z55" s="3567">
        <v>6</v>
      </c>
      <c r="AA55" s="3567">
        <v>6</v>
      </c>
      <c r="AB55" s="3567">
        <v>6</v>
      </c>
      <c r="AC55" s="3567"/>
      <c r="AD55" s="3555"/>
      <c r="AE55" s="3555" t="s">
        <v>36</v>
      </c>
      <c r="AF55" s="3544" t="s">
        <v>36</v>
      </c>
      <c r="AG55" s="3547"/>
      <c r="AH55" s="116"/>
      <c r="AI55" s="117"/>
    </row>
    <row r="56" spans="1:37" ht="22.35" customHeight="1" thickBot="1" x14ac:dyDescent="0.25">
      <c r="A56" s="2883">
        <v>10</v>
      </c>
      <c r="B56" s="2807" t="s">
        <v>133</v>
      </c>
      <c r="C56" s="2892"/>
      <c r="D56" s="2892">
        <v>5</v>
      </c>
      <c r="E56" s="2892">
        <v>5</v>
      </c>
      <c r="F56" s="2808">
        <v>5</v>
      </c>
      <c r="G56" s="2813">
        <v>5</v>
      </c>
      <c r="H56" s="2813"/>
      <c r="I56" s="2813"/>
      <c r="J56" s="2813">
        <v>10</v>
      </c>
      <c r="K56" s="2813">
        <v>10</v>
      </c>
      <c r="L56" s="2813">
        <v>10</v>
      </c>
      <c r="M56" s="2813">
        <v>10</v>
      </c>
      <c r="N56" s="2813">
        <v>10</v>
      </c>
      <c r="O56" s="2813" t="s">
        <v>76</v>
      </c>
      <c r="P56" s="2813" t="s">
        <v>76</v>
      </c>
      <c r="Q56" s="2813" t="s">
        <v>36</v>
      </c>
      <c r="R56" s="2813" t="s">
        <v>36</v>
      </c>
      <c r="S56" s="2813" t="s">
        <v>36</v>
      </c>
      <c r="T56" s="2813" t="s">
        <v>36</v>
      </c>
      <c r="U56" s="2813" t="s">
        <v>36</v>
      </c>
      <c r="V56" s="2813" t="s">
        <v>84</v>
      </c>
      <c r="W56" s="2808" t="s">
        <v>84</v>
      </c>
      <c r="X56" s="3070">
        <v>7</v>
      </c>
      <c r="Y56" s="3070">
        <v>7</v>
      </c>
      <c r="Z56" s="3070">
        <v>7</v>
      </c>
      <c r="AA56" s="3070">
        <v>7</v>
      </c>
      <c r="AB56" s="3070">
        <v>7</v>
      </c>
      <c r="AC56" s="3070"/>
      <c r="AD56" s="3070"/>
      <c r="AE56" s="2892">
        <v>4</v>
      </c>
      <c r="AF56" s="2892">
        <v>4</v>
      </c>
      <c r="AG56" s="2895"/>
      <c r="AH56" s="116"/>
      <c r="AI56" s="117"/>
    </row>
    <row r="57" spans="1:37" ht="22.35" customHeight="1" thickBot="1" x14ac:dyDescent="0.25">
      <c r="A57" s="2886">
        <v>15</v>
      </c>
      <c r="B57" s="2904" t="s">
        <v>95</v>
      </c>
      <c r="C57" s="2888">
        <v>3</v>
      </c>
      <c r="D57" s="2888">
        <v>3</v>
      </c>
      <c r="E57" s="2888">
        <v>3</v>
      </c>
      <c r="F57" s="2888">
        <v>3</v>
      </c>
      <c r="G57" s="2888">
        <v>3</v>
      </c>
      <c r="H57" s="2888"/>
      <c r="I57" s="2888"/>
      <c r="J57" s="3574">
        <v>11</v>
      </c>
      <c r="K57" s="3575">
        <v>11</v>
      </c>
      <c r="L57" s="3576">
        <v>11</v>
      </c>
      <c r="M57" s="3576">
        <v>11</v>
      </c>
      <c r="N57" s="3576">
        <v>11</v>
      </c>
      <c r="O57" s="2897" t="s">
        <v>73</v>
      </c>
      <c r="P57" s="2897" t="s">
        <v>73</v>
      </c>
      <c r="Q57" s="2897" t="s">
        <v>36</v>
      </c>
      <c r="R57" s="2897" t="s">
        <v>36</v>
      </c>
      <c r="S57" s="2897" t="s">
        <v>36</v>
      </c>
      <c r="T57" s="3555" t="s">
        <v>32</v>
      </c>
      <c r="U57" s="2897" t="s">
        <v>36</v>
      </c>
      <c r="V57" s="2887" t="s">
        <v>80</v>
      </c>
      <c r="W57" s="2887" t="s">
        <v>80</v>
      </c>
      <c r="X57" s="2888">
        <v>8</v>
      </c>
      <c r="Y57" s="2888">
        <v>8</v>
      </c>
      <c r="Z57" s="2888">
        <v>8</v>
      </c>
      <c r="AA57" s="2888">
        <v>8</v>
      </c>
      <c r="AB57" s="2888">
        <v>8</v>
      </c>
      <c r="AC57" s="2888"/>
      <c r="AD57" s="2888"/>
      <c r="AE57" s="2877" t="s">
        <v>36</v>
      </c>
      <c r="AF57" s="2905" t="s">
        <v>36</v>
      </c>
      <c r="AG57" s="3202"/>
      <c r="AH57" s="116"/>
      <c r="AI57" s="117"/>
    </row>
    <row r="58" spans="1:37" ht="22.35" customHeight="1" x14ac:dyDescent="0.2">
      <c r="A58" s="62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1"/>
    </row>
    <row r="59" spans="1:37" ht="22.35" customHeight="1" x14ac:dyDescent="0.2">
      <c r="A59" s="69"/>
      <c r="B59" s="42" t="s">
        <v>96</v>
      </c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1"/>
    </row>
    <row r="60" spans="1:37" ht="22.35" customHeight="1" x14ac:dyDescent="0.2">
      <c r="A60" s="2787" t="s">
        <v>28</v>
      </c>
      <c r="B60" s="2787"/>
      <c r="C60" s="2786"/>
      <c r="D60" s="2787" t="s">
        <v>97</v>
      </c>
      <c r="E60" s="2785"/>
      <c r="F60" s="2786"/>
      <c r="G60" s="2787" t="s">
        <v>98</v>
      </c>
      <c r="H60" s="2785"/>
      <c r="I60" s="2786"/>
      <c r="J60" s="2787" t="s">
        <v>99</v>
      </c>
      <c r="K60" s="2785"/>
      <c r="L60" s="2786"/>
      <c r="M60" s="2787" t="s">
        <v>100</v>
      </c>
      <c r="N60" s="2785"/>
      <c r="O60" s="2786"/>
      <c r="P60" s="2787" t="s">
        <v>101</v>
      </c>
      <c r="Q60" s="2785"/>
      <c r="R60" s="2782"/>
      <c r="S60" s="2783" t="s">
        <v>102</v>
      </c>
      <c r="T60" s="2785"/>
      <c r="U60" s="2786"/>
      <c r="V60" s="2787" t="s">
        <v>103</v>
      </c>
      <c r="W60" s="2785"/>
      <c r="X60" s="2915" t="s">
        <v>104</v>
      </c>
      <c r="Y60" s="2785"/>
      <c r="Z60" s="2785"/>
      <c r="AA60" s="2916"/>
      <c r="AB60" s="2777"/>
      <c r="AC60" s="2777"/>
      <c r="AD60" s="2777"/>
      <c r="AE60" s="2777"/>
      <c r="AF60" s="2777"/>
      <c r="AG60" s="2778"/>
      <c r="AH60" s="1"/>
    </row>
    <row r="61" spans="1:37" ht="22.35" customHeight="1" x14ac:dyDescent="0.2">
      <c r="A61" s="2917">
        <v>8517</v>
      </c>
      <c r="B61" s="2918" t="s">
        <v>105</v>
      </c>
      <c r="C61" s="2919" t="s">
        <v>106</v>
      </c>
      <c r="D61" s="2920"/>
      <c r="E61" s="2776"/>
      <c r="F61" s="2919" t="s">
        <v>106</v>
      </c>
      <c r="G61" s="2920"/>
      <c r="H61" s="2776"/>
      <c r="I61" s="2919" t="s">
        <v>106</v>
      </c>
      <c r="J61" s="2920"/>
      <c r="K61" s="2776"/>
      <c r="L61" s="2919" t="s">
        <v>106</v>
      </c>
      <c r="M61" s="2920"/>
      <c r="N61" s="2776">
        <f>-AP89</f>
        <v>0</v>
      </c>
      <c r="O61" s="2919" t="s">
        <v>107</v>
      </c>
      <c r="P61" s="2920"/>
      <c r="Q61" s="2776"/>
      <c r="R61" s="2919"/>
      <c r="S61" s="2920"/>
      <c r="T61" s="2776"/>
      <c r="U61" s="2919" t="s">
        <v>108</v>
      </c>
      <c r="V61" s="2920"/>
      <c r="W61" s="2776"/>
      <c r="X61" s="2774"/>
      <c r="Y61" s="2777"/>
      <c r="Z61" s="2777"/>
      <c r="AA61" s="2777"/>
      <c r="AB61" s="2777"/>
      <c r="AC61" s="2777"/>
      <c r="AD61" s="2777"/>
      <c r="AE61" s="2777"/>
      <c r="AF61" s="2777"/>
      <c r="AG61" s="2778"/>
      <c r="AH61" s="1"/>
    </row>
    <row r="62" spans="1:37" ht="22.35" customHeight="1" x14ac:dyDescent="0.2">
      <c r="B62" s="2806" t="s">
        <v>109</v>
      </c>
      <c r="C62" s="2921" t="s">
        <v>110</v>
      </c>
      <c r="D62" s="2922"/>
      <c r="E62" s="2923"/>
      <c r="F62" s="2921" t="s">
        <v>110</v>
      </c>
      <c r="G62" s="2924"/>
      <c r="H62" s="2923"/>
      <c r="I62" s="2919" t="s">
        <v>110</v>
      </c>
      <c r="J62" s="2920"/>
      <c r="K62" s="2925"/>
      <c r="L62" s="2919" t="s">
        <v>110</v>
      </c>
      <c r="M62" s="2920"/>
      <c r="N62" s="2925"/>
      <c r="O62" s="2919" t="s">
        <v>111</v>
      </c>
      <c r="P62" s="2920"/>
      <c r="Q62" s="2776"/>
      <c r="R62" s="2926" t="s">
        <v>0</v>
      </c>
      <c r="S62" s="2920"/>
      <c r="T62" s="2925"/>
      <c r="U62" s="2920" t="s">
        <v>0</v>
      </c>
      <c r="V62" s="2920"/>
      <c r="W62" s="2776"/>
      <c r="X62" s="2927" t="s">
        <v>0</v>
      </c>
      <c r="Y62" s="48"/>
      <c r="Z62" s="48"/>
      <c r="AA62" s="48"/>
      <c r="AB62" s="48"/>
      <c r="AC62" s="48"/>
      <c r="AD62" s="48"/>
      <c r="AE62" s="48"/>
      <c r="AF62" s="48"/>
      <c r="AG62" s="71"/>
      <c r="AH62" s="1"/>
    </row>
    <row r="63" spans="1:37" ht="22.35" customHeight="1" x14ac:dyDescent="0.2">
      <c r="A63" s="2928"/>
      <c r="B63" s="2918" t="s">
        <v>112</v>
      </c>
      <c r="C63" s="2921" t="s">
        <v>113</v>
      </c>
      <c r="D63" s="2922"/>
      <c r="E63" s="2924"/>
      <c r="F63" s="2921" t="s">
        <v>113</v>
      </c>
      <c r="G63" s="2922"/>
      <c r="H63" s="2924"/>
      <c r="I63" s="2921" t="s">
        <v>113</v>
      </c>
      <c r="J63" s="2922"/>
      <c r="K63" s="2924"/>
      <c r="L63" s="2921" t="s">
        <v>113</v>
      </c>
      <c r="M63" s="2922"/>
      <c r="N63" s="2924"/>
      <c r="O63" s="2921" t="s">
        <v>114</v>
      </c>
      <c r="P63" s="2922"/>
      <c r="Q63" s="2924"/>
      <c r="R63" s="2929"/>
      <c r="S63" s="210"/>
      <c r="T63" s="2923"/>
      <c r="U63" s="2922"/>
      <c r="V63" s="2922"/>
      <c r="W63" s="2924"/>
      <c r="X63" s="2774"/>
      <c r="Y63" s="2777"/>
      <c r="Z63" s="2777"/>
      <c r="AA63" s="2777"/>
      <c r="AB63" s="2777"/>
      <c r="AC63" s="2777"/>
      <c r="AD63" s="2777"/>
      <c r="AE63" s="2777"/>
      <c r="AF63" s="2777"/>
      <c r="AG63" s="2778"/>
      <c r="AH63" s="1"/>
      <c r="AK63" t="s">
        <v>0</v>
      </c>
    </row>
    <row r="64" spans="1:37" ht="22.35" customHeight="1" x14ac:dyDescent="0.2">
      <c r="A64" s="104" t="s">
        <v>1194</v>
      </c>
      <c r="B64" s="2918"/>
      <c r="C64" s="3203"/>
      <c r="D64" s="2931"/>
      <c r="E64" s="3204"/>
      <c r="F64" s="3203"/>
      <c r="G64" s="2931"/>
      <c r="H64" s="3204"/>
      <c r="I64" s="3203"/>
      <c r="J64" s="2931"/>
      <c r="K64" s="3204"/>
      <c r="L64" s="3203"/>
      <c r="M64" s="2931"/>
      <c r="N64" s="3204"/>
      <c r="O64" s="3203"/>
      <c r="P64" s="2931"/>
      <c r="Q64" s="3204"/>
      <c r="R64" s="3203"/>
      <c r="S64" s="2931"/>
      <c r="T64" s="3204"/>
      <c r="U64" s="3203"/>
      <c r="V64" s="2931"/>
      <c r="W64" s="3204"/>
      <c r="X64" s="2776"/>
      <c r="Y64" s="2777"/>
      <c r="Z64" s="2777"/>
      <c r="AA64" s="2777"/>
      <c r="AB64" s="2777"/>
      <c r="AC64" s="2777"/>
      <c r="AD64" s="2777"/>
      <c r="AE64" s="2777"/>
      <c r="AF64" s="2777"/>
      <c r="AG64" s="2778"/>
      <c r="AH64" s="1"/>
      <c r="AJ64" t="s">
        <v>115</v>
      </c>
    </row>
    <row r="65" spans="1:40" ht="22.35" customHeight="1" x14ac:dyDescent="0.2">
      <c r="A65" s="37"/>
      <c r="B65" s="62"/>
      <c r="C65" s="46"/>
      <c r="D65" s="46"/>
      <c r="E65" s="6"/>
      <c r="F65" s="46"/>
      <c r="G65" s="46"/>
      <c r="H65" s="6"/>
      <c r="I65" s="46"/>
      <c r="J65" s="46"/>
      <c r="K65" s="6"/>
      <c r="L65" s="46"/>
      <c r="M65" s="46"/>
      <c r="N65" s="6"/>
      <c r="O65" s="46"/>
      <c r="P65" s="46"/>
      <c r="Q65" s="6"/>
      <c r="R65" s="46"/>
      <c r="S65" s="46"/>
      <c r="T65" s="6"/>
      <c r="U65" s="46"/>
      <c r="V65" s="46"/>
      <c r="W65" s="6"/>
      <c r="X65" s="6"/>
      <c r="Y65" s="48"/>
      <c r="Z65" s="48"/>
      <c r="AA65" s="48"/>
      <c r="AB65" s="48"/>
      <c r="AC65" s="48"/>
      <c r="AD65" s="48"/>
      <c r="AE65" s="48"/>
      <c r="AF65" s="48"/>
      <c r="AG65" s="48"/>
      <c r="AH65" s="1"/>
    </row>
    <row r="66" spans="1:40" ht="22.5" customHeight="1" thickBot="1" x14ac:dyDescent="0.25">
      <c r="A66" s="2933"/>
      <c r="B66" s="2934" t="s">
        <v>29</v>
      </c>
      <c r="C66" s="2968">
        <v>1</v>
      </c>
      <c r="D66" s="2825">
        <v>2</v>
      </c>
      <c r="E66" s="2825">
        <v>3</v>
      </c>
      <c r="F66" s="2825">
        <v>4</v>
      </c>
      <c r="G66" s="2825">
        <v>5</v>
      </c>
      <c r="H66" s="2968">
        <v>6</v>
      </c>
      <c r="I66" s="2968">
        <v>7</v>
      </c>
      <c r="J66" s="2825">
        <v>8</v>
      </c>
      <c r="K66" s="2825">
        <v>9</v>
      </c>
      <c r="L66" s="2825">
        <v>10</v>
      </c>
      <c r="M66" s="2825">
        <v>11</v>
      </c>
      <c r="N66" s="2825">
        <v>12</v>
      </c>
      <c r="O66" s="2968">
        <v>13</v>
      </c>
      <c r="P66" s="2968">
        <v>14</v>
      </c>
      <c r="Q66" s="2825">
        <v>15</v>
      </c>
      <c r="R66" s="2825">
        <v>16</v>
      </c>
      <c r="S66" s="2825">
        <v>17</v>
      </c>
      <c r="T66" s="2825">
        <v>18</v>
      </c>
      <c r="U66" s="2825">
        <v>19</v>
      </c>
      <c r="V66" s="2968">
        <v>20</v>
      </c>
      <c r="W66" s="2968">
        <v>21</v>
      </c>
      <c r="X66" s="2825">
        <v>22</v>
      </c>
      <c r="Y66" s="2825">
        <v>23</v>
      </c>
      <c r="Z66" s="2825">
        <v>24</v>
      </c>
      <c r="AA66" s="2825">
        <v>25</v>
      </c>
      <c r="AB66" s="2825">
        <v>26</v>
      </c>
      <c r="AC66" s="2968">
        <v>27</v>
      </c>
      <c r="AD66" s="2968">
        <v>28</v>
      </c>
      <c r="AE66" s="2825">
        <v>29</v>
      </c>
      <c r="AF66" s="2825">
        <v>30</v>
      </c>
      <c r="AG66" s="2969"/>
      <c r="AH66" s="1"/>
      <c r="AJ66" s="3136" t="s">
        <v>30</v>
      </c>
      <c r="AK66" s="3136" t="s">
        <v>44</v>
      </c>
      <c r="AL66" s="3136" t="s">
        <v>45</v>
      </c>
      <c r="AM66" s="3136" t="s">
        <v>46</v>
      </c>
      <c r="AN66" s="3136" t="s">
        <v>47</v>
      </c>
    </row>
    <row r="67" spans="1:40" ht="22.35" customHeight="1" x14ac:dyDescent="0.2">
      <c r="A67" s="3577"/>
      <c r="B67" s="3578" t="s">
        <v>116</v>
      </c>
      <c r="C67" s="4184"/>
      <c r="D67" s="4185" t="s">
        <v>32</v>
      </c>
      <c r="E67" s="4186" t="s">
        <v>32</v>
      </c>
      <c r="F67" s="4185" t="s">
        <v>32</v>
      </c>
      <c r="G67" s="4185" t="s">
        <v>32</v>
      </c>
      <c r="H67" s="4185"/>
      <c r="I67" s="4184"/>
      <c r="J67" s="4187" t="s">
        <v>118</v>
      </c>
      <c r="K67" s="4187" t="s">
        <v>118</v>
      </c>
      <c r="L67" s="4187" t="s">
        <v>118</v>
      </c>
      <c r="M67" s="4187" t="s">
        <v>118</v>
      </c>
      <c r="N67" s="4187" t="s">
        <v>118</v>
      </c>
      <c r="O67" s="4187" t="s">
        <v>117</v>
      </c>
      <c r="P67" s="4187" t="s">
        <v>117</v>
      </c>
      <c r="Q67" s="3585" t="s">
        <v>36</v>
      </c>
      <c r="R67" s="3585" t="s">
        <v>36</v>
      </c>
      <c r="S67" s="3585" t="s">
        <v>36</v>
      </c>
      <c r="T67" s="3585" t="s">
        <v>36</v>
      </c>
      <c r="U67" s="3585" t="s">
        <v>36</v>
      </c>
      <c r="V67" s="3585"/>
      <c r="W67" s="4188"/>
      <c r="X67" s="3585" t="s">
        <v>36</v>
      </c>
      <c r="Y67" s="3585" t="s">
        <v>36</v>
      </c>
      <c r="Z67" s="3585" t="s">
        <v>36</v>
      </c>
      <c r="AA67" s="3585" t="s">
        <v>36</v>
      </c>
      <c r="AB67" s="3585">
        <v>7</v>
      </c>
      <c r="AC67" s="3585">
        <v>22</v>
      </c>
      <c r="AD67" s="4239">
        <v>22</v>
      </c>
      <c r="AE67" s="4188">
        <v>11</v>
      </c>
      <c r="AF67" s="3585" t="s">
        <v>36</v>
      </c>
      <c r="AG67" s="4189"/>
      <c r="AH67" s="1"/>
      <c r="AJ67" s="780">
        <v>158.5</v>
      </c>
      <c r="AK67" s="780">
        <v>8</v>
      </c>
      <c r="AL67" s="780">
        <f>IF(AJ67="","",SUM(AJ67:AK67))</f>
        <v>166.5</v>
      </c>
      <c r="AM67" s="866">
        <f t="shared" ref="AM67:AM84" si="1">IF(AJ67="","",AL67-NormTid)</f>
        <v>6.1699999999999875</v>
      </c>
      <c r="AN67" s="866">
        <f>IF(AM67="","",AM67+'Marts 2024'!AN67)</f>
        <v>65.17999999999995</v>
      </c>
    </row>
    <row r="68" spans="1:40" ht="22.35" customHeight="1" x14ac:dyDescent="0.2">
      <c r="A68" s="870"/>
      <c r="B68" s="870" t="s">
        <v>121</v>
      </c>
      <c r="C68" s="4164" t="s">
        <v>522</v>
      </c>
      <c r="D68" s="4190" t="s">
        <v>36</v>
      </c>
      <c r="E68" s="4172" t="s">
        <v>36</v>
      </c>
      <c r="F68" s="4172" t="s">
        <v>145</v>
      </c>
      <c r="G68" s="4172" t="s">
        <v>145</v>
      </c>
      <c r="H68" s="4174"/>
      <c r="I68" s="4174"/>
      <c r="J68" s="4167">
        <v>3</v>
      </c>
      <c r="K68" s="4172">
        <v>3</v>
      </c>
      <c r="L68" s="4191">
        <v>3</v>
      </c>
      <c r="M68" s="4192">
        <v>3</v>
      </c>
      <c r="N68" s="4172" t="s">
        <v>36</v>
      </c>
      <c r="O68" s="4172">
        <v>89</v>
      </c>
      <c r="P68" s="4174" t="s">
        <v>0</v>
      </c>
      <c r="Q68" s="4169" t="s">
        <v>36</v>
      </c>
      <c r="R68" s="4169" t="s">
        <v>36</v>
      </c>
      <c r="S68" s="4169" t="s">
        <v>36</v>
      </c>
      <c r="T68" s="4169" t="s">
        <v>36</v>
      </c>
      <c r="U68" s="4177" t="s">
        <v>139</v>
      </c>
      <c r="V68" s="4176" t="s">
        <v>128</v>
      </c>
      <c r="W68" s="4176" t="s">
        <v>129</v>
      </c>
      <c r="X68" s="4169" t="s">
        <v>36</v>
      </c>
      <c r="Y68" s="4228" t="s">
        <v>36</v>
      </c>
      <c r="Z68" s="4169" t="s">
        <v>36</v>
      </c>
      <c r="AA68" s="4176" t="s">
        <v>32</v>
      </c>
      <c r="AB68" s="4228" t="s">
        <v>36</v>
      </c>
      <c r="AC68" s="4172"/>
      <c r="AD68" s="4167"/>
      <c r="AE68" s="4200" t="s">
        <v>162</v>
      </c>
      <c r="AF68" s="4200" t="s">
        <v>32</v>
      </c>
      <c r="AG68" s="4193"/>
      <c r="AH68" s="1"/>
      <c r="AJ68" s="780">
        <v>121.5</v>
      </c>
      <c r="AK68" s="780">
        <v>3</v>
      </c>
      <c r="AL68" s="780">
        <f t="shared" ref="AL68:AL71" si="2">IF(AJ68="","",SUM(AJ68:AK68))</f>
        <v>124.5</v>
      </c>
      <c r="AM68" s="866">
        <f t="shared" si="1"/>
        <v>-35.830000000000013</v>
      </c>
      <c r="AN68" s="866">
        <f>IF(AM68="","",AM68+'Marts 2024'!AN68)</f>
        <v>-53.82000000000005</v>
      </c>
    </row>
    <row r="69" spans="1:40" ht="22.35" customHeight="1" x14ac:dyDescent="0.2">
      <c r="A69" s="870"/>
      <c r="B69" s="924" t="s">
        <v>127</v>
      </c>
      <c r="C69" s="4167" t="s">
        <v>487</v>
      </c>
      <c r="D69" s="4172" t="s">
        <v>36</v>
      </c>
      <c r="E69" s="4172" t="s">
        <v>36</v>
      </c>
      <c r="F69" s="4172" t="s">
        <v>36</v>
      </c>
      <c r="G69" s="4172" t="s">
        <v>36</v>
      </c>
      <c r="H69" s="4172"/>
      <c r="I69" s="4167"/>
      <c r="J69" s="4167">
        <v>25</v>
      </c>
      <c r="K69" s="4172" t="s">
        <v>36</v>
      </c>
      <c r="L69" s="4192" t="s">
        <v>32</v>
      </c>
      <c r="M69" s="4172" t="s">
        <v>36</v>
      </c>
      <c r="N69" s="4167" t="s">
        <v>32</v>
      </c>
      <c r="O69" s="4167" t="s">
        <v>0</v>
      </c>
      <c r="P69" s="4167" t="s">
        <v>0</v>
      </c>
      <c r="Q69" s="4194" t="s">
        <v>36</v>
      </c>
      <c r="R69" s="4195" t="s">
        <v>36</v>
      </c>
      <c r="S69" s="4196" t="s">
        <v>32</v>
      </c>
      <c r="T69" s="4195" t="s">
        <v>32</v>
      </c>
      <c r="U69" s="4195" t="s">
        <v>32</v>
      </c>
      <c r="V69" s="4195"/>
      <c r="W69" s="4194"/>
      <c r="X69" s="4194" t="s">
        <v>32</v>
      </c>
      <c r="Y69" s="4195" t="s">
        <v>32</v>
      </c>
      <c r="Z69" s="4196" t="s">
        <v>36</v>
      </c>
      <c r="AA69" s="4196" t="s">
        <v>36</v>
      </c>
      <c r="AB69" s="4177" t="s">
        <v>139</v>
      </c>
      <c r="AC69" s="4176" t="s">
        <v>128</v>
      </c>
      <c r="AD69" s="4176" t="s">
        <v>129</v>
      </c>
      <c r="AE69" s="4169" t="s">
        <v>36</v>
      </c>
      <c r="AF69" s="4169" t="s">
        <v>36</v>
      </c>
      <c r="AG69" s="4193"/>
      <c r="AH69" s="1"/>
      <c r="AJ69" s="780">
        <v>139.75</v>
      </c>
      <c r="AK69" s="780">
        <v>4</v>
      </c>
      <c r="AL69" s="780">
        <f t="shared" si="2"/>
        <v>143.75</v>
      </c>
      <c r="AM69" s="866">
        <f t="shared" si="1"/>
        <v>-16.580000000000013</v>
      </c>
      <c r="AN69" s="866">
        <f>IF(AM69="","",AM69+'Marts 2024'!AN69)</f>
        <v>-18.07000000000005</v>
      </c>
    </row>
    <row r="70" spans="1:40" ht="22.35" customHeight="1" x14ac:dyDescent="0.2">
      <c r="A70" s="870"/>
      <c r="B70" s="924" t="s">
        <v>137</v>
      </c>
      <c r="C70" s="4167"/>
      <c r="D70" s="4176">
        <v>89</v>
      </c>
      <c r="E70" s="4177">
        <v>89</v>
      </c>
      <c r="F70" s="4176">
        <v>89</v>
      </c>
      <c r="G70" s="4194">
        <v>89</v>
      </c>
      <c r="H70" s="4197" t="s">
        <v>529</v>
      </c>
      <c r="I70" s="4176" t="s">
        <v>0</v>
      </c>
      <c r="J70" s="4198">
        <v>25</v>
      </c>
      <c r="K70" s="4183">
        <v>25</v>
      </c>
      <c r="L70" s="4183">
        <v>25</v>
      </c>
      <c r="M70" s="4183">
        <v>25</v>
      </c>
      <c r="N70" s="4221">
        <v>25</v>
      </c>
      <c r="O70" s="4176" t="s">
        <v>128</v>
      </c>
      <c r="P70" s="4176" t="s">
        <v>129</v>
      </c>
      <c r="Q70" s="4172" t="s">
        <v>36</v>
      </c>
      <c r="R70" s="4172" t="s">
        <v>36</v>
      </c>
      <c r="S70" s="4172" t="s">
        <v>36</v>
      </c>
      <c r="T70" s="4172" t="s">
        <v>36</v>
      </c>
      <c r="U70" s="4172" t="s">
        <v>36</v>
      </c>
      <c r="V70" s="4199" t="s">
        <v>0</v>
      </c>
      <c r="W70" s="4167" t="s">
        <v>0</v>
      </c>
      <c r="X70" s="4236" t="s">
        <v>118</v>
      </c>
      <c r="Y70" s="4167" t="s">
        <v>118</v>
      </c>
      <c r="Z70" s="4167" t="s">
        <v>118</v>
      </c>
      <c r="AA70" s="4167" t="s">
        <v>118</v>
      </c>
      <c r="AB70" s="4167" t="s">
        <v>118</v>
      </c>
      <c r="AC70" s="4199" t="s">
        <v>117</v>
      </c>
      <c r="AD70" s="4167" t="s">
        <v>117</v>
      </c>
      <c r="AE70" s="4167" t="s">
        <v>36</v>
      </c>
      <c r="AF70" s="4172" t="s">
        <v>36</v>
      </c>
      <c r="AG70" s="4193"/>
      <c r="AH70" s="1"/>
      <c r="AJ70" s="780">
        <v>176.5</v>
      </c>
      <c r="AK70" s="780">
        <v>11</v>
      </c>
      <c r="AL70" s="780">
        <f t="shared" si="2"/>
        <v>187.5</v>
      </c>
      <c r="AM70" s="866">
        <f t="shared" si="1"/>
        <v>27.169999999999987</v>
      </c>
      <c r="AN70" s="866">
        <f>IF(AM70="","",AM70+'Marts 2024'!AN70)</f>
        <v>14.92999999999995</v>
      </c>
    </row>
    <row r="71" spans="1:40" ht="22.35" customHeight="1" x14ac:dyDescent="0.2">
      <c r="A71" s="870"/>
      <c r="B71" s="939" t="s">
        <v>144</v>
      </c>
      <c r="C71" s="4200" t="s">
        <v>129</v>
      </c>
      <c r="D71" s="4191" t="s">
        <v>136</v>
      </c>
      <c r="E71" s="4169" t="s">
        <v>36</v>
      </c>
      <c r="F71" s="4172" t="s">
        <v>36</v>
      </c>
      <c r="G71" s="4167" t="s">
        <v>124</v>
      </c>
      <c r="H71" s="4167" t="s">
        <v>122</v>
      </c>
      <c r="I71" s="4167" t="s">
        <v>123</v>
      </c>
      <c r="J71" s="4172" t="s">
        <v>36</v>
      </c>
      <c r="K71" s="4172" t="s">
        <v>36</v>
      </c>
      <c r="L71" s="4169" t="s">
        <v>36</v>
      </c>
      <c r="M71" s="4172" t="s">
        <v>36</v>
      </c>
      <c r="N71" s="4172" t="s">
        <v>36</v>
      </c>
      <c r="O71" s="4172"/>
      <c r="P71" s="4172" t="s">
        <v>0</v>
      </c>
      <c r="Q71" s="4195">
        <v>26</v>
      </c>
      <c r="R71" s="4195">
        <v>26</v>
      </c>
      <c r="S71" s="4195">
        <v>26</v>
      </c>
      <c r="T71" s="4195">
        <v>26</v>
      </c>
      <c r="U71" s="4195">
        <v>26</v>
      </c>
      <c r="V71" s="4172"/>
      <c r="W71" s="4167"/>
      <c r="X71" s="4176">
        <v>79</v>
      </c>
      <c r="Y71" s="4176">
        <v>79</v>
      </c>
      <c r="Z71" s="4167" t="s">
        <v>145</v>
      </c>
      <c r="AA71" s="4167">
        <v>8</v>
      </c>
      <c r="AB71" s="4176" t="s">
        <v>136</v>
      </c>
      <c r="AC71" s="4172"/>
      <c r="AD71" s="4167"/>
      <c r="AE71" s="4167" t="s">
        <v>136</v>
      </c>
      <c r="AF71" s="4195" t="s">
        <v>32</v>
      </c>
      <c r="AG71" s="4193"/>
      <c r="AH71" s="1"/>
      <c r="AJ71" s="780">
        <v>133.25</v>
      </c>
      <c r="AK71" s="780">
        <v>6</v>
      </c>
      <c r="AL71" s="780">
        <f t="shared" si="2"/>
        <v>139.25</v>
      </c>
      <c r="AM71" s="866">
        <f t="shared" si="1"/>
        <v>-21.080000000000013</v>
      </c>
      <c r="AN71" s="866">
        <f>IF(AM71="","",AM71+'Marts 2024'!AN72)</f>
        <v>30.079999999999956</v>
      </c>
    </row>
    <row r="72" spans="1:40" ht="22.35" customHeight="1" x14ac:dyDescent="0.2">
      <c r="A72" s="481"/>
      <c r="B72" s="870" t="s">
        <v>149</v>
      </c>
      <c r="C72" s="4167"/>
      <c r="D72" s="4172">
        <v>26</v>
      </c>
      <c r="E72" s="4172">
        <v>26</v>
      </c>
      <c r="F72" s="4172">
        <v>26</v>
      </c>
      <c r="G72" s="4177" t="s">
        <v>139</v>
      </c>
      <c r="H72" s="4176" t="s">
        <v>128</v>
      </c>
      <c r="I72" s="4176" t="s">
        <v>129</v>
      </c>
      <c r="J72" s="4167" t="s">
        <v>36</v>
      </c>
      <c r="K72" s="4172" t="s">
        <v>36</v>
      </c>
      <c r="L72" s="4169" t="s">
        <v>36</v>
      </c>
      <c r="M72" s="4172" t="s">
        <v>36</v>
      </c>
      <c r="N72" s="4172" t="s">
        <v>36</v>
      </c>
      <c r="O72" s="4176" t="s">
        <v>0</v>
      </c>
      <c r="P72" s="4176" t="s">
        <v>0</v>
      </c>
      <c r="Q72" s="4172" t="s">
        <v>36</v>
      </c>
      <c r="R72" s="4172" t="s">
        <v>36</v>
      </c>
      <c r="S72" s="4172" t="s">
        <v>36</v>
      </c>
      <c r="T72" s="4167">
        <v>25</v>
      </c>
      <c r="U72" s="4167">
        <v>25</v>
      </c>
      <c r="V72" s="4183" t="s">
        <v>117</v>
      </c>
      <c r="W72" s="4183" t="s">
        <v>117</v>
      </c>
      <c r="X72" s="4173">
        <v>25</v>
      </c>
      <c r="Y72" s="4172" t="s">
        <v>36</v>
      </c>
      <c r="Z72" s="4172" t="s">
        <v>36</v>
      </c>
      <c r="AA72" s="4182">
        <v>5</v>
      </c>
      <c r="AB72" s="4172" t="s">
        <v>36</v>
      </c>
      <c r="AC72" s="4172"/>
      <c r="AD72" s="4167"/>
      <c r="AE72" s="4167">
        <v>25</v>
      </c>
      <c r="AF72" s="4172">
        <v>25</v>
      </c>
      <c r="AG72" s="4193"/>
      <c r="AJ72" s="780">
        <v>148.5</v>
      </c>
      <c r="AK72" s="780">
        <v>9.75</v>
      </c>
      <c r="AL72" s="780">
        <f t="shared" ref="AL72:AL99" si="3">IF(AJ72="","",SUM(AJ72:AK72))</f>
        <v>158.25</v>
      </c>
      <c r="AM72" s="866">
        <f t="shared" si="1"/>
        <v>-2.0800000000000125</v>
      </c>
      <c r="AN72" s="866">
        <f>IF(AM72="","",AM72+'Marts 2024'!AN73)</f>
        <v>0.67999999999994998</v>
      </c>
    </row>
    <row r="73" spans="1:40" ht="22.35" customHeight="1" x14ac:dyDescent="0.2">
      <c r="A73" s="3232"/>
      <c r="B73" s="870" t="s">
        <v>160</v>
      </c>
      <c r="C73" s="4167" t="s">
        <v>119</v>
      </c>
      <c r="D73" s="4167" t="s">
        <v>136</v>
      </c>
      <c r="E73" s="4167" t="s">
        <v>285</v>
      </c>
      <c r="F73" s="4167" t="s">
        <v>285</v>
      </c>
      <c r="G73" s="4172">
        <v>26</v>
      </c>
      <c r="H73" s="4172"/>
      <c r="I73" s="4172">
        <v>26</v>
      </c>
      <c r="J73" s="4172">
        <v>26</v>
      </c>
      <c r="K73" s="4172">
        <v>26</v>
      </c>
      <c r="L73" s="4172">
        <v>26</v>
      </c>
      <c r="M73" s="4172">
        <v>26</v>
      </c>
      <c r="N73" s="4172">
        <v>26</v>
      </c>
      <c r="O73" s="4172"/>
      <c r="P73" s="4167"/>
      <c r="Q73" s="4167" t="s">
        <v>32</v>
      </c>
      <c r="R73" s="4172" t="s">
        <v>32</v>
      </c>
      <c r="S73" s="4169">
        <v>99</v>
      </c>
      <c r="T73" s="4172">
        <v>99</v>
      </c>
      <c r="U73" s="4172" t="s">
        <v>32</v>
      </c>
      <c r="V73" s="4172" t="s">
        <v>119</v>
      </c>
      <c r="W73" s="4167" t="s">
        <v>119</v>
      </c>
      <c r="X73" s="4167">
        <v>21</v>
      </c>
      <c r="Y73" s="4201">
        <v>21</v>
      </c>
      <c r="Z73" s="4201">
        <v>21</v>
      </c>
      <c r="AA73" s="4172">
        <v>21</v>
      </c>
      <c r="AB73" s="4172">
        <v>21</v>
      </c>
      <c r="AC73" s="4172">
        <v>21</v>
      </c>
      <c r="AD73" s="4167">
        <v>21</v>
      </c>
      <c r="AE73" s="4201" t="s">
        <v>36</v>
      </c>
      <c r="AF73" s="4201" t="s">
        <v>36</v>
      </c>
      <c r="AG73" s="4193"/>
      <c r="AH73" s="1"/>
      <c r="AJ73" s="780">
        <v>184</v>
      </c>
      <c r="AK73" s="780">
        <v>9.75</v>
      </c>
      <c r="AL73" s="780">
        <f t="shared" si="3"/>
        <v>193.75</v>
      </c>
      <c r="AM73" s="866">
        <f t="shared" si="1"/>
        <v>33.419999999999987</v>
      </c>
      <c r="AN73" s="866">
        <f>IF(AM73="","",AM73+'Marts 2024'!AN74)</f>
        <v>50.92999999999995</v>
      </c>
    </row>
    <row r="74" spans="1:40" ht="22.35" customHeight="1" x14ac:dyDescent="0.2">
      <c r="A74" s="924"/>
      <c r="B74" s="939" t="s">
        <v>167</v>
      </c>
      <c r="C74" s="4176" t="s">
        <v>484</v>
      </c>
      <c r="D74" s="4176" t="s">
        <v>482</v>
      </c>
      <c r="E74" s="4176" t="s">
        <v>482</v>
      </c>
      <c r="F74" s="4176" t="s">
        <v>482</v>
      </c>
      <c r="G74" s="4176" t="s">
        <v>482</v>
      </c>
      <c r="H74" s="4167" t="s">
        <v>483</v>
      </c>
      <c r="I74" s="4167" t="s">
        <v>484</v>
      </c>
      <c r="J74" s="4172" t="s">
        <v>36</v>
      </c>
      <c r="K74" s="4172" t="s">
        <v>36</v>
      </c>
      <c r="L74" s="4172" t="s">
        <v>36</v>
      </c>
      <c r="M74" s="4172" t="s">
        <v>36</v>
      </c>
      <c r="N74" s="4172" t="s">
        <v>36</v>
      </c>
      <c r="O74" s="4172"/>
      <c r="P74" s="4167"/>
      <c r="Q74" s="4176" t="s">
        <v>482</v>
      </c>
      <c r="R74" s="4176" t="s">
        <v>482</v>
      </c>
      <c r="S74" s="4176" t="s">
        <v>482</v>
      </c>
      <c r="T74" s="4176" t="s">
        <v>482</v>
      </c>
      <c r="U74" s="4176" t="s">
        <v>482</v>
      </c>
      <c r="V74" s="4167" t="s">
        <v>483</v>
      </c>
      <c r="W74" s="4167" t="s">
        <v>484</v>
      </c>
      <c r="X74" s="4172" t="s">
        <v>36</v>
      </c>
      <c r="Y74" s="4172" t="s">
        <v>36</v>
      </c>
      <c r="Z74" s="4172" t="s">
        <v>36</v>
      </c>
      <c r="AA74" s="4172" t="s">
        <v>36</v>
      </c>
      <c r="AB74" s="4172" t="s">
        <v>36</v>
      </c>
      <c r="AC74" s="4172"/>
      <c r="AD74" s="4167"/>
      <c r="AE74" s="4176" t="s">
        <v>482</v>
      </c>
      <c r="AF74" s="4176" t="s">
        <v>482</v>
      </c>
      <c r="AG74" s="4193"/>
      <c r="AH74" s="1"/>
      <c r="AJ74" s="780">
        <v>155</v>
      </c>
      <c r="AK74" s="780">
        <v>12</v>
      </c>
      <c r="AL74" s="780">
        <f t="shared" si="3"/>
        <v>167</v>
      </c>
      <c r="AM74" s="866">
        <f t="shared" si="1"/>
        <v>6.6699999999999875</v>
      </c>
      <c r="AN74" s="866">
        <f>IF(AM74="","",AM74+'Marts 2024'!AN75)</f>
        <v>-27.07000000000005</v>
      </c>
    </row>
    <row r="75" spans="1:40" ht="22.35" customHeight="1" x14ac:dyDescent="0.2">
      <c r="A75" s="944"/>
      <c r="B75" s="939" t="s">
        <v>592</v>
      </c>
      <c r="C75" s="4167"/>
      <c r="D75" s="4168" t="s">
        <v>32</v>
      </c>
      <c r="E75" s="4168" t="s">
        <v>32</v>
      </c>
      <c r="F75" s="4168" t="s">
        <v>32</v>
      </c>
      <c r="G75" s="4167" t="s">
        <v>485</v>
      </c>
      <c r="H75" s="4167" t="s">
        <v>486</v>
      </c>
      <c r="I75" s="4167" t="s">
        <v>487</v>
      </c>
      <c r="J75" s="4172" t="s">
        <v>36</v>
      </c>
      <c r="K75" s="4172" t="s">
        <v>36</v>
      </c>
      <c r="L75" s="4172" t="s">
        <v>36</v>
      </c>
      <c r="M75" s="4172" t="s">
        <v>36</v>
      </c>
      <c r="N75" s="4172" t="s">
        <v>36</v>
      </c>
      <c r="O75" s="4172"/>
      <c r="P75" s="4167"/>
      <c r="Q75" s="4172" t="s">
        <v>36</v>
      </c>
      <c r="R75" s="4172" t="s">
        <v>36</v>
      </c>
      <c r="S75" s="4176" t="s">
        <v>140</v>
      </c>
      <c r="T75" s="4176" t="s">
        <v>140</v>
      </c>
      <c r="U75" s="4167" t="s">
        <v>124</v>
      </c>
      <c r="V75" s="4167" t="s">
        <v>122</v>
      </c>
      <c r="W75" s="4167" t="s">
        <v>123</v>
      </c>
      <c r="X75" s="4172" t="s">
        <v>36</v>
      </c>
      <c r="Y75" s="4172" t="s">
        <v>36</v>
      </c>
      <c r="Z75" s="4172" t="s">
        <v>36</v>
      </c>
      <c r="AA75" s="4176" t="s">
        <v>32</v>
      </c>
      <c r="AB75" s="4167" t="s">
        <v>485</v>
      </c>
      <c r="AC75" s="4167" t="s">
        <v>486</v>
      </c>
      <c r="AD75" s="4167" t="s">
        <v>487</v>
      </c>
      <c r="AE75" s="4201" t="s">
        <v>36</v>
      </c>
      <c r="AF75" s="4201" t="s">
        <v>36</v>
      </c>
      <c r="AG75" s="4193"/>
      <c r="AJ75" s="780">
        <v>149</v>
      </c>
      <c r="AK75" s="780">
        <v>11</v>
      </c>
      <c r="AL75" s="780">
        <f t="shared" si="3"/>
        <v>160</v>
      </c>
      <c r="AM75" s="866">
        <f t="shared" si="1"/>
        <v>-0.33000000000001251</v>
      </c>
      <c r="AN75" s="866">
        <f>IF(AM75="","",AM75+'Marts 2024'!AN76)</f>
        <v>-57.07000000000005</v>
      </c>
    </row>
    <row r="76" spans="1:40" ht="22.35" customHeight="1" x14ac:dyDescent="0.2">
      <c r="A76" s="944"/>
      <c r="B76" s="939" t="s">
        <v>426</v>
      </c>
      <c r="C76" s="4167"/>
      <c r="D76" s="4172" t="s">
        <v>32</v>
      </c>
      <c r="E76" s="4172" t="s">
        <v>32</v>
      </c>
      <c r="F76" s="4172" t="s">
        <v>32</v>
      </c>
      <c r="G76" s="4172" t="s">
        <v>36</v>
      </c>
      <c r="H76" s="4176" t="s">
        <v>0</v>
      </c>
      <c r="I76" s="4176" t="s">
        <v>0</v>
      </c>
      <c r="J76" s="4172" t="s">
        <v>36</v>
      </c>
      <c r="K76" s="4172" t="s">
        <v>36</v>
      </c>
      <c r="L76" s="4169">
        <v>3</v>
      </c>
      <c r="M76" s="4172" t="s">
        <v>32</v>
      </c>
      <c r="N76" s="4177" t="s">
        <v>139</v>
      </c>
      <c r="O76" s="4172"/>
      <c r="P76" s="4171">
        <v>26</v>
      </c>
      <c r="Q76" s="4171">
        <v>26</v>
      </c>
      <c r="R76" s="4171">
        <v>26</v>
      </c>
      <c r="S76" s="4171">
        <v>26</v>
      </c>
      <c r="T76" s="4171">
        <v>26</v>
      </c>
      <c r="U76" s="4171">
        <v>26</v>
      </c>
      <c r="V76" s="4172"/>
      <c r="W76" s="235">
        <v>26</v>
      </c>
      <c r="X76" s="235">
        <v>26</v>
      </c>
      <c r="Y76" s="4182">
        <v>26</v>
      </c>
      <c r="Z76" s="4182">
        <v>26</v>
      </c>
      <c r="AA76" s="4182">
        <v>26</v>
      </c>
      <c r="AB76" s="4182">
        <v>26</v>
      </c>
      <c r="AC76" s="4172"/>
      <c r="AD76" s="4167"/>
      <c r="AE76" s="4174">
        <v>23</v>
      </c>
      <c r="AF76" s="4174">
        <v>23</v>
      </c>
      <c r="AG76" s="4193"/>
      <c r="AH76" s="1"/>
      <c r="AJ76" s="780">
        <v>163.25</v>
      </c>
      <c r="AK76" s="780">
        <v>9.75</v>
      </c>
      <c r="AL76" s="780">
        <f t="shared" si="3"/>
        <v>173</v>
      </c>
      <c r="AM76" s="866">
        <f t="shared" si="1"/>
        <v>12.669999999999987</v>
      </c>
      <c r="AN76" s="866">
        <f>IF(AM76="","",AM76+'Marts 2024'!AN77)</f>
        <v>11.17999999999995</v>
      </c>
    </row>
    <row r="77" spans="1:40" ht="22.35" customHeight="1" x14ac:dyDescent="0.2">
      <c r="A77" s="944"/>
      <c r="B77" s="924" t="s">
        <v>83</v>
      </c>
      <c r="C77" s="4167"/>
      <c r="D77" s="4172">
        <v>25</v>
      </c>
      <c r="E77" s="4169">
        <v>25</v>
      </c>
      <c r="F77" s="4172">
        <v>25</v>
      </c>
      <c r="G77" s="4172">
        <v>25</v>
      </c>
      <c r="H77" s="4172"/>
      <c r="I77" s="4167"/>
      <c r="J77" s="4172">
        <v>11</v>
      </c>
      <c r="K77" s="4172">
        <v>11</v>
      </c>
      <c r="L77" s="4172">
        <v>11</v>
      </c>
      <c r="M77" s="4172">
        <v>11</v>
      </c>
      <c r="N77" s="4172">
        <v>11</v>
      </c>
      <c r="O77" s="4172"/>
      <c r="P77" s="4167"/>
      <c r="Q77" s="4167">
        <v>25</v>
      </c>
      <c r="R77" s="4167">
        <v>25</v>
      </c>
      <c r="S77" s="4167">
        <v>25</v>
      </c>
      <c r="T77" s="4191">
        <v>25</v>
      </c>
      <c r="U77" s="4191">
        <v>25</v>
      </c>
      <c r="V77" s="4191"/>
      <c r="W77" s="4191"/>
      <c r="X77" s="4191" t="s">
        <v>32</v>
      </c>
      <c r="Y77" s="4191" t="s">
        <v>32</v>
      </c>
      <c r="Z77" s="4191" t="s">
        <v>32</v>
      </c>
      <c r="AA77" s="4191" t="s">
        <v>32</v>
      </c>
      <c r="AB77" s="4191" t="s">
        <v>136</v>
      </c>
      <c r="AC77" s="4191"/>
      <c r="AD77" s="4191"/>
      <c r="AE77" s="4191" t="s">
        <v>136</v>
      </c>
      <c r="AF77" s="4191" t="s">
        <v>136</v>
      </c>
      <c r="AG77" s="4193"/>
      <c r="AH77" s="1"/>
      <c r="AJ77" s="780">
        <v>122.25</v>
      </c>
      <c r="AK77" s="780">
        <v>9</v>
      </c>
      <c r="AL77" s="780">
        <f t="shared" si="3"/>
        <v>131.25</v>
      </c>
      <c r="AM77" s="866">
        <f t="shared" si="1"/>
        <v>-29.080000000000013</v>
      </c>
      <c r="AN77" s="866">
        <f>IF(AM77="","",AM77+'Marts 2024'!AN78)</f>
        <v>-1.57000000000005</v>
      </c>
    </row>
    <row r="78" spans="1:40" ht="22.35" customHeight="1" x14ac:dyDescent="0.2">
      <c r="A78" s="944"/>
      <c r="B78" s="927" t="s">
        <v>227</v>
      </c>
      <c r="C78" s="4167" t="s">
        <v>0</v>
      </c>
      <c r="D78" s="4172" t="s">
        <v>154</v>
      </c>
      <c r="E78" s="4172" t="s">
        <v>154</v>
      </c>
      <c r="F78" s="4172" t="s">
        <v>154</v>
      </c>
      <c r="G78" s="4172" t="s">
        <v>154</v>
      </c>
      <c r="H78" s="4172"/>
      <c r="I78" s="4174" t="s">
        <v>0</v>
      </c>
      <c r="J78" s="4172" t="s">
        <v>154</v>
      </c>
      <c r="K78" s="4172" t="s">
        <v>154</v>
      </c>
      <c r="L78" s="4172" t="s">
        <v>154</v>
      </c>
      <c r="M78" s="4172" t="s">
        <v>154</v>
      </c>
      <c r="N78" s="4172" t="s">
        <v>154</v>
      </c>
      <c r="O78" s="4167" t="s">
        <v>0</v>
      </c>
      <c r="P78" s="4167" t="s">
        <v>0</v>
      </c>
      <c r="Q78" s="4172" t="s">
        <v>154</v>
      </c>
      <c r="R78" s="4172" t="s">
        <v>154</v>
      </c>
      <c r="S78" s="4172" t="s">
        <v>154</v>
      </c>
      <c r="T78" s="4172" t="s">
        <v>154</v>
      </c>
      <c r="U78" s="4172" t="s">
        <v>154</v>
      </c>
      <c r="V78" s="4172"/>
      <c r="W78" s="4174" t="s">
        <v>0</v>
      </c>
      <c r="X78" s="4172" t="s">
        <v>154</v>
      </c>
      <c r="Y78" s="4172" t="s">
        <v>154</v>
      </c>
      <c r="Z78" s="4172" t="s">
        <v>154</v>
      </c>
      <c r="AA78" s="4172" t="s">
        <v>154</v>
      </c>
      <c r="AB78" s="4172" t="s">
        <v>154</v>
      </c>
      <c r="AC78" s="4172"/>
      <c r="AD78" s="4167"/>
      <c r="AE78" s="4172" t="s">
        <v>154</v>
      </c>
      <c r="AF78" s="4172" t="s">
        <v>154</v>
      </c>
      <c r="AG78" s="4193"/>
      <c r="AH78" s="1"/>
      <c r="AJ78" s="780">
        <v>151.75</v>
      </c>
      <c r="AK78" s="780">
        <v>1</v>
      </c>
      <c r="AL78" s="780">
        <f t="shared" ref="AL78:AL80" si="4">IF(AJ78="","",SUM(AJ78:AK78))</f>
        <v>152.75</v>
      </c>
      <c r="AM78" s="866">
        <f t="shared" si="1"/>
        <v>-7.5800000000000125</v>
      </c>
      <c r="AN78" s="866">
        <f>IF(AM78="","",AM78+'Marts 2024'!AN79)</f>
        <v>-53.57000000000005</v>
      </c>
    </row>
    <row r="79" spans="1:40" ht="22.35" customHeight="1" x14ac:dyDescent="0.2">
      <c r="A79" s="944"/>
      <c r="B79" s="927" t="s">
        <v>226</v>
      </c>
      <c r="C79" s="4167" t="s">
        <v>117</v>
      </c>
      <c r="D79" s="4164" t="s">
        <v>118</v>
      </c>
      <c r="E79" s="4164" t="s">
        <v>118</v>
      </c>
      <c r="F79" s="4164" t="s">
        <v>118</v>
      </c>
      <c r="G79" s="4164" t="s">
        <v>422</v>
      </c>
      <c r="H79" s="4192" t="s">
        <v>117</v>
      </c>
      <c r="I79" s="4192" t="s">
        <v>117</v>
      </c>
      <c r="J79" s="4174" t="s">
        <v>36</v>
      </c>
      <c r="K79" s="4174" t="s">
        <v>36</v>
      </c>
      <c r="L79" s="4174" t="s">
        <v>36</v>
      </c>
      <c r="M79" s="4202" t="s">
        <v>36</v>
      </c>
      <c r="N79" s="4202" t="s">
        <v>36</v>
      </c>
      <c r="O79" s="4202"/>
      <c r="P79" s="4202"/>
      <c r="Q79" s="4203" t="s">
        <v>32</v>
      </c>
      <c r="R79" s="4203" t="s">
        <v>32</v>
      </c>
      <c r="S79" s="4203" t="s">
        <v>32</v>
      </c>
      <c r="T79" s="4203" t="s">
        <v>32</v>
      </c>
      <c r="U79" s="4203" t="s">
        <v>32</v>
      </c>
      <c r="V79" s="4202"/>
      <c r="W79" s="4202"/>
      <c r="X79" s="4203" t="s">
        <v>32</v>
      </c>
      <c r="Y79" s="4203" t="s">
        <v>32</v>
      </c>
      <c r="Z79" s="4203" t="s">
        <v>32</v>
      </c>
      <c r="AA79" s="4203" t="s">
        <v>32</v>
      </c>
      <c r="AB79" s="4203" t="s">
        <v>32</v>
      </c>
      <c r="AC79" s="4167"/>
      <c r="AD79" s="4167"/>
      <c r="AE79" s="4164" t="s">
        <v>118</v>
      </c>
      <c r="AF79" s="4164" t="s">
        <v>118</v>
      </c>
      <c r="AG79" s="4193"/>
      <c r="AH79" s="1"/>
      <c r="AJ79" s="780">
        <v>159.5</v>
      </c>
      <c r="AK79" s="780">
        <v>12</v>
      </c>
      <c r="AL79" s="780">
        <f t="shared" si="4"/>
        <v>171.5</v>
      </c>
      <c r="AM79" s="866">
        <f t="shared" si="1"/>
        <v>11.169999999999987</v>
      </c>
      <c r="AN79" s="866">
        <f>IF(AM79="","",AM79+'Marts 2024'!AN80)</f>
        <v>11.67999999999995</v>
      </c>
    </row>
    <row r="80" spans="1:40" ht="22.35" customHeight="1" x14ac:dyDescent="0.2">
      <c r="A80" s="944"/>
      <c r="B80" s="1068" t="s">
        <v>473</v>
      </c>
      <c r="C80" s="4167" t="s">
        <v>36</v>
      </c>
      <c r="D80" s="4172" t="s">
        <v>36</v>
      </c>
      <c r="E80" s="4172" t="s">
        <v>36</v>
      </c>
      <c r="F80" s="4200" t="s">
        <v>36</v>
      </c>
      <c r="G80" s="4200" t="s">
        <v>36</v>
      </c>
      <c r="H80" s="4172"/>
      <c r="I80" s="4167"/>
      <c r="J80" s="4167">
        <v>7</v>
      </c>
      <c r="K80" s="4172" t="s">
        <v>36</v>
      </c>
      <c r="L80" s="4204" t="s">
        <v>32</v>
      </c>
      <c r="M80" s="4172" t="s">
        <v>32</v>
      </c>
      <c r="N80" s="4172">
        <v>3</v>
      </c>
      <c r="O80" s="4172"/>
      <c r="P80" s="4183">
        <v>26</v>
      </c>
      <c r="Q80" s="4183">
        <v>26</v>
      </c>
      <c r="R80" s="4183">
        <v>26</v>
      </c>
      <c r="S80" s="4183">
        <v>26</v>
      </c>
      <c r="T80" s="4183">
        <v>26</v>
      </c>
      <c r="U80" s="4183">
        <v>26</v>
      </c>
      <c r="V80" s="4172"/>
      <c r="W80" s="4200" t="s">
        <v>487</v>
      </c>
      <c r="X80" s="4167" t="s">
        <v>36</v>
      </c>
      <c r="Y80" s="4172">
        <v>25</v>
      </c>
      <c r="Z80" s="4169">
        <v>25</v>
      </c>
      <c r="AA80" s="4172">
        <v>25</v>
      </c>
      <c r="AB80" s="4172">
        <v>25</v>
      </c>
      <c r="AC80" s="4172"/>
      <c r="AD80" s="4174" t="s">
        <v>0</v>
      </c>
      <c r="AE80" s="4167">
        <v>1</v>
      </c>
      <c r="AF80" s="4172">
        <v>1</v>
      </c>
      <c r="AG80" s="4193"/>
      <c r="AH80" s="1"/>
      <c r="AJ80" s="780">
        <v>136.75</v>
      </c>
      <c r="AK80" s="780">
        <v>7.25</v>
      </c>
      <c r="AL80" s="780">
        <f t="shared" si="4"/>
        <v>144</v>
      </c>
      <c r="AM80" s="866">
        <f t="shared" si="1"/>
        <v>-16.330000000000013</v>
      </c>
      <c r="AN80" s="866">
        <f>IF(AM80="","",AM80+'Marts 2024'!AN82)</f>
        <v>-26.740000000000038</v>
      </c>
    </row>
    <row r="81" spans="1:40" ht="22.35" customHeight="1" x14ac:dyDescent="0.2">
      <c r="A81" s="944"/>
      <c r="B81" s="1068" t="s">
        <v>541</v>
      </c>
      <c r="C81" s="4167" t="s">
        <v>119</v>
      </c>
      <c r="D81" s="4172" t="s">
        <v>146</v>
      </c>
      <c r="E81" s="4172" t="s">
        <v>146</v>
      </c>
      <c r="F81" s="4172" t="s">
        <v>146</v>
      </c>
      <c r="G81" s="4172" t="s">
        <v>146</v>
      </c>
      <c r="H81" s="4172"/>
      <c r="I81" s="4167"/>
      <c r="J81" s="4172" t="s">
        <v>146</v>
      </c>
      <c r="K81" s="4172" t="s">
        <v>146</v>
      </c>
      <c r="L81" s="4172" t="s">
        <v>146</v>
      </c>
      <c r="M81" s="4172" t="s">
        <v>146</v>
      </c>
      <c r="N81" s="4172" t="s">
        <v>146</v>
      </c>
      <c r="O81" s="4172"/>
      <c r="P81" s="4167"/>
      <c r="Q81" s="4172" t="s">
        <v>146</v>
      </c>
      <c r="R81" s="4172" t="s">
        <v>146</v>
      </c>
      <c r="S81" s="4172" t="s">
        <v>146</v>
      </c>
      <c r="T81" s="4172" t="s">
        <v>146</v>
      </c>
      <c r="U81" s="4167" t="s">
        <v>146</v>
      </c>
      <c r="V81" s="4167" t="s">
        <v>486</v>
      </c>
      <c r="W81" s="4167"/>
      <c r="X81" s="4172" t="s">
        <v>146</v>
      </c>
      <c r="Y81" s="4172" t="s">
        <v>146</v>
      </c>
      <c r="Z81" s="4172" t="s">
        <v>146</v>
      </c>
      <c r="AA81" s="4172" t="s">
        <v>146</v>
      </c>
      <c r="AB81" s="4172" t="s">
        <v>146</v>
      </c>
      <c r="AC81" s="4172"/>
      <c r="AD81" s="4167"/>
      <c r="AE81" s="4172" t="s">
        <v>146</v>
      </c>
      <c r="AF81" s="4172" t="s">
        <v>146</v>
      </c>
      <c r="AG81" s="4193"/>
      <c r="AH81" s="1"/>
      <c r="AJ81" s="780">
        <v>173.45</v>
      </c>
      <c r="AK81" s="780">
        <v>1.75</v>
      </c>
      <c r="AL81" s="780">
        <f t="shared" ref="AL81:AL84" si="5">IF(AJ81="","",SUM(AJ81:AK81))</f>
        <v>175.2</v>
      </c>
      <c r="AM81" s="866">
        <f t="shared" si="1"/>
        <v>14.869999999999976</v>
      </c>
      <c r="AN81" s="866">
        <f>IF(AM81="","",AM81+'Marts 2024'!AN83)</f>
        <v>-2.3700000000000614</v>
      </c>
    </row>
    <row r="82" spans="1:40" ht="22.35" customHeight="1" x14ac:dyDescent="0.2">
      <c r="A82" s="944"/>
      <c r="B82" s="939" t="s">
        <v>573</v>
      </c>
      <c r="C82" s="4167"/>
      <c r="D82" s="4168" t="s">
        <v>32</v>
      </c>
      <c r="E82" s="4168" t="s">
        <v>32</v>
      </c>
      <c r="F82" s="4168" t="s">
        <v>32</v>
      </c>
      <c r="G82" s="4174" t="s">
        <v>36</v>
      </c>
      <c r="H82" s="4172" t="s">
        <v>82</v>
      </c>
      <c r="I82" s="4167"/>
      <c r="J82" s="4167" t="s">
        <v>32</v>
      </c>
      <c r="K82" s="4172" t="s">
        <v>32</v>
      </c>
      <c r="L82" s="4172" t="s">
        <v>36</v>
      </c>
      <c r="M82" s="4172" t="s">
        <v>36</v>
      </c>
      <c r="N82" s="4167" t="s">
        <v>124</v>
      </c>
      <c r="O82" s="4167" t="s">
        <v>122</v>
      </c>
      <c r="P82" s="4167" t="s">
        <v>123</v>
      </c>
      <c r="Q82" s="4172" t="s">
        <v>36</v>
      </c>
      <c r="R82" s="4172" t="s">
        <v>36</v>
      </c>
      <c r="S82" s="4169" t="s">
        <v>32</v>
      </c>
      <c r="T82" s="4172" t="s">
        <v>32</v>
      </c>
      <c r="U82" s="4164" t="s">
        <v>352</v>
      </c>
      <c r="V82" s="4167" t="s">
        <v>0</v>
      </c>
      <c r="W82" s="4167" t="s">
        <v>0</v>
      </c>
      <c r="X82" s="4167">
        <v>7</v>
      </c>
      <c r="Y82" s="4172">
        <v>7</v>
      </c>
      <c r="Z82" s="4169">
        <v>7</v>
      </c>
      <c r="AA82" s="4172">
        <v>7</v>
      </c>
      <c r="AB82" s="4167" t="s">
        <v>124</v>
      </c>
      <c r="AC82" s="4167" t="s">
        <v>122</v>
      </c>
      <c r="AD82" s="4167" t="s">
        <v>123</v>
      </c>
      <c r="AE82" s="4174" t="s">
        <v>36</v>
      </c>
      <c r="AF82" s="4174" t="s">
        <v>36</v>
      </c>
      <c r="AG82" s="4205"/>
      <c r="AH82" s="782" t="s">
        <v>0</v>
      </c>
      <c r="AI82" s="779" t="s">
        <v>0</v>
      </c>
      <c r="AJ82" s="780">
        <v>165.5</v>
      </c>
      <c r="AK82" s="780">
        <v>9.25</v>
      </c>
      <c r="AL82" s="780">
        <f t="shared" si="5"/>
        <v>174.75</v>
      </c>
      <c r="AM82" s="866">
        <f t="shared" si="1"/>
        <v>14.419999999999987</v>
      </c>
      <c r="AN82" s="866">
        <f>IF(AM82="","",AM82+'Marts 2024'!AN84)</f>
        <v>-4.32000000000005</v>
      </c>
    </row>
    <row r="83" spans="1:40" ht="22.35" customHeight="1" x14ac:dyDescent="0.2">
      <c r="A83" s="944"/>
      <c r="B83" s="939" t="s">
        <v>574</v>
      </c>
      <c r="C83" s="4176">
        <v>11</v>
      </c>
      <c r="D83" s="4167">
        <v>11</v>
      </c>
      <c r="E83" s="4176">
        <v>11</v>
      </c>
      <c r="F83" s="4176">
        <v>11</v>
      </c>
      <c r="G83" s="4176">
        <v>11</v>
      </c>
      <c r="H83" s="4176" t="s">
        <v>73</v>
      </c>
      <c r="I83" s="4176" t="s">
        <v>73</v>
      </c>
      <c r="J83" s="4202" t="s">
        <v>36</v>
      </c>
      <c r="K83" s="4202" t="s">
        <v>36</v>
      </c>
      <c r="L83" s="4202" t="s">
        <v>36</v>
      </c>
      <c r="M83" s="4202" t="s">
        <v>36</v>
      </c>
      <c r="N83" s="4202" t="s">
        <v>36</v>
      </c>
      <c r="O83" s="4172"/>
      <c r="P83" s="4167"/>
      <c r="Q83" s="4177">
        <v>8</v>
      </c>
      <c r="R83" s="4167">
        <v>8</v>
      </c>
      <c r="S83" s="4176">
        <v>8</v>
      </c>
      <c r="T83" s="4172" t="s">
        <v>32</v>
      </c>
      <c r="U83" s="4176" t="s">
        <v>596</v>
      </c>
      <c r="V83" s="4176"/>
      <c r="W83" s="4176"/>
      <c r="X83" s="4177" t="s">
        <v>36</v>
      </c>
      <c r="Y83" s="4177" t="s">
        <v>36</v>
      </c>
      <c r="Z83" s="4177" t="s">
        <v>36</v>
      </c>
      <c r="AA83" s="4177" t="s">
        <v>36</v>
      </c>
      <c r="AB83" s="4177" t="s">
        <v>36</v>
      </c>
      <c r="AC83" s="4177"/>
      <c r="AD83" s="4177"/>
      <c r="AE83" s="4206" t="s">
        <v>136</v>
      </c>
      <c r="AF83" s="4176" t="s">
        <v>136</v>
      </c>
      <c r="AG83" s="4193"/>
      <c r="AH83" s="1"/>
      <c r="AJ83" s="780">
        <v>116.5</v>
      </c>
      <c r="AK83" s="780">
        <v>7</v>
      </c>
      <c r="AL83" s="780">
        <f t="shared" si="5"/>
        <v>123.5</v>
      </c>
      <c r="AM83" s="866">
        <f t="shared" si="1"/>
        <v>-36.830000000000013</v>
      </c>
      <c r="AN83" s="866">
        <f>IF(AM83="","",AM83+'Marts 2024'!AN85)</f>
        <v>-15.990000000000038</v>
      </c>
    </row>
    <row r="84" spans="1:40" ht="22.35" customHeight="1" x14ac:dyDescent="0.2">
      <c r="A84" s="496"/>
      <c r="B84" s="1068" t="s">
        <v>595</v>
      </c>
      <c r="C84" s="4167" t="s">
        <v>123</v>
      </c>
      <c r="D84" s="4172" t="s">
        <v>36</v>
      </c>
      <c r="E84" s="4172" t="s">
        <v>36</v>
      </c>
      <c r="F84" s="4172" t="s">
        <v>36</v>
      </c>
      <c r="G84" s="4172" t="s">
        <v>36</v>
      </c>
      <c r="H84" s="4174"/>
      <c r="I84" s="4174"/>
      <c r="J84" s="4176">
        <v>79</v>
      </c>
      <c r="K84" s="4176">
        <v>79</v>
      </c>
      <c r="L84" s="4167">
        <v>79</v>
      </c>
      <c r="M84" s="4167">
        <v>79</v>
      </c>
      <c r="N84" s="4176">
        <v>79</v>
      </c>
      <c r="O84" s="4174"/>
      <c r="P84" s="4174"/>
      <c r="Q84" s="4176" t="s">
        <v>140</v>
      </c>
      <c r="R84" s="4176" t="s">
        <v>140</v>
      </c>
      <c r="S84" s="4176" t="s">
        <v>36</v>
      </c>
      <c r="T84" s="4172" t="s">
        <v>32</v>
      </c>
      <c r="U84" s="4176" t="s">
        <v>140</v>
      </c>
      <c r="V84" s="4167" t="s">
        <v>159</v>
      </c>
      <c r="W84" s="4167" t="s">
        <v>120</v>
      </c>
      <c r="X84" s="4174" t="s">
        <v>36</v>
      </c>
      <c r="Y84" s="4174" t="s">
        <v>36</v>
      </c>
      <c r="Z84" s="4167">
        <v>79</v>
      </c>
      <c r="AA84" s="4167">
        <v>4</v>
      </c>
      <c r="AB84" s="4176">
        <v>79</v>
      </c>
      <c r="AC84" s="4174" t="s">
        <v>119</v>
      </c>
      <c r="AD84" s="4174" t="s">
        <v>119</v>
      </c>
      <c r="AE84" s="4174" t="s">
        <v>36</v>
      </c>
      <c r="AF84" s="4174"/>
      <c r="AG84" s="4207"/>
      <c r="AH84" s="1"/>
      <c r="AJ84" s="780">
        <f t="shared" ref="AJ84:AJ99" si="6">$AJ$12</f>
        <v>160.33000000000001</v>
      </c>
      <c r="AK84" s="780"/>
      <c r="AL84" s="780">
        <f t="shared" si="5"/>
        <v>160.33000000000001</v>
      </c>
      <c r="AM84" s="866">
        <f t="shared" si="1"/>
        <v>0</v>
      </c>
      <c r="AN84" s="866">
        <f>IF(AM84="","",AM84+'Marts 2024'!AN86)</f>
        <v>45.919999999999987</v>
      </c>
    </row>
    <row r="85" spans="1:40" ht="22.35" customHeight="1" x14ac:dyDescent="0.2">
      <c r="A85" s="944"/>
      <c r="B85" s="2838"/>
      <c r="C85" s="4174"/>
      <c r="D85" s="4174"/>
      <c r="E85" s="4174"/>
      <c r="F85" s="4174"/>
      <c r="G85" s="4174"/>
      <c r="H85" s="4174"/>
      <c r="I85" s="4174"/>
      <c r="J85" s="4174"/>
      <c r="K85" s="4174"/>
      <c r="L85" s="4174"/>
      <c r="M85" s="4174"/>
      <c r="N85" s="4174"/>
      <c r="O85" s="4174"/>
      <c r="P85" s="4174"/>
      <c r="Q85" s="4174"/>
      <c r="R85" s="4174"/>
      <c r="S85" s="4174"/>
      <c r="T85" s="4174"/>
      <c r="U85" s="4174"/>
      <c r="V85" s="4174"/>
      <c r="W85" s="4174"/>
      <c r="X85" s="4174"/>
      <c r="Y85" s="4174"/>
      <c r="Z85" s="4174"/>
      <c r="AA85" s="4174"/>
      <c r="AB85" s="4174"/>
      <c r="AC85" s="4174"/>
      <c r="AD85" s="4174"/>
      <c r="AE85" s="4174"/>
      <c r="AF85" s="4174"/>
      <c r="AG85" s="4207"/>
      <c r="AH85" s="1"/>
      <c r="AJ85" s="780">
        <f t="shared" si="6"/>
        <v>160.33000000000001</v>
      </c>
      <c r="AK85" s="780"/>
      <c r="AL85" s="780">
        <f t="shared" ref="AL85:AL91" si="7">IF(AJ85="","",SUM(AJ85:AK85))</f>
        <v>160.33000000000001</v>
      </c>
      <c r="AM85" s="866">
        <f t="shared" ref="AM85:AM91" si="8">IF(AJ85="","",AL85-NormTid)</f>
        <v>0</v>
      </c>
      <c r="AN85" s="866">
        <f>IF(AM85="","",AM85+'Marts 2024'!AN87)</f>
        <v>0</v>
      </c>
    </row>
    <row r="86" spans="1:40" ht="22.35" customHeight="1" x14ac:dyDescent="0.2">
      <c r="A86" s="944"/>
      <c r="B86" s="2838"/>
      <c r="C86" s="2838"/>
      <c r="D86" s="2838"/>
      <c r="E86" s="2838"/>
      <c r="F86" s="2838"/>
      <c r="G86" s="2838"/>
      <c r="H86" s="2838"/>
      <c r="I86" s="2838"/>
      <c r="J86" s="2838"/>
      <c r="K86" s="2838"/>
      <c r="L86" s="2838"/>
      <c r="M86" s="2838"/>
      <c r="N86" s="2838"/>
      <c r="O86" s="2838"/>
      <c r="P86" s="2838"/>
      <c r="Q86" s="2838"/>
      <c r="R86" s="2838"/>
      <c r="S86" s="2838"/>
      <c r="T86" s="2838"/>
      <c r="U86" s="2838"/>
      <c r="V86" s="2838"/>
      <c r="W86" s="2838"/>
      <c r="X86" s="2838"/>
      <c r="Y86" s="2838"/>
      <c r="Z86" s="2838"/>
      <c r="AA86" s="2838"/>
      <c r="AB86" s="2838"/>
      <c r="AC86" s="2838"/>
      <c r="AD86" s="2838"/>
      <c r="AE86" s="2838"/>
      <c r="AF86" s="2838"/>
      <c r="AG86" s="1324"/>
      <c r="AH86" s="1"/>
      <c r="AJ86" s="780">
        <f t="shared" si="6"/>
        <v>160.33000000000001</v>
      </c>
      <c r="AK86" s="780"/>
      <c r="AL86" s="780">
        <f t="shared" si="7"/>
        <v>160.33000000000001</v>
      </c>
      <c r="AM86" s="866">
        <f t="shared" si="8"/>
        <v>0</v>
      </c>
      <c r="AN86" s="866">
        <f>IF(AM86="","",AM86+'Marts 2024'!AN87)</f>
        <v>0</v>
      </c>
    </row>
    <row r="87" spans="1:40" ht="22.35" customHeight="1" x14ac:dyDescent="0.2">
      <c r="A87" s="944"/>
      <c r="B87" s="939"/>
      <c r="C87" s="781"/>
      <c r="D87" s="792"/>
      <c r="E87" s="781"/>
      <c r="F87" s="789"/>
      <c r="G87" s="789"/>
      <c r="H87" s="789"/>
      <c r="I87" s="789"/>
      <c r="J87" s="789"/>
      <c r="K87" s="789"/>
      <c r="L87" s="789"/>
      <c r="M87" s="789"/>
      <c r="N87" s="789"/>
      <c r="O87" s="789"/>
      <c r="P87" s="789"/>
      <c r="Q87" s="789"/>
      <c r="R87" s="789"/>
      <c r="S87" s="789"/>
      <c r="T87" s="781"/>
      <c r="U87" s="781"/>
      <c r="V87" s="1325"/>
      <c r="W87" s="781"/>
      <c r="X87" s="781"/>
      <c r="Y87" s="789"/>
      <c r="Z87" s="781"/>
      <c r="AA87" s="781"/>
      <c r="AB87" s="781"/>
      <c r="AC87" s="781"/>
      <c r="AD87" s="781"/>
      <c r="AE87" s="792"/>
      <c r="AF87" s="781"/>
      <c r="AG87" s="923"/>
      <c r="AH87" s="1"/>
      <c r="AJ87" s="780">
        <f t="shared" si="6"/>
        <v>160.33000000000001</v>
      </c>
      <c r="AK87" s="780"/>
      <c r="AL87" s="780">
        <f t="shared" si="7"/>
        <v>160.33000000000001</v>
      </c>
      <c r="AM87" s="866">
        <f t="shared" si="8"/>
        <v>0</v>
      </c>
      <c r="AN87" s="866">
        <f>IF(AM87="","",AM87+'Marts 2024'!AN88)</f>
        <v>0</v>
      </c>
    </row>
    <row r="88" spans="1:40" ht="22.35" customHeight="1" x14ac:dyDescent="0.2">
      <c r="A88" s="944"/>
      <c r="B88" s="939"/>
      <c r="C88" s="781"/>
      <c r="D88" s="792"/>
      <c r="E88" s="781"/>
      <c r="F88" s="789"/>
      <c r="G88" s="789"/>
      <c r="H88" s="789"/>
      <c r="I88" s="789"/>
      <c r="J88" s="789"/>
      <c r="K88" s="789"/>
      <c r="L88" s="789"/>
      <c r="M88" s="789"/>
      <c r="N88" s="789"/>
      <c r="O88" s="789"/>
      <c r="P88" s="789"/>
      <c r="Q88" s="789"/>
      <c r="R88" s="789"/>
      <c r="S88" s="789"/>
      <c r="T88" s="781"/>
      <c r="U88" s="781"/>
      <c r="V88" s="1325"/>
      <c r="W88" s="781"/>
      <c r="X88" s="781"/>
      <c r="Y88" s="789"/>
      <c r="Z88" s="781"/>
      <c r="AA88" s="781"/>
      <c r="AB88" s="781"/>
      <c r="AC88" s="781"/>
      <c r="AD88" s="781"/>
      <c r="AE88" s="792"/>
      <c r="AF88" s="781"/>
      <c r="AG88" s="923"/>
      <c r="AH88" s="1"/>
      <c r="AJ88" s="780">
        <f t="shared" si="6"/>
        <v>160.33000000000001</v>
      </c>
      <c r="AK88" s="780"/>
      <c r="AL88" s="780">
        <f t="shared" si="7"/>
        <v>160.33000000000001</v>
      </c>
      <c r="AM88" s="866">
        <f t="shared" si="8"/>
        <v>0</v>
      </c>
      <c r="AN88" s="866">
        <f>IF(AM88="","",AM88+'Marts 2024'!AN89)</f>
        <v>0</v>
      </c>
    </row>
    <row r="89" spans="1:40" ht="22.35" customHeight="1" x14ac:dyDescent="0.2">
      <c r="A89" s="944"/>
      <c r="B89" s="939"/>
      <c r="C89" s="781"/>
      <c r="D89" s="792"/>
      <c r="E89" s="781"/>
      <c r="F89" s="789"/>
      <c r="G89" s="789"/>
      <c r="H89" s="789"/>
      <c r="I89" s="789"/>
      <c r="J89" s="789"/>
      <c r="K89" s="789"/>
      <c r="L89" s="789"/>
      <c r="M89" s="789"/>
      <c r="N89" s="789"/>
      <c r="O89" s="789"/>
      <c r="P89" s="789"/>
      <c r="Q89" s="789"/>
      <c r="R89" s="789"/>
      <c r="S89" s="789"/>
      <c r="T89" s="781"/>
      <c r="U89" s="781"/>
      <c r="V89" s="1325"/>
      <c r="W89" s="781"/>
      <c r="X89" s="781"/>
      <c r="Y89" s="789"/>
      <c r="Z89" s="781"/>
      <c r="AA89" s="781"/>
      <c r="AB89" s="781"/>
      <c r="AC89" s="781"/>
      <c r="AD89" s="781"/>
      <c r="AE89" s="792"/>
      <c r="AF89" s="781"/>
      <c r="AG89" s="923"/>
      <c r="AH89" s="1"/>
      <c r="AJ89" s="780">
        <f t="shared" si="6"/>
        <v>160.33000000000001</v>
      </c>
      <c r="AK89" s="780"/>
      <c r="AL89" s="780">
        <f t="shared" si="7"/>
        <v>160.33000000000001</v>
      </c>
      <c r="AM89" s="866">
        <f t="shared" si="8"/>
        <v>0</v>
      </c>
      <c r="AN89" s="866">
        <f>IF(AM89="","",AM89+'Marts 2024'!AN90)</f>
        <v>0</v>
      </c>
    </row>
    <row r="90" spans="1:40" ht="22.35" customHeight="1" thickBot="1" x14ac:dyDescent="0.25">
      <c r="A90" s="341"/>
      <c r="B90" s="383"/>
      <c r="C90" s="346"/>
      <c r="D90" s="339"/>
      <c r="E90" s="346"/>
      <c r="F90" s="335"/>
      <c r="G90" s="335"/>
      <c r="H90" s="335"/>
      <c r="I90" s="335"/>
      <c r="J90" s="335"/>
      <c r="K90" s="335"/>
      <c r="L90" s="335"/>
      <c r="M90" s="335"/>
      <c r="N90" s="335"/>
      <c r="O90" s="335"/>
      <c r="P90" s="335"/>
      <c r="Q90" s="335"/>
      <c r="R90" s="335"/>
      <c r="S90" s="335"/>
      <c r="T90" s="346"/>
      <c r="U90" s="346"/>
      <c r="V90" s="343"/>
      <c r="W90" s="346"/>
      <c r="X90" s="346"/>
      <c r="Y90" s="335"/>
      <c r="Z90" s="346"/>
      <c r="AA90" s="346"/>
      <c r="AB90" s="346"/>
      <c r="AC90" s="346"/>
      <c r="AD90" s="346"/>
      <c r="AE90" s="339"/>
      <c r="AF90" s="346"/>
      <c r="AG90" s="330"/>
      <c r="AH90" s="1"/>
      <c r="AJ90" s="780">
        <f t="shared" si="6"/>
        <v>160.33000000000001</v>
      </c>
      <c r="AK90" s="780"/>
      <c r="AL90" s="780">
        <f t="shared" si="7"/>
        <v>160.33000000000001</v>
      </c>
      <c r="AM90" s="866">
        <f t="shared" si="8"/>
        <v>0</v>
      </c>
      <c r="AN90" s="866">
        <f>IF(AM90="","",AM90+'Marts 2024'!AN91)</f>
        <v>0</v>
      </c>
    </row>
    <row r="91" spans="1:40" ht="22.35" customHeight="1" thickBot="1" x14ac:dyDescent="0.25">
      <c r="A91" s="278"/>
      <c r="B91" s="279" t="s">
        <v>177</v>
      </c>
      <c r="C91" s="280">
        <v>1</v>
      </c>
      <c r="D91" s="263">
        <v>2</v>
      </c>
      <c r="E91" s="263">
        <v>3</v>
      </c>
      <c r="F91" s="263">
        <v>4</v>
      </c>
      <c r="G91" s="263">
        <v>5</v>
      </c>
      <c r="H91" s="280">
        <v>6</v>
      </c>
      <c r="I91" s="280">
        <v>7</v>
      </c>
      <c r="J91" s="263">
        <v>8</v>
      </c>
      <c r="K91" s="263">
        <v>9</v>
      </c>
      <c r="L91" s="263">
        <v>10</v>
      </c>
      <c r="M91" s="263">
        <v>11</v>
      </c>
      <c r="N91" s="263">
        <v>12</v>
      </c>
      <c r="O91" s="280">
        <v>13</v>
      </c>
      <c r="P91" s="280">
        <v>14</v>
      </c>
      <c r="Q91" s="263">
        <v>15</v>
      </c>
      <c r="R91" s="263">
        <v>16</v>
      </c>
      <c r="S91" s="263">
        <v>17</v>
      </c>
      <c r="T91" s="263">
        <v>18</v>
      </c>
      <c r="U91" s="263">
        <v>19</v>
      </c>
      <c r="V91" s="280">
        <v>20</v>
      </c>
      <c r="W91" s="280">
        <v>21</v>
      </c>
      <c r="X91" s="263">
        <v>22</v>
      </c>
      <c r="Y91" s="263">
        <v>23</v>
      </c>
      <c r="Z91" s="263">
        <v>24</v>
      </c>
      <c r="AA91" s="263">
        <v>25</v>
      </c>
      <c r="AB91" s="263">
        <v>26</v>
      </c>
      <c r="AC91" s="280">
        <v>27</v>
      </c>
      <c r="AD91" s="280">
        <v>28</v>
      </c>
      <c r="AE91" s="263">
        <v>29</v>
      </c>
      <c r="AF91" s="263">
        <v>30</v>
      </c>
      <c r="AG91" s="266"/>
      <c r="AH91" s="1"/>
      <c r="AJ91" s="780">
        <f t="shared" si="6"/>
        <v>160.33000000000001</v>
      </c>
      <c r="AK91" s="780"/>
      <c r="AL91" s="780">
        <f t="shared" si="7"/>
        <v>160.33000000000001</v>
      </c>
      <c r="AM91" s="866">
        <f t="shared" si="8"/>
        <v>0</v>
      </c>
      <c r="AN91" s="866">
        <f>IF(AM91="","",AM91+'Marts 2024'!AN92)</f>
        <v>0</v>
      </c>
    </row>
    <row r="92" spans="1:40" ht="22.35" customHeight="1" thickBot="1" x14ac:dyDescent="0.25">
      <c r="A92" s="3251"/>
      <c r="B92" s="3579" t="s">
        <v>575</v>
      </c>
      <c r="C92" s="795" t="s">
        <v>487</v>
      </c>
      <c r="D92" s="951" t="s">
        <v>482</v>
      </c>
      <c r="E92" s="951" t="s">
        <v>140</v>
      </c>
      <c r="F92" s="951" t="s">
        <v>175</v>
      </c>
      <c r="G92" s="951" t="s">
        <v>175</v>
      </c>
      <c r="H92" s="3256"/>
      <c r="I92" s="3243"/>
      <c r="J92" s="789" t="s">
        <v>166</v>
      </c>
      <c r="K92" s="789" t="s">
        <v>166</v>
      </c>
      <c r="L92" s="789" t="s">
        <v>166</v>
      </c>
      <c r="M92" s="789" t="s">
        <v>166</v>
      </c>
      <c r="N92" s="789" t="s">
        <v>166</v>
      </c>
      <c r="O92" s="3256"/>
      <c r="P92" s="3243"/>
      <c r="Q92" s="789" t="s">
        <v>118</v>
      </c>
      <c r="R92" s="789" t="s">
        <v>118</v>
      </c>
      <c r="S92" s="789" t="s">
        <v>118</v>
      </c>
      <c r="T92" s="789" t="s">
        <v>118</v>
      </c>
      <c r="U92" s="789" t="s">
        <v>118</v>
      </c>
      <c r="V92" s="950" t="s">
        <v>117</v>
      </c>
      <c r="W92" s="950" t="s">
        <v>117</v>
      </c>
      <c r="X92" s="791" t="s">
        <v>36</v>
      </c>
      <c r="Y92" s="791" t="s">
        <v>36</v>
      </c>
      <c r="Z92" s="791" t="s">
        <v>36</v>
      </c>
      <c r="AA92" s="791" t="s">
        <v>36</v>
      </c>
      <c r="AB92" s="791" t="s">
        <v>36</v>
      </c>
      <c r="AC92" s="3256"/>
      <c r="AD92" s="3243"/>
      <c r="AE92" s="3243" t="s">
        <v>36</v>
      </c>
      <c r="AF92" s="3256">
        <v>89</v>
      </c>
      <c r="AG92" s="3448"/>
      <c r="AH92" s="1"/>
      <c r="AJ92" s="780">
        <v>170.25</v>
      </c>
      <c r="AK92" s="780">
        <v>9</v>
      </c>
      <c r="AL92" s="780">
        <f t="shared" si="3"/>
        <v>179.25</v>
      </c>
      <c r="AM92" s="866">
        <f>IF(AJ92="","",AL92-NormTid)</f>
        <v>18.919999999999987</v>
      </c>
      <c r="AN92" s="866">
        <f>IF(AM92="","",AM92+'Marts 2024'!AN94)</f>
        <v>32.089999999999975</v>
      </c>
    </row>
    <row r="93" spans="1:40" ht="22.35" customHeight="1" x14ac:dyDescent="0.2">
      <c r="A93" s="944"/>
      <c r="B93" s="939" t="s">
        <v>576</v>
      </c>
      <c r="C93" s="789"/>
      <c r="D93" s="779" t="s">
        <v>36</v>
      </c>
      <c r="E93" s="779" t="s">
        <v>36</v>
      </c>
      <c r="F93" s="920" t="s">
        <v>36</v>
      </c>
      <c r="G93" s="920" t="s">
        <v>36</v>
      </c>
      <c r="H93" s="779"/>
      <c r="I93" s="789"/>
      <c r="J93" s="3458">
        <v>22</v>
      </c>
      <c r="K93" s="3460">
        <v>22</v>
      </c>
      <c r="L93" s="3459">
        <v>22</v>
      </c>
      <c r="M93" s="3458">
        <v>22</v>
      </c>
      <c r="N93" s="4167" t="s">
        <v>485</v>
      </c>
      <c r="O93" s="4167" t="s">
        <v>486</v>
      </c>
      <c r="P93" s="4167" t="s">
        <v>487</v>
      </c>
      <c r="Q93" s="791" t="s">
        <v>36</v>
      </c>
      <c r="R93" s="791" t="s">
        <v>36</v>
      </c>
      <c r="S93" s="791" t="s">
        <v>36</v>
      </c>
      <c r="T93" s="779" t="s">
        <v>32</v>
      </c>
      <c r="U93" s="791" t="s">
        <v>36</v>
      </c>
      <c r="V93" s="3243" t="s">
        <v>0</v>
      </c>
      <c r="W93" s="3243" t="s">
        <v>0</v>
      </c>
      <c r="X93" s="3460" t="s">
        <v>36</v>
      </c>
      <c r="Y93" s="3460">
        <v>23</v>
      </c>
      <c r="Z93" s="3459">
        <v>23</v>
      </c>
      <c r="AA93" s="3460">
        <v>23</v>
      </c>
      <c r="AB93" s="3460">
        <v>23</v>
      </c>
      <c r="AC93" s="3460">
        <v>23</v>
      </c>
      <c r="AD93" s="3460">
        <v>23</v>
      </c>
      <c r="AE93" s="789" t="s">
        <v>36</v>
      </c>
      <c r="AF93" s="779" t="s">
        <v>36</v>
      </c>
      <c r="AG93" s="975"/>
      <c r="AH93" s="1"/>
      <c r="AJ93" s="780">
        <v>137</v>
      </c>
      <c r="AK93" s="780">
        <v>10</v>
      </c>
      <c r="AL93" s="780">
        <f t="shared" si="3"/>
        <v>147</v>
      </c>
      <c r="AM93" s="866">
        <f>IF(AJ93="","",AL93-NormTid)</f>
        <v>-13.330000000000013</v>
      </c>
      <c r="AN93" s="866">
        <f>IF(AM93="","",AM93+'Marts 2024'!AN95)</f>
        <v>-5.0800000000000125</v>
      </c>
    </row>
    <row r="94" spans="1:40" ht="22.35" customHeight="1" x14ac:dyDescent="0.2">
      <c r="A94" s="944"/>
      <c r="B94" s="939" t="s">
        <v>1184</v>
      </c>
      <c r="C94" s="789"/>
      <c r="D94" s="779" t="s">
        <v>32</v>
      </c>
      <c r="E94" s="791">
        <v>79</v>
      </c>
      <c r="F94" s="930">
        <v>79</v>
      </c>
      <c r="G94" s="930">
        <v>79</v>
      </c>
      <c r="H94" s="930"/>
      <c r="I94" s="930"/>
      <c r="J94" s="801" t="s">
        <v>393</v>
      </c>
      <c r="K94" s="796">
        <v>25</v>
      </c>
      <c r="L94" s="952">
        <v>25</v>
      </c>
      <c r="M94" s="796">
        <v>25</v>
      </c>
      <c r="N94" s="940">
        <v>25</v>
      </c>
      <c r="O94" s="779"/>
      <c r="P94" s="789"/>
      <c r="Q94" s="4171">
        <v>5</v>
      </c>
      <c r="R94" s="4171">
        <v>5</v>
      </c>
      <c r="S94" s="4172" t="s">
        <v>36</v>
      </c>
      <c r="T94" s="779" t="s">
        <v>32</v>
      </c>
      <c r="U94" s="779" t="s">
        <v>36</v>
      </c>
      <c r="V94" s="779"/>
      <c r="W94" s="930">
        <v>26</v>
      </c>
      <c r="X94" s="930" t="s">
        <v>394</v>
      </c>
      <c r="Y94" s="950">
        <v>26</v>
      </c>
      <c r="Z94" s="795">
        <v>26</v>
      </c>
      <c r="AA94" s="795">
        <v>26</v>
      </c>
      <c r="AB94" s="795">
        <v>26</v>
      </c>
      <c r="AC94" s="779"/>
      <c r="AD94" s="942" t="s">
        <v>394</v>
      </c>
      <c r="AE94" s="789">
        <v>26</v>
      </c>
      <c r="AF94" s="779">
        <v>26</v>
      </c>
      <c r="AG94" s="975"/>
      <c r="AH94" s="1"/>
      <c r="AJ94" s="780">
        <v>172</v>
      </c>
      <c r="AK94" s="780">
        <v>9.25</v>
      </c>
      <c r="AL94" s="780">
        <f t="shared" si="3"/>
        <v>181.25</v>
      </c>
      <c r="AM94" s="866">
        <f>IF(AJ94="","",AL94-NormTid)</f>
        <v>20.919999999999987</v>
      </c>
      <c r="AN94" s="866">
        <f>IF(AM94="","",AM94)</f>
        <v>20.919999999999987</v>
      </c>
    </row>
    <row r="95" spans="1:40" ht="22.35" customHeight="1" x14ac:dyDescent="0.2">
      <c r="A95" s="944"/>
      <c r="B95" s="939" t="s">
        <v>600</v>
      </c>
      <c r="C95" s="789"/>
      <c r="D95" s="3231" t="s">
        <v>32</v>
      </c>
      <c r="E95" s="791">
        <v>99</v>
      </c>
      <c r="F95" s="3231">
        <v>99</v>
      </c>
      <c r="G95" s="3231">
        <v>69</v>
      </c>
      <c r="H95" s="3231"/>
      <c r="I95" s="789"/>
      <c r="J95" s="795">
        <v>21</v>
      </c>
      <c r="K95" s="4168">
        <v>21</v>
      </c>
      <c r="L95" s="4168">
        <v>21</v>
      </c>
      <c r="M95" s="4174">
        <v>22</v>
      </c>
      <c r="N95" s="4168">
        <v>21</v>
      </c>
      <c r="O95" s="4168">
        <v>21</v>
      </c>
      <c r="P95" s="795">
        <v>21</v>
      </c>
      <c r="Q95" s="4169" t="s">
        <v>36</v>
      </c>
      <c r="R95" s="4169" t="s">
        <v>36</v>
      </c>
      <c r="S95" s="791" t="s">
        <v>36</v>
      </c>
      <c r="T95" s="779" t="s">
        <v>32</v>
      </c>
      <c r="U95" s="4169" t="s">
        <v>36</v>
      </c>
      <c r="V95" s="3231"/>
      <c r="W95" s="789"/>
      <c r="X95" s="984">
        <v>5</v>
      </c>
      <c r="Y95" s="4170">
        <v>5</v>
      </c>
      <c r="Z95" s="952">
        <v>5</v>
      </c>
      <c r="AA95" s="4170">
        <v>5</v>
      </c>
      <c r="AB95" s="3229">
        <v>21</v>
      </c>
      <c r="AC95" s="3231"/>
      <c r="AD95" s="789"/>
      <c r="AE95" s="950">
        <v>5</v>
      </c>
      <c r="AF95" s="4245">
        <v>5</v>
      </c>
      <c r="AG95" s="2947"/>
      <c r="AH95" s="1"/>
      <c r="AJ95" s="780">
        <v>166.75</v>
      </c>
      <c r="AK95" s="780">
        <v>10.25</v>
      </c>
      <c r="AL95" s="780">
        <f t="shared" si="3"/>
        <v>177</v>
      </c>
      <c r="AM95" s="866">
        <f>IF(AJ95="","",AL95-NormTid)</f>
        <v>16.669999999999987</v>
      </c>
      <c r="AN95" s="866">
        <f>IF(AM95="","",AM95+'Marts 2024'!AN96)</f>
        <v>16.669999999999987</v>
      </c>
    </row>
    <row r="96" spans="1:40" ht="22.35" customHeight="1" x14ac:dyDescent="0.2">
      <c r="A96" s="944"/>
      <c r="B96" s="4220" t="s">
        <v>1195</v>
      </c>
      <c r="C96" s="780"/>
      <c r="D96" s="780"/>
      <c r="E96" s="780"/>
      <c r="F96" s="780"/>
      <c r="G96" s="780"/>
      <c r="H96" s="780"/>
      <c r="I96" s="780"/>
      <c r="J96" s="780"/>
      <c r="K96" s="780"/>
      <c r="L96" s="780"/>
      <c r="M96" s="780"/>
      <c r="N96" s="780"/>
      <c r="O96" s="780"/>
      <c r="P96" s="780"/>
      <c r="Q96" s="795" t="s">
        <v>32</v>
      </c>
      <c r="R96" s="795">
        <v>99</v>
      </c>
      <c r="S96" s="795">
        <v>69</v>
      </c>
      <c r="T96" s="795">
        <v>69</v>
      </c>
      <c r="U96" s="795">
        <v>69</v>
      </c>
      <c r="V96" s="780"/>
      <c r="W96" s="780"/>
      <c r="X96" s="3439">
        <v>10</v>
      </c>
      <c r="Y96" s="2944">
        <v>10</v>
      </c>
      <c r="Z96" s="2944">
        <v>10</v>
      </c>
      <c r="AA96" s="2944">
        <v>10</v>
      </c>
      <c r="AB96" s="2944">
        <v>10</v>
      </c>
      <c r="AC96" s="2944" t="s">
        <v>76</v>
      </c>
      <c r="AD96" s="4224" t="s">
        <v>76</v>
      </c>
      <c r="AE96" s="780" t="s">
        <v>36</v>
      </c>
      <c r="AF96" s="780" t="s">
        <v>36</v>
      </c>
      <c r="AG96" s="1324"/>
      <c r="AH96" s="1"/>
      <c r="AJ96" s="780">
        <v>98</v>
      </c>
      <c r="AK96" s="780">
        <v>5.25</v>
      </c>
      <c r="AL96" s="780">
        <f t="shared" si="3"/>
        <v>103.25</v>
      </c>
      <c r="AM96" s="866">
        <f>IF(AJ96="","",AL96-80.165)</f>
        <v>23.084999999999994</v>
      </c>
      <c r="AN96" s="866">
        <f>IF(AM96="","",AM96+'Marts 2024'!AN97)</f>
        <v>23.084999999999994</v>
      </c>
    </row>
    <row r="97" spans="1:40" ht="22.35" customHeight="1" x14ac:dyDescent="0.2">
      <c r="A97" s="944"/>
      <c r="B97" s="870" t="s">
        <v>0</v>
      </c>
      <c r="C97" s="3243"/>
      <c r="D97" s="3243"/>
      <c r="E97" s="3243"/>
      <c r="F97" s="3255"/>
      <c r="G97" s="3255"/>
      <c r="H97" s="3256"/>
      <c r="I97" s="3256"/>
      <c r="J97" s="3256"/>
      <c r="K97" s="3256"/>
      <c r="L97" s="3256"/>
      <c r="M97" s="3256"/>
      <c r="N97" s="3256"/>
      <c r="O97" s="3256"/>
      <c r="P97" s="3256"/>
      <c r="Q97" s="3256"/>
      <c r="R97" s="3256"/>
      <c r="S97" s="3256"/>
      <c r="T97" s="3256"/>
      <c r="U97" s="3256"/>
      <c r="V97" s="3256"/>
      <c r="W97" s="3256"/>
      <c r="X97" s="3256"/>
      <c r="Y97" s="3256"/>
      <c r="Z97" s="3256"/>
      <c r="AA97" s="3256"/>
      <c r="AB97" s="3256"/>
      <c r="AC97" s="3256"/>
      <c r="AD97" s="3256"/>
      <c r="AE97" s="3256"/>
      <c r="AF97" s="3256"/>
      <c r="AG97" s="3448"/>
      <c r="AH97" s="1"/>
      <c r="AJ97" s="780">
        <f t="shared" si="6"/>
        <v>160.33000000000001</v>
      </c>
      <c r="AK97" s="780"/>
      <c r="AL97" s="780">
        <f t="shared" si="3"/>
        <v>160.33000000000001</v>
      </c>
      <c r="AM97" s="866">
        <f t="shared" ref="AM97:AM99" si="9">IF(AJ97="","",AL97-AJ97)</f>
        <v>0</v>
      </c>
      <c r="AN97" s="866">
        <f>IF(AM97="","",AM97+'Marts 2024'!AN98)</f>
        <v>0</v>
      </c>
    </row>
    <row r="98" spans="1:40" ht="22.35" customHeight="1" x14ac:dyDescent="0.2">
      <c r="A98" s="944"/>
      <c r="B98" s="870" t="s">
        <v>0</v>
      </c>
      <c r="C98" s="789"/>
      <c r="D98" s="789"/>
      <c r="E98" s="789"/>
      <c r="F98" s="1325"/>
      <c r="G98" s="1325"/>
      <c r="H98" s="779"/>
      <c r="I98" s="779"/>
      <c r="J98" s="779"/>
      <c r="K98" s="779"/>
      <c r="L98" s="779"/>
      <c r="M98" s="779"/>
      <c r="N98" s="779"/>
      <c r="O98" s="779"/>
      <c r="P98" s="779"/>
      <c r="Q98" s="779"/>
      <c r="R98" s="779"/>
      <c r="S98" s="779"/>
      <c r="T98" s="779"/>
      <c r="U98" s="779"/>
      <c r="V98" s="779"/>
      <c r="W98" s="779"/>
      <c r="X98" s="779"/>
      <c r="Y98" s="779"/>
      <c r="Z98" s="779"/>
      <c r="AA98" s="779"/>
      <c r="AB98" s="779"/>
      <c r="AC98" s="779"/>
      <c r="AD98" s="779"/>
      <c r="AE98" s="779"/>
      <c r="AF98" s="779"/>
      <c r="AG98" s="975"/>
      <c r="AH98" s="1"/>
      <c r="AJ98" s="780">
        <f t="shared" si="6"/>
        <v>160.33000000000001</v>
      </c>
      <c r="AK98" s="780"/>
      <c r="AL98" s="780">
        <f t="shared" si="3"/>
        <v>160.33000000000001</v>
      </c>
      <c r="AM98" s="866">
        <f t="shared" si="9"/>
        <v>0</v>
      </c>
      <c r="AN98" s="866">
        <f>IF(AM98="","",AM98+'Marts 2024'!AN100)</f>
        <v>0</v>
      </c>
    </row>
    <row r="99" spans="1:40" ht="22.35" customHeight="1" thickBot="1" x14ac:dyDescent="0.25">
      <c r="A99" s="341"/>
      <c r="B99" s="342" t="s">
        <v>0</v>
      </c>
      <c r="C99" s="335"/>
      <c r="D99" s="335"/>
      <c r="E99" s="335"/>
      <c r="F99" s="343"/>
      <c r="G99" s="343"/>
      <c r="H99" s="334"/>
      <c r="I99" s="334"/>
      <c r="J99" s="334"/>
      <c r="K99" s="334"/>
      <c r="L99" s="334"/>
      <c r="M99" s="334"/>
      <c r="N99" s="334"/>
      <c r="O99" s="334"/>
      <c r="P99" s="334"/>
      <c r="Q99" s="334"/>
      <c r="R99" s="334"/>
      <c r="S99" s="334"/>
      <c r="T99" s="334"/>
      <c r="U99" s="334"/>
      <c r="V99" s="334"/>
      <c r="W99" s="334"/>
      <c r="X99" s="334"/>
      <c r="Y99" s="334"/>
      <c r="Z99" s="334"/>
      <c r="AA99" s="334"/>
      <c r="AB99" s="334"/>
      <c r="AC99" s="334"/>
      <c r="AD99" s="334"/>
      <c r="AE99" s="334"/>
      <c r="AF99" s="334"/>
      <c r="AG99" s="340"/>
      <c r="AH99" s="1"/>
      <c r="AJ99" s="780">
        <f t="shared" si="6"/>
        <v>160.33000000000001</v>
      </c>
      <c r="AK99" s="780"/>
      <c r="AL99" s="780">
        <f t="shared" si="3"/>
        <v>160.33000000000001</v>
      </c>
      <c r="AM99" s="866">
        <f t="shared" si="9"/>
        <v>0</v>
      </c>
      <c r="AN99" s="866">
        <f>IF(AM99="","",AM99+'Marts 2024'!AN101)</f>
        <v>0</v>
      </c>
    </row>
    <row r="100" spans="1:40" ht="22.35" customHeight="1" thickBot="1" x14ac:dyDescent="0.25">
      <c r="A100" s="42"/>
      <c r="B100" s="3581" t="s">
        <v>178</v>
      </c>
      <c r="C100" s="3582">
        <v>1</v>
      </c>
      <c r="D100" s="3583">
        <v>2</v>
      </c>
      <c r="E100" s="3583">
        <v>3</v>
      </c>
      <c r="F100" s="3583">
        <v>4</v>
      </c>
      <c r="G100" s="3583">
        <v>5</v>
      </c>
      <c r="H100" s="3582">
        <v>6</v>
      </c>
      <c r="I100" s="3582">
        <v>7</v>
      </c>
      <c r="J100" s="3583">
        <v>8</v>
      </c>
      <c r="K100" s="3583">
        <v>9</v>
      </c>
      <c r="L100" s="3583">
        <v>10</v>
      </c>
      <c r="M100" s="3583">
        <v>11</v>
      </c>
      <c r="N100" s="3583">
        <v>12</v>
      </c>
      <c r="O100" s="3582">
        <v>13</v>
      </c>
      <c r="P100" s="3582">
        <v>14</v>
      </c>
      <c r="Q100" s="3583">
        <v>15</v>
      </c>
      <c r="R100" s="3583">
        <v>16</v>
      </c>
      <c r="S100" s="3583">
        <v>17</v>
      </c>
      <c r="T100" s="3583">
        <v>18</v>
      </c>
      <c r="U100" s="3583">
        <v>19</v>
      </c>
      <c r="V100" s="3582">
        <v>20</v>
      </c>
      <c r="W100" s="3582">
        <v>21</v>
      </c>
      <c r="X100" s="3583">
        <v>22</v>
      </c>
      <c r="Y100" s="3583">
        <v>23</v>
      </c>
      <c r="Z100" s="3583">
        <v>24</v>
      </c>
      <c r="AA100" s="3583">
        <v>25</v>
      </c>
      <c r="AB100" s="3583">
        <v>26</v>
      </c>
      <c r="AC100" s="3582">
        <v>27</v>
      </c>
      <c r="AD100" s="3582">
        <v>28</v>
      </c>
      <c r="AE100" s="3583">
        <v>29</v>
      </c>
      <c r="AF100" s="3583">
        <v>30</v>
      </c>
      <c r="AG100" s="3584"/>
      <c r="AH100" s="1"/>
      <c r="AJ100" s="344"/>
      <c r="AK100" s="344"/>
      <c r="AL100" s="344"/>
      <c r="AM100" s="345"/>
      <c r="AN100" s="345"/>
    </row>
    <row r="101" spans="1:40" ht="22.35" customHeight="1" thickBot="1" x14ac:dyDescent="0.25">
      <c r="A101" s="3530"/>
      <c r="B101" s="3536" t="s">
        <v>179</v>
      </c>
      <c r="C101" s="3460">
        <v>4</v>
      </c>
      <c r="D101" s="3585">
        <v>4</v>
      </c>
      <c r="E101" s="3586">
        <v>4</v>
      </c>
      <c r="F101" s="3585">
        <v>4</v>
      </c>
      <c r="G101" s="3585">
        <v>4</v>
      </c>
      <c r="H101" s="3585"/>
      <c r="I101" s="3460"/>
      <c r="J101" s="3462" t="s">
        <v>32</v>
      </c>
      <c r="K101" s="4181" t="s">
        <v>352</v>
      </c>
      <c r="L101" s="4217">
        <v>89</v>
      </c>
      <c r="M101" s="3585" t="s">
        <v>32</v>
      </c>
      <c r="N101" s="3585" t="s">
        <v>36</v>
      </c>
      <c r="O101" s="3544" t="s">
        <v>80</v>
      </c>
      <c r="P101" s="3555" t="s">
        <v>80</v>
      </c>
      <c r="Q101" s="3460">
        <v>4</v>
      </c>
      <c r="R101" s="3585" t="s">
        <v>36</v>
      </c>
      <c r="S101" s="3586" t="s">
        <v>36</v>
      </c>
      <c r="T101" s="4172" t="s">
        <v>32</v>
      </c>
      <c r="U101" s="3585">
        <v>5</v>
      </c>
      <c r="V101" s="3585"/>
      <c r="W101" s="3460"/>
      <c r="X101" s="3460">
        <v>8</v>
      </c>
      <c r="Y101" s="3585">
        <v>8</v>
      </c>
      <c r="Z101" s="3586">
        <v>8</v>
      </c>
      <c r="AA101" s="4172" t="s">
        <v>32</v>
      </c>
      <c r="AB101" s="3585">
        <v>8</v>
      </c>
      <c r="AC101" s="3585"/>
      <c r="AD101" s="3460"/>
      <c r="AE101" s="3460">
        <v>69</v>
      </c>
      <c r="AF101" s="3585">
        <v>69</v>
      </c>
      <c r="AG101" s="3516"/>
      <c r="AH101" s="1"/>
      <c r="AJ101" s="124"/>
      <c r="AK101" s="124"/>
      <c r="AL101" s="124"/>
      <c r="AM101" s="217"/>
      <c r="AN101" s="217"/>
    </row>
    <row r="102" spans="1:40" ht="22.35" customHeight="1" x14ac:dyDescent="0.2">
      <c r="A102" s="1440"/>
      <c r="B102" s="870" t="s">
        <v>180</v>
      </c>
      <c r="C102" s="789"/>
      <c r="D102" s="2813">
        <v>3</v>
      </c>
      <c r="E102" s="2813">
        <v>3</v>
      </c>
      <c r="F102" s="2813">
        <v>3</v>
      </c>
      <c r="G102" s="2813">
        <v>3</v>
      </c>
      <c r="H102" s="779"/>
      <c r="I102" s="789"/>
      <c r="J102" s="789" t="s">
        <v>32</v>
      </c>
      <c r="K102" s="779" t="s">
        <v>32</v>
      </c>
      <c r="L102" s="791" t="s">
        <v>32</v>
      </c>
      <c r="M102" s="779" t="s">
        <v>32</v>
      </c>
      <c r="N102" s="779" t="s">
        <v>32</v>
      </c>
      <c r="O102" t="s">
        <v>0</v>
      </c>
      <c r="P102" s="789"/>
      <c r="Q102" s="789">
        <v>1</v>
      </c>
      <c r="R102" s="779">
        <v>1</v>
      </c>
      <c r="S102" s="791">
        <v>1</v>
      </c>
      <c r="T102" s="779" t="s">
        <v>32</v>
      </c>
      <c r="U102" s="779">
        <v>1</v>
      </c>
      <c r="V102" s="779"/>
      <c r="W102" s="789"/>
      <c r="X102" s="789">
        <v>3</v>
      </c>
      <c r="Y102" s="779">
        <v>69</v>
      </c>
      <c r="Z102" s="791">
        <v>4</v>
      </c>
      <c r="AA102" s="3555" t="s">
        <v>32</v>
      </c>
      <c r="AB102" s="779">
        <v>4</v>
      </c>
      <c r="AC102" s="779"/>
      <c r="AD102" s="789"/>
      <c r="AE102" s="789">
        <v>89</v>
      </c>
      <c r="AF102" s="779" t="s">
        <v>32</v>
      </c>
      <c r="AG102" s="975"/>
      <c r="AH102" s="1"/>
      <c r="AJ102" s="124"/>
      <c r="AK102" s="124"/>
      <c r="AL102" s="124"/>
      <c r="AM102" s="217"/>
      <c r="AN102" s="217"/>
    </row>
    <row r="103" spans="1:40" ht="22.35" customHeight="1" x14ac:dyDescent="0.2">
      <c r="A103" s="1440"/>
      <c r="B103" s="870" t="s">
        <v>0</v>
      </c>
      <c r="C103" s="789"/>
      <c r="D103" s="779" t="s">
        <v>32</v>
      </c>
      <c r="E103" s="791" t="s">
        <v>32</v>
      </c>
      <c r="F103" s="779" t="s">
        <v>32</v>
      </c>
      <c r="G103" s="779" t="s">
        <v>32</v>
      </c>
      <c r="H103" s="779"/>
      <c r="I103" s="789"/>
      <c r="J103" s="789" t="s">
        <v>32</v>
      </c>
      <c r="K103" s="779" t="s">
        <v>32</v>
      </c>
      <c r="L103" s="791" t="s">
        <v>32</v>
      </c>
      <c r="M103" s="779" t="s">
        <v>32</v>
      </c>
      <c r="N103" s="779" t="s">
        <v>32</v>
      </c>
      <c r="O103" s="779"/>
      <c r="P103" s="789"/>
      <c r="Q103" s="789" t="s">
        <v>32</v>
      </c>
      <c r="R103" s="779" t="s">
        <v>32</v>
      </c>
      <c r="S103" s="791" t="s">
        <v>32</v>
      </c>
      <c r="T103" s="779" t="s">
        <v>32</v>
      </c>
      <c r="U103" s="779" t="s">
        <v>32</v>
      </c>
      <c r="V103" s="779"/>
      <c r="W103" s="789"/>
      <c r="X103" s="789" t="s">
        <v>32</v>
      </c>
      <c r="Y103" s="779" t="s">
        <v>32</v>
      </c>
      <c r="Z103" s="791" t="s">
        <v>32</v>
      </c>
      <c r="AA103" s="779" t="s">
        <v>32</v>
      </c>
      <c r="AB103" s="779" t="s">
        <v>32</v>
      </c>
      <c r="AC103" s="779"/>
      <c r="AD103" s="789"/>
      <c r="AE103" s="789" t="s">
        <v>32</v>
      </c>
      <c r="AF103" s="779" t="s">
        <v>32</v>
      </c>
      <c r="AG103" s="975"/>
      <c r="AH103" s="1"/>
      <c r="AJ103" s="124"/>
      <c r="AK103" s="124"/>
      <c r="AL103" s="124"/>
      <c r="AM103" s="217"/>
      <c r="AN103" s="217"/>
    </row>
    <row r="104" spans="1:40" ht="22.35" customHeight="1" thickBot="1" x14ac:dyDescent="0.25">
      <c r="A104" s="363"/>
      <c r="B104" s="342" t="s">
        <v>429</v>
      </c>
      <c r="C104" s="335"/>
      <c r="D104" s="4164" t="s">
        <v>32</v>
      </c>
      <c r="E104" s="4164" t="s">
        <v>407</v>
      </c>
      <c r="F104" s="4174">
        <v>4</v>
      </c>
      <c r="G104" s="4174">
        <v>89</v>
      </c>
      <c r="H104" s="4174">
        <v>89</v>
      </c>
      <c r="I104" s="335"/>
      <c r="J104" s="795" t="s">
        <v>118</v>
      </c>
      <c r="K104" s="795" t="s">
        <v>118</v>
      </c>
      <c r="L104" s="795" t="s">
        <v>118</v>
      </c>
      <c r="M104" s="795" t="s">
        <v>118</v>
      </c>
      <c r="N104" s="795" t="s">
        <v>118</v>
      </c>
      <c r="O104" s="3580" t="s">
        <v>117</v>
      </c>
      <c r="P104" s="795" t="s">
        <v>117</v>
      </c>
      <c r="Q104" s="789" t="s">
        <v>36</v>
      </c>
      <c r="R104" s="789" t="s">
        <v>36</v>
      </c>
      <c r="S104" s="789" t="s">
        <v>36</v>
      </c>
      <c r="T104" s="789">
        <v>8</v>
      </c>
      <c r="U104" s="789" t="s">
        <v>36</v>
      </c>
      <c r="V104" s="334"/>
      <c r="W104" s="335"/>
      <c r="X104" s="364" t="s">
        <v>140</v>
      </c>
      <c r="Y104" s="4153" t="s">
        <v>175</v>
      </c>
      <c r="Z104" s="4154" t="s">
        <v>482</v>
      </c>
      <c r="AA104" s="334" t="s">
        <v>36</v>
      </c>
      <c r="AB104" s="334" t="s">
        <v>36</v>
      </c>
      <c r="AC104" s="334"/>
      <c r="AD104" s="335"/>
      <c r="AE104" s="362" t="s">
        <v>32</v>
      </c>
      <c r="AF104" s="362" t="s">
        <v>352</v>
      </c>
      <c r="AG104" s="340"/>
      <c r="AH104" s="1"/>
      <c r="AJ104" s="124"/>
      <c r="AK104" s="124"/>
      <c r="AL104" s="124"/>
      <c r="AM104" s="217"/>
      <c r="AN104" s="217"/>
    </row>
    <row r="105" spans="1:40" ht="22.35" customHeight="1" x14ac:dyDescent="0.2">
      <c r="A105" s="2953"/>
      <c r="C105" s="3587">
        <v>1</v>
      </c>
      <c r="D105" s="3243">
        <v>2</v>
      </c>
      <c r="E105" s="3243">
        <v>3</v>
      </c>
      <c r="F105" s="3243">
        <v>4</v>
      </c>
      <c r="G105" s="3243">
        <v>5</v>
      </c>
      <c r="H105" s="3587">
        <v>6</v>
      </c>
      <c r="I105" s="3587">
        <v>7</v>
      </c>
      <c r="J105" s="3243">
        <v>8</v>
      </c>
      <c r="K105" s="3243">
        <v>9</v>
      </c>
      <c r="L105" s="3243">
        <v>10</v>
      </c>
      <c r="M105" s="3243">
        <v>11</v>
      </c>
      <c r="N105" s="3243">
        <v>12</v>
      </c>
      <c r="O105" s="3587">
        <v>13</v>
      </c>
      <c r="P105" s="3587">
        <v>14</v>
      </c>
      <c r="Q105" s="3243">
        <v>15</v>
      </c>
      <c r="R105" s="3243">
        <v>16</v>
      </c>
      <c r="S105" s="3243">
        <v>17</v>
      </c>
      <c r="T105" s="3243">
        <v>18</v>
      </c>
      <c r="U105" s="3243">
        <v>19</v>
      </c>
      <c r="V105" s="3587">
        <v>20</v>
      </c>
      <c r="W105" s="3587">
        <v>21</v>
      </c>
      <c r="X105" s="3243">
        <v>22</v>
      </c>
      <c r="Y105" s="3243">
        <v>23</v>
      </c>
      <c r="Z105" s="3243">
        <v>24</v>
      </c>
      <c r="AA105" s="3243">
        <v>25</v>
      </c>
      <c r="AB105" s="3243">
        <v>26</v>
      </c>
      <c r="AC105" s="3587">
        <v>27</v>
      </c>
      <c r="AD105" s="3587">
        <v>28</v>
      </c>
      <c r="AE105" s="3243">
        <v>29</v>
      </c>
      <c r="AF105" s="3243">
        <v>30</v>
      </c>
      <c r="AG105" s="3243"/>
      <c r="AH105" s="1"/>
    </row>
    <row r="106" spans="1:40" ht="22.35" customHeight="1" x14ac:dyDescent="0.2">
      <c r="A106" s="2958"/>
      <c r="B106" s="2979" t="s">
        <v>181</v>
      </c>
      <c r="C106" s="3122"/>
      <c r="D106" s="3588"/>
      <c r="E106" s="3122"/>
      <c r="F106" s="3122"/>
      <c r="G106" s="3122"/>
      <c r="H106" s="3122"/>
      <c r="I106" s="3122"/>
      <c r="J106" s="3122"/>
      <c r="K106" s="3122"/>
      <c r="L106" s="3122"/>
      <c r="M106" s="3122"/>
      <c r="N106" s="3122"/>
      <c r="O106" s="3122"/>
      <c r="P106" s="3122"/>
      <c r="Q106" s="3122"/>
      <c r="R106" s="3122"/>
      <c r="S106" s="3122"/>
      <c r="T106" s="3122"/>
      <c r="U106" s="3122"/>
      <c r="V106" s="3122"/>
      <c r="W106" s="3122"/>
      <c r="X106" s="3122"/>
      <c r="Y106" s="3122"/>
      <c r="Z106" s="3122"/>
      <c r="AA106" s="3122"/>
      <c r="AB106" s="3122"/>
      <c r="AC106" s="3122"/>
      <c r="AD106" s="3122"/>
      <c r="AE106" s="3122"/>
      <c r="AF106" s="3122"/>
      <c r="AG106" s="3169"/>
      <c r="AH106" s="1"/>
    </row>
    <row r="107" spans="1:40" ht="22.35" customHeight="1" x14ac:dyDescent="0.2">
      <c r="A107" s="2958"/>
      <c r="B107" s="2807" t="s">
        <v>1196</v>
      </c>
      <c r="C107" s="2961"/>
      <c r="D107" s="2961"/>
      <c r="E107" s="2961"/>
      <c r="F107" s="2813"/>
      <c r="G107" s="2813"/>
      <c r="H107" s="2961"/>
      <c r="I107" s="2961"/>
      <c r="J107" s="2961"/>
      <c r="K107" s="2961"/>
      <c r="L107" s="2961"/>
      <c r="M107" s="2961"/>
      <c r="N107" s="2961"/>
      <c r="O107" s="2961"/>
      <c r="P107" s="2961"/>
      <c r="Q107" s="4223">
        <v>9</v>
      </c>
      <c r="R107" s="4223">
        <v>9</v>
      </c>
      <c r="S107" s="4223">
        <v>9</v>
      </c>
      <c r="T107" s="3439">
        <v>9</v>
      </c>
      <c r="U107" s="2964">
        <v>9</v>
      </c>
      <c r="V107" s="2961"/>
      <c r="W107" s="2961"/>
      <c r="X107" s="2961"/>
      <c r="Y107" s="2961"/>
      <c r="Z107" s="2961"/>
      <c r="AA107" s="2961"/>
      <c r="AB107" s="2961"/>
      <c r="AC107" s="2961"/>
      <c r="AD107" s="2961"/>
      <c r="AE107" s="2961"/>
      <c r="AF107" s="2961"/>
      <c r="AG107" s="2963"/>
      <c r="AH107" s="1"/>
    </row>
    <row r="108" spans="1:40" ht="22.35" customHeight="1" x14ac:dyDescent="0.2">
      <c r="A108" s="2958"/>
      <c r="B108" s="2807"/>
      <c r="C108" s="2811"/>
      <c r="D108" s="2811"/>
      <c r="E108" s="2811"/>
      <c r="F108" s="2811"/>
      <c r="G108" s="2811"/>
      <c r="H108" s="2811"/>
      <c r="I108" s="2811"/>
      <c r="J108" s="2811"/>
      <c r="K108" s="2811"/>
      <c r="L108" s="2811"/>
      <c r="M108" s="2811"/>
      <c r="N108" s="2811"/>
      <c r="O108" s="2811"/>
      <c r="P108" s="2811"/>
      <c r="Q108" s="2811"/>
      <c r="R108" s="2811"/>
      <c r="S108" s="2811"/>
      <c r="T108" s="2811"/>
      <c r="U108" s="2811"/>
      <c r="V108" s="2811"/>
      <c r="W108" s="2811"/>
      <c r="X108" s="2811"/>
      <c r="Y108" s="2811"/>
      <c r="Z108" s="2811"/>
      <c r="AA108" s="2811"/>
      <c r="AB108" s="2811"/>
      <c r="AC108" s="2811"/>
      <c r="AD108" s="2811"/>
      <c r="AE108" s="2811"/>
      <c r="AF108" s="2811"/>
      <c r="AG108" s="2885"/>
      <c r="AH108" s="1"/>
    </row>
    <row r="109" spans="1:40" ht="22.35" customHeight="1" thickBot="1" x14ac:dyDescent="0.25">
      <c r="A109" s="127"/>
      <c r="B109" s="2904"/>
      <c r="C109" s="2966"/>
      <c r="D109" s="2966"/>
      <c r="E109" s="2966"/>
      <c r="F109" s="2966"/>
      <c r="G109" s="2966"/>
      <c r="H109" s="2966"/>
      <c r="I109" s="2966"/>
      <c r="J109" s="2966"/>
      <c r="K109" s="2966"/>
      <c r="L109" s="2966"/>
      <c r="M109" s="2966"/>
      <c r="N109" s="2966"/>
      <c r="O109" s="2966"/>
      <c r="P109" s="2966"/>
      <c r="Q109" s="2966"/>
      <c r="R109" s="2966"/>
      <c r="S109" s="2966"/>
      <c r="T109" s="2966"/>
      <c r="U109" s="2966"/>
      <c r="V109" s="2966"/>
      <c r="W109" s="2966"/>
      <c r="X109" s="2966"/>
      <c r="Y109" s="2966"/>
      <c r="Z109" s="2966"/>
      <c r="AA109" s="2966"/>
      <c r="AB109" s="2966"/>
      <c r="AC109" s="2966"/>
      <c r="AD109" s="2966"/>
      <c r="AE109" s="2966"/>
      <c r="AF109" s="2966"/>
      <c r="AG109" s="2878"/>
      <c r="AH109" s="1"/>
    </row>
    <row r="110" spans="1:40" ht="22.35" customHeight="1" x14ac:dyDescent="0.2">
      <c r="A110" s="127"/>
      <c r="B110" s="128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C110" s="143"/>
      <c r="AD110" s="143"/>
      <c r="AE110" s="143"/>
      <c r="AF110" s="143"/>
      <c r="AG110" s="129"/>
      <c r="AH110" s="1"/>
    </row>
    <row r="111" spans="1:40" ht="22.35" customHeight="1" thickBot="1" x14ac:dyDescent="0.25">
      <c r="A111" s="218" t="s">
        <v>184</v>
      </c>
      <c r="B111" s="128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253"/>
      <c r="S111" s="253"/>
      <c r="T111" s="25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3"/>
      <c r="AE111" s="143"/>
      <c r="AF111" s="143"/>
      <c r="AG111" s="129"/>
      <c r="AH111" s="1"/>
    </row>
    <row r="112" spans="1:40" ht="22.35" customHeight="1" thickBot="1" x14ac:dyDescent="0.3">
      <c r="A112" s="127"/>
      <c r="B112" s="219"/>
      <c r="C112" s="220"/>
      <c r="D112" s="220"/>
      <c r="E112" s="223" t="s">
        <v>185</v>
      </c>
      <c r="F112" s="220"/>
      <c r="G112" s="220"/>
      <c r="H112" s="220"/>
      <c r="I112" s="220"/>
      <c r="J112" s="220"/>
      <c r="K112" s="228" t="s">
        <v>17</v>
      </c>
      <c r="L112" s="224"/>
      <c r="M112" s="224"/>
      <c r="N112" s="224"/>
      <c r="O112" s="224"/>
      <c r="P112" s="224"/>
      <c r="Q112" s="224"/>
      <c r="R112" s="224"/>
      <c r="S112" s="224"/>
      <c r="T112" s="225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"/>
    </row>
    <row r="113" spans="1:40" ht="22.35" customHeight="1" thickBot="1" x14ac:dyDescent="0.3">
      <c r="A113" s="127"/>
      <c r="B113" s="219" t="s">
        <v>186</v>
      </c>
      <c r="C113" s="220"/>
      <c r="D113" s="220"/>
      <c r="E113" s="221" t="s">
        <v>187</v>
      </c>
      <c r="F113" s="220"/>
      <c r="G113" s="220"/>
      <c r="H113" s="220"/>
      <c r="I113" s="220"/>
      <c r="J113" s="220"/>
      <c r="K113" s="220" t="s">
        <v>580</v>
      </c>
      <c r="L113" s="220"/>
      <c r="M113" s="220"/>
      <c r="N113" s="220"/>
      <c r="O113" s="220"/>
      <c r="P113" s="220"/>
      <c r="Q113" s="220"/>
      <c r="R113" s="252" t="s">
        <v>399</v>
      </c>
      <c r="S113" s="252"/>
      <c r="T113" s="252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"/>
    </row>
    <row r="114" spans="1:40" ht="22.35" customHeight="1" thickBot="1" x14ac:dyDescent="0.3">
      <c r="A114" s="127"/>
      <c r="B114" s="219" t="s">
        <v>102</v>
      </c>
      <c r="C114" s="220"/>
      <c r="D114" s="220"/>
      <c r="E114" s="223" t="s">
        <v>190</v>
      </c>
      <c r="F114" s="220"/>
      <c r="G114" s="220"/>
      <c r="H114" s="220"/>
      <c r="I114" s="220"/>
      <c r="J114" s="220"/>
      <c r="K114" s="220" t="s">
        <v>191</v>
      </c>
      <c r="L114" s="220"/>
      <c r="M114" s="220"/>
      <c r="N114" s="220"/>
      <c r="O114" s="220"/>
      <c r="P114" s="220"/>
      <c r="Q114" s="220"/>
      <c r="R114" s="220"/>
      <c r="S114" s="220"/>
      <c r="T114" s="222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"/>
    </row>
    <row r="115" spans="1:40" ht="22.35" customHeight="1" thickBot="1" x14ac:dyDescent="0.3">
      <c r="A115" s="127"/>
      <c r="B115" s="219" t="s">
        <v>192</v>
      </c>
      <c r="C115" s="220"/>
      <c r="D115" s="220"/>
      <c r="E115" s="223" t="s">
        <v>193</v>
      </c>
      <c r="F115" s="220"/>
      <c r="G115" s="220"/>
      <c r="H115" s="220"/>
      <c r="I115" s="220"/>
      <c r="J115" s="220"/>
      <c r="K115" s="220" t="s">
        <v>194</v>
      </c>
      <c r="L115" s="245"/>
      <c r="M115" s="245"/>
      <c r="N115" s="245"/>
      <c r="O115" s="245"/>
      <c r="P115" s="245"/>
      <c r="Q115" s="245"/>
      <c r="R115" s="245"/>
      <c r="S115" s="245"/>
      <c r="T115" s="246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"/>
    </row>
    <row r="116" spans="1:40" ht="22.35" customHeight="1" x14ac:dyDescent="0.25">
      <c r="A116" s="127"/>
      <c r="B116" s="243"/>
      <c r="C116" s="243"/>
      <c r="D116" s="243"/>
      <c r="E116" s="244"/>
      <c r="F116" s="243"/>
      <c r="G116" s="243"/>
      <c r="H116" s="243"/>
      <c r="I116" s="243"/>
      <c r="J116" s="243"/>
      <c r="K116" s="243"/>
      <c r="L116" s="247"/>
      <c r="M116" s="247"/>
      <c r="N116" s="247"/>
      <c r="O116" s="247"/>
      <c r="P116" s="247"/>
      <c r="Q116" s="247"/>
      <c r="R116" s="247"/>
      <c r="S116" s="247"/>
      <c r="T116" s="247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"/>
    </row>
    <row r="117" spans="1:40" ht="22.35" customHeight="1" thickBot="1" x14ac:dyDescent="0.3">
      <c r="A117" s="127"/>
      <c r="B117" s="2967" t="s">
        <v>29</v>
      </c>
      <c r="C117" s="2968">
        <v>1</v>
      </c>
      <c r="D117" s="2825">
        <v>2</v>
      </c>
      <c r="E117" s="2825">
        <v>3</v>
      </c>
      <c r="F117" s="2825">
        <v>4</v>
      </c>
      <c r="G117" s="2825">
        <v>5</v>
      </c>
      <c r="H117" s="2968">
        <v>6</v>
      </c>
      <c r="I117" s="2968">
        <v>7</v>
      </c>
      <c r="J117" s="2825">
        <v>8</v>
      </c>
      <c r="K117" s="2825">
        <v>9</v>
      </c>
      <c r="L117" s="2825">
        <v>10</v>
      </c>
      <c r="M117" s="2825">
        <v>11</v>
      </c>
      <c r="N117" s="2825">
        <v>12</v>
      </c>
      <c r="O117" s="2968">
        <v>13</v>
      </c>
      <c r="P117" s="2968">
        <v>14</v>
      </c>
      <c r="Q117" s="2825">
        <v>15</v>
      </c>
      <c r="R117" s="2825">
        <v>16</v>
      </c>
      <c r="S117" s="2825">
        <v>17</v>
      </c>
      <c r="T117" s="2825">
        <v>18</v>
      </c>
      <c r="U117" s="2825">
        <v>19</v>
      </c>
      <c r="V117" s="2968">
        <v>20</v>
      </c>
      <c r="W117" s="2968">
        <v>21</v>
      </c>
      <c r="X117" s="2825">
        <v>22</v>
      </c>
      <c r="Y117" s="2825">
        <v>23</v>
      </c>
      <c r="Z117" s="2825">
        <v>24</v>
      </c>
      <c r="AA117" s="2825">
        <v>25</v>
      </c>
      <c r="AB117" s="2825">
        <v>26</v>
      </c>
      <c r="AC117" s="2968">
        <v>27</v>
      </c>
      <c r="AD117" s="2968">
        <v>28</v>
      </c>
      <c r="AE117" s="2825">
        <v>29</v>
      </c>
      <c r="AF117" s="2825">
        <v>30</v>
      </c>
      <c r="AG117" s="2969"/>
      <c r="AH117" s="1"/>
      <c r="AJ117" s="3136" t="s">
        <v>30</v>
      </c>
      <c r="AK117" s="3136" t="s">
        <v>44</v>
      </c>
      <c r="AL117" s="3136" t="s">
        <v>45</v>
      </c>
      <c r="AM117" s="3136" t="s">
        <v>46</v>
      </c>
      <c r="AN117" s="3136" t="s">
        <v>47</v>
      </c>
    </row>
    <row r="118" spans="1:40" ht="22.35" customHeight="1" x14ac:dyDescent="0.2">
      <c r="B118" s="497" t="s">
        <v>534</v>
      </c>
      <c r="C118" s="3459" t="s">
        <v>36</v>
      </c>
      <c r="D118" s="3459" t="s">
        <v>36</v>
      </c>
      <c r="E118" s="2971" t="s">
        <v>36</v>
      </c>
      <c r="F118" s="3459" t="s">
        <v>36</v>
      </c>
      <c r="G118" s="3459" t="s">
        <v>36</v>
      </c>
      <c r="H118" s="3460" t="s">
        <v>36</v>
      </c>
      <c r="I118" s="3459" t="s">
        <v>36</v>
      </c>
      <c r="J118" s="3459" t="s">
        <v>175</v>
      </c>
      <c r="K118" s="3459" t="s">
        <v>175</v>
      </c>
      <c r="L118" s="3459" t="s">
        <v>175</v>
      </c>
      <c r="M118" s="3459" t="s">
        <v>175</v>
      </c>
      <c r="N118" s="3458" t="s">
        <v>175</v>
      </c>
      <c r="O118" s="3459" t="s">
        <v>176</v>
      </c>
      <c r="P118" s="3460" t="s">
        <v>50</v>
      </c>
      <c r="Q118" s="3459" t="s">
        <v>36</v>
      </c>
      <c r="R118" s="3459" t="s">
        <v>36</v>
      </c>
      <c r="S118" s="2971" t="s">
        <v>36</v>
      </c>
      <c r="T118" s="3459" t="s">
        <v>36</v>
      </c>
      <c r="U118" s="3459" t="s">
        <v>36</v>
      </c>
      <c r="V118" s="3460" t="s">
        <v>36</v>
      </c>
      <c r="W118" s="3459" t="s">
        <v>36</v>
      </c>
      <c r="X118" s="3459" t="s">
        <v>175</v>
      </c>
      <c r="Y118" s="3459" t="s">
        <v>175</v>
      </c>
      <c r="Z118" s="3459" t="s">
        <v>175</v>
      </c>
      <c r="AA118" s="3459" t="s">
        <v>175</v>
      </c>
      <c r="AB118" s="4241" t="s">
        <v>1200</v>
      </c>
      <c r="AC118" s="4231" t="s">
        <v>176</v>
      </c>
      <c r="AD118" s="4231" t="s">
        <v>50</v>
      </c>
      <c r="AE118" s="3459" t="s">
        <v>36</v>
      </c>
      <c r="AF118" s="3459" t="s">
        <v>36</v>
      </c>
      <c r="AG118" s="3589"/>
      <c r="AH118" s="1"/>
      <c r="AJ118" s="780">
        <f>$AJ$12</f>
        <v>160.33000000000001</v>
      </c>
      <c r="AK118" s="780"/>
      <c r="AL118" s="780">
        <f>IF(AJ118="","",SUM(AJ118:AK118))</f>
        <v>160.33000000000001</v>
      </c>
      <c r="AM118" s="866">
        <f t="shared" ref="AM118" si="10">IF(AJ118="","",AL118-AJ118)</f>
        <v>0</v>
      </c>
      <c r="AN118" s="866">
        <f>IF(AM118="","",AM118+'Marts 2024'!AN119)</f>
        <v>0</v>
      </c>
    </row>
    <row r="119" spans="1:40" ht="22.35" customHeight="1" x14ac:dyDescent="0.2">
      <c r="B119" s="983" t="s">
        <v>197</v>
      </c>
      <c r="C119" s="789" t="s">
        <v>50</v>
      </c>
      <c r="D119" s="781" t="s">
        <v>175</v>
      </c>
      <c r="E119" s="1325" t="s">
        <v>175</v>
      </c>
      <c r="F119" s="781" t="s">
        <v>175</v>
      </c>
      <c r="G119" s="781" t="s">
        <v>175</v>
      </c>
      <c r="H119" s="789" t="s">
        <v>176</v>
      </c>
      <c r="I119" s="781" t="s">
        <v>50</v>
      </c>
      <c r="J119" s="781" t="s">
        <v>36</v>
      </c>
      <c r="K119" s="789" t="s">
        <v>36</v>
      </c>
      <c r="L119" s="789" t="s">
        <v>36</v>
      </c>
      <c r="M119" s="789" t="s">
        <v>36</v>
      </c>
      <c r="N119" s="789" t="s">
        <v>36</v>
      </c>
      <c r="O119" s="789" t="s">
        <v>36</v>
      </c>
      <c r="P119" s="789" t="s">
        <v>36</v>
      </c>
      <c r="Q119" s="789" t="s">
        <v>175</v>
      </c>
      <c r="R119" s="781" t="s">
        <v>175</v>
      </c>
      <c r="S119" s="1325" t="s">
        <v>175</v>
      </c>
      <c r="T119" s="781" t="s">
        <v>175</v>
      </c>
      <c r="U119" s="2058" t="s">
        <v>175</v>
      </c>
      <c r="V119" s="801" t="s">
        <v>1197</v>
      </c>
      <c r="W119" s="2709" t="s">
        <v>50</v>
      </c>
      <c r="X119" s="781" t="s">
        <v>36</v>
      </c>
      <c r="Y119" s="789" t="s">
        <v>36</v>
      </c>
      <c r="Z119" s="789" t="s">
        <v>36</v>
      </c>
      <c r="AA119" s="789" t="s">
        <v>36</v>
      </c>
      <c r="AB119" s="789" t="s">
        <v>36</v>
      </c>
      <c r="AC119" s="789" t="s">
        <v>36</v>
      </c>
      <c r="AD119" s="789" t="s">
        <v>36</v>
      </c>
      <c r="AE119" s="789" t="s">
        <v>175</v>
      </c>
      <c r="AF119" s="781" t="s">
        <v>175</v>
      </c>
      <c r="AG119" s="923"/>
      <c r="AH119" s="1"/>
      <c r="AJ119" s="3590">
        <f t="shared" ref="AJ119" si="11">$AJ$12</f>
        <v>160.33000000000001</v>
      </c>
      <c r="AK119" s="3590"/>
      <c r="AL119" s="3590">
        <f t="shared" ref="AL119" si="12">IF(AJ119="","",SUM(AJ119:AK119))</f>
        <v>160.33000000000001</v>
      </c>
      <c r="AM119" s="3269">
        <f t="shared" ref="AM119" si="13">IF(AJ119="","",AL119-AJ119)</f>
        <v>0</v>
      </c>
      <c r="AN119" s="3269">
        <f>IF(AM119="","",AM119+'Marts 2024'!AN120)</f>
        <v>0</v>
      </c>
    </row>
    <row r="120" spans="1:40" ht="22.35" customHeight="1" thickBot="1" x14ac:dyDescent="0.25">
      <c r="B120" s="3270" t="s">
        <v>0</v>
      </c>
      <c r="C120" s="346" t="s">
        <v>0</v>
      </c>
      <c r="D120" s="346" t="s">
        <v>0</v>
      </c>
      <c r="E120" s="346" t="s">
        <v>0</v>
      </c>
      <c r="F120" s="346" t="s">
        <v>0</v>
      </c>
      <c r="G120" s="339" t="s">
        <v>139</v>
      </c>
      <c r="H120" s="346" t="s">
        <v>128</v>
      </c>
      <c r="I120" s="3272" t="s">
        <v>129</v>
      </c>
      <c r="J120" s="3272"/>
      <c r="K120" s="3271" t="s">
        <v>0</v>
      </c>
      <c r="L120" s="3271" t="s">
        <v>0</v>
      </c>
      <c r="M120" s="335" t="s">
        <v>0</v>
      </c>
      <c r="N120" s="335" t="s">
        <v>139</v>
      </c>
      <c r="O120" s="335" t="s">
        <v>128</v>
      </c>
      <c r="P120" s="335" t="s">
        <v>129</v>
      </c>
      <c r="Q120" s="346" t="s">
        <v>0</v>
      </c>
      <c r="R120" s="3272" t="s">
        <v>0</v>
      </c>
      <c r="S120" s="3272" t="s">
        <v>0</v>
      </c>
      <c r="T120" s="3272" t="s">
        <v>0</v>
      </c>
      <c r="U120" s="339" t="s">
        <v>139</v>
      </c>
      <c r="V120" s="346" t="s">
        <v>128</v>
      </c>
      <c r="W120" s="346" t="s">
        <v>129</v>
      </c>
      <c r="X120" s="3272"/>
      <c r="Y120" s="335" t="s">
        <v>0</v>
      </c>
      <c r="Z120" s="335" t="s">
        <v>0</v>
      </c>
      <c r="AA120" s="483" t="s">
        <v>0</v>
      </c>
      <c r="AB120" s="3271" t="s">
        <v>139</v>
      </c>
      <c r="AC120" s="3271" t="s">
        <v>128</v>
      </c>
      <c r="AD120" s="3271" t="s">
        <v>129</v>
      </c>
      <c r="AE120" s="346" t="s">
        <v>0</v>
      </c>
      <c r="AF120" s="346" t="s">
        <v>0</v>
      </c>
      <c r="AG120" s="2947"/>
      <c r="AH120" s="1"/>
      <c r="AJ120" s="3273"/>
      <c r="AK120" s="3273"/>
      <c r="AL120" s="3273"/>
      <c r="AM120" s="3274"/>
      <c r="AN120" s="3274"/>
    </row>
    <row r="121" spans="1:40" ht="22.35" customHeight="1" x14ac:dyDescent="0.2">
      <c r="B121" s="248"/>
      <c r="C121" s="249"/>
      <c r="D121" s="249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  <c r="U121" s="250"/>
      <c r="V121" s="250"/>
      <c r="W121" s="250"/>
      <c r="X121" s="250"/>
      <c r="Y121" s="250"/>
      <c r="Z121" s="250"/>
      <c r="AA121" s="250"/>
      <c r="AB121" s="250"/>
      <c r="AC121" s="250"/>
      <c r="AD121" s="250"/>
      <c r="AE121" s="250"/>
      <c r="AF121" s="250"/>
      <c r="AG121" s="250"/>
      <c r="AH121" s="1"/>
      <c r="AJ121" s="124"/>
      <c r="AK121" s="124"/>
      <c r="AL121" s="124"/>
      <c r="AM121" s="217"/>
      <c r="AN121" s="217"/>
    </row>
    <row r="122" spans="1:40" ht="22.35" customHeight="1" thickBot="1" x14ac:dyDescent="0.25">
      <c r="A122" s="3" t="s">
        <v>400</v>
      </c>
      <c r="AH122" s="1"/>
      <c r="AJ122" s="124"/>
      <c r="AK122" s="124"/>
      <c r="AL122" s="124"/>
      <c r="AM122" s="217"/>
      <c r="AN122" s="217"/>
    </row>
    <row r="123" spans="1:40" ht="22.35" customHeight="1" thickBot="1" x14ac:dyDescent="0.3">
      <c r="B123" s="219"/>
      <c r="C123" s="220"/>
      <c r="D123" s="220"/>
      <c r="E123" s="223" t="s">
        <v>185</v>
      </c>
      <c r="F123" s="220"/>
      <c r="G123" s="220"/>
      <c r="H123" s="220"/>
      <c r="I123" s="220"/>
      <c r="J123" s="220"/>
      <c r="K123" s="228" t="s">
        <v>17</v>
      </c>
      <c r="L123" s="224"/>
      <c r="M123" s="224"/>
      <c r="N123" s="224"/>
      <c r="O123" s="224"/>
      <c r="P123" s="224"/>
      <c r="Q123" s="224"/>
      <c r="R123" s="224"/>
      <c r="S123" s="224"/>
      <c r="T123" s="225"/>
      <c r="AH123" s="1"/>
      <c r="AJ123" s="124"/>
      <c r="AK123" s="124"/>
      <c r="AL123" s="124"/>
      <c r="AM123" s="217"/>
      <c r="AN123" s="217"/>
    </row>
    <row r="124" spans="1:40" ht="22.35" customHeight="1" thickBot="1" x14ac:dyDescent="0.3">
      <c r="B124" s="219" t="s">
        <v>186</v>
      </c>
      <c r="C124" s="220"/>
      <c r="D124" s="220"/>
      <c r="E124" s="221" t="s">
        <v>200</v>
      </c>
      <c r="F124" s="220"/>
      <c r="G124" s="220"/>
      <c r="H124" s="220"/>
      <c r="I124" s="220"/>
      <c r="J124" s="220"/>
      <c r="K124" s="220" t="s">
        <v>581</v>
      </c>
      <c r="L124" s="220"/>
      <c r="M124" s="220"/>
      <c r="N124" s="220"/>
      <c r="O124" s="220"/>
      <c r="P124" s="220"/>
      <c r="Q124" s="220"/>
      <c r="R124" s="252" t="s">
        <v>202</v>
      </c>
      <c r="S124" s="252"/>
      <c r="T124" s="252"/>
      <c r="AH124" s="1"/>
      <c r="AJ124" s="124"/>
      <c r="AK124" s="124"/>
      <c r="AL124" s="124"/>
      <c r="AM124" s="217"/>
      <c r="AN124" s="217"/>
    </row>
    <row r="125" spans="1:40" ht="22.35" customHeight="1" thickBot="1" x14ac:dyDescent="0.3">
      <c r="B125" s="219" t="s">
        <v>102</v>
      </c>
      <c r="C125" s="220"/>
      <c r="D125" s="220"/>
      <c r="E125" s="223" t="s">
        <v>203</v>
      </c>
      <c r="F125" s="220"/>
      <c r="G125" s="220"/>
      <c r="H125" s="220"/>
      <c r="I125" s="220"/>
      <c r="J125" s="220"/>
      <c r="K125" s="220" t="s">
        <v>204</v>
      </c>
      <c r="L125" s="220"/>
      <c r="M125" s="220"/>
      <c r="N125" s="220"/>
      <c r="O125" s="220"/>
      <c r="P125" s="220"/>
      <c r="Q125" s="220"/>
      <c r="R125" s="220"/>
      <c r="S125" s="220"/>
      <c r="T125" s="222"/>
      <c r="AH125" s="1"/>
      <c r="AJ125" s="124"/>
      <c r="AK125" s="124"/>
      <c r="AL125" s="124"/>
      <c r="AM125" s="217"/>
      <c r="AN125" s="217"/>
    </row>
    <row r="126" spans="1:40" ht="22.35" customHeight="1" thickBot="1" x14ac:dyDescent="0.3">
      <c r="B126" s="219" t="s">
        <v>192</v>
      </c>
      <c r="C126" s="220"/>
      <c r="D126" s="220"/>
      <c r="E126" s="223" t="s">
        <v>205</v>
      </c>
      <c r="F126" s="220"/>
      <c r="G126" s="220"/>
      <c r="H126" s="220"/>
      <c r="I126" s="220"/>
      <c r="J126" s="220"/>
      <c r="K126" s="220" t="s">
        <v>206</v>
      </c>
      <c r="L126" s="245"/>
      <c r="M126" s="245"/>
      <c r="N126" s="245"/>
      <c r="O126" s="245"/>
      <c r="P126" s="245"/>
      <c r="Q126" s="245"/>
      <c r="R126" s="245"/>
      <c r="S126" s="245"/>
      <c r="T126" s="246"/>
      <c r="U126" s="109"/>
      <c r="V126" s="109"/>
      <c r="AH126" s="1"/>
      <c r="AJ126" s="124"/>
      <c r="AK126" s="124"/>
      <c r="AL126" s="124"/>
      <c r="AM126" s="217"/>
      <c r="AN126" s="217"/>
    </row>
    <row r="127" spans="1:40" ht="22.35" customHeight="1" thickBot="1" x14ac:dyDescent="0.25">
      <c r="T127" s="109"/>
      <c r="U127" s="109" t="s">
        <v>0</v>
      </c>
      <c r="V127" s="109"/>
      <c r="AH127" s="1"/>
      <c r="AJ127" s="124"/>
      <c r="AK127" s="124"/>
      <c r="AL127" s="124"/>
      <c r="AM127" s="217"/>
      <c r="AN127" s="217"/>
    </row>
    <row r="128" spans="1:40" ht="22.35" customHeight="1" thickBot="1" x14ac:dyDescent="0.25">
      <c r="B128" s="3591" t="s">
        <v>29</v>
      </c>
      <c r="C128" s="2973">
        <v>1</v>
      </c>
      <c r="D128" s="2743">
        <v>2</v>
      </c>
      <c r="E128" s="2743">
        <v>3</v>
      </c>
      <c r="F128" s="2743">
        <v>4</v>
      </c>
      <c r="G128" s="2743">
        <v>5</v>
      </c>
      <c r="H128" s="2974">
        <v>6</v>
      </c>
      <c r="I128" s="2974">
        <v>7</v>
      </c>
      <c r="J128" s="2743">
        <v>8</v>
      </c>
      <c r="K128" s="2743">
        <v>9</v>
      </c>
      <c r="L128" s="2743">
        <v>10</v>
      </c>
      <c r="M128" s="2743">
        <v>11</v>
      </c>
      <c r="N128" s="2743">
        <v>12</v>
      </c>
      <c r="O128" s="2974">
        <v>13</v>
      </c>
      <c r="P128" s="2974">
        <v>14</v>
      </c>
      <c r="Q128" s="2743">
        <v>15</v>
      </c>
      <c r="R128" s="2743">
        <v>16</v>
      </c>
      <c r="S128" s="2743">
        <v>17</v>
      </c>
      <c r="T128" s="2743">
        <v>18</v>
      </c>
      <c r="U128" s="2743">
        <v>19</v>
      </c>
      <c r="V128" s="2974">
        <v>20</v>
      </c>
      <c r="W128" s="2974">
        <v>21</v>
      </c>
      <c r="X128" s="2743">
        <v>22</v>
      </c>
      <c r="Y128" s="2743">
        <v>23</v>
      </c>
      <c r="Z128" s="2743">
        <v>24</v>
      </c>
      <c r="AA128" s="2743">
        <v>25</v>
      </c>
      <c r="AB128" s="2743">
        <v>26</v>
      </c>
      <c r="AC128" s="2974">
        <v>27</v>
      </c>
      <c r="AD128" s="2974">
        <v>28</v>
      </c>
      <c r="AE128" s="2743">
        <v>29</v>
      </c>
      <c r="AF128" s="2743">
        <v>30</v>
      </c>
      <c r="AG128" s="3592"/>
      <c r="AH128" s="1"/>
      <c r="AJ128" s="3136" t="s">
        <v>30</v>
      </c>
      <c r="AK128" s="3136" t="s">
        <v>44</v>
      </c>
      <c r="AL128" s="3136" t="s">
        <v>45</v>
      </c>
      <c r="AM128" s="3136" t="s">
        <v>46</v>
      </c>
      <c r="AN128" s="3136" t="s">
        <v>47</v>
      </c>
    </row>
    <row r="129" spans="1:40" ht="22.35" customHeight="1" x14ac:dyDescent="0.2">
      <c r="B129" s="2976" t="s">
        <v>169</v>
      </c>
      <c r="C129" s="3243" t="s">
        <v>36</v>
      </c>
      <c r="D129" s="3243" t="s">
        <v>36</v>
      </c>
      <c r="E129" s="3243" t="s">
        <v>36</v>
      </c>
      <c r="F129" s="3243" t="s">
        <v>36</v>
      </c>
      <c r="G129" s="3243" t="s">
        <v>36</v>
      </c>
      <c r="H129" s="3243" t="s">
        <v>36</v>
      </c>
      <c r="I129" s="3243" t="s">
        <v>36</v>
      </c>
      <c r="J129" s="2977" t="s">
        <v>140</v>
      </c>
      <c r="K129" s="2977" t="s">
        <v>140</v>
      </c>
      <c r="L129" s="2977" t="s">
        <v>140</v>
      </c>
      <c r="M129" s="2977" t="s">
        <v>140</v>
      </c>
      <c r="N129" s="2977" t="s">
        <v>140</v>
      </c>
      <c r="O129" s="3243" t="s">
        <v>159</v>
      </c>
      <c r="P129" s="3243" t="s">
        <v>120</v>
      </c>
      <c r="Q129" s="3243" t="s">
        <v>36</v>
      </c>
      <c r="R129" s="3243" t="s">
        <v>36</v>
      </c>
      <c r="S129" s="3243" t="s">
        <v>36</v>
      </c>
      <c r="T129" s="3243" t="s">
        <v>36</v>
      </c>
      <c r="U129" s="3243" t="s">
        <v>36</v>
      </c>
      <c r="V129" s="3243" t="s">
        <v>36</v>
      </c>
      <c r="W129" s="3243" t="s">
        <v>36</v>
      </c>
      <c r="X129" s="2977" t="s">
        <v>140</v>
      </c>
      <c r="Y129" s="2977" t="s">
        <v>140</v>
      </c>
      <c r="Z129" s="2977" t="s">
        <v>140</v>
      </c>
      <c r="AA129" s="2977" t="s">
        <v>140</v>
      </c>
      <c r="AB129" s="2977" t="s">
        <v>140</v>
      </c>
      <c r="AC129" s="3243" t="s">
        <v>159</v>
      </c>
      <c r="AD129" s="3243" t="s">
        <v>120</v>
      </c>
      <c r="AE129" s="3243" t="s">
        <v>36</v>
      </c>
      <c r="AF129" s="3243" t="s">
        <v>36</v>
      </c>
      <c r="AG129" s="3460" t="s">
        <v>0</v>
      </c>
      <c r="AH129" s="1"/>
      <c r="AJ129" s="780">
        <f>$AJ$12</f>
        <v>160.33000000000001</v>
      </c>
      <c r="AK129" s="780"/>
      <c r="AL129" s="780">
        <f>IF(AJ129="","",SUM(AJ129:AK129))</f>
        <v>160.33000000000001</v>
      </c>
      <c r="AM129" s="2839">
        <f>IF(AJ129="","",AL129-AJ129)</f>
        <v>0</v>
      </c>
      <c r="AN129" s="2839">
        <f>IF(AM129="","",AM129+'Marts 2024'!AN130)</f>
        <v>0</v>
      </c>
    </row>
    <row r="130" spans="1:40" ht="22.35" customHeight="1" x14ac:dyDescent="0.2">
      <c r="B130" s="3283" t="s">
        <v>158</v>
      </c>
      <c r="C130" s="781" t="s">
        <v>120</v>
      </c>
      <c r="D130" s="781" t="s">
        <v>140</v>
      </c>
      <c r="E130" s="781" t="s">
        <v>140</v>
      </c>
      <c r="F130" s="781" t="s">
        <v>140</v>
      </c>
      <c r="G130" s="781" t="s">
        <v>140</v>
      </c>
      <c r="H130" s="789" t="s">
        <v>159</v>
      </c>
      <c r="I130" s="789" t="s">
        <v>120</v>
      </c>
      <c r="J130" s="789" t="s">
        <v>36</v>
      </c>
      <c r="K130" s="789" t="s">
        <v>36</v>
      </c>
      <c r="L130" s="789" t="s">
        <v>36</v>
      </c>
      <c r="M130" s="789" t="s">
        <v>36</v>
      </c>
      <c r="N130" s="789" t="s">
        <v>36</v>
      </c>
      <c r="O130" s="789" t="s">
        <v>36</v>
      </c>
      <c r="P130" s="789" t="s">
        <v>36</v>
      </c>
      <c r="Q130" s="1445" t="s">
        <v>140</v>
      </c>
      <c r="R130" s="1445" t="s">
        <v>140</v>
      </c>
      <c r="S130" s="1445" t="s">
        <v>140</v>
      </c>
      <c r="T130" s="1445" t="s">
        <v>140</v>
      </c>
      <c r="U130" s="1445" t="s">
        <v>140</v>
      </c>
      <c r="V130" s="1445" t="s">
        <v>159</v>
      </c>
      <c r="W130" s="1445" t="s">
        <v>120</v>
      </c>
      <c r="X130" s="789" t="s">
        <v>36</v>
      </c>
      <c r="Y130" s="789" t="s">
        <v>36</v>
      </c>
      <c r="Z130" s="789" t="s">
        <v>36</v>
      </c>
      <c r="AA130" s="789" t="s">
        <v>36</v>
      </c>
      <c r="AB130" s="789" t="s">
        <v>36</v>
      </c>
      <c r="AC130" s="789" t="s">
        <v>36</v>
      </c>
      <c r="AD130" s="789" t="s">
        <v>36</v>
      </c>
      <c r="AE130" s="781" t="s">
        <v>140</v>
      </c>
      <c r="AF130" s="781" t="s">
        <v>140</v>
      </c>
      <c r="AG130" s="789" t="s">
        <v>0</v>
      </c>
      <c r="AH130" s="1"/>
      <c r="AJ130" s="780">
        <f>$AJ$12</f>
        <v>160.33000000000001</v>
      </c>
      <c r="AK130" s="780"/>
      <c r="AL130" s="780">
        <f>IF(AJ130="","",SUM(AJ130:AK130))</f>
        <v>160.33000000000001</v>
      </c>
      <c r="AM130" s="2839">
        <f>IF(AJ130="","",AL130-AJ130)</f>
        <v>0</v>
      </c>
      <c r="AN130" s="2839">
        <f>IF(AM130="","",AM130+'Marts 2024'!AN131)</f>
        <v>0</v>
      </c>
    </row>
    <row r="131" spans="1:40" ht="22.35" customHeight="1" thickBot="1" x14ac:dyDescent="0.25">
      <c r="B131" s="489" t="s">
        <v>0</v>
      </c>
      <c r="C131" s="3271" t="s">
        <v>36</v>
      </c>
      <c r="D131" s="3271" t="s">
        <v>36</v>
      </c>
      <c r="E131" s="3271" t="s">
        <v>36</v>
      </c>
      <c r="F131" s="3271" t="s">
        <v>36</v>
      </c>
      <c r="G131" s="3271" t="s">
        <v>124</v>
      </c>
      <c r="H131" s="3271" t="s">
        <v>122</v>
      </c>
      <c r="I131" s="3271" t="s">
        <v>123</v>
      </c>
      <c r="J131" s="3271" t="s">
        <v>36</v>
      </c>
      <c r="K131" s="3271" t="s">
        <v>36</v>
      </c>
      <c r="L131" s="3271" t="s">
        <v>36</v>
      </c>
      <c r="M131" s="3271" t="s">
        <v>36</v>
      </c>
      <c r="N131" s="3271" t="s">
        <v>124</v>
      </c>
      <c r="O131" s="3271" t="s">
        <v>122</v>
      </c>
      <c r="P131" s="3271" t="s">
        <v>123</v>
      </c>
      <c r="Q131" s="3271" t="s">
        <v>36</v>
      </c>
      <c r="R131" s="3271" t="s">
        <v>36</v>
      </c>
      <c r="S131" s="3271" t="s">
        <v>36</v>
      </c>
      <c r="T131" s="3271" t="s">
        <v>36</v>
      </c>
      <c r="U131" s="3271" t="s">
        <v>124</v>
      </c>
      <c r="V131" s="3271" t="s">
        <v>122</v>
      </c>
      <c r="W131" s="3271" t="s">
        <v>123</v>
      </c>
      <c r="X131" s="3271" t="s">
        <v>36</v>
      </c>
      <c r="Y131" s="3271" t="s">
        <v>36</v>
      </c>
      <c r="Z131" s="3271" t="s">
        <v>36</v>
      </c>
      <c r="AA131" s="3271" t="s">
        <v>36</v>
      </c>
      <c r="AB131" s="3271" t="s">
        <v>124</v>
      </c>
      <c r="AC131" s="3271" t="s">
        <v>122</v>
      </c>
      <c r="AD131" s="3271" t="s">
        <v>123</v>
      </c>
      <c r="AE131" s="3271" t="s">
        <v>36</v>
      </c>
      <c r="AF131" s="3271" t="s">
        <v>36</v>
      </c>
      <c r="AG131" s="3271" t="s">
        <v>0</v>
      </c>
      <c r="AH131" s="1"/>
    </row>
    <row r="132" spans="1:40" ht="22.35" customHeight="1" x14ac:dyDescent="0.2">
      <c r="B132" s="251" t="s">
        <v>0</v>
      </c>
      <c r="C132" s="250" t="s">
        <v>0</v>
      </c>
      <c r="D132" s="250" t="s">
        <v>0</v>
      </c>
      <c r="E132" s="250" t="s">
        <v>0</v>
      </c>
      <c r="F132" s="250" t="s">
        <v>0</v>
      </c>
      <c r="G132" s="250" t="s">
        <v>0</v>
      </c>
      <c r="H132" s="250" t="s">
        <v>0</v>
      </c>
      <c r="I132" s="250" t="s">
        <v>0</v>
      </c>
      <c r="J132" s="250" t="s">
        <v>0</v>
      </c>
      <c r="K132" s="250" t="s">
        <v>0</v>
      </c>
      <c r="L132" s="250" t="s">
        <v>0</v>
      </c>
      <c r="M132" s="250" t="s">
        <v>0</v>
      </c>
      <c r="N132" s="250" t="s">
        <v>0</v>
      </c>
      <c r="O132" s="250" t="s">
        <v>0</v>
      </c>
      <c r="P132" s="250" t="s">
        <v>0</v>
      </c>
      <c r="Q132" s="250" t="s">
        <v>0</v>
      </c>
      <c r="R132" s="250" t="s">
        <v>0</v>
      </c>
      <c r="S132" s="250" t="s">
        <v>0</v>
      </c>
      <c r="T132" s="250" t="s">
        <v>0</v>
      </c>
      <c r="U132" s="250" t="s">
        <v>0</v>
      </c>
      <c r="V132" s="250" t="s">
        <v>0</v>
      </c>
      <c r="W132" s="250" t="s">
        <v>0</v>
      </c>
      <c r="X132" s="250" t="s">
        <v>0</v>
      </c>
      <c r="Y132" s="250" t="s">
        <v>0</v>
      </c>
      <c r="Z132" s="250" t="s">
        <v>0</v>
      </c>
      <c r="AA132" s="250" t="s">
        <v>0</v>
      </c>
      <c r="AB132" s="250" t="s">
        <v>0</v>
      </c>
      <c r="AC132" s="250" t="s">
        <v>0</v>
      </c>
      <c r="AD132" s="250" t="s">
        <v>0</v>
      </c>
      <c r="AE132" s="250" t="s">
        <v>0</v>
      </c>
      <c r="AF132" s="250" t="s">
        <v>0</v>
      </c>
      <c r="AG132" s="250" t="s">
        <v>0</v>
      </c>
      <c r="AH132" s="1"/>
      <c r="AJ132" s="124"/>
      <c r="AK132" s="124"/>
      <c r="AL132" s="124"/>
      <c r="AM132" s="217"/>
      <c r="AN132" s="217"/>
    </row>
    <row r="133" spans="1:40" ht="22.35" customHeight="1" thickBot="1" x14ac:dyDescent="0.25">
      <c r="A133" s="3" t="s">
        <v>598</v>
      </c>
      <c r="AH133" s="1"/>
      <c r="AJ133" s="124"/>
      <c r="AK133" s="124"/>
      <c r="AL133" s="124"/>
      <c r="AM133" s="217"/>
      <c r="AN133" s="217"/>
    </row>
    <row r="134" spans="1:40" ht="22.35" customHeight="1" thickBot="1" x14ac:dyDescent="0.3">
      <c r="B134" s="219"/>
      <c r="C134" s="220"/>
      <c r="D134" s="220"/>
      <c r="E134" s="223" t="s">
        <v>185</v>
      </c>
      <c r="F134" s="220"/>
      <c r="G134" s="220"/>
      <c r="H134" s="220"/>
      <c r="I134" s="220"/>
      <c r="J134" s="220"/>
      <c r="K134" s="228" t="s">
        <v>17</v>
      </c>
      <c r="L134" s="224"/>
      <c r="M134" s="224"/>
      <c r="N134" s="224"/>
      <c r="O134" s="224"/>
      <c r="P134" s="224"/>
      <c r="Q134" s="224"/>
      <c r="R134" s="224"/>
      <c r="S134" s="224"/>
      <c r="T134" s="225"/>
      <c r="AH134" s="1"/>
      <c r="AJ134" s="124"/>
      <c r="AK134" s="124"/>
      <c r="AL134" s="124"/>
      <c r="AM134" s="217"/>
      <c r="AN134" s="217"/>
    </row>
    <row r="135" spans="1:40" ht="22.35" customHeight="1" thickBot="1" x14ac:dyDescent="0.3">
      <c r="B135" s="219" t="s">
        <v>186</v>
      </c>
      <c r="C135" s="220"/>
      <c r="D135" s="220"/>
      <c r="E135" s="221" t="s">
        <v>475</v>
      </c>
      <c r="F135" s="220"/>
      <c r="G135" s="220"/>
      <c r="H135" s="220"/>
      <c r="I135" s="220"/>
      <c r="J135" s="220"/>
      <c r="K135" s="220" t="s">
        <v>582</v>
      </c>
      <c r="L135" s="220"/>
      <c r="M135" s="220"/>
      <c r="N135" s="220"/>
      <c r="O135" s="220"/>
      <c r="P135" s="220"/>
      <c r="Q135" s="220"/>
      <c r="R135" s="252" t="s">
        <v>477</v>
      </c>
      <c r="S135" s="252"/>
      <c r="T135" s="252"/>
      <c r="AH135" s="1"/>
      <c r="AJ135" s="124"/>
      <c r="AK135" s="124"/>
      <c r="AL135" s="124"/>
      <c r="AM135" s="217"/>
      <c r="AN135" s="217"/>
    </row>
    <row r="136" spans="1:40" ht="22.35" customHeight="1" thickBot="1" x14ac:dyDescent="0.3">
      <c r="B136" s="219" t="s">
        <v>102</v>
      </c>
      <c r="C136" s="220"/>
      <c r="D136" s="220"/>
      <c r="E136" s="223" t="s">
        <v>478</v>
      </c>
      <c r="F136" s="220"/>
      <c r="G136" s="220"/>
      <c r="H136" s="220"/>
      <c r="I136" s="220"/>
      <c r="J136" s="220"/>
      <c r="K136" s="220" t="s">
        <v>479</v>
      </c>
      <c r="L136" s="220"/>
      <c r="M136" s="220"/>
      <c r="N136" s="220"/>
      <c r="O136" s="220"/>
      <c r="P136" s="220"/>
      <c r="Q136" s="220"/>
      <c r="R136" s="220"/>
      <c r="S136" s="220"/>
      <c r="T136" s="222"/>
      <c r="AH136" s="1"/>
      <c r="AJ136" s="124"/>
      <c r="AK136" s="124"/>
      <c r="AL136" s="124"/>
      <c r="AM136" s="217"/>
      <c r="AN136" s="217"/>
    </row>
    <row r="137" spans="1:40" ht="22.35" customHeight="1" thickBot="1" x14ac:dyDescent="0.3">
      <c r="B137" s="219" t="s">
        <v>192</v>
      </c>
      <c r="C137" s="220"/>
      <c r="D137" s="220"/>
      <c r="E137" s="223" t="s">
        <v>480</v>
      </c>
      <c r="F137" s="220"/>
      <c r="G137" s="220"/>
      <c r="H137" s="220"/>
      <c r="I137" s="220"/>
      <c r="J137" s="220"/>
      <c r="K137" s="220" t="s">
        <v>481</v>
      </c>
      <c r="L137" s="245"/>
      <c r="M137" s="245"/>
      <c r="N137" s="245"/>
      <c r="O137" s="245"/>
      <c r="P137" s="245"/>
      <c r="Q137" s="245"/>
      <c r="R137" s="245"/>
      <c r="S137" s="245"/>
      <c r="T137" s="246"/>
      <c r="U137" s="109"/>
      <c r="V137" s="109"/>
      <c r="AH137" s="1"/>
      <c r="AJ137" s="124"/>
      <c r="AK137" s="124"/>
      <c r="AL137" s="124"/>
      <c r="AM137" s="217"/>
      <c r="AN137" s="217"/>
    </row>
    <row r="138" spans="1:40" ht="22.35" customHeight="1" thickBot="1" x14ac:dyDescent="0.25">
      <c r="T138" s="109"/>
      <c r="U138" s="109"/>
      <c r="V138" s="109"/>
      <c r="AH138" s="1"/>
      <c r="AJ138" s="124"/>
      <c r="AK138" s="124"/>
      <c r="AL138" s="124"/>
      <c r="AM138" s="217"/>
      <c r="AN138" s="217"/>
    </row>
    <row r="139" spans="1:40" ht="22.35" customHeight="1" thickBot="1" x14ac:dyDescent="0.25">
      <c r="B139" s="3593" t="s">
        <v>29</v>
      </c>
      <c r="C139" s="2973">
        <v>1</v>
      </c>
      <c r="D139" s="2743">
        <v>2</v>
      </c>
      <c r="E139" s="2743">
        <v>3</v>
      </c>
      <c r="F139" s="2743">
        <v>4</v>
      </c>
      <c r="G139" s="2743">
        <v>5</v>
      </c>
      <c r="H139" s="2974">
        <v>6</v>
      </c>
      <c r="I139" s="2974">
        <v>7</v>
      </c>
      <c r="J139" s="2743">
        <v>8</v>
      </c>
      <c r="K139" s="2743">
        <v>9</v>
      </c>
      <c r="L139" s="2743">
        <v>10</v>
      </c>
      <c r="M139" s="2743">
        <v>11</v>
      </c>
      <c r="N139" s="2743">
        <v>12</v>
      </c>
      <c r="O139" s="2974">
        <v>13</v>
      </c>
      <c r="P139" s="2974">
        <v>14</v>
      </c>
      <c r="Q139" s="2743">
        <v>15</v>
      </c>
      <c r="R139" s="2743">
        <v>16</v>
      </c>
      <c r="S139" s="2743">
        <v>17</v>
      </c>
      <c r="T139" s="2743">
        <v>18</v>
      </c>
      <c r="U139" s="2743">
        <v>19</v>
      </c>
      <c r="V139" s="2974">
        <v>20</v>
      </c>
      <c r="W139" s="2974">
        <v>21</v>
      </c>
      <c r="X139" s="2743">
        <v>22</v>
      </c>
      <c r="Y139" s="2743">
        <v>23</v>
      </c>
      <c r="Z139" s="2743">
        <v>24</v>
      </c>
      <c r="AA139" s="2743">
        <v>25</v>
      </c>
      <c r="AB139" s="2743">
        <v>26</v>
      </c>
      <c r="AC139" s="2974">
        <v>27</v>
      </c>
      <c r="AD139" s="2974">
        <v>28</v>
      </c>
      <c r="AE139" s="2743">
        <v>29</v>
      </c>
      <c r="AF139" s="2743">
        <v>30</v>
      </c>
      <c r="AG139" s="3592"/>
      <c r="AH139" s="1"/>
      <c r="AJ139" s="124"/>
      <c r="AK139" s="124"/>
      <c r="AL139" s="124"/>
      <c r="AM139" s="217"/>
      <c r="AN139" s="217"/>
    </row>
    <row r="140" spans="1:40" ht="22.35" customHeight="1" x14ac:dyDescent="0.2">
      <c r="B140" s="3594" t="s">
        <v>196</v>
      </c>
      <c r="C140" s="3460" t="s">
        <v>36</v>
      </c>
      <c r="D140" s="3460" t="s">
        <v>36</v>
      </c>
      <c r="E140" s="3460" t="s">
        <v>36</v>
      </c>
      <c r="F140" s="3460" t="s">
        <v>36</v>
      </c>
      <c r="G140" s="3468" t="s">
        <v>36</v>
      </c>
      <c r="H140" s="3460" t="s">
        <v>36</v>
      </c>
      <c r="I140" s="3460" t="s">
        <v>36</v>
      </c>
      <c r="J140" s="3459" t="s">
        <v>482</v>
      </c>
      <c r="K140" s="3459" t="s">
        <v>482</v>
      </c>
      <c r="L140" s="3459" t="s">
        <v>482</v>
      </c>
      <c r="M140" s="3459" t="s">
        <v>482</v>
      </c>
      <c r="N140" s="3459" t="s">
        <v>482</v>
      </c>
      <c r="O140" s="3460" t="s">
        <v>483</v>
      </c>
      <c r="P140" s="3460" t="s">
        <v>484</v>
      </c>
      <c r="Q140" s="3460" t="s">
        <v>36</v>
      </c>
      <c r="R140" s="3460" t="s">
        <v>36</v>
      </c>
      <c r="S140" s="3460" t="s">
        <v>36</v>
      </c>
      <c r="T140" s="3460" t="s">
        <v>36</v>
      </c>
      <c r="U140" s="4230" t="s">
        <v>175</v>
      </c>
      <c r="V140" s="4157" t="s">
        <v>176</v>
      </c>
      <c r="W140" s="4231" t="s">
        <v>36</v>
      </c>
      <c r="X140" s="3459" t="s">
        <v>482</v>
      </c>
      <c r="Y140" s="3459" t="s">
        <v>482</v>
      </c>
      <c r="Z140" s="3459" t="s">
        <v>482</v>
      </c>
      <c r="AA140" s="3459" t="s">
        <v>482</v>
      </c>
      <c r="AB140" s="3459" t="s">
        <v>482</v>
      </c>
      <c r="AC140" s="3460" t="s">
        <v>483</v>
      </c>
      <c r="AD140" s="3460" t="s">
        <v>484</v>
      </c>
      <c r="AE140" s="3460" t="s">
        <v>36</v>
      </c>
      <c r="AF140" s="3460" t="s">
        <v>36</v>
      </c>
      <c r="AG140" s="3460" t="s">
        <v>0</v>
      </c>
      <c r="AH140" s="1"/>
      <c r="AJ140" s="124"/>
      <c r="AK140" s="124"/>
      <c r="AL140" s="124"/>
      <c r="AM140" s="217"/>
      <c r="AN140" s="217"/>
    </row>
    <row r="141" spans="1:40" ht="22.35" customHeight="1" x14ac:dyDescent="0.2">
      <c r="B141" s="3289" t="s">
        <v>0</v>
      </c>
      <c r="C141" s="789" t="s">
        <v>484</v>
      </c>
      <c r="D141" s="781" t="s">
        <v>482</v>
      </c>
      <c r="E141" s="781" t="s">
        <v>482</v>
      </c>
      <c r="F141" s="781" t="s">
        <v>482</v>
      </c>
      <c r="G141" s="781" t="s">
        <v>482</v>
      </c>
      <c r="H141" s="789" t="s">
        <v>483</v>
      </c>
      <c r="I141" s="789" t="s">
        <v>484</v>
      </c>
      <c r="J141" s="789" t="s">
        <v>36</v>
      </c>
      <c r="K141" s="789" t="s">
        <v>36</v>
      </c>
      <c r="L141" s="789" t="s">
        <v>36</v>
      </c>
      <c r="M141" s="789" t="s">
        <v>36</v>
      </c>
      <c r="N141" s="789" t="s">
        <v>36</v>
      </c>
      <c r="O141" s="789" t="s">
        <v>36</v>
      </c>
      <c r="P141" s="789" t="s">
        <v>36</v>
      </c>
      <c r="Q141" s="781" t="s">
        <v>482</v>
      </c>
      <c r="R141" s="781" t="s">
        <v>482</v>
      </c>
      <c r="S141" s="781" t="s">
        <v>482</v>
      </c>
      <c r="T141" s="781" t="s">
        <v>482</v>
      </c>
      <c r="U141" s="781" t="s">
        <v>482</v>
      </c>
      <c r="V141" s="789" t="s">
        <v>483</v>
      </c>
      <c r="W141" s="789" t="s">
        <v>484</v>
      </c>
      <c r="X141" s="789" t="s">
        <v>36</v>
      </c>
      <c r="Y141" s="789" t="s">
        <v>36</v>
      </c>
      <c r="Z141" s="789" t="s">
        <v>36</v>
      </c>
      <c r="AA141" s="789" t="s">
        <v>36</v>
      </c>
      <c r="AB141" s="789" t="s">
        <v>36</v>
      </c>
      <c r="AC141" s="789" t="s">
        <v>36</v>
      </c>
      <c r="AD141" s="789" t="s">
        <v>36</v>
      </c>
      <c r="AE141" s="781" t="s">
        <v>482</v>
      </c>
      <c r="AF141" s="781" t="s">
        <v>482</v>
      </c>
      <c r="AG141" s="789" t="s">
        <v>0</v>
      </c>
      <c r="AH141" s="1"/>
      <c r="AJ141" s="124"/>
      <c r="AK141" s="124"/>
      <c r="AL141" s="124"/>
      <c r="AM141" s="217"/>
      <c r="AN141" s="217"/>
    </row>
    <row r="142" spans="1:40" ht="22.35" customHeight="1" thickBot="1" x14ac:dyDescent="0.25">
      <c r="B142" s="3290" t="s">
        <v>0</v>
      </c>
      <c r="C142" s="335" t="s">
        <v>36</v>
      </c>
      <c r="D142" s="335" t="s">
        <v>36</v>
      </c>
      <c r="E142" s="335" t="s">
        <v>36</v>
      </c>
      <c r="F142" s="335" t="s">
        <v>36</v>
      </c>
      <c r="G142" s="335" t="s">
        <v>485</v>
      </c>
      <c r="H142" s="335" t="s">
        <v>486</v>
      </c>
      <c r="I142" s="335" t="s">
        <v>487</v>
      </c>
      <c r="J142" s="335" t="s">
        <v>36</v>
      </c>
      <c r="K142" s="335" t="s">
        <v>36</v>
      </c>
      <c r="L142" s="335" t="s">
        <v>36</v>
      </c>
      <c r="M142" s="335" t="s">
        <v>36</v>
      </c>
      <c r="N142" s="335" t="s">
        <v>485</v>
      </c>
      <c r="O142" s="335" t="s">
        <v>486</v>
      </c>
      <c r="P142" s="335" t="s">
        <v>487</v>
      </c>
      <c r="Q142" s="335" t="s">
        <v>36</v>
      </c>
      <c r="R142" s="335" t="s">
        <v>36</v>
      </c>
      <c r="S142" s="335" t="s">
        <v>36</v>
      </c>
      <c r="T142" s="335" t="s">
        <v>36</v>
      </c>
      <c r="U142" s="335" t="s">
        <v>485</v>
      </c>
      <c r="V142" s="335" t="s">
        <v>486</v>
      </c>
      <c r="W142" s="335" t="s">
        <v>487</v>
      </c>
      <c r="X142" s="335" t="s">
        <v>36</v>
      </c>
      <c r="Y142" s="335" t="s">
        <v>36</v>
      </c>
      <c r="Z142" s="335" t="s">
        <v>36</v>
      </c>
      <c r="AA142" s="335" t="s">
        <v>36</v>
      </c>
      <c r="AB142" s="335" t="s">
        <v>485</v>
      </c>
      <c r="AC142" s="335" t="s">
        <v>486</v>
      </c>
      <c r="AD142" s="335" t="s">
        <v>487</v>
      </c>
      <c r="AE142" s="335" t="s">
        <v>36</v>
      </c>
      <c r="AF142" s="335" t="s">
        <v>36</v>
      </c>
      <c r="AG142" s="335" t="s">
        <v>0</v>
      </c>
      <c r="AH142" s="1"/>
      <c r="AJ142" s="124"/>
      <c r="AK142" s="124"/>
      <c r="AL142" s="124"/>
      <c r="AM142" s="217"/>
      <c r="AN142" s="217"/>
    </row>
    <row r="143" spans="1:40" ht="22.35" customHeight="1" x14ac:dyDescent="0.2">
      <c r="B143" s="128"/>
      <c r="C143" s="129"/>
      <c r="D143" s="129"/>
      <c r="E143" s="129"/>
      <c r="F143" s="129"/>
      <c r="G143" s="129"/>
      <c r="H143" s="129"/>
      <c r="I143" s="129"/>
      <c r="J143" s="129"/>
      <c r="K143" s="129"/>
      <c r="L143" s="129"/>
      <c r="M143" s="129"/>
      <c r="N143" s="129"/>
      <c r="O143" s="129"/>
      <c r="P143" s="129"/>
      <c r="Q143" s="129"/>
      <c r="R143" s="129"/>
      <c r="S143" s="129"/>
      <c r="T143" s="129"/>
      <c r="U143" s="129"/>
      <c r="V143" s="129"/>
      <c r="W143" s="129"/>
      <c r="X143" s="129"/>
      <c r="Y143" s="129"/>
      <c r="Z143" s="129"/>
      <c r="AA143" s="129"/>
      <c r="AB143" s="129"/>
      <c r="AC143" s="129"/>
      <c r="AD143" s="129"/>
      <c r="AE143" s="129"/>
      <c r="AF143" s="129"/>
      <c r="AG143" s="129"/>
      <c r="AH143" s="1"/>
    </row>
    <row r="144" spans="1:40" ht="22.35" customHeight="1" thickBot="1" x14ac:dyDescent="0.25">
      <c r="A144" s="108" t="s">
        <v>207</v>
      </c>
    </row>
    <row r="145" spans="1:35" ht="22.35" customHeight="1" thickBot="1" x14ac:dyDescent="0.25">
      <c r="B145" s="2981" t="s">
        <v>208</v>
      </c>
      <c r="C145" s="2982"/>
      <c r="D145" s="3559" t="s">
        <v>97</v>
      </c>
      <c r="E145" s="3559"/>
      <c r="F145" s="2983"/>
      <c r="G145" s="2982"/>
      <c r="H145" s="3559" t="s">
        <v>98</v>
      </c>
      <c r="I145" s="3559"/>
      <c r="J145" s="2983"/>
      <c r="K145" s="2982"/>
      <c r="L145" s="3559" t="s">
        <v>99</v>
      </c>
      <c r="M145" s="3559"/>
      <c r="N145" s="2983"/>
      <c r="O145" s="2982"/>
      <c r="P145" s="3559" t="s">
        <v>100</v>
      </c>
      <c r="Q145" s="3559"/>
      <c r="R145" s="2983"/>
      <c r="S145" s="2982"/>
      <c r="T145" s="3559" t="s">
        <v>101</v>
      </c>
      <c r="U145" s="3559"/>
      <c r="V145" s="2983"/>
      <c r="W145" s="2982"/>
      <c r="X145" s="3559" t="s">
        <v>102</v>
      </c>
      <c r="Y145" s="3559"/>
      <c r="Z145" s="2983"/>
      <c r="AA145" s="2982"/>
      <c r="AB145" s="3559" t="s">
        <v>103</v>
      </c>
      <c r="AC145" s="3559"/>
      <c r="AD145" s="3559"/>
      <c r="AE145" s="3559" t="s">
        <v>209</v>
      </c>
      <c r="AF145" s="3559"/>
      <c r="AG145" s="3559"/>
      <c r="AH145" s="3559"/>
      <c r="AI145" s="2984"/>
    </row>
    <row r="146" spans="1:35" ht="22.35" customHeight="1" x14ac:dyDescent="0.2">
      <c r="B146" s="2985" t="s">
        <v>210</v>
      </c>
      <c r="C146" s="3595" t="s">
        <v>211</v>
      </c>
      <c r="D146" s="3559"/>
      <c r="E146" s="3563"/>
      <c r="F146" s="3596"/>
      <c r="G146" s="3595" t="s">
        <v>211</v>
      </c>
      <c r="H146" s="3597"/>
      <c r="I146" s="3563"/>
      <c r="J146" s="3596"/>
      <c r="K146" s="2989" t="s">
        <v>211</v>
      </c>
      <c r="L146" s="3559"/>
      <c r="M146" s="3559"/>
      <c r="N146" s="2983"/>
      <c r="O146" s="2989" t="s">
        <v>212</v>
      </c>
      <c r="P146" s="2990"/>
      <c r="Q146" s="3563"/>
      <c r="R146" s="3596"/>
      <c r="S146" s="3595" t="s">
        <v>213</v>
      </c>
      <c r="T146" s="3563"/>
      <c r="U146" s="3563"/>
      <c r="V146" s="3563"/>
      <c r="W146" s="3598"/>
      <c r="X146" s="3599"/>
      <c r="Y146" s="3599"/>
      <c r="Z146" s="3600"/>
      <c r="AA146" s="3563"/>
      <c r="AB146" s="3563"/>
      <c r="AC146" s="3563"/>
      <c r="AD146" s="3563"/>
      <c r="AE146" s="3601">
        <v>37</v>
      </c>
      <c r="AF146" s="3559"/>
      <c r="AG146" s="3563"/>
      <c r="AH146" s="3563"/>
      <c r="AI146" s="3564"/>
    </row>
    <row r="147" spans="1:35" ht="22.35" customHeight="1" x14ac:dyDescent="0.2">
      <c r="B147" s="2995" t="s">
        <v>214</v>
      </c>
      <c r="C147" s="2996" t="s">
        <v>432</v>
      </c>
      <c r="D147" s="2775"/>
      <c r="E147" s="2775"/>
      <c r="F147" s="2856"/>
      <c r="G147" s="2996" t="s">
        <v>433</v>
      </c>
      <c r="H147" s="2863"/>
      <c r="I147" s="2775"/>
      <c r="J147" s="2856"/>
      <c r="K147" s="2996" t="s">
        <v>217</v>
      </c>
      <c r="L147" s="2863" t="s">
        <v>434</v>
      </c>
      <c r="M147" s="2775"/>
      <c r="N147" s="2856"/>
      <c r="O147" s="2996" t="s">
        <v>217</v>
      </c>
      <c r="P147" s="2863" t="s">
        <v>434</v>
      </c>
      <c r="Q147" s="2775"/>
      <c r="R147" s="2856"/>
      <c r="S147" s="2996" t="s">
        <v>435</v>
      </c>
      <c r="T147" s="2775"/>
      <c r="U147" s="2775"/>
      <c r="V147" s="2856"/>
      <c r="W147" s="2081" t="s">
        <v>117</v>
      </c>
      <c r="X147" s="2082" t="s">
        <v>220</v>
      </c>
      <c r="Y147" s="2165"/>
      <c r="Z147" s="2165"/>
      <c r="AA147" s="2997" t="s">
        <v>117</v>
      </c>
      <c r="AB147" s="2863" t="s">
        <v>220</v>
      </c>
      <c r="AC147" s="2997"/>
      <c r="AD147" s="2997"/>
      <c r="AE147" s="2997">
        <v>68</v>
      </c>
      <c r="AF147" s="2775"/>
      <c r="AG147" s="2775"/>
      <c r="AH147" s="2775"/>
      <c r="AI147" s="2998"/>
    </row>
    <row r="148" spans="1:35" ht="22.35" customHeight="1" x14ac:dyDescent="0.2">
      <c r="B148" s="2995" t="s">
        <v>221</v>
      </c>
      <c r="C148" s="2999" t="s">
        <v>222</v>
      </c>
      <c r="D148" s="2775"/>
      <c r="E148" s="2775"/>
      <c r="F148" s="2856"/>
      <c r="G148" s="2863" t="s">
        <v>222</v>
      </c>
      <c r="H148" s="2863"/>
      <c r="I148" s="2775"/>
      <c r="J148" s="2856"/>
      <c r="K148" s="2863" t="s">
        <v>222</v>
      </c>
      <c r="L148" s="2775"/>
      <c r="M148" s="2775"/>
      <c r="N148" s="2856"/>
      <c r="O148" s="2863" t="s">
        <v>222</v>
      </c>
      <c r="P148" s="2863"/>
      <c r="Q148" s="2775"/>
      <c r="R148" s="2856"/>
      <c r="S148" s="2863" t="s">
        <v>222</v>
      </c>
      <c r="T148" s="2775"/>
      <c r="U148" s="2775"/>
      <c r="V148" s="2856"/>
      <c r="W148" s="2997"/>
      <c r="X148" s="2775"/>
      <c r="Y148" s="2775"/>
      <c r="Z148" s="2856"/>
      <c r="AA148" s="2997"/>
      <c r="AB148" s="2775"/>
      <c r="AC148" s="2775"/>
      <c r="AD148" s="2775"/>
      <c r="AE148" s="2997">
        <v>0</v>
      </c>
      <c r="AF148" s="2775"/>
      <c r="AG148" s="2775"/>
      <c r="AH148" s="2775"/>
      <c r="AI148" s="2998"/>
    </row>
    <row r="149" spans="1:35" ht="22.35" customHeight="1" thickBot="1" x14ac:dyDescent="0.25">
      <c r="B149" s="3000" t="s">
        <v>223</v>
      </c>
      <c r="C149" s="3001" t="s">
        <v>211</v>
      </c>
      <c r="D149" s="200"/>
      <c r="E149" s="2866"/>
      <c r="F149" s="2868"/>
      <c r="G149" s="3001" t="s">
        <v>211</v>
      </c>
      <c r="H149" s="202"/>
      <c r="I149" s="2866"/>
      <c r="J149" s="2868"/>
      <c r="K149" s="3001" t="s">
        <v>211</v>
      </c>
      <c r="L149" s="200"/>
      <c r="M149" s="2866"/>
      <c r="N149" s="2868"/>
      <c r="O149" s="3001" t="s">
        <v>212</v>
      </c>
      <c r="P149" s="2870"/>
      <c r="Q149" s="2866"/>
      <c r="R149" s="2868"/>
      <c r="S149" s="3001" t="s">
        <v>213</v>
      </c>
      <c r="T149" s="2866"/>
      <c r="U149" s="2866"/>
      <c r="V149" s="2866"/>
      <c r="W149" s="3002"/>
      <c r="X149" s="2866"/>
      <c r="Y149" s="2866"/>
      <c r="Z149" s="3003"/>
      <c r="AA149" s="2866"/>
      <c r="AB149" s="2866"/>
      <c r="AC149" s="2866"/>
      <c r="AD149" s="2866"/>
      <c r="AE149" s="3004">
        <v>37</v>
      </c>
      <c r="AF149" s="2866"/>
      <c r="AG149" s="2866"/>
      <c r="AH149" s="2866"/>
      <c r="AI149" s="2873"/>
    </row>
    <row r="150" spans="1:35" ht="22.35" customHeight="1" x14ac:dyDescent="0.2">
      <c r="D150" s="2165"/>
    </row>
    <row r="151" spans="1:35" ht="22.35" customHeight="1" thickBot="1" x14ac:dyDescent="0.25">
      <c r="A151" s="2782"/>
      <c r="B151" s="2782" t="s">
        <v>29</v>
      </c>
      <c r="C151" s="2876">
        <v>1</v>
      </c>
      <c r="D151" s="2877">
        <v>2</v>
      </c>
      <c r="E151" s="2877">
        <v>3</v>
      </c>
      <c r="F151" s="2877">
        <v>4</v>
      </c>
      <c r="G151" s="2877">
        <v>5</v>
      </c>
      <c r="H151" s="2876">
        <v>6</v>
      </c>
      <c r="I151" s="2876">
        <v>7</v>
      </c>
      <c r="J151" s="2877">
        <v>8</v>
      </c>
      <c r="K151" s="2877">
        <v>9</v>
      </c>
      <c r="L151" s="2877">
        <v>10</v>
      </c>
      <c r="M151" s="2877">
        <v>11</v>
      </c>
      <c r="N151" s="2877">
        <v>12</v>
      </c>
      <c r="O151" s="2876">
        <v>13</v>
      </c>
      <c r="P151" s="2876">
        <v>14</v>
      </c>
      <c r="Q151" s="2877">
        <v>15</v>
      </c>
      <c r="R151" s="2877">
        <v>16</v>
      </c>
      <c r="S151" s="2877">
        <v>17</v>
      </c>
      <c r="T151" s="2877">
        <v>18</v>
      </c>
      <c r="U151" s="2877">
        <v>19</v>
      </c>
      <c r="V151" s="2876">
        <v>20</v>
      </c>
      <c r="W151" s="2876">
        <v>21</v>
      </c>
      <c r="X151" s="2877">
        <v>22</v>
      </c>
      <c r="Y151" s="2877">
        <v>23</v>
      </c>
      <c r="Z151" s="2877">
        <v>24</v>
      </c>
      <c r="AA151" s="2877">
        <v>25</v>
      </c>
      <c r="AB151" s="2877">
        <v>26</v>
      </c>
      <c r="AC151" s="2876">
        <v>27</v>
      </c>
      <c r="AD151" s="2876">
        <v>28</v>
      </c>
      <c r="AE151" s="2877">
        <v>29</v>
      </c>
      <c r="AF151" s="2877">
        <v>30</v>
      </c>
      <c r="AG151" s="2878"/>
      <c r="AH151" s="111"/>
      <c r="AI151" s="112"/>
    </row>
    <row r="152" spans="1:35" ht="22.35" customHeight="1" x14ac:dyDescent="0.2">
      <c r="A152" s="3602">
        <v>1</v>
      </c>
      <c r="B152" s="3603" t="s">
        <v>224</v>
      </c>
      <c r="C152" s="3544" t="s">
        <v>36</v>
      </c>
      <c r="D152" s="3544" t="s">
        <v>36</v>
      </c>
      <c r="E152" s="3544" t="s">
        <v>36</v>
      </c>
      <c r="F152" s="3544" t="s">
        <v>36</v>
      </c>
      <c r="G152" s="3544" t="s">
        <v>36</v>
      </c>
      <c r="H152" s="3544"/>
      <c r="I152" s="3544"/>
      <c r="J152" s="3544" t="s">
        <v>225</v>
      </c>
      <c r="K152" s="3544" t="s">
        <v>225</v>
      </c>
      <c r="L152" s="3569" t="s">
        <v>225</v>
      </c>
      <c r="M152" s="3544" t="s">
        <v>225</v>
      </c>
      <c r="N152" s="3544" t="s">
        <v>225</v>
      </c>
      <c r="O152" s="3544"/>
      <c r="P152" s="3544"/>
      <c r="Q152" s="3544" t="s">
        <v>225</v>
      </c>
      <c r="R152" s="3544" t="s">
        <v>225</v>
      </c>
      <c r="S152" s="3544" t="s">
        <v>225</v>
      </c>
      <c r="T152" s="3544" t="s">
        <v>225</v>
      </c>
      <c r="U152" s="3544" t="s">
        <v>225</v>
      </c>
      <c r="V152" s="3604"/>
      <c r="W152" s="3604"/>
      <c r="X152" s="3544" t="s">
        <v>118</v>
      </c>
      <c r="Y152" s="3544" t="s">
        <v>118</v>
      </c>
      <c r="Z152" s="3544" t="s">
        <v>118</v>
      </c>
      <c r="AA152" s="3544" t="s">
        <v>118</v>
      </c>
      <c r="AB152" s="3544" t="s">
        <v>118</v>
      </c>
      <c r="AC152" s="3544" t="s">
        <v>117</v>
      </c>
      <c r="AD152" s="3544" t="s">
        <v>117</v>
      </c>
      <c r="AE152" s="3544" t="s">
        <v>36</v>
      </c>
      <c r="AF152" s="3544" t="s">
        <v>36</v>
      </c>
      <c r="AG152" s="3547"/>
      <c r="AH152" s="116"/>
      <c r="AI152" s="117"/>
    </row>
    <row r="153" spans="1:35" ht="22.35" customHeight="1" x14ac:dyDescent="0.2">
      <c r="A153" s="3008">
        <v>2</v>
      </c>
      <c r="B153" s="3009" t="s">
        <v>0</v>
      </c>
      <c r="C153" s="2811" t="s">
        <v>118</v>
      </c>
      <c r="D153" s="2811" t="s">
        <v>118</v>
      </c>
      <c r="E153" s="2811" t="s">
        <v>118</v>
      </c>
      <c r="F153" s="2811" t="s">
        <v>118</v>
      </c>
      <c r="G153" s="2811" t="s">
        <v>118</v>
      </c>
      <c r="H153" s="3010" t="s">
        <v>117</v>
      </c>
      <c r="I153" s="2811" t="s">
        <v>117</v>
      </c>
      <c r="J153" s="2816" t="s">
        <v>36</v>
      </c>
      <c r="K153" s="2816" t="s">
        <v>36</v>
      </c>
      <c r="L153" s="2816" t="s">
        <v>36</v>
      </c>
      <c r="M153" s="2816" t="s">
        <v>36</v>
      </c>
      <c r="N153" s="2816" t="s">
        <v>36</v>
      </c>
      <c r="O153" s="2816"/>
      <c r="P153" s="2816"/>
      <c r="Q153" s="2816" t="s">
        <v>225</v>
      </c>
      <c r="R153" s="2816" t="s">
        <v>225</v>
      </c>
      <c r="S153" s="2816" t="s">
        <v>225</v>
      </c>
      <c r="T153" s="2816" t="s">
        <v>225</v>
      </c>
      <c r="U153" s="2816" t="s">
        <v>225</v>
      </c>
      <c r="V153" s="2816"/>
      <c r="W153" s="2816"/>
      <c r="X153" s="2811" t="s">
        <v>225</v>
      </c>
      <c r="Y153" s="2811" t="s">
        <v>225</v>
      </c>
      <c r="Z153" s="2811" t="s">
        <v>225</v>
      </c>
      <c r="AA153" s="3010" t="s">
        <v>225</v>
      </c>
      <c r="AB153" s="3010" t="s">
        <v>225</v>
      </c>
      <c r="AC153" s="2811"/>
      <c r="AD153" s="2811"/>
      <c r="AE153" s="2811" t="s">
        <v>118</v>
      </c>
      <c r="AF153" s="2811" t="s">
        <v>118</v>
      </c>
      <c r="AG153" s="2885"/>
      <c r="AH153" s="116"/>
      <c r="AI153" s="117"/>
    </row>
    <row r="154" spans="1:35" ht="22.35" customHeight="1" x14ac:dyDescent="0.2">
      <c r="A154" s="3008">
        <v>3</v>
      </c>
      <c r="B154" s="3009" t="s">
        <v>0</v>
      </c>
      <c r="C154" s="2811"/>
      <c r="D154" s="2811" t="s">
        <v>225</v>
      </c>
      <c r="E154" s="2811" t="s">
        <v>225</v>
      </c>
      <c r="F154" s="2811" t="s">
        <v>225</v>
      </c>
      <c r="G154" s="2811" t="s">
        <v>225</v>
      </c>
      <c r="H154" s="2811"/>
      <c r="I154" s="3010"/>
      <c r="J154" s="2811" t="s">
        <v>118</v>
      </c>
      <c r="K154" s="2811" t="s">
        <v>118</v>
      </c>
      <c r="L154" s="2811" t="s">
        <v>118</v>
      </c>
      <c r="M154" s="2811" t="s">
        <v>118</v>
      </c>
      <c r="N154" s="2811" t="s">
        <v>118</v>
      </c>
      <c r="O154" s="2811" t="s">
        <v>117</v>
      </c>
      <c r="P154" s="2811" t="s">
        <v>117</v>
      </c>
      <c r="Q154" s="2811" t="s">
        <v>36</v>
      </c>
      <c r="R154" s="2811" t="s">
        <v>36</v>
      </c>
      <c r="S154" s="2811" t="s">
        <v>36</v>
      </c>
      <c r="T154" s="2811" t="s">
        <v>36</v>
      </c>
      <c r="U154" s="2811" t="s">
        <v>36</v>
      </c>
      <c r="V154" s="2811"/>
      <c r="W154" s="2811"/>
      <c r="X154" s="2811" t="s">
        <v>225</v>
      </c>
      <c r="Y154" s="2811" t="s">
        <v>225</v>
      </c>
      <c r="Z154" s="2811" t="s">
        <v>225</v>
      </c>
      <c r="AA154" s="2811" t="s">
        <v>225</v>
      </c>
      <c r="AB154" s="2811" t="s">
        <v>225</v>
      </c>
      <c r="AC154" s="2811"/>
      <c r="AD154" s="2811"/>
      <c r="AE154" s="2811" t="s">
        <v>225</v>
      </c>
      <c r="AF154" s="2811" t="s">
        <v>225</v>
      </c>
      <c r="AG154" s="2885"/>
      <c r="AH154" s="116"/>
      <c r="AI154" s="117"/>
    </row>
    <row r="155" spans="1:35" ht="22.35" customHeight="1" thickBot="1" x14ac:dyDescent="0.25">
      <c r="A155" s="3011">
        <v>4</v>
      </c>
      <c r="B155" s="3012" t="s">
        <v>224</v>
      </c>
      <c r="C155" s="2877"/>
      <c r="D155" s="2877" t="s">
        <v>225</v>
      </c>
      <c r="E155" s="2877" t="s">
        <v>225</v>
      </c>
      <c r="F155" s="2877" t="s">
        <v>225</v>
      </c>
      <c r="G155" s="2877" t="s">
        <v>225</v>
      </c>
      <c r="H155" s="3013"/>
      <c r="I155" s="3013"/>
      <c r="J155" s="3013" t="s">
        <v>225</v>
      </c>
      <c r="K155" s="3013" t="s">
        <v>225</v>
      </c>
      <c r="L155" s="3013" t="s">
        <v>225</v>
      </c>
      <c r="M155" s="3013" t="s">
        <v>225</v>
      </c>
      <c r="N155" s="3013" t="s">
        <v>225</v>
      </c>
      <c r="O155" s="3013" t="s">
        <v>0</v>
      </c>
      <c r="P155" s="3013" t="s">
        <v>0</v>
      </c>
      <c r="Q155" s="3013" t="s">
        <v>118</v>
      </c>
      <c r="R155" s="3013" t="s">
        <v>118</v>
      </c>
      <c r="S155" s="3013" t="s">
        <v>118</v>
      </c>
      <c r="T155" s="3013" t="s">
        <v>118</v>
      </c>
      <c r="U155" s="3013" t="s">
        <v>118</v>
      </c>
      <c r="V155" s="3013" t="s">
        <v>117</v>
      </c>
      <c r="W155" s="2877" t="s">
        <v>117</v>
      </c>
      <c r="X155" s="2877" t="s">
        <v>36</v>
      </c>
      <c r="Y155" s="2877" t="s">
        <v>36</v>
      </c>
      <c r="Z155" s="2877" t="s">
        <v>36</v>
      </c>
      <c r="AA155" s="3013" t="s">
        <v>36</v>
      </c>
      <c r="AB155" s="3013" t="s">
        <v>36</v>
      </c>
      <c r="AC155" s="2877"/>
      <c r="AD155" s="3013"/>
      <c r="AE155" s="2877" t="s">
        <v>225</v>
      </c>
      <c r="AF155" s="2877" t="s">
        <v>225</v>
      </c>
      <c r="AG155" s="2878"/>
      <c r="AH155" s="116"/>
      <c r="AI155" s="117"/>
    </row>
    <row r="156" spans="1:35" ht="22.35" customHeight="1" thickBot="1" x14ac:dyDescent="0.25">
      <c r="A156" s="130"/>
      <c r="B156" s="124"/>
      <c r="C156" s="131"/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131"/>
      <c r="Z156" s="131"/>
      <c r="AA156" s="131"/>
      <c r="AB156" s="131"/>
      <c r="AC156" s="131"/>
      <c r="AD156" s="131"/>
      <c r="AE156" s="131"/>
      <c r="AF156" s="131"/>
      <c r="AG156" s="132"/>
      <c r="AH156" s="133"/>
      <c r="AI156" s="117"/>
    </row>
    <row r="157" spans="1:35" ht="22.35" customHeight="1" x14ac:dyDescent="0.2">
      <c r="A157" s="48"/>
      <c r="B157" s="3014" t="s">
        <v>228</v>
      </c>
      <c r="C157" s="3601"/>
      <c r="D157" s="3605" t="s">
        <v>97</v>
      </c>
      <c r="E157" s="3606"/>
      <c r="F157" s="3601"/>
      <c r="G157" s="3607" t="s">
        <v>98</v>
      </c>
      <c r="H157" s="3596"/>
      <c r="I157" s="3608"/>
      <c r="J157" s="3607" t="s">
        <v>99</v>
      </c>
      <c r="K157" s="3609"/>
      <c r="L157" s="3608"/>
      <c r="M157" s="3610" t="s">
        <v>100</v>
      </c>
      <c r="N157" s="3609"/>
      <c r="O157" s="3608"/>
      <c r="P157" s="3607" t="s">
        <v>101</v>
      </c>
      <c r="Q157" s="3611"/>
      <c r="R157" s="3608"/>
      <c r="S157" s="3607" t="s">
        <v>102</v>
      </c>
      <c r="T157" s="3612"/>
      <c r="U157" s="3608"/>
      <c r="V157" s="3607" t="s">
        <v>103</v>
      </c>
      <c r="W157" s="3611"/>
      <c r="X157" s="3613" t="s">
        <v>209</v>
      </c>
      <c r="Y157" s="3614"/>
      <c r="Z157" s="3614"/>
      <c r="AA157" s="3615"/>
      <c r="AB157" s="2989" t="s">
        <v>104</v>
      </c>
      <c r="AC157" s="3026"/>
      <c r="AD157" s="3026"/>
      <c r="AE157" s="3027"/>
      <c r="AF157" s="3027"/>
      <c r="AG157" s="3028"/>
      <c r="AH157" s="133"/>
      <c r="AI157" s="117"/>
    </row>
    <row r="158" spans="1:35" ht="22.35" customHeight="1" x14ac:dyDescent="0.2">
      <c r="A158" s="48"/>
      <c r="B158" s="3029" t="s">
        <v>229</v>
      </c>
      <c r="C158" s="3030" t="s">
        <v>230</v>
      </c>
      <c r="D158" s="2777"/>
      <c r="E158" s="2778"/>
      <c r="F158" s="3030" t="s">
        <v>230</v>
      </c>
      <c r="G158" s="2777"/>
      <c r="H158" s="2778"/>
      <c r="I158" s="3030" t="s">
        <v>230</v>
      </c>
      <c r="J158" s="2777"/>
      <c r="K158" s="2778"/>
      <c r="L158" s="3030" t="s">
        <v>230</v>
      </c>
      <c r="M158" s="2777"/>
      <c r="N158" s="2778"/>
      <c r="O158" s="3030" t="s">
        <v>231</v>
      </c>
      <c r="P158" s="2777"/>
      <c r="Q158" s="2778"/>
      <c r="R158" s="3030"/>
      <c r="S158" s="2777"/>
      <c r="T158" s="2778"/>
      <c r="U158" s="3030"/>
      <c r="V158" s="2777"/>
      <c r="W158" s="2778"/>
      <c r="X158" s="3030"/>
      <c r="Y158" s="3031"/>
      <c r="Z158" s="3031"/>
      <c r="AA158" s="3031"/>
      <c r="AB158" s="2774"/>
      <c r="AC158" s="3031"/>
      <c r="AD158" s="3031"/>
      <c r="AE158" s="3031"/>
      <c r="AF158" s="3031"/>
      <c r="AG158" s="3032"/>
      <c r="AH158" s="133"/>
      <c r="AI158" s="117"/>
    </row>
    <row r="159" spans="1:35" ht="22.35" customHeight="1" x14ac:dyDescent="0.2">
      <c r="A159" s="48"/>
      <c r="B159" s="4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133"/>
      <c r="AI159" s="117"/>
    </row>
    <row r="160" spans="1:35" ht="22.35" customHeight="1" thickBot="1" x14ac:dyDescent="0.25">
      <c r="A160" s="3033" t="s">
        <v>28</v>
      </c>
      <c r="B160" s="2875" t="s">
        <v>29</v>
      </c>
      <c r="C160" s="2876">
        <v>1</v>
      </c>
      <c r="D160" s="2877">
        <v>2</v>
      </c>
      <c r="E160" s="2877">
        <v>3</v>
      </c>
      <c r="F160" s="2877">
        <v>4</v>
      </c>
      <c r="G160" s="2877">
        <v>5</v>
      </c>
      <c r="H160" s="2876">
        <v>6</v>
      </c>
      <c r="I160" s="2876">
        <v>7</v>
      </c>
      <c r="J160" s="2877">
        <v>8</v>
      </c>
      <c r="K160" s="2877">
        <v>9</v>
      </c>
      <c r="L160" s="2877">
        <v>10</v>
      </c>
      <c r="M160" s="2877">
        <v>11</v>
      </c>
      <c r="N160" s="2877">
        <v>12</v>
      </c>
      <c r="O160" s="2876">
        <v>13</v>
      </c>
      <c r="P160" s="2876">
        <v>14</v>
      </c>
      <c r="Q160" s="2877">
        <v>15</v>
      </c>
      <c r="R160" s="2877">
        <v>16</v>
      </c>
      <c r="S160" s="2877">
        <v>17</v>
      </c>
      <c r="T160" s="2877">
        <v>18</v>
      </c>
      <c r="U160" s="2877">
        <v>19</v>
      </c>
      <c r="V160" s="2876">
        <v>20</v>
      </c>
      <c r="W160" s="2876">
        <v>21</v>
      </c>
      <c r="X160" s="2877">
        <v>22</v>
      </c>
      <c r="Y160" s="2877">
        <v>23</v>
      </c>
      <c r="Z160" s="2877">
        <v>24</v>
      </c>
      <c r="AA160" s="2877">
        <v>25</v>
      </c>
      <c r="AB160" s="2877">
        <v>26</v>
      </c>
      <c r="AC160" s="2876">
        <v>27</v>
      </c>
      <c r="AD160" s="2876">
        <v>28</v>
      </c>
      <c r="AE160" s="2877">
        <v>29</v>
      </c>
      <c r="AF160" s="2877">
        <v>30</v>
      </c>
      <c r="AG160" s="2878"/>
      <c r="AH160" s="133"/>
      <c r="AI160" s="117"/>
    </row>
    <row r="161" spans="1:35" ht="22.35" customHeight="1" x14ac:dyDescent="0.2">
      <c r="A161" s="3616">
        <v>8520</v>
      </c>
      <c r="B161" s="3617" t="s">
        <v>232</v>
      </c>
      <c r="C161" s="3544"/>
      <c r="D161" s="3544" t="s">
        <v>233</v>
      </c>
      <c r="E161" s="3544" t="s">
        <v>233</v>
      </c>
      <c r="F161" s="3544" t="s">
        <v>233</v>
      </c>
      <c r="G161" s="3544" t="s">
        <v>233</v>
      </c>
      <c r="H161" s="3544"/>
      <c r="I161" s="3544"/>
      <c r="J161" s="3544" t="s">
        <v>233</v>
      </c>
      <c r="K161" s="4215" t="s">
        <v>233</v>
      </c>
      <c r="L161" s="4215" t="s">
        <v>437</v>
      </c>
      <c r="M161" s="4219" t="s">
        <v>233</v>
      </c>
      <c r="N161" s="4219" t="s">
        <v>233</v>
      </c>
      <c r="O161" s="3544"/>
      <c r="P161" s="3544"/>
      <c r="Q161" s="3544" t="s">
        <v>233</v>
      </c>
      <c r="R161" s="3544" t="s">
        <v>233</v>
      </c>
      <c r="S161" s="3544" t="s">
        <v>233</v>
      </c>
      <c r="T161" s="3544" t="s">
        <v>233</v>
      </c>
      <c r="U161" s="3544" t="s">
        <v>233</v>
      </c>
      <c r="V161" s="3544"/>
      <c r="W161" s="3544"/>
      <c r="X161" s="3544" t="s">
        <v>233</v>
      </c>
      <c r="Y161" s="3544" t="s">
        <v>233</v>
      </c>
      <c r="Z161" s="3544" t="s">
        <v>233</v>
      </c>
      <c r="AA161" s="3544" t="s">
        <v>233</v>
      </c>
      <c r="AB161" s="3544" t="s">
        <v>233</v>
      </c>
      <c r="AC161" s="3544"/>
      <c r="AD161" s="3544"/>
      <c r="AE161" s="3544" t="s">
        <v>233</v>
      </c>
      <c r="AF161" s="3544" t="s">
        <v>233</v>
      </c>
      <c r="AG161" s="3547"/>
      <c r="AH161" s="133"/>
      <c r="AI161" s="117"/>
    </row>
    <row r="162" spans="1:35" ht="22.35" customHeight="1" x14ac:dyDescent="0.2">
      <c r="A162" s="137"/>
      <c r="B162" s="136"/>
      <c r="C162" s="129"/>
      <c r="D162" s="129"/>
      <c r="E162" s="129"/>
      <c r="F162" s="129"/>
      <c r="G162" s="129"/>
      <c r="H162" s="129"/>
      <c r="I162" s="129"/>
      <c r="J162" s="129"/>
      <c r="K162" s="129"/>
      <c r="L162" s="129"/>
      <c r="M162" s="129"/>
      <c r="N162" s="129"/>
      <c r="O162" s="129"/>
      <c r="P162" s="129"/>
      <c r="Q162" s="129"/>
      <c r="R162" s="129"/>
      <c r="S162" s="129"/>
      <c r="T162" s="129"/>
      <c r="U162" s="129"/>
      <c r="V162" s="129"/>
      <c r="W162" s="129"/>
      <c r="X162" s="129"/>
      <c r="Y162" s="129"/>
      <c r="Z162" s="129"/>
      <c r="AA162" s="129"/>
      <c r="AB162" s="129"/>
      <c r="AC162" s="129"/>
      <c r="AD162" s="129"/>
      <c r="AE162" s="129"/>
      <c r="AF162" s="129"/>
      <c r="AG162" s="129"/>
      <c r="AH162" s="133"/>
      <c r="AI162" s="117"/>
    </row>
    <row r="163" spans="1:35" ht="22.35" customHeight="1" x14ac:dyDescent="0.2">
      <c r="AH163" s="67"/>
      <c r="AI163" s="67"/>
    </row>
    <row r="164" spans="1:35" ht="22.35" customHeight="1" thickBot="1" x14ac:dyDescent="0.25">
      <c r="A164" s="108" t="s">
        <v>234</v>
      </c>
      <c r="B164" s="109"/>
      <c r="C164" s="109"/>
      <c r="D164" s="110"/>
      <c r="E164" s="110"/>
      <c r="F164" s="110"/>
      <c r="G164" s="65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09"/>
      <c r="AI164" s="109"/>
    </row>
    <row r="165" spans="1:35" ht="22.35" customHeight="1" x14ac:dyDescent="0.2">
      <c r="A165" s="108"/>
      <c r="B165" s="3014" t="s">
        <v>235</v>
      </c>
      <c r="C165" s="3618"/>
      <c r="D165" s="3619" t="s">
        <v>97</v>
      </c>
      <c r="E165" s="3620"/>
      <c r="F165" s="3621"/>
      <c r="G165" s="3618"/>
      <c r="H165" s="3619" t="s">
        <v>98</v>
      </c>
      <c r="I165" s="3620"/>
      <c r="J165" s="3621"/>
      <c r="K165" s="3618"/>
      <c r="L165" s="3619" t="s">
        <v>99</v>
      </c>
      <c r="M165" s="3620"/>
      <c r="N165" s="3621"/>
      <c r="O165" s="3618"/>
      <c r="P165" s="3619" t="s">
        <v>100</v>
      </c>
      <c r="Q165" s="3620"/>
      <c r="R165" s="3621"/>
      <c r="S165" s="3618"/>
      <c r="T165" s="3619" t="s">
        <v>101</v>
      </c>
      <c r="U165" s="3620"/>
      <c r="V165" s="3621"/>
      <c r="W165" s="3618"/>
      <c r="X165" s="3619" t="s">
        <v>102</v>
      </c>
      <c r="Y165" s="3620"/>
      <c r="Z165" s="3621"/>
      <c r="AA165" s="3618"/>
      <c r="AB165" s="3619" t="s">
        <v>103</v>
      </c>
      <c r="AC165" s="3620"/>
      <c r="AD165" s="3620"/>
      <c r="AE165" s="3622" t="s">
        <v>104</v>
      </c>
      <c r="AF165" s="3620"/>
      <c r="AG165" s="3620"/>
      <c r="AH165" s="3620"/>
      <c r="AI165" s="3623"/>
    </row>
    <row r="166" spans="1:35" ht="22.35" customHeight="1" x14ac:dyDescent="0.2">
      <c r="A166" s="108"/>
      <c r="B166" s="3043" t="s">
        <v>210</v>
      </c>
      <c r="C166" s="3044">
        <v>69</v>
      </c>
      <c r="D166" s="3045" t="s">
        <v>236</v>
      </c>
      <c r="E166" s="3045"/>
      <c r="F166" s="3046"/>
      <c r="G166" s="3044">
        <v>69</v>
      </c>
      <c r="H166" s="3045" t="s">
        <v>236</v>
      </c>
      <c r="I166" s="3045"/>
      <c r="J166" s="3046"/>
      <c r="K166" s="3044">
        <v>69</v>
      </c>
      <c r="L166" s="3045" t="s">
        <v>236</v>
      </c>
      <c r="M166" s="3045"/>
      <c r="N166" s="3046"/>
      <c r="O166" s="3044">
        <v>69</v>
      </c>
      <c r="P166" s="3045" t="s">
        <v>236</v>
      </c>
      <c r="Q166" s="3045"/>
      <c r="R166" s="3046"/>
      <c r="S166" s="3044">
        <v>69</v>
      </c>
      <c r="T166" s="3045" t="s">
        <v>236</v>
      </c>
      <c r="U166" s="3045"/>
      <c r="V166" s="3046"/>
      <c r="W166" s="3044"/>
      <c r="X166" s="3047"/>
      <c r="Y166" s="3047"/>
      <c r="Z166" s="3048"/>
      <c r="AA166" s="3044"/>
      <c r="AB166" s="3045"/>
      <c r="AC166" s="3045"/>
      <c r="AD166" s="2920"/>
      <c r="AE166" s="3049">
        <v>35</v>
      </c>
      <c r="AF166" s="3045"/>
      <c r="AG166" s="3045"/>
      <c r="AH166" s="2920"/>
      <c r="AI166" s="3050"/>
    </row>
    <row r="167" spans="1:35" ht="22.35" customHeight="1" x14ac:dyDescent="0.2">
      <c r="A167" s="108"/>
      <c r="B167" s="3043" t="s">
        <v>214</v>
      </c>
      <c r="C167" s="3044">
        <v>79</v>
      </c>
      <c r="D167" s="3045" t="s">
        <v>237</v>
      </c>
      <c r="E167" s="3045"/>
      <c r="F167" s="3046"/>
      <c r="G167" s="3044">
        <v>79</v>
      </c>
      <c r="H167" s="3045" t="s">
        <v>237</v>
      </c>
      <c r="I167" s="3045"/>
      <c r="J167" s="3046"/>
      <c r="K167" s="3044">
        <v>79</v>
      </c>
      <c r="L167" s="3045" t="s">
        <v>237</v>
      </c>
      <c r="M167" s="3045"/>
      <c r="N167" s="3046"/>
      <c r="O167" s="3044">
        <v>79</v>
      </c>
      <c r="P167" s="3045" t="s">
        <v>237</v>
      </c>
      <c r="Q167" s="3045"/>
      <c r="R167" s="3046"/>
      <c r="S167" s="3044">
        <v>79</v>
      </c>
      <c r="T167" s="3045" t="s">
        <v>237</v>
      </c>
      <c r="U167" s="3045"/>
      <c r="V167" s="3046"/>
      <c r="W167" s="3044"/>
      <c r="X167" s="3045"/>
      <c r="Y167" s="3045"/>
      <c r="Z167" s="3046"/>
      <c r="AA167" s="3045"/>
      <c r="AB167" s="3045"/>
      <c r="AC167" s="3045"/>
      <c r="AD167" s="2920"/>
      <c r="AE167" s="3049">
        <v>40</v>
      </c>
      <c r="AF167" s="3045"/>
      <c r="AG167" s="3045"/>
      <c r="AH167" s="2920"/>
      <c r="AI167" s="3050"/>
    </row>
    <row r="168" spans="1:35" ht="22.35" customHeight="1" x14ac:dyDescent="0.2">
      <c r="A168" s="108"/>
      <c r="B168" s="3043" t="s">
        <v>221</v>
      </c>
      <c r="C168" s="3044">
        <v>89</v>
      </c>
      <c r="D168" s="3045" t="s">
        <v>238</v>
      </c>
      <c r="E168" s="3045"/>
      <c r="F168" s="3046"/>
      <c r="G168" s="3044">
        <v>89</v>
      </c>
      <c r="H168" s="3045" t="s">
        <v>238</v>
      </c>
      <c r="I168" s="3045"/>
      <c r="J168" s="3046"/>
      <c r="K168" s="3044">
        <v>89</v>
      </c>
      <c r="L168" s="3045" t="s">
        <v>238</v>
      </c>
      <c r="M168" s="3045"/>
      <c r="N168" s="3046"/>
      <c r="O168" s="3044">
        <v>89</v>
      </c>
      <c r="P168" s="3045" t="s">
        <v>238</v>
      </c>
      <c r="Q168" s="3045"/>
      <c r="R168" s="3046" t="s">
        <v>1193</v>
      </c>
      <c r="S168" s="3044">
        <v>89</v>
      </c>
      <c r="T168" s="3045" t="s">
        <v>239</v>
      </c>
      <c r="U168" s="3045"/>
      <c r="V168" s="3046"/>
      <c r="W168" s="3051"/>
      <c r="X168" s="3052" t="s">
        <v>269</v>
      </c>
      <c r="Y168" s="3052"/>
      <c r="Z168" s="3053"/>
      <c r="AA168" s="3051"/>
      <c r="AB168" s="3052"/>
      <c r="AC168" s="3052"/>
      <c r="AD168" s="2922"/>
      <c r="AE168" s="3049">
        <v>43</v>
      </c>
      <c r="AF168" s="3045"/>
      <c r="AG168" s="3045"/>
      <c r="AH168" s="2920"/>
      <c r="AI168" s="3050"/>
    </row>
    <row r="169" spans="1:35" ht="22.35" customHeight="1" x14ac:dyDescent="0.2">
      <c r="A169" s="108"/>
      <c r="B169" s="19" t="s">
        <v>223</v>
      </c>
      <c r="C169" s="3051">
        <v>99</v>
      </c>
      <c r="D169" s="3052" t="s">
        <v>241</v>
      </c>
      <c r="E169" s="3052"/>
      <c r="F169" s="3053"/>
      <c r="G169" s="3051">
        <v>99</v>
      </c>
      <c r="H169" s="3052" t="s">
        <v>241</v>
      </c>
      <c r="I169" s="3052"/>
      <c r="J169" s="3053"/>
      <c r="K169" s="3051">
        <v>99</v>
      </c>
      <c r="L169" s="3052" t="s">
        <v>241</v>
      </c>
      <c r="M169" s="3052"/>
      <c r="N169" s="3053"/>
      <c r="O169" s="3051">
        <v>99</v>
      </c>
      <c r="P169" s="3052" t="s">
        <v>241</v>
      </c>
      <c r="Q169" s="3052"/>
      <c r="R169" s="3053"/>
      <c r="S169" s="3051">
        <v>99</v>
      </c>
      <c r="T169" s="3052" t="s">
        <v>222</v>
      </c>
      <c r="U169" s="3052"/>
      <c r="V169" s="2922"/>
      <c r="W169" s="2921"/>
      <c r="X169" s="2922"/>
      <c r="Y169" s="3052"/>
      <c r="Z169" s="3053"/>
      <c r="AA169" s="2921"/>
      <c r="AB169" s="2922"/>
      <c r="AC169" s="3052"/>
      <c r="AD169" s="3053"/>
      <c r="AE169" s="3054">
        <v>30</v>
      </c>
      <c r="AF169" s="3052"/>
      <c r="AG169" s="3052"/>
      <c r="AH169" s="2922"/>
      <c r="AI169" s="3055"/>
    </row>
    <row r="170" spans="1:35" ht="22.35" customHeight="1" thickBot="1" x14ac:dyDescent="0.25">
      <c r="A170" s="108"/>
      <c r="B170" s="3056" t="s">
        <v>242</v>
      </c>
      <c r="C170" s="3057" t="s">
        <v>163</v>
      </c>
      <c r="D170" s="3058" t="s">
        <v>243</v>
      </c>
      <c r="E170" s="3059"/>
      <c r="F170" s="2868"/>
      <c r="G170" s="3057" t="s">
        <v>250</v>
      </c>
      <c r="H170" s="3058" t="s">
        <v>243</v>
      </c>
      <c r="I170" s="2866"/>
      <c r="J170" s="3059"/>
      <c r="K170" s="3057" t="s">
        <v>163</v>
      </c>
      <c r="L170" s="3058" t="s">
        <v>243</v>
      </c>
      <c r="M170" s="3059"/>
      <c r="N170" s="3060"/>
      <c r="O170" s="3057" t="s">
        <v>163</v>
      </c>
      <c r="P170" s="3058" t="s">
        <v>243</v>
      </c>
      <c r="Q170" s="3059"/>
      <c r="R170" s="3058"/>
      <c r="S170" s="3057" t="s">
        <v>163</v>
      </c>
      <c r="T170" s="2870" t="s">
        <v>244</v>
      </c>
      <c r="U170" s="3058"/>
      <c r="V170" s="3060"/>
      <c r="W170" s="3059"/>
      <c r="X170" s="3058"/>
      <c r="Y170" s="3058"/>
      <c r="Z170" s="3058"/>
      <c r="AA170" s="3061"/>
      <c r="AB170" s="3062"/>
      <c r="AC170" s="3058"/>
      <c r="AD170" s="3063"/>
      <c r="AE170" s="3058">
        <v>37</v>
      </c>
      <c r="AF170" s="3058"/>
      <c r="AG170" s="3058"/>
      <c r="AH170" s="3064"/>
      <c r="AI170" s="3065"/>
    </row>
    <row r="171" spans="1:35" ht="22.35" customHeight="1" x14ac:dyDescent="0.2">
      <c r="A171" s="68"/>
      <c r="B171" s="108"/>
      <c r="C171" s="110"/>
      <c r="D171" s="110"/>
      <c r="E171" s="110"/>
      <c r="F171" s="274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09"/>
      <c r="AI171" s="109"/>
    </row>
    <row r="172" spans="1:35" ht="22.35" customHeight="1" thickBot="1" x14ac:dyDescent="0.25">
      <c r="A172" s="3033"/>
      <c r="B172" s="2875" t="s">
        <v>29</v>
      </c>
      <c r="C172" s="2876">
        <v>1</v>
      </c>
      <c r="D172" s="2877">
        <v>2</v>
      </c>
      <c r="E172" s="2877">
        <v>3</v>
      </c>
      <c r="F172" s="2877">
        <v>4</v>
      </c>
      <c r="G172" s="2877">
        <v>5</v>
      </c>
      <c r="H172" s="2876">
        <v>6</v>
      </c>
      <c r="I172" s="2876">
        <v>7</v>
      </c>
      <c r="J172" s="2877">
        <v>8</v>
      </c>
      <c r="K172" s="2877">
        <v>9</v>
      </c>
      <c r="L172" s="2877">
        <v>10</v>
      </c>
      <c r="M172" s="2877">
        <v>11</v>
      </c>
      <c r="N172" s="2877">
        <v>12</v>
      </c>
      <c r="O172" s="2876">
        <v>13</v>
      </c>
      <c r="P172" s="2876">
        <v>14</v>
      </c>
      <c r="Q172" s="2877">
        <v>15</v>
      </c>
      <c r="R172" s="2877">
        <v>16</v>
      </c>
      <c r="S172" s="2877">
        <v>17</v>
      </c>
      <c r="T172" s="2877">
        <v>18</v>
      </c>
      <c r="U172" s="2877">
        <v>19</v>
      </c>
      <c r="V172" s="2876">
        <v>20</v>
      </c>
      <c r="W172" s="2876">
        <v>21</v>
      </c>
      <c r="X172" s="2877">
        <v>22</v>
      </c>
      <c r="Y172" s="2877">
        <v>23</v>
      </c>
      <c r="Z172" s="2877">
        <v>24</v>
      </c>
      <c r="AA172" s="2877">
        <v>25</v>
      </c>
      <c r="AB172" s="2877">
        <v>26</v>
      </c>
      <c r="AC172" s="2876">
        <v>27</v>
      </c>
      <c r="AD172" s="2876">
        <v>28</v>
      </c>
      <c r="AE172" s="2877">
        <v>29</v>
      </c>
      <c r="AF172" s="2877">
        <v>30</v>
      </c>
      <c r="AG172" s="2878"/>
      <c r="AH172" s="111"/>
      <c r="AI172" s="112"/>
    </row>
    <row r="173" spans="1:35" ht="22.35" customHeight="1" x14ac:dyDescent="0.2">
      <c r="A173" s="3602">
        <v>1</v>
      </c>
      <c r="B173" s="3624" t="s">
        <v>245</v>
      </c>
      <c r="C173" s="3555"/>
      <c r="D173" s="3555" t="s">
        <v>163</v>
      </c>
      <c r="E173" s="3544" t="s">
        <v>163</v>
      </c>
      <c r="F173" s="3544" t="s">
        <v>163</v>
      </c>
      <c r="G173" s="3567" t="s">
        <v>163</v>
      </c>
      <c r="H173" s="3555"/>
      <c r="I173" s="3567"/>
      <c r="J173" s="3567">
        <v>69</v>
      </c>
      <c r="K173" s="3555">
        <v>69</v>
      </c>
      <c r="L173" s="4180">
        <v>69</v>
      </c>
      <c r="M173" s="3544">
        <v>69</v>
      </c>
      <c r="N173" s="3555">
        <v>69</v>
      </c>
      <c r="O173" s="3555"/>
      <c r="P173" s="3555"/>
      <c r="Q173" s="3555">
        <v>79</v>
      </c>
      <c r="R173" s="3555">
        <v>79</v>
      </c>
      <c r="S173" s="3544">
        <v>79</v>
      </c>
      <c r="T173" s="3544">
        <v>79</v>
      </c>
      <c r="U173" s="3555">
        <v>79</v>
      </c>
      <c r="V173" s="3555"/>
      <c r="W173" s="3555"/>
      <c r="X173" s="3555">
        <v>89</v>
      </c>
      <c r="Y173" s="3555">
        <v>89</v>
      </c>
      <c r="Z173" s="3555">
        <v>89</v>
      </c>
      <c r="AA173" s="3567">
        <v>89</v>
      </c>
      <c r="AB173" s="3555" t="s">
        <v>529</v>
      </c>
      <c r="AC173" s="3555">
        <v>89</v>
      </c>
      <c r="AD173" s="3555"/>
      <c r="AE173" s="3555">
        <v>99</v>
      </c>
      <c r="AF173" s="3567">
        <v>99</v>
      </c>
      <c r="AG173" s="3568"/>
      <c r="AH173" s="125"/>
      <c r="AI173" s="67"/>
    </row>
    <row r="174" spans="1:35" ht="22.35" customHeight="1" x14ac:dyDescent="0.2">
      <c r="A174" s="3008">
        <v>2</v>
      </c>
      <c r="B174" s="3068" t="s">
        <v>247</v>
      </c>
      <c r="C174" s="2813"/>
      <c r="D174" s="2813">
        <v>69</v>
      </c>
      <c r="E174" s="2813">
        <v>69</v>
      </c>
      <c r="F174" s="2813">
        <v>69</v>
      </c>
      <c r="G174" s="2813">
        <v>69</v>
      </c>
      <c r="H174" s="2892"/>
      <c r="I174" s="2892"/>
      <c r="J174" s="2906">
        <v>79</v>
      </c>
      <c r="K174" s="2906">
        <v>79</v>
      </c>
      <c r="L174" s="2906">
        <v>79</v>
      </c>
      <c r="M174" s="2906">
        <v>79</v>
      </c>
      <c r="N174" s="2906">
        <v>79</v>
      </c>
      <c r="O174" s="2906"/>
      <c r="P174" s="2906"/>
      <c r="Q174" s="2892">
        <v>89</v>
      </c>
      <c r="R174" s="2808">
        <v>89</v>
      </c>
      <c r="S174" s="2892">
        <v>89</v>
      </c>
      <c r="T174" s="2811">
        <v>89</v>
      </c>
      <c r="U174" s="2892">
        <v>89</v>
      </c>
      <c r="V174" s="2892">
        <v>89</v>
      </c>
      <c r="W174" s="2892"/>
      <c r="X174" s="2892">
        <v>99</v>
      </c>
      <c r="Y174" s="2892">
        <v>99</v>
      </c>
      <c r="Z174" s="2892">
        <v>99</v>
      </c>
      <c r="AA174" s="2811">
        <v>99</v>
      </c>
      <c r="AB174" s="2808" t="s">
        <v>36</v>
      </c>
      <c r="AC174" s="2816"/>
      <c r="AD174" s="2816"/>
      <c r="AE174" s="2816" t="s">
        <v>163</v>
      </c>
      <c r="AF174" s="2816" t="s">
        <v>163</v>
      </c>
      <c r="AG174" s="3069"/>
      <c r="AH174" s="126"/>
      <c r="AI174" s="107"/>
    </row>
    <row r="175" spans="1:35" ht="22.35" customHeight="1" x14ac:dyDescent="0.2">
      <c r="A175" s="3008">
        <v>3</v>
      </c>
      <c r="B175" s="3068" t="s">
        <v>248</v>
      </c>
      <c r="C175" s="3071"/>
      <c r="D175" s="3071">
        <v>79</v>
      </c>
      <c r="E175" s="3071">
        <v>79</v>
      </c>
      <c r="F175" s="3071">
        <v>79</v>
      </c>
      <c r="G175" s="2808">
        <v>79</v>
      </c>
      <c r="H175" s="2818"/>
      <c r="I175" s="3071"/>
      <c r="J175" s="3071">
        <v>89</v>
      </c>
      <c r="K175" s="3071">
        <v>89</v>
      </c>
      <c r="L175" s="4180">
        <v>89</v>
      </c>
      <c r="M175" s="3071">
        <v>89</v>
      </c>
      <c r="N175" s="3071">
        <v>89</v>
      </c>
      <c r="O175" s="2816">
        <v>89</v>
      </c>
      <c r="P175" s="2816"/>
      <c r="Q175" s="2816">
        <v>99</v>
      </c>
      <c r="R175" s="2816">
        <v>99</v>
      </c>
      <c r="S175" s="2812">
        <v>99</v>
      </c>
      <c r="T175" s="2812">
        <v>99</v>
      </c>
      <c r="U175" s="2812" t="s">
        <v>36</v>
      </c>
      <c r="V175" s="3071"/>
      <c r="W175" s="3071"/>
      <c r="X175" s="3071" t="s">
        <v>163</v>
      </c>
      <c r="Y175" s="3071" t="s">
        <v>163</v>
      </c>
      <c r="Z175" s="3071" t="s">
        <v>163</v>
      </c>
      <c r="AA175" s="3071" t="s">
        <v>163</v>
      </c>
      <c r="AB175" s="3071" t="s">
        <v>250</v>
      </c>
      <c r="AC175" s="3071"/>
      <c r="AD175" s="3071"/>
      <c r="AE175" s="3625">
        <v>69</v>
      </c>
      <c r="AF175" s="3625">
        <v>69</v>
      </c>
      <c r="AG175" s="3349"/>
      <c r="AH175" s="125"/>
      <c r="AI175" s="67"/>
    </row>
    <row r="176" spans="1:35" ht="22.35" customHeight="1" x14ac:dyDescent="0.2">
      <c r="A176" s="3008">
        <v>4</v>
      </c>
      <c r="B176" s="3068" t="s">
        <v>512</v>
      </c>
      <c r="C176" s="3070"/>
      <c r="D176" s="3070">
        <v>89</v>
      </c>
      <c r="E176" s="3070">
        <v>89</v>
      </c>
      <c r="F176" s="3070">
        <v>89</v>
      </c>
      <c r="G176" s="3070">
        <v>89</v>
      </c>
      <c r="H176" s="3070">
        <v>89</v>
      </c>
      <c r="I176" s="3070"/>
      <c r="J176" s="2811">
        <v>99</v>
      </c>
      <c r="K176" s="2811">
        <v>99</v>
      </c>
      <c r="L176" s="2811">
        <v>99</v>
      </c>
      <c r="M176" s="2811">
        <v>99</v>
      </c>
      <c r="N176" s="2811" t="s">
        <v>36</v>
      </c>
      <c r="O176" s="2811"/>
      <c r="P176" s="2811"/>
      <c r="Q176" s="2961" t="s">
        <v>163</v>
      </c>
      <c r="R176" s="2961" t="s">
        <v>163</v>
      </c>
      <c r="S176" s="2811" t="s">
        <v>163</v>
      </c>
      <c r="T176" s="2811" t="s">
        <v>250</v>
      </c>
      <c r="U176" s="2811" t="s">
        <v>250</v>
      </c>
      <c r="V176" s="2811"/>
      <c r="W176" s="2811"/>
      <c r="X176" s="2811">
        <v>69</v>
      </c>
      <c r="Y176" s="2961">
        <v>69</v>
      </c>
      <c r="Z176" s="2961">
        <v>69</v>
      </c>
      <c r="AA176" s="2811">
        <v>69</v>
      </c>
      <c r="AB176" s="2811">
        <v>69</v>
      </c>
      <c r="AC176" s="2811"/>
      <c r="AD176" s="2811"/>
      <c r="AE176" s="2811">
        <v>79</v>
      </c>
      <c r="AF176" s="2961">
        <v>79</v>
      </c>
      <c r="AG176" s="3069"/>
      <c r="AH176" s="125"/>
      <c r="AI176" s="67"/>
    </row>
    <row r="177" spans="1:35" ht="22.35" customHeight="1" thickBot="1" x14ac:dyDescent="0.25">
      <c r="A177" s="3011">
        <v>5</v>
      </c>
      <c r="B177" s="2896" t="s">
        <v>251</v>
      </c>
      <c r="C177" s="2966"/>
      <c r="D177" s="2966">
        <v>99</v>
      </c>
      <c r="E177" s="2966">
        <v>99</v>
      </c>
      <c r="F177" s="2877">
        <v>99</v>
      </c>
      <c r="G177" s="2877" t="s">
        <v>36</v>
      </c>
      <c r="H177" s="2887"/>
      <c r="I177" s="2887"/>
      <c r="J177" s="2887" t="s">
        <v>163</v>
      </c>
      <c r="K177" s="2887" t="s">
        <v>163</v>
      </c>
      <c r="L177" s="3416" t="s">
        <v>163</v>
      </c>
      <c r="M177" s="2877" t="s">
        <v>163</v>
      </c>
      <c r="N177" s="3416" t="s">
        <v>163</v>
      </c>
      <c r="O177" s="2966"/>
      <c r="P177" s="2966"/>
      <c r="Q177" s="2966">
        <v>69</v>
      </c>
      <c r="R177" s="2966">
        <v>69</v>
      </c>
      <c r="S177" s="2877">
        <v>69</v>
      </c>
      <c r="T177" s="3352">
        <v>69</v>
      </c>
      <c r="U177" s="2966">
        <v>69</v>
      </c>
      <c r="V177" s="2966"/>
      <c r="W177" s="2966"/>
      <c r="X177" s="2888">
        <v>79</v>
      </c>
      <c r="Y177" s="2888">
        <v>79</v>
      </c>
      <c r="Z177" s="2888">
        <v>79</v>
      </c>
      <c r="AA177" s="2888">
        <v>79</v>
      </c>
      <c r="AB177" s="2888">
        <v>79</v>
      </c>
      <c r="AC177" s="2899"/>
      <c r="AD177" s="2899"/>
      <c r="AE177" s="3626">
        <v>89</v>
      </c>
      <c r="AF177" s="3626">
        <v>89</v>
      </c>
      <c r="AG177" s="3075"/>
      <c r="AH177" s="125"/>
      <c r="AI177" s="67"/>
    </row>
    <row r="178" spans="1:35" ht="22.35" customHeight="1" x14ac:dyDescent="0.2">
      <c r="A178" s="130"/>
      <c r="B178" s="142"/>
      <c r="C178" s="143"/>
      <c r="D178" s="143"/>
      <c r="E178" s="143"/>
      <c r="F178" s="129"/>
      <c r="G178" s="141"/>
      <c r="H178" s="141"/>
      <c r="I178" s="141"/>
      <c r="J178" s="141"/>
      <c r="K178" s="141"/>
      <c r="L178" s="129"/>
      <c r="M178" s="129"/>
      <c r="N178" s="143"/>
      <c r="O178" s="143"/>
      <c r="P178" s="143"/>
      <c r="Q178" s="143"/>
      <c r="R178" s="143"/>
      <c r="S178" s="129"/>
      <c r="T178" s="144"/>
      <c r="U178" s="143"/>
      <c r="V178" s="143"/>
      <c r="W178" s="143"/>
      <c r="X178" s="143"/>
      <c r="Y178" s="143"/>
      <c r="Z178" s="145"/>
      <c r="AA178" s="145"/>
      <c r="AB178" s="143"/>
      <c r="AC178" s="143"/>
      <c r="AD178" s="143"/>
      <c r="AE178" s="143"/>
      <c r="AF178" s="143"/>
      <c r="AG178" s="145"/>
      <c r="AH178" s="125"/>
      <c r="AI178" s="67"/>
    </row>
    <row r="179" spans="1:35" ht="22.35" customHeight="1" x14ac:dyDescent="0.2">
      <c r="A179" s="69"/>
      <c r="B179" s="70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7"/>
      <c r="AI179" s="67"/>
    </row>
    <row r="180" spans="1:35" ht="22.35" customHeight="1" thickBot="1" x14ac:dyDescent="0.25">
      <c r="A180" s="108" t="s">
        <v>252</v>
      </c>
      <c r="B180" s="109"/>
      <c r="C180" s="109"/>
      <c r="D180" s="110"/>
      <c r="E180" s="110"/>
      <c r="F180" s="110"/>
      <c r="G180" s="65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09"/>
      <c r="AI180" s="109"/>
    </row>
    <row r="181" spans="1:35" ht="22.35" customHeight="1" x14ac:dyDescent="0.2">
      <c r="A181" s="108"/>
      <c r="B181" s="3014" t="s">
        <v>235</v>
      </c>
      <c r="C181" s="3618"/>
      <c r="D181" s="3619" t="s">
        <v>97</v>
      </c>
      <c r="E181" s="3620"/>
      <c r="F181" s="3621"/>
      <c r="G181" s="3618"/>
      <c r="H181" s="3619" t="s">
        <v>98</v>
      </c>
      <c r="I181" s="3620"/>
      <c r="J181" s="3621"/>
      <c r="K181" s="3618"/>
      <c r="L181" s="3619" t="s">
        <v>99</v>
      </c>
      <c r="M181" s="3620"/>
      <c r="N181" s="3621"/>
      <c r="O181" s="3618"/>
      <c r="P181" s="3619" t="s">
        <v>100</v>
      </c>
      <c r="Q181" s="3620"/>
      <c r="R181" s="3621"/>
      <c r="S181" s="3618"/>
      <c r="T181" s="3619" t="s">
        <v>101</v>
      </c>
      <c r="U181" s="3620"/>
      <c r="V181" s="3621"/>
      <c r="W181" s="3618"/>
      <c r="X181" s="3619" t="s">
        <v>102</v>
      </c>
      <c r="Y181" s="3620"/>
      <c r="Z181" s="3621"/>
      <c r="AA181" s="3618"/>
      <c r="AB181" s="3619" t="s">
        <v>103</v>
      </c>
      <c r="AC181" s="3620"/>
      <c r="AD181" s="3620"/>
      <c r="AE181" s="3622" t="s">
        <v>104</v>
      </c>
      <c r="AF181" s="3620"/>
      <c r="AG181" s="3620"/>
      <c r="AH181" s="3620"/>
      <c r="AI181" s="3623"/>
    </row>
    <row r="182" spans="1:35" ht="22.35" customHeight="1" x14ac:dyDescent="0.2">
      <c r="A182" s="108"/>
      <c r="B182" s="3043" t="s">
        <v>547</v>
      </c>
      <c r="C182" s="2919" t="s">
        <v>254</v>
      </c>
      <c r="D182" s="3045"/>
      <c r="E182" s="3045"/>
      <c r="F182" s="3046"/>
      <c r="G182" s="2919" t="s">
        <v>254</v>
      </c>
      <c r="H182" s="3045"/>
      <c r="I182" s="3045"/>
      <c r="J182" s="3046"/>
      <c r="K182" s="2919" t="s">
        <v>254</v>
      </c>
      <c r="L182" s="3045"/>
      <c r="M182" s="3045"/>
      <c r="N182" s="3046"/>
      <c r="O182" s="2919" t="s">
        <v>585</v>
      </c>
      <c r="P182" s="3045"/>
      <c r="Q182" s="3045"/>
      <c r="R182" s="3046"/>
      <c r="S182" s="2919" t="s">
        <v>586</v>
      </c>
      <c r="T182" s="3045"/>
      <c r="U182" s="3045"/>
      <c r="V182" s="3046"/>
      <c r="W182" s="2919" t="s">
        <v>587</v>
      </c>
      <c r="X182" s="3047"/>
      <c r="Y182" s="3047"/>
      <c r="Z182" s="3048"/>
      <c r="AA182" s="2919" t="s">
        <v>587</v>
      </c>
      <c r="AB182" s="3045"/>
      <c r="AC182" s="3045"/>
      <c r="AD182" s="2920"/>
      <c r="AE182" s="3049">
        <v>68</v>
      </c>
      <c r="AF182" s="2111"/>
      <c r="AG182" s="2111"/>
      <c r="AH182" s="2111"/>
      <c r="AI182" s="2112"/>
    </row>
    <row r="183" spans="1:35" ht="22.35" customHeight="1" x14ac:dyDescent="0.2">
      <c r="A183" s="108"/>
      <c r="B183" s="3043"/>
      <c r="C183" s="2919" t="s">
        <v>222</v>
      </c>
      <c r="D183" s="3045"/>
      <c r="E183" s="3045"/>
      <c r="F183" s="3046"/>
      <c r="G183" s="2919" t="s">
        <v>222</v>
      </c>
      <c r="H183" s="3045"/>
      <c r="I183" s="3045"/>
      <c r="J183" s="3046"/>
      <c r="K183" s="2919" t="s">
        <v>222</v>
      </c>
      <c r="L183" s="3045"/>
      <c r="M183" s="3045"/>
      <c r="N183" s="3046"/>
      <c r="O183" s="2919" t="s">
        <v>222</v>
      </c>
      <c r="P183" s="3045"/>
      <c r="Q183" s="3045"/>
      <c r="R183" s="3046"/>
      <c r="S183" s="2919" t="s">
        <v>222</v>
      </c>
      <c r="T183" s="3045"/>
      <c r="U183" s="3045"/>
      <c r="V183" s="3046"/>
      <c r="W183" s="2919" t="s">
        <v>222</v>
      </c>
      <c r="X183" s="3045"/>
      <c r="Y183" s="3045"/>
      <c r="Z183" s="3046"/>
      <c r="AA183" s="3045" t="s">
        <v>222</v>
      </c>
      <c r="AB183" s="3045"/>
      <c r="AC183" s="3045"/>
      <c r="AD183" s="2920"/>
      <c r="AE183" s="3049">
        <v>0</v>
      </c>
      <c r="AF183" s="2111"/>
      <c r="AG183" s="2111"/>
      <c r="AH183" s="2111"/>
      <c r="AI183" s="2112"/>
    </row>
    <row r="184" spans="1:35" ht="22.35" customHeight="1" x14ac:dyDescent="0.2">
      <c r="A184" s="108"/>
      <c r="B184" s="3043" t="s">
        <v>548</v>
      </c>
      <c r="C184" s="2919" t="s">
        <v>585</v>
      </c>
      <c r="D184" s="3045"/>
      <c r="E184" s="3045"/>
      <c r="F184" s="3046"/>
      <c r="G184" s="2919" t="s">
        <v>585</v>
      </c>
      <c r="H184" s="3045"/>
      <c r="I184" s="3045"/>
      <c r="J184" s="3046"/>
      <c r="K184" s="2919" t="s">
        <v>585</v>
      </c>
      <c r="L184" s="3045"/>
      <c r="M184" s="3045"/>
      <c r="N184" s="3046"/>
      <c r="O184" s="2919" t="s">
        <v>254</v>
      </c>
      <c r="P184" s="3045"/>
      <c r="Q184" s="3045"/>
      <c r="R184" s="3046"/>
      <c r="S184" s="2919" t="s">
        <v>254</v>
      </c>
      <c r="T184" s="3045"/>
      <c r="U184" s="3045"/>
      <c r="V184" s="3046"/>
      <c r="W184" s="2919" t="s">
        <v>586</v>
      </c>
      <c r="X184" s="3047"/>
      <c r="Y184" s="3047"/>
      <c r="Z184" s="3048"/>
      <c r="AA184" s="2919" t="s">
        <v>586</v>
      </c>
      <c r="AB184" s="3045"/>
      <c r="AC184" s="3045"/>
      <c r="AD184" s="2920"/>
      <c r="AE184" s="3049">
        <v>68</v>
      </c>
      <c r="AF184" s="3045"/>
      <c r="AG184" s="3045" t="s">
        <v>0</v>
      </c>
      <c r="AH184" s="2920"/>
      <c r="AI184" s="3050"/>
    </row>
    <row r="185" spans="1:35" ht="22.35" customHeight="1" x14ac:dyDescent="0.2">
      <c r="A185" s="108"/>
      <c r="B185" s="3043"/>
      <c r="C185" s="2919" t="s">
        <v>222</v>
      </c>
      <c r="D185" s="3045"/>
      <c r="E185" s="3045"/>
      <c r="F185" s="3046"/>
      <c r="G185" s="2919" t="s">
        <v>222</v>
      </c>
      <c r="H185" s="3045"/>
      <c r="I185" s="3045"/>
      <c r="J185" s="3046"/>
      <c r="K185" s="2919" t="s">
        <v>222</v>
      </c>
      <c r="L185" s="3045"/>
      <c r="M185" s="3045"/>
      <c r="N185" s="3046"/>
      <c r="O185" s="2919" t="s">
        <v>222</v>
      </c>
      <c r="P185" s="3045"/>
      <c r="Q185" s="3045"/>
      <c r="R185" s="3046"/>
      <c r="S185" s="2919" t="s">
        <v>222</v>
      </c>
      <c r="T185" s="3045"/>
      <c r="U185" s="3045"/>
      <c r="V185" s="3046"/>
      <c r="W185" s="2919" t="s">
        <v>222</v>
      </c>
      <c r="X185" s="3045"/>
      <c r="Y185" s="3045"/>
      <c r="Z185" s="3046"/>
      <c r="AA185" s="3045" t="s">
        <v>222</v>
      </c>
      <c r="AB185" s="3045"/>
      <c r="AC185" s="3045"/>
      <c r="AD185" s="2920"/>
      <c r="AE185" s="3049">
        <v>0</v>
      </c>
      <c r="AF185" s="3045"/>
      <c r="AG185" s="3045"/>
      <c r="AH185" s="2920"/>
      <c r="AI185" s="3050"/>
    </row>
    <row r="186" spans="1:35" ht="22.35" customHeight="1" x14ac:dyDescent="0.2">
      <c r="A186" s="108"/>
      <c r="B186" s="3043" t="s">
        <v>549</v>
      </c>
      <c r="C186" s="2919" t="s">
        <v>254</v>
      </c>
      <c r="D186" s="3045"/>
      <c r="E186" s="3045"/>
      <c r="F186" s="3046"/>
      <c r="G186" s="2919" t="s">
        <v>254</v>
      </c>
      <c r="H186" s="3045"/>
      <c r="I186" s="3045"/>
      <c r="J186" s="3046"/>
      <c r="K186" s="2919" t="s">
        <v>254</v>
      </c>
      <c r="L186" s="3045"/>
      <c r="M186" s="3045"/>
      <c r="N186" s="3046"/>
      <c r="O186" s="2919" t="s">
        <v>254</v>
      </c>
      <c r="P186" s="3045"/>
      <c r="Q186" s="3045"/>
      <c r="R186" s="3046"/>
      <c r="S186" s="2919" t="s">
        <v>254</v>
      </c>
      <c r="T186" s="3045"/>
      <c r="U186" s="3045"/>
      <c r="V186" s="3046"/>
      <c r="W186" s="2919" t="s">
        <v>588</v>
      </c>
      <c r="X186" s="3052"/>
      <c r="Y186" s="3052"/>
      <c r="Z186" s="3053"/>
      <c r="AA186" s="2919" t="s">
        <v>588</v>
      </c>
      <c r="AB186" s="3052"/>
      <c r="AC186" s="3052"/>
      <c r="AD186" s="2922"/>
      <c r="AE186" s="3049">
        <v>68</v>
      </c>
      <c r="AF186" s="3045"/>
      <c r="AG186" s="3045"/>
      <c r="AH186" s="2920"/>
      <c r="AI186" s="3050"/>
    </row>
    <row r="187" spans="1:35" ht="22.35" customHeight="1" thickBot="1" x14ac:dyDescent="0.25">
      <c r="A187" s="108"/>
      <c r="B187" s="3043"/>
      <c r="C187" s="3076" t="s">
        <v>222</v>
      </c>
      <c r="D187" s="3077"/>
      <c r="E187" s="3077"/>
      <c r="F187" s="3078"/>
      <c r="G187" s="3076" t="s">
        <v>222</v>
      </c>
      <c r="H187" s="3077"/>
      <c r="I187" s="3077"/>
      <c r="J187" s="3078"/>
      <c r="K187" s="3076" t="s">
        <v>222</v>
      </c>
      <c r="L187" s="3077"/>
      <c r="M187" s="3077"/>
      <c r="N187" s="3078"/>
      <c r="O187" s="3076" t="s">
        <v>222</v>
      </c>
      <c r="P187" s="3077"/>
      <c r="Q187" s="3077"/>
      <c r="R187" s="3078"/>
      <c r="S187" s="3076" t="s">
        <v>222</v>
      </c>
      <c r="T187" s="3077"/>
      <c r="U187" s="3077"/>
      <c r="V187" s="3064"/>
      <c r="W187" s="3076" t="s">
        <v>222</v>
      </c>
      <c r="X187" s="3064"/>
      <c r="Y187" s="3077"/>
      <c r="Z187" s="3078"/>
      <c r="AA187" s="3076" t="s">
        <v>222</v>
      </c>
      <c r="AB187" s="3064"/>
      <c r="AC187" s="3077"/>
      <c r="AD187" s="3078"/>
      <c r="AE187" s="3079" t="s">
        <v>260</v>
      </c>
      <c r="AF187" s="3077"/>
      <c r="AG187" s="3077"/>
      <c r="AH187" s="3064"/>
      <c r="AI187" s="3065"/>
    </row>
    <row r="188" spans="1:35" ht="22.35" customHeight="1" x14ac:dyDescent="0.2">
      <c r="A188" s="68"/>
      <c r="B188" s="108"/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09"/>
      <c r="AI188" s="109"/>
    </row>
    <row r="189" spans="1:35" ht="22.35" customHeight="1" thickBot="1" x14ac:dyDescent="0.25">
      <c r="A189" s="3033"/>
      <c r="B189" s="2875" t="s">
        <v>29</v>
      </c>
      <c r="C189" s="2968">
        <v>1</v>
      </c>
      <c r="D189" s="2825">
        <v>2</v>
      </c>
      <c r="E189" s="2825">
        <v>3</v>
      </c>
      <c r="F189" s="2825">
        <v>4</v>
      </c>
      <c r="G189" s="2825">
        <v>5</v>
      </c>
      <c r="H189" s="2968">
        <v>6</v>
      </c>
      <c r="I189" s="2968">
        <v>7</v>
      </c>
      <c r="J189" s="2825">
        <v>8</v>
      </c>
      <c r="K189" s="2825">
        <v>9</v>
      </c>
      <c r="L189" s="2825">
        <v>10</v>
      </c>
      <c r="M189" s="2825">
        <v>11</v>
      </c>
      <c r="N189" s="2825">
        <v>12</v>
      </c>
      <c r="O189" s="2968">
        <v>13</v>
      </c>
      <c r="P189" s="2968">
        <v>14</v>
      </c>
      <c r="Q189" s="2825">
        <v>15</v>
      </c>
      <c r="R189" s="2825">
        <v>16</v>
      </c>
      <c r="S189" s="2825">
        <v>17</v>
      </c>
      <c r="T189" s="2825">
        <v>18</v>
      </c>
      <c r="U189" s="2825">
        <v>19</v>
      </c>
      <c r="V189" s="2968">
        <v>20</v>
      </c>
      <c r="W189" s="2968">
        <v>21</v>
      </c>
      <c r="X189" s="2825">
        <v>22</v>
      </c>
      <c r="Y189" s="2825">
        <v>23</v>
      </c>
      <c r="Z189" s="2825">
        <v>24</v>
      </c>
      <c r="AA189" s="2825">
        <v>25</v>
      </c>
      <c r="AB189" s="2825">
        <v>26</v>
      </c>
      <c r="AC189" s="2968">
        <v>27</v>
      </c>
      <c r="AD189" s="2968">
        <v>28</v>
      </c>
      <c r="AE189" s="2825">
        <v>29</v>
      </c>
      <c r="AF189" s="2825">
        <v>30</v>
      </c>
      <c r="AG189" s="2969"/>
      <c r="AH189" s="111"/>
      <c r="AI189" s="112"/>
    </row>
    <row r="190" spans="1:35" ht="22.35" customHeight="1" x14ac:dyDescent="0.2">
      <c r="A190" s="3080">
        <v>1</v>
      </c>
      <c r="B190" s="3081" t="s">
        <v>0</v>
      </c>
      <c r="C190" s="3460" t="s">
        <v>36</v>
      </c>
      <c r="D190" s="3460" t="s">
        <v>36</v>
      </c>
      <c r="E190" s="3460" t="s">
        <v>36</v>
      </c>
      <c r="F190" s="3460" t="s">
        <v>36</v>
      </c>
      <c r="G190" s="3458" t="s">
        <v>36</v>
      </c>
      <c r="H190" s="3460"/>
      <c r="I190" s="3459"/>
      <c r="J190" s="3458">
        <v>22</v>
      </c>
      <c r="K190" s="3460">
        <v>22</v>
      </c>
      <c r="L190" s="3459">
        <v>22</v>
      </c>
      <c r="M190" s="3458">
        <v>22</v>
      </c>
      <c r="N190" s="3458">
        <v>22</v>
      </c>
      <c r="O190" s="3460">
        <v>22</v>
      </c>
      <c r="P190" s="3460">
        <v>22</v>
      </c>
      <c r="Q190" s="3460" t="s">
        <v>36</v>
      </c>
      <c r="R190" s="3460" t="s">
        <v>36</v>
      </c>
      <c r="S190" s="3460" t="s">
        <v>36</v>
      </c>
      <c r="T190" s="3460" t="s">
        <v>36</v>
      </c>
      <c r="U190" s="3460" t="s">
        <v>36</v>
      </c>
      <c r="V190" s="3460"/>
      <c r="W190" s="3459"/>
      <c r="X190" s="3460">
        <v>23</v>
      </c>
      <c r="Y190" s="3460">
        <v>23</v>
      </c>
      <c r="Z190" s="3459">
        <v>23</v>
      </c>
      <c r="AA190" s="3460">
        <v>23</v>
      </c>
      <c r="AB190" s="3460">
        <v>23</v>
      </c>
      <c r="AC190" s="3460">
        <v>23</v>
      </c>
      <c r="AD190" s="3460">
        <v>23</v>
      </c>
      <c r="AE190" s="3460" t="s">
        <v>36</v>
      </c>
      <c r="AF190" s="3460" t="s">
        <v>36</v>
      </c>
      <c r="AG190" s="3516"/>
      <c r="AH190" s="67"/>
      <c r="AI190" s="67"/>
    </row>
    <row r="191" spans="1:35" ht="22.35" customHeight="1" x14ac:dyDescent="0.2">
      <c r="A191" s="3082">
        <v>2</v>
      </c>
      <c r="B191" s="870" t="s">
        <v>262</v>
      </c>
      <c r="C191" s="789" t="s">
        <v>36</v>
      </c>
      <c r="D191" s="789" t="s">
        <v>36</v>
      </c>
      <c r="E191" s="789" t="s">
        <v>36</v>
      </c>
      <c r="F191" s="789" t="s">
        <v>36</v>
      </c>
      <c r="G191" s="789" t="s">
        <v>36</v>
      </c>
      <c r="H191" s="789"/>
      <c r="I191" s="781"/>
      <c r="J191" s="789">
        <v>23</v>
      </c>
      <c r="K191" s="789">
        <v>23</v>
      </c>
      <c r="L191" s="781">
        <v>23</v>
      </c>
      <c r="M191" s="792">
        <v>23</v>
      </c>
      <c r="N191" s="792">
        <v>23</v>
      </c>
      <c r="O191" s="792">
        <v>23</v>
      </c>
      <c r="P191" s="792">
        <v>23</v>
      </c>
      <c r="Q191" s="792" t="s">
        <v>36</v>
      </c>
      <c r="R191" s="792" t="s">
        <v>36</v>
      </c>
      <c r="S191" s="792" t="s">
        <v>36</v>
      </c>
      <c r="T191" s="792" t="s">
        <v>36</v>
      </c>
      <c r="U191" s="792" t="s">
        <v>36</v>
      </c>
      <c r="V191" s="792"/>
      <c r="W191" s="781"/>
      <c r="X191" s="4233">
        <v>21</v>
      </c>
      <c r="Y191" s="3228">
        <v>21</v>
      </c>
      <c r="Z191" s="3228">
        <v>21</v>
      </c>
      <c r="AA191" s="3228">
        <v>21</v>
      </c>
      <c r="AB191" s="3228">
        <v>21</v>
      </c>
      <c r="AC191" s="3228">
        <v>21</v>
      </c>
      <c r="AD191" s="3228">
        <v>21</v>
      </c>
      <c r="AE191" s="792" t="s">
        <v>36</v>
      </c>
      <c r="AF191" s="792" t="s">
        <v>36</v>
      </c>
      <c r="AG191" s="975"/>
      <c r="AH191" s="67"/>
      <c r="AI191" s="67"/>
    </row>
    <row r="192" spans="1:35" ht="22.35" customHeight="1" x14ac:dyDescent="0.2">
      <c r="A192" s="3082">
        <v>3</v>
      </c>
      <c r="B192" s="870" t="s">
        <v>263</v>
      </c>
      <c r="C192" s="789" t="s">
        <v>36</v>
      </c>
      <c r="D192" s="789" t="s">
        <v>36</v>
      </c>
      <c r="E192" s="789" t="s">
        <v>36</v>
      </c>
      <c r="F192" s="789" t="s">
        <v>36</v>
      </c>
      <c r="G192" s="792" t="s">
        <v>36</v>
      </c>
      <c r="H192" s="792"/>
      <c r="I192" s="3224"/>
      <c r="J192" s="4183">
        <v>21</v>
      </c>
      <c r="K192" s="4183">
        <v>21</v>
      </c>
      <c r="L192" s="4183">
        <v>21</v>
      </c>
      <c r="M192" s="4183">
        <v>21</v>
      </c>
      <c r="N192" s="4183">
        <v>21</v>
      </c>
      <c r="O192" s="4183">
        <v>21</v>
      </c>
      <c r="P192" s="4183">
        <v>21</v>
      </c>
      <c r="Q192" s="789" t="s">
        <v>36</v>
      </c>
      <c r="R192" s="3355" t="s">
        <v>36</v>
      </c>
      <c r="S192" s="3355" t="s">
        <v>36</v>
      </c>
      <c r="T192" s="789" t="s">
        <v>36</v>
      </c>
      <c r="U192" s="792" t="s">
        <v>36</v>
      </c>
      <c r="V192" s="792"/>
      <c r="W192" s="781"/>
      <c r="X192" s="789">
        <v>22</v>
      </c>
      <c r="Y192" s="789">
        <v>22</v>
      </c>
      <c r="Z192" s="781">
        <v>22</v>
      </c>
      <c r="AA192" s="789">
        <v>22</v>
      </c>
      <c r="AB192" s="4244">
        <v>22</v>
      </c>
      <c r="AC192" s="3083">
        <v>22</v>
      </c>
      <c r="AD192" s="3083">
        <v>22</v>
      </c>
      <c r="AE192" s="789" t="s">
        <v>36</v>
      </c>
      <c r="AF192" s="789" t="s">
        <v>36</v>
      </c>
      <c r="AG192" s="975"/>
      <c r="AH192" s="67"/>
      <c r="AI192" s="67"/>
    </row>
    <row r="193" spans="1:37" ht="22.35" customHeight="1" x14ac:dyDescent="0.2">
      <c r="A193" s="3082">
        <v>4</v>
      </c>
      <c r="B193" s="3086" t="s">
        <v>424</v>
      </c>
      <c r="C193" s="789">
        <v>21</v>
      </c>
      <c r="D193" s="789">
        <v>21</v>
      </c>
      <c r="E193" s="781">
        <v>21</v>
      </c>
      <c r="F193" s="789">
        <v>21</v>
      </c>
      <c r="G193" s="789">
        <v>21</v>
      </c>
      <c r="H193" s="789">
        <v>21</v>
      </c>
      <c r="I193" s="789">
        <v>21</v>
      </c>
      <c r="J193" s="789" t="s">
        <v>36</v>
      </c>
      <c r="K193" s="789" t="s">
        <v>36</v>
      </c>
      <c r="L193" s="789" t="s">
        <v>36</v>
      </c>
      <c r="M193" s="789" t="s">
        <v>36</v>
      </c>
      <c r="N193" s="789" t="s">
        <v>36</v>
      </c>
      <c r="O193" s="3224"/>
      <c r="P193" s="3224"/>
      <c r="Q193" s="3224">
        <v>22</v>
      </c>
      <c r="R193" s="3224">
        <v>22</v>
      </c>
      <c r="S193" s="3224">
        <v>22</v>
      </c>
      <c r="T193" s="3224">
        <v>22</v>
      </c>
      <c r="U193" s="3224">
        <v>22</v>
      </c>
      <c r="V193" s="3224">
        <v>22</v>
      </c>
      <c r="W193" s="789">
        <v>22</v>
      </c>
      <c r="X193" s="789" t="s">
        <v>36</v>
      </c>
      <c r="Y193" s="789" t="s">
        <v>36</v>
      </c>
      <c r="Z193" s="789" t="s">
        <v>36</v>
      </c>
      <c r="AA193" s="789" t="s">
        <v>36</v>
      </c>
      <c r="AB193" s="789" t="s">
        <v>36</v>
      </c>
      <c r="AC193" s="789"/>
      <c r="AD193" s="4246"/>
      <c r="AE193" s="4246">
        <v>23</v>
      </c>
      <c r="AF193" s="4246">
        <v>23</v>
      </c>
      <c r="AG193" s="4247"/>
      <c r="AH193" s="67"/>
      <c r="AI193" s="67"/>
    </row>
    <row r="194" spans="1:37" ht="22.35" customHeight="1" x14ac:dyDescent="0.2">
      <c r="A194" s="3082">
        <v>5</v>
      </c>
      <c r="B194" s="2976" t="s">
        <v>174</v>
      </c>
      <c r="C194" s="789">
        <v>22</v>
      </c>
      <c r="D194" s="789">
        <v>22</v>
      </c>
      <c r="E194" s="781">
        <v>22</v>
      </c>
      <c r="F194" s="792">
        <v>22</v>
      </c>
      <c r="G194" s="789">
        <v>22</v>
      </c>
      <c r="H194" s="789">
        <v>22</v>
      </c>
      <c r="I194" s="789">
        <v>22</v>
      </c>
      <c r="J194" s="789" t="s">
        <v>36</v>
      </c>
      <c r="K194" s="789" t="s">
        <v>36</v>
      </c>
      <c r="L194" s="789" t="s">
        <v>36</v>
      </c>
      <c r="M194" s="789" t="s">
        <v>36</v>
      </c>
      <c r="N194" s="789" t="s">
        <v>36</v>
      </c>
      <c r="O194" s="789"/>
      <c r="P194" s="781"/>
      <c r="Q194" s="789">
        <v>23</v>
      </c>
      <c r="R194" s="789">
        <v>23</v>
      </c>
      <c r="S194" s="781">
        <v>23</v>
      </c>
      <c r="T194" s="789">
        <v>23</v>
      </c>
      <c r="U194" s="789">
        <v>23</v>
      </c>
      <c r="V194" s="789">
        <v>23</v>
      </c>
      <c r="W194" s="789">
        <v>23</v>
      </c>
      <c r="X194" s="921">
        <v>21</v>
      </c>
      <c r="Y194" s="4237">
        <v>21</v>
      </c>
      <c r="Z194" s="4237">
        <v>21</v>
      </c>
      <c r="AA194" s="780" t="s">
        <v>36</v>
      </c>
      <c r="AB194" s="789" t="s">
        <v>36</v>
      </c>
      <c r="AC194" s="792"/>
      <c r="AD194" s="792"/>
      <c r="AE194" s="792">
        <v>21</v>
      </c>
      <c r="AF194" s="789">
        <v>21</v>
      </c>
      <c r="AG194" s="923"/>
      <c r="AH194" s="67"/>
      <c r="AI194" s="67"/>
    </row>
    <row r="195" spans="1:37" ht="22.35" customHeight="1" thickBot="1" x14ac:dyDescent="0.25">
      <c r="A195" s="3088">
        <v>6</v>
      </c>
      <c r="B195" s="3216" t="s">
        <v>134</v>
      </c>
      <c r="C195" s="335">
        <v>23</v>
      </c>
      <c r="D195" s="335">
        <v>23</v>
      </c>
      <c r="E195" s="3359">
        <v>23</v>
      </c>
      <c r="F195" s="335">
        <v>23</v>
      </c>
      <c r="G195" s="335">
        <v>23</v>
      </c>
      <c r="H195" s="334">
        <v>23</v>
      </c>
      <c r="I195" s="334">
        <v>23</v>
      </c>
      <c r="J195" s="334" t="s">
        <v>36</v>
      </c>
      <c r="K195" s="334" t="s">
        <v>36</v>
      </c>
      <c r="L195" s="334" t="s">
        <v>36</v>
      </c>
      <c r="M195" s="334" t="s">
        <v>36</v>
      </c>
      <c r="N195" s="3090" t="s">
        <v>36</v>
      </c>
      <c r="O195" s="3090"/>
      <c r="P195" s="3090"/>
      <c r="Q195" s="3090">
        <v>21</v>
      </c>
      <c r="R195" s="3090">
        <v>21</v>
      </c>
      <c r="S195" s="3090">
        <v>21</v>
      </c>
      <c r="T195" s="3090">
        <v>21</v>
      </c>
      <c r="U195" s="335">
        <v>21</v>
      </c>
      <c r="V195" s="335">
        <v>21</v>
      </c>
      <c r="W195" s="335">
        <v>21</v>
      </c>
      <c r="X195" s="335" t="s">
        <v>36</v>
      </c>
      <c r="Y195" s="335" t="s">
        <v>36</v>
      </c>
      <c r="Z195" s="335" t="s">
        <v>36</v>
      </c>
      <c r="AA195" s="335" t="s">
        <v>36</v>
      </c>
      <c r="AB195" s="4242" t="s">
        <v>36</v>
      </c>
      <c r="AC195" s="3360"/>
      <c r="AD195" s="4242">
        <v>26</v>
      </c>
      <c r="AE195" s="4182">
        <v>22</v>
      </c>
      <c r="AF195" s="4182">
        <v>22</v>
      </c>
      <c r="AG195" s="3092"/>
      <c r="AH195" s="67"/>
      <c r="AI195" s="67"/>
    </row>
    <row r="196" spans="1:37" ht="22.35" customHeight="1" x14ac:dyDescent="0.2">
      <c r="A196" s="130"/>
      <c r="B196" s="128"/>
      <c r="C196" s="129"/>
      <c r="D196" s="129"/>
      <c r="E196" s="141"/>
      <c r="F196" s="129"/>
      <c r="G196" s="129"/>
      <c r="H196" s="146"/>
      <c r="I196" s="146"/>
      <c r="J196" s="146"/>
      <c r="K196" s="146"/>
      <c r="L196" s="146"/>
      <c r="M196" s="146"/>
      <c r="N196" s="126"/>
      <c r="O196" s="126"/>
      <c r="P196" s="141"/>
      <c r="Q196" s="129"/>
      <c r="R196" s="129"/>
      <c r="S196" s="141"/>
      <c r="T196" s="129"/>
      <c r="U196" s="129"/>
      <c r="V196" s="129"/>
      <c r="W196" s="129"/>
      <c r="X196" s="129"/>
      <c r="Y196" s="129"/>
      <c r="Z196" s="129"/>
      <c r="AA196" s="129"/>
      <c r="AB196" s="126"/>
      <c r="AC196" s="126"/>
      <c r="AD196" s="141"/>
      <c r="AE196" s="129"/>
      <c r="AF196" s="129"/>
      <c r="AG196" s="141"/>
      <c r="AH196" s="67"/>
      <c r="AI196" s="67"/>
    </row>
    <row r="197" spans="1:37" ht="22.35" customHeight="1" x14ac:dyDescent="0.2">
      <c r="A197" s="69"/>
      <c r="B197" s="4175"/>
      <c r="C197" s="4167"/>
      <c r="D197" s="4167"/>
      <c r="E197" s="4176"/>
      <c r="F197" s="4167"/>
      <c r="G197" s="4167"/>
      <c r="H197" s="4167"/>
      <c r="I197" s="4167"/>
      <c r="J197" s="4167"/>
      <c r="K197" s="4167"/>
      <c r="L197" s="4167"/>
      <c r="M197" s="4167"/>
      <c r="N197" s="4167"/>
      <c r="O197" s="4167"/>
      <c r="P197" s="4176"/>
      <c r="Q197" s="4167"/>
      <c r="R197" s="4167"/>
      <c r="S197" s="4176"/>
      <c r="T197" s="4167"/>
      <c r="U197" s="4167"/>
      <c r="V197" s="4167"/>
      <c r="W197" s="4167"/>
      <c r="X197" s="4167"/>
      <c r="Y197" s="4167"/>
      <c r="Z197" s="4167"/>
      <c r="AA197" s="4167"/>
      <c r="AB197" s="4167"/>
      <c r="AC197" s="4177"/>
      <c r="AD197" s="4177"/>
      <c r="AE197" s="4177"/>
      <c r="AF197" s="4167"/>
      <c r="AG197" s="4176"/>
      <c r="AH197" s="67"/>
      <c r="AI197" s="67"/>
    </row>
    <row r="198" spans="1:37" ht="22.35" customHeight="1" thickBot="1" x14ac:dyDescent="0.25">
      <c r="A198" s="104" t="s">
        <v>266</v>
      </c>
      <c r="D198" s="48"/>
      <c r="E198" s="48"/>
      <c r="F198" s="48"/>
      <c r="G198" s="65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</row>
    <row r="199" spans="1:37" ht="22.35" customHeight="1" x14ac:dyDescent="0.2">
      <c r="A199" s="1"/>
      <c r="B199" s="3014" t="s">
        <v>235</v>
      </c>
      <c r="C199" s="3601"/>
      <c r="D199" s="3619" t="s">
        <v>97</v>
      </c>
      <c r="E199" s="3563"/>
      <c r="F199" s="3596"/>
      <c r="G199" s="3601"/>
      <c r="H199" s="3619" t="s">
        <v>98</v>
      </c>
      <c r="I199" s="3563"/>
      <c r="J199" s="3596"/>
      <c r="K199" s="3601"/>
      <c r="L199" s="3619" t="s">
        <v>99</v>
      </c>
      <c r="M199" s="3563"/>
      <c r="N199" s="3596"/>
      <c r="O199" s="3601"/>
      <c r="P199" s="3619" t="s">
        <v>100</v>
      </c>
      <c r="Q199" s="3563"/>
      <c r="R199" s="3596"/>
      <c r="S199" s="3601"/>
      <c r="T199" s="3619" t="s">
        <v>101</v>
      </c>
      <c r="U199" s="3563"/>
      <c r="V199" s="3596"/>
      <c r="W199" s="3601"/>
      <c r="X199" s="3619" t="s">
        <v>102</v>
      </c>
      <c r="Y199" s="3563"/>
      <c r="Z199" s="3596"/>
      <c r="AA199" s="3601"/>
      <c r="AB199" s="3619" t="s">
        <v>103</v>
      </c>
      <c r="AC199" s="3563"/>
      <c r="AD199" s="3563"/>
      <c r="AE199" s="3622" t="s">
        <v>104</v>
      </c>
      <c r="AF199" s="3563"/>
      <c r="AG199" s="3563"/>
      <c r="AH199" s="3563"/>
      <c r="AI199" s="3564"/>
      <c r="AK199" t="s">
        <v>0</v>
      </c>
    </row>
    <row r="200" spans="1:37" ht="22.35" customHeight="1" x14ac:dyDescent="0.2">
      <c r="A200" s="1"/>
      <c r="B200" s="3043" t="s">
        <v>210</v>
      </c>
      <c r="C200" s="2919" t="s">
        <v>236</v>
      </c>
      <c r="D200" s="2775"/>
      <c r="E200" s="2775"/>
      <c r="F200" s="3046"/>
      <c r="G200" s="2919" t="s">
        <v>236</v>
      </c>
      <c r="H200" s="2775"/>
      <c r="I200" s="2775"/>
      <c r="J200" s="3046"/>
      <c r="K200" s="2919" t="s">
        <v>236</v>
      </c>
      <c r="L200" s="2775"/>
      <c r="M200" s="2775"/>
      <c r="N200" s="3046"/>
      <c r="O200" s="2919" t="s">
        <v>267</v>
      </c>
      <c r="P200" s="2775"/>
      <c r="Q200" s="2775"/>
      <c r="R200" s="3046"/>
      <c r="S200" s="2919" t="s">
        <v>222</v>
      </c>
      <c r="T200" s="2775"/>
      <c r="U200" s="2775"/>
      <c r="V200" s="3046"/>
      <c r="W200" s="3093"/>
      <c r="X200" s="3094"/>
      <c r="Y200" s="3094"/>
      <c r="Z200" s="3048"/>
      <c r="AA200" s="3044"/>
      <c r="AB200" s="2775"/>
      <c r="AC200" s="2775"/>
      <c r="AD200" s="2920"/>
      <c r="AE200" s="3049">
        <v>27</v>
      </c>
      <c r="AF200" s="2775"/>
      <c r="AG200" s="2775"/>
      <c r="AH200" s="2920"/>
      <c r="AI200" s="2998"/>
    </row>
    <row r="201" spans="1:37" ht="22.35" customHeight="1" x14ac:dyDescent="0.2">
      <c r="A201" s="1"/>
      <c r="B201" s="3043" t="s">
        <v>214</v>
      </c>
      <c r="C201" s="2919" t="s">
        <v>268</v>
      </c>
      <c r="D201" s="2775"/>
      <c r="E201" s="2775"/>
      <c r="F201" s="3046"/>
      <c r="G201" s="2919" t="s">
        <v>268</v>
      </c>
      <c r="H201" s="2775"/>
      <c r="I201" s="2775"/>
      <c r="J201" s="3046"/>
      <c r="K201" s="2919" t="s">
        <v>268</v>
      </c>
      <c r="L201" s="2775"/>
      <c r="M201" s="2775"/>
      <c r="N201" s="3046"/>
      <c r="O201" s="2919" t="s">
        <v>268</v>
      </c>
      <c r="P201" s="2775"/>
      <c r="Q201" s="2775"/>
      <c r="R201" s="3046"/>
      <c r="S201" s="2919" t="s">
        <v>236</v>
      </c>
      <c r="T201" s="2775"/>
      <c r="U201" s="2775"/>
      <c r="V201" s="3046"/>
      <c r="W201" s="2919"/>
      <c r="X201" s="2775"/>
      <c r="Y201" s="2775"/>
      <c r="Z201" s="3046"/>
      <c r="AA201" s="2775"/>
      <c r="AB201" s="2775"/>
      <c r="AC201" s="2775"/>
      <c r="AD201" s="2920"/>
      <c r="AE201" s="3049">
        <v>39</v>
      </c>
      <c r="AF201" s="2775"/>
      <c r="AG201" s="2775"/>
      <c r="AH201" s="2920"/>
      <c r="AI201" s="2998"/>
    </row>
    <row r="202" spans="1:37" ht="22.35" customHeight="1" x14ac:dyDescent="0.2">
      <c r="A202" s="1"/>
      <c r="B202" s="3043" t="s">
        <v>221</v>
      </c>
      <c r="C202" s="2919" t="s">
        <v>268</v>
      </c>
      <c r="D202" s="2775"/>
      <c r="E202" s="2775"/>
      <c r="F202" s="3046"/>
      <c r="G202" s="2919" t="s">
        <v>268</v>
      </c>
      <c r="H202" s="2775"/>
      <c r="I202" s="2775"/>
      <c r="J202" s="3046"/>
      <c r="K202" s="2919" t="s">
        <v>268</v>
      </c>
      <c r="L202" s="2775"/>
      <c r="M202" s="2775"/>
      <c r="N202" s="3046"/>
      <c r="O202" s="2919" t="s">
        <v>268</v>
      </c>
      <c r="P202" s="2775"/>
      <c r="Q202" s="2775"/>
      <c r="R202" s="3046"/>
      <c r="S202" s="2919" t="s">
        <v>268</v>
      </c>
      <c r="T202" s="2775"/>
      <c r="U202" s="2775"/>
      <c r="V202" s="3046"/>
      <c r="W202" s="2921" t="s">
        <v>269</v>
      </c>
      <c r="X202" s="2853"/>
      <c r="Y202" s="2853"/>
      <c r="Z202" s="3053"/>
      <c r="AA202" s="3051"/>
      <c r="AB202" s="2853"/>
      <c r="AC202" s="2853"/>
      <c r="AD202" s="2922"/>
      <c r="AE202" s="3049">
        <v>45</v>
      </c>
      <c r="AF202" s="2775"/>
      <c r="AG202" s="2775"/>
      <c r="AH202" s="2920"/>
      <c r="AI202" s="2998"/>
    </row>
    <row r="203" spans="1:37" ht="22.35" customHeight="1" thickBot="1" x14ac:dyDescent="0.25">
      <c r="A203" s="1"/>
      <c r="B203" s="148" t="s">
        <v>223</v>
      </c>
      <c r="C203" s="3076"/>
      <c r="D203" s="2866"/>
      <c r="E203" s="2866"/>
      <c r="F203" s="3078"/>
      <c r="G203" s="3076"/>
      <c r="H203" s="2866"/>
      <c r="I203" s="2866"/>
      <c r="J203" s="3078"/>
      <c r="K203" s="3076"/>
      <c r="L203" s="2866"/>
      <c r="M203" s="2866"/>
      <c r="N203" s="3078"/>
      <c r="O203" s="3076"/>
      <c r="P203" s="2866"/>
      <c r="Q203" s="2866"/>
      <c r="R203" s="3078"/>
      <c r="S203" s="3076"/>
      <c r="T203" s="2866"/>
      <c r="U203" s="2866"/>
      <c r="V203" s="3064"/>
      <c r="W203" s="3076"/>
      <c r="X203" s="3064"/>
      <c r="Y203" s="2866"/>
      <c r="Z203" s="3078"/>
      <c r="AA203" s="3076"/>
      <c r="AB203" s="3064"/>
      <c r="AC203" s="2866"/>
      <c r="AD203" s="3078"/>
      <c r="AE203" s="3095"/>
      <c r="AF203" s="2866"/>
      <c r="AG203" s="2866"/>
      <c r="AH203" s="3064"/>
      <c r="AI203" s="2873"/>
    </row>
    <row r="204" spans="1:37" ht="22.35" customHeight="1" x14ac:dyDescent="0.2">
      <c r="A204" s="68"/>
      <c r="B204" s="1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</row>
    <row r="205" spans="1:37" ht="22.35" customHeight="1" thickBot="1" x14ac:dyDescent="0.25">
      <c r="A205" s="3033"/>
      <c r="B205" s="2875" t="s">
        <v>29</v>
      </c>
      <c r="C205" s="2876">
        <v>1</v>
      </c>
      <c r="D205" s="2877">
        <v>2</v>
      </c>
      <c r="E205" s="2877">
        <v>3</v>
      </c>
      <c r="F205" s="2877">
        <v>4</v>
      </c>
      <c r="G205" s="2877">
        <v>5</v>
      </c>
      <c r="H205" s="2876">
        <v>6</v>
      </c>
      <c r="I205" s="2876">
        <v>7</v>
      </c>
      <c r="J205" s="2877">
        <v>8</v>
      </c>
      <c r="K205" s="2877">
        <v>9</v>
      </c>
      <c r="L205" s="2877">
        <v>10</v>
      </c>
      <c r="M205" s="2877">
        <v>11</v>
      </c>
      <c r="N205" s="2877">
        <v>12</v>
      </c>
      <c r="O205" s="2876">
        <v>13</v>
      </c>
      <c r="P205" s="2876">
        <v>14</v>
      </c>
      <c r="Q205" s="2877">
        <v>15</v>
      </c>
      <c r="R205" s="2877">
        <v>16</v>
      </c>
      <c r="S205" s="2877">
        <v>17</v>
      </c>
      <c r="T205" s="2877">
        <v>18</v>
      </c>
      <c r="U205" s="2877">
        <v>19</v>
      </c>
      <c r="V205" s="2876">
        <v>20</v>
      </c>
      <c r="W205" s="2876">
        <v>21</v>
      </c>
      <c r="X205" s="2877">
        <v>22</v>
      </c>
      <c r="Y205" s="2877">
        <v>23</v>
      </c>
      <c r="Z205" s="2877">
        <v>24</v>
      </c>
      <c r="AA205" s="2877">
        <v>25</v>
      </c>
      <c r="AB205" s="2877">
        <v>26</v>
      </c>
      <c r="AC205" s="2876">
        <v>27</v>
      </c>
      <c r="AD205" s="2876">
        <v>28</v>
      </c>
      <c r="AE205" s="2877">
        <v>29</v>
      </c>
      <c r="AF205" s="2877">
        <v>30</v>
      </c>
      <c r="AG205" s="2878"/>
      <c r="AH205" s="111"/>
      <c r="AI205" s="112"/>
    </row>
    <row r="206" spans="1:37" ht="22.35" customHeight="1" x14ac:dyDescent="0.2">
      <c r="A206" s="3602">
        <v>1</v>
      </c>
      <c r="B206" s="3627"/>
      <c r="C206" s="3544" t="s">
        <v>32</v>
      </c>
      <c r="D206" s="3544" t="s">
        <v>32</v>
      </c>
      <c r="E206" s="3544" t="s">
        <v>32</v>
      </c>
      <c r="F206" s="3544" t="s">
        <v>32</v>
      </c>
      <c r="G206" s="3544" t="s">
        <v>32</v>
      </c>
      <c r="H206" s="3544"/>
      <c r="I206" s="3544"/>
      <c r="J206" s="3544" t="s">
        <v>32</v>
      </c>
      <c r="K206" s="3567" t="s">
        <v>32</v>
      </c>
      <c r="L206" s="3544" t="s">
        <v>32</v>
      </c>
      <c r="M206" s="3567" t="s">
        <v>32</v>
      </c>
      <c r="N206" s="3567" t="s">
        <v>32</v>
      </c>
      <c r="O206" s="3567"/>
      <c r="P206" s="3544"/>
      <c r="Q206" s="3544" t="s">
        <v>32</v>
      </c>
      <c r="R206" s="3544" t="s">
        <v>32</v>
      </c>
      <c r="S206" s="3544" t="s">
        <v>32</v>
      </c>
      <c r="T206" s="3544" t="s">
        <v>32</v>
      </c>
      <c r="U206" s="3546" t="s">
        <v>32</v>
      </c>
      <c r="V206" s="3544"/>
      <c r="W206" s="3544"/>
      <c r="X206" s="3544" t="s">
        <v>32</v>
      </c>
      <c r="Y206" s="3544" t="s">
        <v>32</v>
      </c>
      <c r="Z206" s="3544" t="s">
        <v>32</v>
      </c>
      <c r="AA206" s="3544" t="s">
        <v>32</v>
      </c>
      <c r="AB206" s="3544" t="s">
        <v>32</v>
      </c>
      <c r="AC206" s="3544"/>
      <c r="AD206" s="3544"/>
      <c r="AE206" s="3544" t="s">
        <v>32</v>
      </c>
      <c r="AF206" s="3567" t="s">
        <v>32</v>
      </c>
      <c r="AG206" s="3547"/>
      <c r="AH206" s="133"/>
      <c r="AI206" s="117"/>
    </row>
    <row r="207" spans="1:37" ht="22.35" customHeight="1" x14ac:dyDescent="0.2">
      <c r="A207" s="3008">
        <v>2</v>
      </c>
      <c r="B207" s="3098" t="s">
        <v>271</v>
      </c>
      <c r="C207" s="2811" t="s">
        <v>54</v>
      </c>
      <c r="D207" s="2884" t="s">
        <v>54</v>
      </c>
      <c r="E207" s="2884" t="s">
        <v>54</v>
      </c>
      <c r="F207" s="2811" t="s">
        <v>54</v>
      </c>
      <c r="G207" s="2811" t="s">
        <v>54</v>
      </c>
      <c r="H207" s="2811" t="s">
        <v>54</v>
      </c>
      <c r="I207" s="2811"/>
      <c r="J207" s="2811" t="s">
        <v>272</v>
      </c>
      <c r="K207" s="2816" t="s">
        <v>272</v>
      </c>
      <c r="L207" s="2811" t="s">
        <v>272</v>
      </c>
      <c r="M207" s="2811" t="s">
        <v>272</v>
      </c>
      <c r="N207" s="2811" t="s">
        <v>36</v>
      </c>
      <c r="O207" s="2811"/>
      <c r="P207" s="2811"/>
      <c r="Q207" s="2811" t="s">
        <v>273</v>
      </c>
      <c r="R207" s="2811" t="s">
        <v>273</v>
      </c>
      <c r="S207" s="2811" t="s">
        <v>273</v>
      </c>
      <c r="T207" s="2811" t="s">
        <v>273</v>
      </c>
      <c r="U207" s="2811" t="s">
        <v>273</v>
      </c>
      <c r="V207" s="2811"/>
      <c r="W207" s="2811"/>
      <c r="X207" s="2811" t="s">
        <v>54</v>
      </c>
      <c r="Y207" s="2811" t="s">
        <v>54</v>
      </c>
      <c r="Z207" s="2811" t="s">
        <v>54</v>
      </c>
      <c r="AA207" s="2811" t="s">
        <v>54</v>
      </c>
      <c r="AB207" s="2811" t="s">
        <v>54</v>
      </c>
      <c r="AC207" s="2811" t="s">
        <v>54</v>
      </c>
      <c r="AD207" s="2811"/>
      <c r="AE207" s="2811" t="s">
        <v>272</v>
      </c>
      <c r="AF207" s="2816" t="s">
        <v>272</v>
      </c>
      <c r="AG207" s="2885"/>
      <c r="AH207" s="133"/>
      <c r="AI207" s="117"/>
    </row>
    <row r="208" spans="1:37" ht="22.35" customHeight="1" x14ac:dyDescent="0.2">
      <c r="A208" s="3008">
        <v>3</v>
      </c>
      <c r="B208" s="3100" t="s">
        <v>274</v>
      </c>
      <c r="C208" s="2811" t="s">
        <v>272</v>
      </c>
      <c r="D208" s="2816" t="s">
        <v>272</v>
      </c>
      <c r="E208" s="2811" t="s">
        <v>272</v>
      </c>
      <c r="F208" s="2811" t="s">
        <v>272</v>
      </c>
      <c r="G208" s="2811" t="s">
        <v>36</v>
      </c>
      <c r="H208" s="2811"/>
      <c r="I208" s="2811"/>
      <c r="J208" s="2811" t="s">
        <v>273</v>
      </c>
      <c r="K208" s="2811" t="s">
        <v>273</v>
      </c>
      <c r="L208" s="2811" t="s">
        <v>273</v>
      </c>
      <c r="M208" s="2811" t="s">
        <v>273</v>
      </c>
      <c r="N208" s="2811" t="s">
        <v>273</v>
      </c>
      <c r="O208" s="2811"/>
      <c r="P208" s="2811"/>
      <c r="Q208" s="2811" t="s">
        <v>54</v>
      </c>
      <c r="R208" s="2811" t="s">
        <v>54</v>
      </c>
      <c r="S208" s="2811" t="s">
        <v>54</v>
      </c>
      <c r="T208" s="2811" t="s">
        <v>54</v>
      </c>
      <c r="U208" s="2811" t="s">
        <v>54</v>
      </c>
      <c r="V208" s="2811" t="s">
        <v>54</v>
      </c>
      <c r="W208" s="2811"/>
      <c r="X208" s="2811" t="s">
        <v>272</v>
      </c>
      <c r="Y208" s="2816" t="s">
        <v>272</v>
      </c>
      <c r="Z208" s="2811" t="s">
        <v>272</v>
      </c>
      <c r="AA208" s="2811" t="s">
        <v>272</v>
      </c>
      <c r="AB208" s="2811" t="s">
        <v>36</v>
      </c>
      <c r="AC208" s="2811"/>
      <c r="AD208" s="2811"/>
      <c r="AE208" s="2811" t="s">
        <v>273</v>
      </c>
      <c r="AF208" s="2811" t="s">
        <v>273</v>
      </c>
      <c r="AG208" s="2885"/>
      <c r="AH208" s="133"/>
      <c r="AI208" s="117"/>
    </row>
    <row r="209" spans="1:35" ht="22.35" customHeight="1" x14ac:dyDescent="0.2">
      <c r="A209" s="3008">
        <v>4</v>
      </c>
      <c r="B209" s="3100"/>
      <c r="C209" s="2811"/>
      <c r="D209" s="2811"/>
      <c r="E209" s="2811"/>
      <c r="F209" s="2811"/>
      <c r="G209" s="2813"/>
      <c r="H209" s="2813"/>
      <c r="I209" s="2811"/>
      <c r="J209" s="2811"/>
      <c r="K209" s="2811"/>
      <c r="L209" s="2811"/>
      <c r="M209" s="2811"/>
      <c r="N209" s="2811"/>
      <c r="O209" s="2811"/>
      <c r="P209" s="2811"/>
      <c r="Q209" s="2811"/>
      <c r="R209" s="2811"/>
      <c r="S209" s="2811"/>
      <c r="T209" s="2811"/>
      <c r="U209" s="2811"/>
      <c r="V209" s="2811"/>
      <c r="W209" s="2811"/>
      <c r="X209" s="2811"/>
      <c r="Y209" s="2811"/>
      <c r="Z209" s="2811"/>
      <c r="AA209" s="2811"/>
      <c r="AB209" s="2813"/>
      <c r="AC209" s="2813"/>
      <c r="AD209" s="2811"/>
      <c r="AE209" s="2811"/>
      <c r="AF209" s="2811"/>
      <c r="AG209" s="3362"/>
      <c r="AH209" s="133"/>
      <c r="AI209" s="117"/>
    </row>
    <row r="210" spans="1:35" ht="22.35" customHeight="1" x14ac:dyDescent="0.2">
      <c r="A210" s="3008">
        <v>5</v>
      </c>
      <c r="B210" s="3100" t="s">
        <v>589</v>
      </c>
      <c r="C210" s="2811"/>
      <c r="D210" s="2811"/>
      <c r="E210" s="2811"/>
      <c r="F210" s="2813"/>
      <c r="G210" s="2811"/>
      <c r="H210" s="2811"/>
      <c r="I210" s="2811"/>
      <c r="J210" s="2811"/>
      <c r="K210" s="2811"/>
      <c r="L210" s="2811"/>
      <c r="M210" s="2811"/>
      <c r="N210" s="2811"/>
      <c r="O210" s="2811"/>
      <c r="P210" s="2811"/>
      <c r="Q210" s="2811"/>
      <c r="R210" s="2811"/>
      <c r="S210" s="2811"/>
      <c r="T210" s="2811"/>
      <c r="U210" s="2811"/>
      <c r="V210" s="2811"/>
      <c r="W210" s="2811"/>
      <c r="X210" s="2811"/>
      <c r="Y210" s="2811"/>
      <c r="Z210" s="2811"/>
      <c r="AA210" s="2813"/>
      <c r="AB210" s="2811"/>
      <c r="AC210" s="2811"/>
      <c r="AD210" s="2811"/>
      <c r="AE210" s="2811"/>
      <c r="AF210" s="2811"/>
      <c r="AG210" s="2885"/>
      <c r="AH210" s="133"/>
      <c r="AI210" s="117"/>
    </row>
    <row r="211" spans="1:35" ht="22.35" customHeight="1" x14ac:dyDescent="0.2">
      <c r="A211" s="3008">
        <v>6</v>
      </c>
      <c r="B211" s="2807" t="s">
        <v>278</v>
      </c>
      <c r="C211" s="2811" t="s">
        <v>32</v>
      </c>
      <c r="D211" s="3070" t="s">
        <v>32</v>
      </c>
      <c r="E211" s="3070" t="s">
        <v>32</v>
      </c>
      <c r="F211" s="3070" t="s">
        <v>32</v>
      </c>
      <c r="G211" s="3070" t="s">
        <v>32</v>
      </c>
      <c r="H211" s="3070"/>
      <c r="I211" s="3070"/>
      <c r="J211" s="3070"/>
      <c r="K211" s="2813" t="s">
        <v>32</v>
      </c>
      <c r="L211" s="2813" t="s">
        <v>32</v>
      </c>
      <c r="M211" s="2813" t="s">
        <v>32</v>
      </c>
      <c r="N211" s="2813" t="s">
        <v>32</v>
      </c>
      <c r="O211" s="2811"/>
      <c r="P211" s="2811"/>
      <c r="Q211" s="2808" t="s">
        <v>32</v>
      </c>
      <c r="R211" s="2811" t="s">
        <v>32</v>
      </c>
      <c r="S211" s="2811" t="s">
        <v>32</v>
      </c>
      <c r="T211" s="2811" t="s">
        <v>32</v>
      </c>
      <c r="U211" s="2884" t="s">
        <v>32</v>
      </c>
      <c r="V211" s="2808"/>
      <c r="W211" s="2811"/>
      <c r="X211" s="2811" t="s">
        <v>32</v>
      </c>
      <c r="Y211" s="2811" t="s">
        <v>32</v>
      </c>
      <c r="Z211" s="2811" t="s">
        <v>32</v>
      </c>
      <c r="AA211" s="2811" t="s">
        <v>32</v>
      </c>
      <c r="AB211" s="2811" t="s">
        <v>32</v>
      </c>
      <c r="AC211" s="2811"/>
      <c r="AD211" s="2811"/>
      <c r="AE211" s="2811"/>
      <c r="AF211" s="2813" t="s">
        <v>32</v>
      </c>
      <c r="AG211" s="3069"/>
      <c r="AH211" s="125"/>
      <c r="AI211" s="67"/>
    </row>
    <row r="212" spans="1:35" ht="22.35" customHeight="1" thickBot="1" x14ac:dyDescent="0.25">
      <c r="A212" s="3011"/>
      <c r="B212" s="2904"/>
      <c r="C212" s="2877"/>
      <c r="D212" s="2877"/>
      <c r="E212" s="2877"/>
      <c r="F212" s="2877"/>
      <c r="G212" s="2877"/>
      <c r="H212" s="2877"/>
      <c r="I212" s="2877"/>
      <c r="J212" s="2877"/>
      <c r="K212" s="2877"/>
      <c r="L212" s="2877"/>
      <c r="M212" s="2877"/>
      <c r="N212" s="2877"/>
      <c r="O212" s="2877"/>
      <c r="P212" s="2877"/>
      <c r="Q212" s="2877"/>
      <c r="R212" s="2877"/>
      <c r="S212" s="2877"/>
      <c r="T212" s="2877"/>
      <c r="U212" s="2877"/>
      <c r="V212" s="2877"/>
      <c r="W212" s="2877"/>
      <c r="X212" s="2877"/>
      <c r="Y212" s="2877"/>
      <c r="Z212" s="2877"/>
      <c r="AA212" s="2877"/>
      <c r="AB212" s="2877"/>
      <c r="AC212" s="2877"/>
      <c r="AD212" s="2877"/>
      <c r="AE212" s="2877"/>
      <c r="AF212" s="2877"/>
      <c r="AG212" s="2878"/>
      <c r="AH212" s="67"/>
      <c r="AI212" s="67"/>
    </row>
    <row r="213" spans="1:35" ht="22.35" customHeight="1" x14ac:dyDescent="0.2">
      <c r="A213" s="130"/>
      <c r="B213" s="128"/>
      <c r="C213" s="129"/>
      <c r="D213" s="129"/>
      <c r="E213" s="129"/>
      <c r="F213" s="129"/>
      <c r="G213" s="129"/>
      <c r="H213" s="129"/>
      <c r="I213" s="129"/>
      <c r="J213" s="129"/>
      <c r="K213" s="129"/>
      <c r="L213" s="129"/>
      <c r="M213" s="129"/>
      <c r="N213" s="129"/>
      <c r="O213" s="129"/>
      <c r="P213" s="129"/>
      <c r="Q213" s="129"/>
      <c r="R213" s="129"/>
      <c r="S213" s="129"/>
      <c r="T213" s="129"/>
      <c r="U213" s="129"/>
      <c r="V213" s="129"/>
      <c r="W213" s="129"/>
      <c r="X213" s="129"/>
      <c r="Y213" s="129"/>
      <c r="Z213" s="129"/>
      <c r="AA213" s="129"/>
      <c r="AB213" s="129"/>
      <c r="AC213" s="129"/>
      <c r="AD213" s="129"/>
      <c r="AE213" s="129"/>
      <c r="AF213" s="129"/>
      <c r="AG213" s="129"/>
      <c r="AH213" s="67"/>
      <c r="AI213" s="67"/>
    </row>
    <row r="214" spans="1:35" ht="22.35" customHeight="1" x14ac:dyDescent="0.2">
      <c r="A214" s="130"/>
      <c r="B214" s="128"/>
      <c r="C214" s="129"/>
      <c r="D214" s="129"/>
      <c r="E214" s="129"/>
      <c r="F214" s="129"/>
      <c r="G214" s="129"/>
      <c r="H214" s="129"/>
      <c r="I214" s="129"/>
      <c r="J214" s="129"/>
      <c r="K214" s="129"/>
      <c r="L214" s="129"/>
      <c r="M214" s="129"/>
      <c r="N214" s="129"/>
      <c r="O214" s="129"/>
      <c r="P214" s="129"/>
      <c r="Q214" s="129"/>
      <c r="R214" s="129"/>
      <c r="S214" s="129"/>
      <c r="T214" s="129"/>
      <c r="U214" s="129"/>
      <c r="V214" s="129"/>
      <c r="W214" s="129"/>
      <c r="X214" s="129"/>
      <c r="Y214" s="129"/>
      <c r="Z214" s="129"/>
      <c r="AA214" s="129"/>
      <c r="AB214" s="129"/>
      <c r="AC214" s="129"/>
      <c r="AD214" s="129"/>
      <c r="AE214" s="129"/>
      <c r="AF214" s="129"/>
      <c r="AG214" s="129"/>
      <c r="AH214" s="67"/>
      <c r="AI214" s="67"/>
    </row>
    <row r="215" spans="1:35" ht="22.35" customHeight="1" thickBot="1" x14ac:dyDescent="0.25">
      <c r="A215" s="98" t="s">
        <v>279</v>
      </c>
      <c r="C215" s="123"/>
      <c r="F215" s="123"/>
      <c r="I215" s="123"/>
      <c r="J215" s="123"/>
      <c r="L215" s="123"/>
      <c r="O215" s="123"/>
      <c r="Q215" s="123"/>
      <c r="R215" s="123"/>
      <c r="U215" s="123"/>
      <c r="W215" s="123"/>
      <c r="X215" s="123"/>
      <c r="AE215" s="123"/>
      <c r="AH215" s="67"/>
      <c r="AI215" s="67"/>
    </row>
    <row r="216" spans="1:35" ht="22.35" customHeight="1" x14ac:dyDescent="0.2">
      <c r="A216" s="69"/>
      <c r="B216" s="3102" t="s">
        <v>280</v>
      </c>
      <c r="C216" s="3628"/>
      <c r="D216" s="226" t="s">
        <v>97</v>
      </c>
      <c r="E216" s="227"/>
      <c r="F216" s="3629"/>
      <c r="G216" s="3630"/>
      <c r="H216" s="226" t="s">
        <v>98</v>
      </c>
      <c r="I216" s="227"/>
      <c r="J216" s="3629"/>
      <c r="K216" s="3630"/>
      <c r="L216" s="226" t="s">
        <v>99</v>
      </c>
      <c r="M216" s="227"/>
      <c r="N216" s="3629"/>
      <c r="O216" s="3630"/>
      <c r="P216" s="226" t="s">
        <v>100</v>
      </c>
      <c r="Q216" s="227"/>
      <c r="R216" s="3629"/>
      <c r="S216" s="3630"/>
      <c r="T216" s="226" t="s">
        <v>101</v>
      </c>
      <c r="U216" s="227"/>
      <c r="V216" s="3629"/>
      <c r="W216" s="3630"/>
      <c r="X216" s="226" t="s">
        <v>102</v>
      </c>
      <c r="Y216" s="227"/>
      <c r="Z216" s="3629"/>
      <c r="AA216" s="3630"/>
      <c r="AB216" s="226" t="s">
        <v>103</v>
      </c>
      <c r="AC216" s="227"/>
      <c r="AD216" s="227"/>
      <c r="AE216" s="3631" t="s">
        <v>104</v>
      </c>
      <c r="AF216" s="227"/>
      <c r="AG216" s="227"/>
      <c r="AH216" s="227"/>
      <c r="AI216" s="3632"/>
    </row>
    <row r="217" spans="1:35" ht="22.35" customHeight="1" x14ac:dyDescent="0.2">
      <c r="A217" s="69"/>
      <c r="B217" s="1045" t="s">
        <v>281</v>
      </c>
      <c r="C217" s="1046" t="s">
        <v>162</v>
      </c>
      <c r="D217" s="1047" t="s">
        <v>282</v>
      </c>
      <c r="E217" s="1048"/>
      <c r="F217" s="1049"/>
      <c r="G217" s="1050"/>
      <c r="H217" s="3633" t="s">
        <v>282</v>
      </c>
      <c r="I217" s="3634"/>
      <c r="J217" s="1049"/>
      <c r="K217" s="1050"/>
      <c r="L217" s="3633" t="s">
        <v>282</v>
      </c>
      <c r="M217" s="3634"/>
      <c r="N217" s="1049"/>
      <c r="O217" s="1050"/>
      <c r="P217" s="3633" t="s">
        <v>283</v>
      </c>
      <c r="Q217" s="3634"/>
      <c r="R217" s="1049"/>
      <c r="S217" s="1050"/>
      <c r="T217" s="3633" t="s">
        <v>284</v>
      </c>
      <c r="U217" s="3634"/>
      <c r="V217" s="1049"/>
      <c r="W217" s="3525"/>
      <c r="X217" s="2793"/>
      <c r="Y217" s="2793"/>
      <c r="Z217" s="2791"/>
      <c r="AA217" s="3525"/>
      <c r="AB217" s="2793"/>
      <c r="AC217" s="2793"/>
      <c r="AD217" s="2793"/>
      <c r="AE217" s="3525"/>
      <c r="AF217" s="2793"/>
      <c r="AG217" s="2793"/>
      <c r="AH217" s="3635"/>
      <c r="AI217" s="1053"/>
    </row>
    <row r="218" spans="1:35" ht="22.35" customHeight="1" x14ac:dyDescent="0.2">
      <c r="A218" s="69"/>
      <c r="B218" s="1045" t="s">
        <v>286</v>
      </c>
      <c r="C218" s="1046" t="s">
        <v>166</v>
      </c>
      <c r="D218" s="1047" t="s">
        <v>282</v>
      </c>
      <c r="E218" s="1048"/>
      <c r="F218" s="1049"/>
      <c r="G218" s="1050"/>
      <c r="H218" s="3633" t="s">
        <v>282</v>
      </c>
      <c r="I218" s="3634"/>
      <c r="J218" s="1049"/>
      <c r="K218" s="1050"/>
      <c r="L218" s="3633" t="s">
        <v>550</v>
      </c>
      <c r="M218" s="3634"/>
      <c r="N218" s="1049"/>
      <c r="O218" s="1050"/>
      <c r="P218" s="3633" t="s">
        <v>551</v>
      </c>
      <c r="Q218" s="3634"/>
      <c r="R218" s="1049"/>
      <c r="S218" s="1050"/>
      <c r="T218" s="3633" t="s">
        <v>294</v>
      </c>
      <c r="U218" s="3634"/>
      <c r="V218" s="1049"/>
      <c r="W218" s="3525"/>
      <c r="X218" s="2793"/>
      <c r="Y218" s="2793"/>
      <c r="Z218" s="2791"/>
      <c r="AA218" s="3525"/>
      <c r="AB218" s="2793"/>
      <c r="AC218" s="2793"/>
      <c r="AD218" s="2793"/>
      <c r="AE218" s="3525"/>
      <c r="AF218" s="2793"/>
      <c r="AG218" s="2793"/>
      <c r="AH218" s="3635"/>
      <c r="AI218" s="1053"/>
    </row>
    <row r="219" spans="1:35" ht="22.35" customHeight="1" x14ac:dyDescent="0.2">
      <c r="A219" s="69"/>
      <c r="B219" s="1045" t="s">
        <v>288</v>
      </c>
      <c r="C219" s="1046" t="s">
        <v>153</v>
      </c>
      <c r="D219" s="1047" t="s">
        <v>552</v>
      </c>
      <c r="E219" s="1048"/>
      <c r="F219" s="1049"/>
      <c r="G219" s="1050"/>
      <c r="H219" s="1047" t="s">
        <v>552</v>
      </c>
      <c r="I219" s="3634"/>
      <c r="J219" s="1049"/>
      <c r="K219" s="1050"/>
      <c r="L219" s="1047" t="s">
        <v>552</v>
      </c>
      <c r="M219" s="3634"/>
      <c r="N219" s="1049"/>
      <c r="O219" s="1050"/>
      <c r="P219" s="3633" t="s">
        <v>553</v>
      </c>
      <c r="Q219" s="3634"/>
      <c r="R219" s="1049"/>
      <c r="S219" s="1050"/>
      <c r="T219" s="3633" t="s">
        <v>294</v>
      </c>
      <c r="U219" s="3634"/>
      <c r="V219" s="1049"/>
      <c r="W219" s="3525"/>
      <c r="X219" s="2793"/>
      <c r="Y219" s="2793"/>
      <c r="Z219" s="2791"/>
      <c r="AA219" s="3525"/>
      <c r="AB219" s="2793"/>
      <c r="AC219" s="2793"/>
      <c r="AD219" s="2793"/>
      <c r="AE219" s="3525"/>
      <c r="AF219" s="2793"/>
      <c r="AG219" s="2793"/>
      <c r="AH219" s="3635"/>
      <c r="AI219" s="1053"/>
    </row>
    <row r="220" spans="1:35" ht="22.35" customHeight="1" x14ac:dyDescent="0.2">
      <c r="A220" s="69"/>
      <c r="B220" s="1045" t="s">
        <v>297</v>
      </c>
      <c r="C220" s="1046" t="s">
        <v>145</v>
      </c>
      <c r="D220" s="1047" t="s">
        <v>555</v>
      </c>
      <c r="E220" s="1048"/>
      <c r="F220" s="1049"/>
      <c r="G220" s="1050"/>
      <c r="H220" s="3633" t="s">
        <v>282</v>
      </c>
      <c r="I220" s="3634"/>
      <c r="J220" s="1049"/>
      <c r="K220" s="1050"/>
      <c r="L220" s="3633" t="s">
        <v>282</v>
      </c>
      <c r="M220" s="3634"/>
      <c r="N220" s="1049"/>
      <c r="O220" s="1050"/>
      <c r="P220" s="3633" t="s">
        <v>556</v>
      </c>
      <c r="Q220" s="3634"/>
      <c r="R220" s="1049"/>
      <c r="S220" s="1050"/>
      <c r="T220" s="3633" t="s">
        <v>557</v>
      </c>
      <c r="U220" s="3634"/>
      <c r="V220" s="1049"/>
      <c r="W220" s="3525"/>
      <c r="X220" s="2793"/>
      <c r="Y220" s="2793"/>
      <c r="Z220" s="2791"/>
      <c r="AA220" s="3525"/>
      <c r="AB220" s="2793"/>
      <c r="AC220" s="2793"/>
      <c r="AD220" s="2793"/>
      <c r="AE220" s="3525"/>
      <c r="AF220" s="2793"/>
      <c r="AG220" s="2793"/>
      <c r="AH220" s="3635"/>
      <c r="AI220" s="1053"/>
    </row>
    <row r="221" spans="1:35" ht="22.35" customHeight="1" x14ac:dyDescent="0.2">
      <c r="A221" s="69"/>
      <c r="B221" s="3636" t="s">
        <v>301</v>
      </c>
      <c r="C221" s="1046" t="s">
        <v>146</v>
      </c>
      <c r="D221" s="1047" t="s">
        <v>558</v>
      </c>
      <c r="E221" s="1048"/>
      <c r="F221" s="1054"/>
      <c r="G221" s="1055"/>
      <c r="H221" s="1047" t="s">
        <v>558</v>
      </c>
      <c r="I221" s="3637"/>
      <c r="J221" s="1054"/>
      <c r="K221" s="1055"/>
      <c r="L221" s="1047" t="s">
        <v>558</v>
      </c>
      <c r="M221" s="3637"/>
      <c r="N221" s="1054"/>
      <c r="O221" s="1055"/>
      <c r="P221" s="3633" t="s">
        <v>1188</v>
      </c>
      <c r="Q221" s="3637"/>
      <c r="R221" s="1054"/>
      <c r="S221" s="1055"/>
      <c r="T221" s="3633" t="s">
        <v>294</v>
      </c>
      <c r="U221" s="3637"/>
      <c r="V221" s="2791"/>
      <c r="W221" s="3638"/>
      <c r="X221" s="344"/>
      <c r="Y221" s="344"/>
      <c r="Z221" s="3639"/>
      <c r="AA221" s="3638"/>
      <c r="AB221" s="344"/>
      <c r="AC221" s="344"/>
      <c r="AD221" s="344"/>
      <c r="AE221" s="3638"/>
      <c r="AF221" s="344"/>
      <c r="AG221" s="344"/>
      <c r="AH221" s="3640"/>
      <c r="AI221" s="3641"/>
    </row>
    <row r="222" spans="1:35" ht="22.35" customHeight="1" x14ac:dyDescent="0.2">
      <c r="A222" s="69"/>
      <c r="B222" s="1045" t="s">
        <v>302</v>
      </c>
      <c r="C222" s="1046" t="s">
        <v>154</v>
      </c>
      <c r="D222" s="1047" t="s">
        <v>1189</v>
      </c>
      <c r="E222" s="1048"/>
      <c r="F222" s="1049"/>
      <c r="G222" s="1050"/>
      <c r="H222" s="1047" t="s">
        <v>1189</v>
      </c>
      <c r="I222" s="3634"/>
      <c r="J222" s="1049"/>
      <c r="K222" s="1050"/>
      <c r="L222" s="1047" t="s">
        <v>1189</v>
      </c>
      <c r="M222" s="3634"/>
      <c r="N222" s="1049"/>
      <c r="O222" s="1050"/>
      <c r="P222" s="3633" t="s">
        <v>1201</v>
      </c>
      <c r="Q222" s="3634"/>
      <c r="R222" s="1049"/>
      <c r="S222" s="1050"/>
      <c r="T222" s="3633" t="s">
        <v>294</v>
      </c>
      <c r="U222" s="3634"/>
      <c r="V222" s="1049"/>
      <c r="W222" s="3525"/>
      <c r="X222" s="2793"/>
      <c r="Y222" s="2793"/>
      <c r="Z222" s="2793"/>
      <c r="AA222" s="3525"/>
      <c r="AB222" s="2793"/>
      <c r="AC222" s="2793"/>
      <c r="AD222" s="2793"/>
      <c r="AE222" s="3525"/>
      <c r="AF222" s="2793"/>
      <c r="AG222" s="2793"/>
      <c r="AH222" s="3635"/>
      <c r="AI222" s="1053"/>
    </row>
    <row r="223" spans="1:35" ht="22.35" customHeight="1" x14ac:dyDescent="0.2">
      <c r="A223" s="69"/>
      <c r="B223" s="4243" t="s">
        <v>1199</v>
      </c>
      <c r="C223" s="1046" t="s">
        <v>132</v>
      </c>
      <c r="D223" s="1047" t="s">
        <v>304</v>
      </c>
      <c r="E223" s="1048"/>
      <c r="F223" s="1049"/>
      <c r="G223" s="1050"/>
      <c r="H223" s="3633" t="s">
        <v>304</v>
      </c>
      <c r="I223" s="3634"/>
      <c r="J223" s="1049"/>
      <c r="K223" s="1050"/>
      <c r="L223" s="3633" t="s">
        <v>304</v>
      </c>
      <c r="M223" s="3634"/>
      <c r="N223" s="3634"/>
      <c r="O223" s="1050"/>
      <c r="P223" s="3633" t="s">
        <v>304</v>
      </c>
      <c r="Q223" s="3634"/>
      <c r="R223" s="3634"/>
      <c r="S223" s="1050"/>
      <c r="T223" s="3633" t="s">
        <v>294</v>
      </c>
      <c r="U223" s="3634"/>
      <c r="V223" s="1049"/>
      <c r="W223" s="1045"/>
      <c r="X223" s="2793"/>
      <c r="Y223" s="2793"/>
      <c r="Z223" s="2793"/>
      <c r="AA223" s="3525"/>
      <c r="AB223" s="2793"/>
      <c r="AC223" s="2793"/>
      <c r="AD223" s="2793"/>
      <c r="AE223" s="3525"/>
      <c r="AF223" s="2793"/>
      <c r="AG223" s="2793"/>
      <c r="AH223" s="3635"/>
      <c r="AI223" s="1053"/>
    </row>
    <row r="224" spans="1:35" ht="22.35" customHeight="1" x14ac:dyDescent="0.2">
      <c r="A224" s="69"/>
      <c r="B224" s="1045" t="s">
        <v>305</v>
      </c>
      <c r="C224" s="1046" t="s">
        <v>136</v>
      </c>
      <c r="D224" s="1047" t="s">
        <v>304</v>
      </c>
      <c r="E224" s="1048"/>
      <c r="F224" s="1049"/>
      <c r="G224" s="1050"/>
      <c r="H224" s="3633" t="s">
        <v>304</v>
      </c>
      <c r="I224" s="3634"/>
      <c r="J224" s="1049"/>
      <c r="K224" s="1050"/>
      <c r="L224" s="3633" t="s">
        <v>304</v>
      </c>
      <c r="M224" s="3634"/>
      <c r="N224" s="3634"/>
      <c r="O224" s="1050"/>
      <c r="P224" s="3633" t="s">
        <v>304</v>
      </c>
      <c r="Q224" s="3634"/>
      <c r="R224" s="3634"/>
      <c r="S224" s="1050"/>
      <c r="T224" s="3633" t="s">
        <v>294</v>
      </c>
      <c r="U224" s="3634"/>
      <c r="V224" s="1049"/>
      <c r="W224" s="1045"/>
      <c r="X224" s="2793"/>
      <c r="Y224" s="2793"/>
      <c r="Z224" s="1052"/>
      <c r="AA224" s="3642"/>
      <c r="AB224" s="2793"/>
      <c r="AC224" s="2793"/>
      <c r="AD224" s="2793"/>
      <c r="AE224" s="1051"/>
      <c r="AF224" s="2793"/>
      <c r="AG224" s="2793"/>
      <c r="AH224" s="3635"/>
      <c r="AI224" s="1053"/>
    </row>
    <row r="225" spans="1:36" ht="22.35" customHeight="1" x14ac:dyDescent="0.2">
      <c r="A225" s="69"/>
      <c r="C225" s="308"/>
      <c r="D225" s="309"/>
      <c r="E225" s="309"/>
      <c r="F225" s="308"/>
      <c r="G225" s="310"/>
      <c r="H225" s="309"/>
      <c r="I225" s="308"/>
      <c r="J225" s="308"/>
      <c r="K225" s="310"/>
      <c r="L225" s="309"/>
      <c r="M225" s="308"/>
      <c r="N225" s="308"/>
      <c r="O225" s="310"/>
      <c r="P225" s="309"/>
      <c r="Q225" s="308"/>
      <c r="R225" s="308"/>
      <c r="S225" s="310"/>
      <c r="T225" s="309"/>
      <c r="U225" s="308"/>
      <c r="V225" s="308"/>
      <c r="AA225" s="123"/>
      <c r="AE225" s="123"/>
      <c r="AH225" s="67"/>
      <c r="AI225" s="67"/>
    </row>
    <row r="226" spans="1:36" ht="22.35" customHeight="1" thickBot="1" x14ac:dyDescent="0.25">
      <c r="A226" s="69"/>
      <c r="B226" t="s">
        <v>564</v>
      </c>
      <c r="C226" s="123"/>
      <c r="F226" s="123"/>
      <c r="I226" s="123"/>
      <c r="J226" s="123"/>
      <c r="L226" s="123"/>
      <c r="O226" s="123"/>
      <c r="Q226" s="123"/>
      <c r="R226" s="123"/>
      <c r="U226" s="123"/>
      <c r="W226" s="123"/>
      <c r="X226" s="123"/>
      <c r="AE226" s="123"/>
      <c r="AH226" s="67"/>
      <c r="AI226" s="67"/>
    </row>
    <row r="227" spans="1:36" ht="22.35" customHeight="1" x14ac:dyDescent="0.2">
      <c r="A227" s="69"/>
      <c r="B227" s="3102" t="s">
        <v>280</v>
      </c>
      <c r="C227" s="3628"/>
      <c r="D227" s="226" t="s">
        <v>97</v>
      </c>
      <c r="E227" s="227"/>
      <c r="F227" s="3629"/>
      <c r="G227" s="3630"/>
      <c r="H227" s="226" t="s">
        <v>98</v>
      </c>
      <c r="I227" s="227"/>
      <c r="J227" s="3629"/>
      <c r="K227" s="3630"/>
      <c r="L227" s="226" t="s">
        <v>99</v>
      </c>
      <c r="M227" s="227"/>
      <c r="N227" s="3629"/>
      <c r="O227" s="3630"/>
      <c r="P227" s="226" t="s">
        <v>100</v>
      </c>
      <c r="Q227" s="227"/>
      <c r="R227" s="3629"/>
      <c r="S227" s="3630"/>
      <c r="T227" s="226" t="s">
        <v>101</v>
      </c>
      <c r="U227" s="227"/>
      <c r="V227" s="3629"/>
      <c r="W227" s="3630"/>
      <c r="X227" s="226" t="s">
        <v>102</v>
      </c>
      <c r="Y227" s="227"/>
      <c r="Z227" s="3629"/>
      <c r="AA227" s="3630"/>
      <c r="AB227" s="226" t="s">
        <v>103</v>
      </c>
      <c r="AC227" s="227"/>
      <c r="AD227" s="227"/>
      <c r="AE227" s="3631" t="s">
        <v>104</v>
      </c>
      <c r="AF227" s="227"/>
      <c r="AG227" s="227"/>
      <c r="AH227" s="227"/>
      <c r="AI227" s="3632"/>
    </row>
    <row r="228" spans="1:36" ht="22.35" customHeight="1" x14ac:dyDescent="0.2">
      <c r="A228" s="69"/>
      <c r="B228" s="1045" t="s">
        <v>281</v>
      </c>
      <c r="C228" s="1046" t="s">
        <v>162</v>
      </c>
      <c r="D228" s="1047" t="s">
        <v>561</v>
      </c>
      <c r="E228" s="1048"/>
      <c r="F228" s="1049"/>
      <c r="G228" s="1050"/>
      <c r="H228" s="1047" t="s">
        <v>561</v>
      </c>
      <c r="I228" s="3634"/>
      <c r="J228" s="1049"/>
      <c r="K228" s="1050"/>
      <c r="L228" s="1047" t="s">
        <v>561</v>
      </c>
      <c r="M228" s="3634"/>
      <c r="N228" s="1049"/>
      <c r="O228" s="1050"/>
      <c r="P228" s="3633" t="s">
        <v>565</v>
      </c>
      <c r="Q228" s="3634"/>
      <c r="R228" s="1049"/>
      <c r="S228" s="1050"/>
      <c r="T228" s="3633" t="s">
        <v>566</v>
      </c>
      <c r="U228" s="3634"/>
      <c r="V228" s="1049"/>
      <c r="W228" s="1051"/>
      <c r="X228" s="2793"/>
      <c r="Y228" s="2793"/>
      <c r="Z228" s="1052"/>
      <c r="AA228" s="1051"/>
      <c r="AB228" s="2793"/>
      <c r="AC228" s="2793"/>
      <c r="AD228" s="2793"/>
      <c r="AE228" s="1051"/>
      <c r="AF228" s="2793"/>
      <c r="AG228" s="2793"/>
      <c r="AH228" s="3635"/>
      <c r="AI228" s="1053"/>
    </row>
    <row r="229" spans="1:36" ht="22.35" customHeight="1" x14ac:dyDescent="0.2">
      <c r="A229" s="69"/>
      <c r="B229" s="1045" t="s">
        <v>286</v>
      </c>
      <c r="C229" s="1046" t="s">
        <v>166</v>
      </c>
      <c r="D229" s="1047" t="s">
        <v>561</v>
      </c>
      <c r="E229" s="1048"/>
      <c r="F229" s="1049"/>
      <c r="G229" s="1050"/>
      <c r="H229" s="1047" t="s">
        <v>561</v>
      </c>
      <c r="I229" s="3634"/>
      <c r="J229" s="1049"/>
      <c r="K229" s="1050"/>
      <c r="L229" s="3633" t="s">
        <v>550</v>
      </c>
      <c r="M229" s="3634"/>
      <c r="N229" s="1049"/>
      <c r="O229" s="1050"/>
      <c r="P229" s="3633" t="s">
        <v>1185</v>
      </c>
      <c r="Q229" s="3634"/>
      <c r="R229" s="1049"/>
      <c r="S229" s="1050"/>
      <c r="T229" s="3633" t="s">
        <v>1186</v>
      </c>
      <c r="U229" s="3634"/>
      <c r="V229" s="1049"/>
      <c r="W229" s="1051"/>
      <c r="X229" s="2793"/>
      <c r="Y229" s="2793"/>
      <c r="Z229" s="1052"/>
      <c r="AA229" s="1051"/>
      <c r="AB229" s="2793"/>
      <c r="AC229" s="2793"/>
      <c r="AD229" s="2793"/>
      <c r="AE229" s="1051"/>
      <c r="AF229" s="2793"/>
      <c r="AG229" s="2793"/>
      <c r="AH229" s="3635"/>
      <c r="AI229" s="1053"/>
    </row>
    <row r="230" spans="1:36" ht="22.35" customHeight="1" x14ac:dyDescent="0.2">
      <c r="A230" s="69"/>
      <c r="B230" s="1045" t="s">
        <v>288</v>
      </c>
      <c r="C230" s="1046" t="s">
        <v>153</v>
      </c>
      <c r="D230" s="1047" t="s">
        <v>561</v>
      </c>
      <c r="E230" s="1048"/>
      <c r="F230" s="1049"/>
      <c r="G230" s="1050"/>
      <c r="H230" s="1047" t="s">
        <v>561</v>
      </c>
      <c r="I230" s="3634"/>
      <c r="J230" s="1049"/>
      <c r="K230" s="1050"/>
      <c r="L230" s="1047" t="s">
        <v>561</v>
      </c>
      <c r="M230" s="3634"/>
      <c r="N230" s="1049"/>
      <c r="O230" s="1050"/>
      <c r="P230" s="3633" t="s">
        <v>1187</v>
      </c>
      <c r="Q230" s="3634"/>
      <c r="R230" s="1049"/>
      <c r="S230" s="1050"/>
      <c r="T230" s="3633" t="s">
        <v>1186</v>
      </c>
      <c r="U230" s="3634"/>
      <c r="V230" s="1049"/>
      <c r="W230" s="1051"/>
      <c r="X230" s="2793"/>
      <c r="Y230" s="2793"/>
      <c r="Z230" s="1052"/>
      <c r="AA230" s="1051"/>
      <c r="AB230" s="2793"/>
      <c r="AC230" s="2793"/>
      <c r="AD230" s="2793"/>
      <c r="AE230" s="1051"/>
      <c r="AF230" s="2793"/>
      <c r="AG230" s="2793"/>
      <c r="AH230" s="3635"/>
      <c r="AI230" s="1053"/>
    </row>
    <row r="231" spans="1:36" ht="22.35" customHeight="1" x14ac:dyDescent="0.2">
      <c r="A231" s="69"/>
      <c r="B231" s="1045" t="s">
        <v>297</v>
      </c>
      <c r="C231" s="1046" t="s">
        <v>145</v>
      </c>
      <c r="D231" s="1047" t="s">
        <v>1190</v>
      </c>
      <c r="E231" s="1048"/>
      <c r="F231" s="1049"/>
      <c r="G231" s="1050"/>
      <c r="H231" s="1047" t="s">
        <v>1190</v>
      </c>
      <c r="I231" s="3634"/>
      <c r="J231" s="1049"/>
      <c r="K231" s="1050"/>
      <c r="L231" s="1047" t="s">
        <v>558</v>
      </c>
      <c r="M231" s="3634"/>
      <c r="N231" s="1049"/>
      <c r="O231" s="1050"/>
      <c r="P231" s="3633" t="s">
        <v>1191</v>
      </c>
      <c r="Q231" s="3634"/>
      <c r="R231" s="1049"/>
      <c r="S231" s="1050"/>
      <c r="T231" s="3633" t="s">
        <v>566</v>
      </c>
      <c r="U231" s="3634"/>
      <c r="V231" s="1049"/>
      <c r="W231" s="3525"/>
      <c r="X231" s="2793"/>
      <c r="Y231" s="2793"/>
      <c r="Z231" s="2791"/>
      <c r="AA231" s="3525"/>
      <c r="AB231" s="2793"/>
      <c r="AC231" s="2793"/>
      <c r="AD231" s="2793"/>
      <c r="AE231" s="3525"/>
      <c r="AF231" s="2793"/>
      <c r="AG231" s="2793"/>
      <c r="AH231" s="3635"/>
      <c r="AI231" s="1053"/>
      <c r="AJ231" s="124"/>
    </row>
    <row r="232" spans="1:36" ht="22.35" customHeight="1" x14ac:dyDescent="0.2">
      <c r="A232" s="69"/>
      <c r="B232" s="3636" t="s">
        <v>301</v>
      </c>
      <c r="C232" s="1046" t="s">
        <v>146</v>
      </c>
      <c r="D232" s="1047" t="s">
        <v>561</v>
      </c>
      <c r="E232" s="1048"/>
      <c r="F232" s="1049"/>
      <c r="G232" s="1050"/>
      <c r="H232" s="1047" t="s">
        <v>561</v>
      </c>
      <c r="I232" s="3634"/>
      <c r="J232" s="1049"/>
      <c r="K232" s="1050"/>
      <c r="L232" s="1047" t="s">
        <v>561</v>
      </c>
      <c r="M232" s="3634"/>
      <c r="N232" s="1049"/>
      <c r="O232" s="1050"/>
      <c r="P232" s="3633" t="s">
        <v>1187</v>
      </c>
      <c r="Q232" s="3634"/>
      <c r="R232" s="1049"/>
      <c r="S232" s="1050"/>
      <c r="T232" s="3633" t="s">
        <v>1186</v>
      </c>
      <c r="U232" s="3634"/>
      <c r="V232" s="1049"/>
      <c r="W232" s="3638"/>
      <c r="X232" s="344"/>
      <c r="Y232" s="344"/>
      <c r="Z232" s="3639"/>
      <c r="AA232" s="3638"/>
      <c r="AB232" s="344"/>
      <c r="AC232" s="344"/>
      <c r="AD232" s="344"/>
      <c r="AE232" s="3638"/>
      <c r="AF232" s="344"/>
      <c r="AG232" s="344"/>
      <c r="AH232" s="3640"/>
      <c r="AI232" s="3641"/>
      <c r="AJ232" s="124"/>
    </row>
    <row r="233" spans="1:36" ht="22.35" customHeight="1" x14ac:dyDescent="0.2">
      <c r="A233" s="69"/>
      <c r="B233" s="1045" t="s">
        <v>302</v>
      </c>
      <c r="C233" s="1046" t="s">
        <v>154</v>
      </c>
      <c r="D233" s="1047" t="s">
        <v>561</v>
      </c>
      <c r="E233" s="1048"/>
      <c r="F233" s="1049"/>
      <c r="G233" s="1050"/>
      <c r="H233" s="1047" t="s">
        <v>561</v>
      </c>
      <c r="I233" s="3634"/>
      <c r="J233" s="1049"/>
      <c r="K233" s="1050"/>
      <c r="L233" s="1047" t="s">
        <v>561</v>
      </c>
      <c r="M233" s="3634"/>
      <c r="N233" s="1049"/>
      <c r="O233" s="1050"/>
      <c r="P233" s="3633" t="s">
        <v>565</v>
      </c>
      <c r="Q233" s="3634"/>
      <c r="R233" s="1049"/>
      <c r="S233" s="1050"/>
      <c r="T233" s="3633" t="s">
        <v>566</v>
      </c>
      <c r="U233" s="3634"/>
      <c r="V233" s="1049"/>
      <c r="W233" s="3525"/>
      <c r="X233" s="2793"/>
      <c r="Y233" s="2793"/>
      <c r="Z233" s="2793"/>
      <c r="AA233" s="3525"/>
      <c r="AB233" s="2793"/>
      <c r="AC233" s="2793"/>
      <c r="AD233" s="2793"/>
      <c r="AE233" s="3525"/>
      <c r="AF233" s="2793"/>
      <c r="AG233" s="2793"/>
      <c r="AH233" s="3635"/>
      <c r="AI233" s="1053"/>
      <c r="AJ233" s="124"/>
    </row>
    <row r="234" spans="1:36" ht="22.35" customHeight="1" x14ac:dyDescent="0.2">
      <c r="A234" s="69"/>
      <c r="B234" s="1045" t="s">
        <v>303</v>
      </c>
      <c r="C234" s="1046" t="s">
        <v>132</v>
      </c>
      <c r="D234" s="1047" t="s">
        <v>304</v>
      </c>
      <c r="E234" s="1048"/>
      <c r="F234" s="1049"/>
      <c r="G234" s="1050"/>
      <c r="H234" s="3633" t="s">
        <v>304</v>
      </c>
      <c r="I234" s="3634"/>
      <c r="J234" s="1049"/>
      <c r="K234" s="1050"/>
      <c r="L234" s="3633" t="s">
        <v>304</v>
      </c>
      <c r="M234" s="3634"/>
      <c r="N234" s="3634"/>
      <c r="O234" s="1050"/>
      <c r="P234" s="3633" t="s">
        <v>304</v>
      </c>
      <c r="Q234" s="3634"/>
      <c r="R234" s="3634"/>
      <c r="S234" s="1050"/>
      <c r="T234" s="3633" t="s">
        <v>294</v>
      </c>
      <c r="U234" s="3634"/>
      <c r="V234" s="1049"/>
      <c r="W234" s="1045"/>
      <c r="X234" s="2793"/>
      <c r="Y234" s="2793"/>
      <c r="Z234" s="2793"/>
      <c r="AA234" s="3525"/>
      <c r="AB234" s="2793"/>
      <c r="AC234" s="2793"/>
      <c r="AD234" s="2793"/>
      <c r="AE234" s="1051"/>
      <c r="AF234" s="2793"/>
      <c r="AG234" s="2793"/>
      <c r="AH234" s="3635"/>
      <c r="AI234" s="1053"/>
      <c r="AJ234" s="124"/>
    </row>
    <row r="235" spans="1:36" ht="22.35" customHeight="1" x14ac:dyDescent="0.2">
      <c r="A235" s="69"/>
      <c r="B235" s="1045" t="s">
        <v>305</v>
      </c>
      <c r="C235" s="1046" t="s">
        <v>136</v>
      </c>
      <c r="D235" s="1047" t="s">
        <v>304</v>
      </c>
      <c r="E235" s="1048"/>
      <c r="F235" s="1049"/>
      <c r="G235" s="1050"/>
      <c r="H235" s="3633" t="s">
        <v>304</v>
      </c>
      <c r="I235" s="3634"/>
      <c r="J235" s="1049"/>
      <c r="K235" s="1050"/>
      <c r="L235" s="3633" t="s">
        <v>304</v>
      </c>
      <c r="M235" s="3634"/>
      <c r="N235" s="3634"/>
      <c r="O235" s="1050"/>
      <c r="P235" s="3633" t="s">
        <v>304</v>
      </c>
      <c r="Q235" s="3634"/>
      <c r="R235" s="3634"/>
      <c r="S235" s="1050"/>
      <c r="T235" s="3633" t="s">
        <v>294</v>
      </c>
      <c r="U235" s="3634"/>
      <c r="V235" s="1049"/>
      <c r="W235" s="1045"/>
      <c r="X235" s="2793"/>
      <c r="Y235" s="2793"/>
      <c r="Z235" s="2791"/>
      <c r="AA235" s="3642"/>
      <c r="AB235" s="2793"/>
      <c r="AC235" s="2793"/>
      <c r="AD235" s="2793"/>
      <c r="AE235" s="3525"/>
      <c r="AF235" s="2793"/>
      <c r="AG235" s="2793"/>
      <c r="AH235" s="3635"/>
      <c r="AI235" s="1053"/>
      <c r="AJ235" s="124"/>
    </row>
    <row r="236" spans="1:36" ht="22.35" customHeight="1" x14ac:dyDescent="0.2">
      <c r="A236" s="69"/>
      <c r="B236" s="134"/>
      <c r="C236" s="135"/>
      <c r="D236" s="136"/>
      <c r="E236" s="137"/>
      <c r="F236" s="137"/>
      <c r="G236" s="138"/>
      <c r="H236" s="136"/>
      <c r="I236" s="137"/>
      <c r="J236" s="137"/>
      <c r="K236" s="138"/>
      <c r="L236" s="136"/>
      <c r="M236" s="137"/>
      <c r="N236" s="137"/>
      <c r="O236" s="138"/>
      <c r="P236" s="128"/>
      <c r="Q236" s="137"/>
      <c r="R236" s="137"/>
      <c r="S236" s="138"/>
      <c r="T236" s="128"/>
      <c r="U236" s="137"/>
      <c r="V236" s="137"/>
      <c r="W236" s="137"/>
      <c r="X236" s="137"/>
      <c r="Y236" s="137"/>
      <c r="Z236" s="137"/>
      <c r="AA236" s="138"/>
      <c r="AB236" s="137"/>
      <c r="AC236" s="137"/>
      <c r="AD236" s="137"/>
      <c r="AE236" s="138"/>
      <c r="AF236" s="137"/>
      <c r="AG236" s="137"/>
      <c r="AH236" s="125"/>
      <c r="AI236" s="125"/>
      <c r="AJ236" s="124"/>
    </row>
    <row r="237" spans="1:36" ht="22.35" customHeight="1" x14ac:dyDescent="0.2">
      <c r="A237" s="97"/>
      <c r="B237" s="3643" t="s">
        <v>29</v>
      </c>
      <c r="C237" s="2968">
        <v>1</v>
      </c>
      <c r="D237" s="2825">
        <v>2</v>
      </c>
      <c r="E237" s="2825">
        <v>3</v>
      </c>
      <c r="F237" s="2825">
        <v>4</v>
      </c>
      <c r="G237" s="2825">
        <v>5</v>
      </c>
      <c r="H237" s="2968">
        <v>6</v>
      </c>
      <c r="I237" s="2968">
        <v>7</v>
      </c>
      <c r="J237" s="2825">
        <v>8</v>
      </c>
      <c r="K237" s="2825">
        <v>9</v>
      </c>
      <c r="L237" s="2825">
        <v>10</v>
      </c>
      <c r="M237" s="2825">
        <v>11</v>
      </c>
      <c r="N237" s="2825">
        <v>12</v>
      </c>
      <c r="O237" s="2968">
        <v>13</v>
      </c>
      <c r="P237" s="2968">
        <v>14</v>
      </c>
      <c r="Q237" s="2825">
        <v>15</v>
      </c>
      <c r="R237" s="2825">
        <v>16</v>
      </c>
      <c r="S237" s="2825">
        <v>17</v>
      </c>
      <c r="T237" s="2825">
        <v>18</v>
      </c>
      <c r="U237" s="2825">
        <v>19</v>
      </c>
      <c r="V237" s="2968">
        <v>20</v>
      </c>
      <c r="W237" s="2968">
        <v>21</v>
      </c>
      <c r="X237" s="2825">
        <v>22</v>
      </c>
      <c r="Y237" s="2825">
        <v>23</v>
      </c>
      <c r="Z237" s="2825">
        <v>24</v>
      </c>
      <c r="AA237" s="2825">
        <v>25</v>
      </c>
      <c r="AB237" s="2825">
        <v>26</v>
      </c>
      <c r="AC237" s="2968">
        <v>27</v>
      </c>
      <c r="AD237" s="2968">
        <v>28</v>
      </c>
      <c r="AE237" s="2825">
        <v>29</v>
      </c>
      <c r="AF237" s="2825">
        <v>30</v>
      </c>
      <c r="AG237" s="2969"/>
      <c r="AH237" s="118"/>
      <c r="AI237" s="112"/>
    </row>
    <row r="238" spans="1:36" ht="22.35" customHeight="1" x14ac:dyDescent="0.2">
      <c r="A238" s="69"/>
      <c r="B238" s="1068" t="s">
        <v>312</v>
      </c>
      <c r="C238" s="781"/>
      <c r="D238" s="793" t="s">
        <v>285</v>
      </c>
      <c r="E238" s="793" t="s">
        <v>162</v>
      </c>
      <c r="F238" s="793" t="s">
        <v>285</v>
      </c>
      <c r="G238" s="793" t="s">
        <v>285</v>
      </c>
      <c r="H238" s="781"/>
      <c r="I238" s="781"/>
      <c r="J238" s="781" t="s">
        <v>285</v>
      </c>
      <c r="K238" s="781" t="s">
        <v>285</v>
      </c>
      <c r="L238" s="781" t="s">
        <v>162</v>
      </c>
      <c r="M238" s="781" t="s">
        <v>285</v>
      </c>
      <c r="N238" s="781" t="s">
        <v>285</v>
      </c>
      <c r="O238" s="781"/>
      <c r="P238" s="781"/>
      <c r="Q238" s="781" t="s">
        <v>285</v>
      </c>
      <c r="R238" s="781" t="s">
        <v>285</v>
      </c>
      <c r="S238" s="781" t="s">
        <v>162</v>
      </c>
      <c r="T238" s="781" t="s">
        <v>285</v>
      </c>
      <c r="U238" s="781" t="s">
        <v>285</v>
      </c>
      <c r="V238" s="781"/>
      <c r="W238" s="781"/>
      <c r="X238" s="781" t="s">
        <v>285</v>
      </c>
      <c r="Y238" s="781" t="s">
        <v>285</v>
      </c>
      <c r="Z238" s="781" t="s">
        <v>162</v>
      </c>
      <c r="AA238" s="781" t="s">
        <v>285</v>
      </c>
      <c r="AB238" s="781" t="s">
        <v>285</v>
      </c>
      <c r="AC238" s="781"/>
      <c r="AD238" s="781"/>
      <c r="AE238" s="942" t="s">
        <v>285</v>
      </c>
      <c r="AF238" s="781" t="s">
        <v>285</v>
      </c>
      <c r="AG238" s="923"/>
      <c r="AH238" s="117"/>
      <c r="AI238" s="117"/>
    </row>
    <row r="239" spans="1:36" ht="22.35" customHeight="1" x14ac:dyDescent="0.2">
      <c r="A239" s="69"/>
      <c r="B239" s="1068" t="s">
        <v>314</v>
      </c>
      <c r="C239" s="781"/>
      <c r="D239" s="930" t="s">
        <v>166</v>
      </c>
      <c r="E239" s="930" t="s">
        <v>166</v>
      </c>
      <c r="F239" s="930" t="s">
        <v>166</v>
      </c>
      <c r="G239" s="930" t="s">
        <v>166</v>
      </c>
      <c r="H239" s="930"/>
      <c r="I239" s="930"/>
      <c r="J239" s="930" t="s">
        <v>166</v>
      </c>
      <c r="K239" s="930" t="s">
        <v>166</v>
      </c>
      <c r="L239" s="930" t="s">
        <v>166</v>
      </c>
      <c r="M239" s="930" t="s">
        <v>166</v>
      </c>
      <c r="N239" s="930" t="s">
        <v>166</v>
      </c>
      <c r="O239" s="930"/>
      <c r="P239" s="930" t="s">
        <v>142</v>
      </c>
      <c r="Q239" s="781" t="s">
        <v>166</v>
      </c>
      <c r="R239" s="781" t="s">
        <v>166</v>
      </c>
      <c r="S239" s="781" t="s">
        <v>166</v>
      </c>
      <c r="T239" s="781" t="s">
        <v>166</v>
      </c>
      <c r="U239" s="781" t="s">
        <v>166</v>
      </c>
      <c r="V239" s="781"/>
      <c r="W239" s="781"/>
      <c r="X239" s="781" t="s">
        <v>166</v>
      </c>
      <c r="Y239" s="781" t="s">
        <v>166</v>
      </c>
      <c r="Z239" s="781" t="s">
        <v>166</v>
      </c>
      <c r="AA239" s="781" t="s">
        <v>166</v>
      </c>
      <c r="AB239" s="781" t="s">
        <v>166</v>
      </c>
      <c r="AC239" s="781"/>
      <c r="AD239" s="781"/>
      <c r="AE239" s="781" t="s">
        <v>166</v>
      </c>
      <c r="AF239" s="781" t="s">
        <v>166</v>
      </c>
      <c r="AG239" s="923"/>
      <c r="AH239" s="117"/>
      <c r="AI239" s="117"/>
    </row>
    <row r="240" spans="1:36" ht="22.35" customHeight="1" x14ac:dyDescent="0.2">
      <c r="A240" s="69"/>
      <c r="B240" s="927" t="s">
        <v>315</v>
      </c>
      <c r="C240" s="781"/>
      <c r="D240" s="781" t="s">
        <v>153</v>
      </c>
      <c r="E240" s="781" t="s">
        <v>153</v>
      </c>
      <c r="F240" s="781" t="s">
        <v>153</v>
      </c>
      <c r="G240" s="781" t="s">
        <v>153</v>
      </c>
      <c r="H240" s="781"/>
      <c r="I240" s="781"/>
      <c r="J240" s="781" t="s">
        <v>153</v>
      </c>
      <c r="K240" s="2521" t="s">
        <v>153</v>
      </c>
      <c r="L240" s="781" t="s">
        <v>153</v>
      </c>
      <c r="M240" s="781" t="s">
        <v>153</v>
      </c>
      <c r="N240" s="781" t="s">
        <v>153</v>
      </c>
      <c r="O240" s="781"/>
      <c r="P240" s="781"/>
      <c r="Q240" s="781" t="s">
        <v>153</v>
      </c>
      <c r="R240" s="781" t="s">
        <v>153</v>
      </c>
      <c r="S240" s="781" t="s">
        <v>153</v>
      </c>
      <c r="T240" s="781" t="s">
        <v>153</v>
      </c>
      <c r="U240" s="781" t="s">
        <v>153</v>
      </c>
      <c r="V240" s="781"/>
      <c r="W240" s="781"/>
      <c r="X240" s="781" t="s">
        <v>153</v>
      </c>
      <c r="Y240" s="781" t="s">
        <v>153</v>
      </c>
      <c r="Z240" s="781" t="s">
        <v>153</v>
      </c>
      <c r="AA240" s="781" t="s">
        <v>153</v>
      </c>
      <c r="AB240" s="781" t="s">
        <v>153</v>
      </c>
      <c r="AC240" s="781"/>
      <c r="AD240" s="781"/>
      <c r="AE240" s="781" t="s">
        <v>153</v>
      </c>
      <c r="AF240" s="781" t="s">
        <v>153</v>
      </c>
      <c r="AG240" s="923"/>
      <c r="AH240" s="117"/>
      <c r="AI240" s="117"/>
    </row>
    <row r="241" spans="1:35" ht="22.35" customHeight="1" x14ac:dyDescent="0.2">
      <c r="A241" s="69"/>
      <c r="B241" s="1068" t="s">
        <v>317</v>
      </c>
      <c r="C241" s="781"/>
      <c r="D241" s="781" t="s">
        <v>145</v>
      </c>
      <c r="E241" s="781" t="s">
        <v>145</v>
      </c>
      <c r="F241" s="942" t="s">
        <v>145</v>
      </c>
      <c r="G241" s="942" t="s">
        <v>145</v>
      </c>
      <c r="H241" s="781"/>
      <c r="I241" s="781"/>
      <c r="J241" s="781" t="s">
        <v>145</v>
      </c>
      <c r="K241" s="781" t="s">
        <v>145</v>
      </c>
      <c r="L241" s="781" t="s">
        <v>145</v>
      </c>
      <c r="M241" s="781" t="s">
        <v>145</v>
      </c>
      <c r="N241" s="781" t="s">
        <v>145</v>
      </c>
      <c r="O241" s="781"/>
      <c r="P241" s="781"/>
      <c r="Q241" s="781" t="s">
        <v>145</v>
      </c>
      <c r="R241" s="781" t="s">
        <v>145</v>
      </c>
      <c r="S241" s="781" t="s">
        <v>145</v>
      </c>
      <c r="T241" s="781" t="s">
        <v>145</v>
      </c>
      <c r="U241" s="781" t="s">
        <v>145</v>
      </c>
      <c r="V241" s="781"/>
      <c r="W241" s="781"/>
      <c r="X241" s="781" t="s">
        <v>145</v>
      </c>
      <c r="Y241" s="781" t="s">
        <v>145</v>
      </c>
      <c r="Z241" s="942" t="s">
        <v>145</v>
      </c>
      <c r="AA241" s="942" t="s">
        <v>145</v>
      </c>
      <c r="AB241" s="942" t="s">
        <v>145</v>
      </c>
      <c r="AC241" s="781"/>
      <c r="AD241" s="781"/>
      <c r="AE241" s="781" t="s">
        <v>145</v>
      </c>
      <c r="AF241" s="781" t="s">
        <v>145</v>
      </c>
      <c r="AG241" s="923"/>
      <c r="AH241" s="117"/>
      <c r="AI241" s="117"/>
    </row>
    <row r="242" spans="1:35" ht="22.35" customHeight="1" x14ac:dyDescent="0.2">
      <c r="A242" s="69"/>
      <c r="B242" s="924"/>
      <c r="C242" s="781"/>
      <c r="D242" s="781" t="s">
        <v>146</v>
      </c>
      <c r="E242" s="781" t="s">
        <v>146</v>
      </c>
      <c r="F242" s="781" t="s">
        <v>146</v>
      </c>
      <c r="G242" s="781" t="s">
        <v>146</v>
      </c>
      <c r="H242" s="781"/>
      <c r="I242" s="781"/>
      <c r="J242" s="781" t="s">
        <v>146</v>
      </c>
      <c r="K242" s="781" t="s">
        <v>146</v>
      </c>
      <c r="L242" s="781" t="s">
        <v>146</v>
      </c>
      <c r="M242" s="781" t="s">
        <v>146</v>
      </c>
      <c r="N242" s="781" t="s">
        <v>146</v>
      </c>
      <c r="O242" s="781"/>
      <c r="P242" s="781"/>
      <c r="Q242" s="781" t="s">
        <v>146</v>
      </c>
      <c r="R242" s="781" t="s">
        <v>146</v>
      </c>
      <c r="S242" s="781" t="s">
        <v>146</v>
      </c>
      <c r="T242" s="781" t="s">
        <v>146</v>
      </c>
      <c r="U242" s="781" t="s">
        <v>146</v>
      </c>
      <c r="V242" s="781"/>
      <c r="W242" s="781"/>
      <c r="X242" s="781" t="s">
        <v>146</v>
      </c>
      <c r="Y242" s="781" t="s">
        <v>146</v>
      </c>
      <c r="Z242" s="781" t="s">
        <v>146</v>
      </c>
      <c r="AA242" s="781" t="s">
        <v>146</v>
      </c>
      <c r="AB242" s="781" t="s">
        <v>146</v>
      </c>
      <c r="AC242" s="781"/>
      <c r="AD242" s="781"/>
      <c r="AE242" s="781" t="s">
        <v>146</v>
      </c>
      <c r="AF242" s="781" t="s">
        <v>146</v>
      </c>
      <c r="AG242" s="1427"/>
      <c r="AH242" s="117"/>
      <c r="AI242" s="117"/>
    </row>
    <row r="243" spans="1:35" ht="22.35" customHeight="1" x14ac:dyDescent="0.2">
      <c r="A243" s="69"/>
      <c r="B243" s="1068"/>
      <c r="C243" s="781"/>
      <c r="D243" s="781" t="s">
        <v>154</v>
      </c>
      <c r="E243" s="781" t="s">
        <v>154</v>
      </c>
      <c r="F243" s="781" t="s">
        <v>154</v>
      </c>
      <c r="G243" s="781" t="s">
        <v>154</v>
      </c>
      <c r="H243" s="781"/>
      <c r="I243" s="781"/>
      <c r="J243" s="781" t="s">
        <v>154</v>
      </c>
      <c r="K243" s="781" t="s">
        <v>154</v>
      </c>
      <c r="L243" s="781" t="s">
        <v>154</v>
      </c>
      <c r="M243" s="781" t="s">
        <v>154</v>
      </c>
      <c r="N243" s="781" t="s">
        <v>154</v>
      </c>
      <c r="O243" s="781"/>
      <c r="P243" s="781"/>
      <c r="Q243" s="781" t="s">
        <v>154</v>
      </c>
      <c r="R243" s="781" t="s">
        <v>154</v>
      </c>
      <c r="S243" s="781" t="s">
        <v>154</v>
      </c>
      <c r="T243" s="781" t="s">
        <v>154</v>
      </c>
      <c r="U243" s="781" t="s">
        <v>154</v>
      </c>
      <c r="V243" s="781"/>
      <c r="W243" s="781"/>
      <c r="X243" s="781" t="s">
        <v>154</v>
      </c>
      <c r="Y243" s="781" t="s">
        <v>154</v>
      </c>
      <c r="Z243" s="781" t="s">
        <v>154</v>
      </c>
      <c r="AA243" s="781" t="s">
        <v>154</v>
      </c>
      <c r="AB243" s="781" t="s">
        <v>154</v>
      </c>
      <c r="AC243" s="781"/>
      <c r="AD243" s="781"/>
      <c r="AE243" s="781" t="s">
        <v>154</v>
      </c>
      <c r="AF243" s="781" t="s">
        <v>154</v>
      </c>
      <c r="AG243" s="923"/>
      <c r="AH243" s="117"/>
      <c r="AI243" s="117"/>
    </row>
    <row r="244" spans="1:35" ht="22.35" customHeight="1" x14ac:dyDescent="0.2">
      <c r="A244" s="69"/>
      <c r="B244" s="924" t="s">
        <v>568</v>
      </c>
      <c r="C244" s="781"/>
      <c r="D244" s="781" t="s">
        <v>132</v>
      </c>
      <c r="E244" s="781" t="s">
        <v>132</v>
      </c>
      <c r="F244" s="781" t="s">
        <v>132</v>
      </c>
      <c r="G244" s="781" t="s">
        <v>132</v>
      </c>
      <c r="H244" s="781"/>
      <c r="I244" s="781"/>
      <c r="J244" s="781" t="s">
        <v>132</v>
      </c>
      <c r="K244" s="781" t="s">
        <v>132</v>
      </c>
      <c r="L244" s="781" t="s">
        <v>132</v>
      </c>
      <c r="M244" s="781" t="s">
        <v>132</v>
      </c>
      <c r="N244" s="781" t="s">
        <v>132</v>
      </c>
      <c r="O244" s="781"/>
      <c r="P244" s="781"/>
      <c r="Q244" s="781" t="s">
        <v>132</v>
      </c>
      <c r="R244" s="781" t="s">
        <v>132</v>
      </c>
      <c r="S244" s="781" t="s">
        <v>132</v>
      </c>
      <c r="T244" s="781" t="s">
        <v>132</v>
      </c>
      <c r="U244" s="781" t="s">
        <v>132</v>
      </c>
      <c r="V244" s="781"/>
      <c r="W244" s="781"/>
      <c r="X244" s="781" t="s">
        <v>132</v>
      </c>
      <c r="Y244" s="781" t="s">
        <v>132</v>
      </c>
      <c r="Z244" s="781" t="s">
        <v>132</v>
      </c>
      <c r="AA244" s="781" t="s">
        <v>132</v>
      </c>
      <c r="AB244" s="781" t="s">
        <v>132</v>
      </c>
      <c r="AC244" s="781"/>
      <c r="AD244" s="781"/>
      <c r="AE244" s="781" t="s">
        <v>132</v>
      </c>
      <c r="AF244" s="781" t="s">
        <v>132</v>
      </c>
      <c r="AG244" s="923"/>
      <c r="AH244" s="117"/>
      <c r="AI244" s="117"/>
    </row>
    <row r="245" spans="1:35" ht="22.35" customHeight="1" x14ac:dyDescent="0.2">
      <c r="A245" s="69"/>
      <c r="B245" s="924" t="s">
        <v>322</v>
      </c>
      <c r="C245" s="781"/>
      <c r="D245" s="793" t="s">
        <v>136</v>
      </c>
      <c r="E245" s="781" t="s">
        <v>136</v>
      </c>
      <c r="F245" s="781" t="s">
        <v>136</v>
      </c>
      <c r="G245" s="781" t="s">
        <v>136</v>
      </c>
      <c r="H245" s="781"/>
      <c r="I245" s="781"/>
      <c r="J245" s="781" t="s">
        <v>136</v>
      </c>
      <c r="K245" s="781" t="s">
        <v>136</v>
      </c>
      <c r="L245" s="781" t="s">
        <v>136</v>
      </c>
      <c r="M245" s="781" t="s">
        <v>136</v>
      </c>
      <c r="N245" s="781" t="s">
        <v>136</v>
      </c>
      <c r="O245" s="781"/>
      <c r="P245" s="781"/>
      <c r="Q245" s="781" t="s">
        <v>136</v>
      </c>
      <c r="R245" s="781" t="s">
        <v>136</v>
      </c>
      <c r="S245" s="781" t="s">
        <v>136</v>
      </c>
      <c r="T245" s="781" t="s">
        <v>136</v>
      </c>
      <c r="U245" s="781" t="s">
        <v>136</v>
      </c>
      <c r="V245" s="781"/>
      <c r="W245" s="781"/>
      <c r="X245" s="781" t="s">
        <v>136</v>
      </c>
      <c r="Y245" s="781" t="s">
        <v>136</v>
      </c>
      <c r="Z245" s="781" t="s">
        <v>136</v>
      </c>
      <c r="AA245" s="781" t="s">
        <v>136</v>
      </c>
      <c r="AB245" s="1445" t="s">
        <v>136</v>
      </c>
      <c r="AC245" s="781"/>
      <c r="AD245" s="781"/>
      <c r="AE245" s="1445" t="s">
        <v>136</v>
      </c>
      <c r="AF245" s="1445" t="s">
        <v>136</v>
      </c>
      <c r="AG245" s="923"/>
      <c r="AH245" s="67"/>
      <c r="AI245" s="67"/>
    </row>
    <row r="246" spans="1:35" ht="21" customHeight="1" x14ac:dyDescent="0.2">
      <c r="A246" s="97"/>
      <c r="B246" s="142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  <c r="AH246" s="73"/>
    </row>
    <row r="247" spans="1:35" ht="22.35" customHeight="1" x14ac:dyDescent="0.2"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</row>
    <row r="248" spans="1:35" ht="22.35" customHeight="1" thickBot="1" x14ac:dyDescent="0.25">
      <c r="A248" s="1" t="s">
        <v>323</v>
      </c>
      <c r="B248" s="37"/>
    </row>
    <row r="249" spans="1:35" ht="22.35" customHeight="1" x14ac:dyDescent="0.2">
      <c r="A249" s="1"/>
      <c r="B249" s="1072" t="s">
        <v>324</v>
      </c>
      <c r="C249" s="3644" t="s">
        <v>97</v>
      </c>
      <c r="D249" s="3597"/>
      <c r="E249" s="3597"/>
      <c r="F249" s="3597"/>
      <c r="G249" s="3644" t="s">
        <v>98</v>
      </c>
      <c r="H249" s="3597"/>
      <c r="I249" s="3597"/>
      <c r="J249" s="3597"/>
      <c r="K249" s="3644" t="s">
        <v>99</v>
      </c>
      <c r="L249" s="3597"/>
      <c r="M249" s="3597"/>
      <c r="N249" s="3597"/>
      <c r="O249" s="3644" t="s">
        <v>100</v>
      </c>
      <c r="P249" s="3597"/>
      <c r="Q249" s="3597"/>
      <c r="R249" s="3597"/>
      <c r="S249" s="3644" t="s">
        <v>101</v>
      </c>
      <c r="T249" s="3597"/>
      <c r="U249" s="3597"/>
      <c r="V249" s="3597"/>
      <c r="W249" s="3644" t="s">
        <v>102</v>
      </c>
      <c r="X249" s="3563"/>
      <c r="Y249" s="3597"/>
      <c r="Z249" s="3645"/>
      <c r="AA249" s="3644" t="s">
        <v>103</v>
      </c>
      <c r="AB249" s="3563"/>
      <c r="AC249" s="3597"/>
      <c r="AD249" s="3645"/>
      <c r="AE249" s="3646" t="s">
        <v>104</v>
      </c>
      <c r="AF249" s="3597"/>
      <c r="AG249" s="3597"/>
      <c r="AH249" s="3597"/>
      <c r="AI249" s="3564"/>
    </row>
    <row r="250" spans="1:35" ht="22.35" customHeight="1" x14ac:dyDescent="0.2">
      <c r="A250" s="1"/>
      <c r="B250" s="3647">
        <v>3701</v>
      </c>
      <c r="C250" s="70" t="s">
        <v>325</v>
      </c>
      <c r="D250" s="70"/>
      <c r="E250" s="70"/>
      <c r="F250" s="70"/>
      <c r="G250" s="2713" t="s">
        <v>326</v>
      </c>
      <c r="H250" s="70"/>
      <c r="I250" s="70"/>
      <c r="J250" s="70"/>
      <c r="K250" s="2713" t="s">
        <v>326</v>
      </c>
      <c r="L250" s="70"/>
      <c r="M250" s="70"/>
      <c r="N250" s="70"/>
      <c r="O250" s="2713" t="s">
        <v>326</v>
      </c>
      <c r="P250" s="70"/>
      <c r="Q250" s="70"/>
      <c r="R250" s="70"/>
      <c r="S250" s="2713" t="s">
        <v>327</v>
      </c>
      <c r="T250" s="70"/>
      <c r="U250" s="70"/>
      <c r="V250" s="70"/>
      <c r="W250" s="2996"/>
      <c r="X250" s="2714"/>
      <c r="Y250" s="2863"/>
      <c r="Z250" s="2715"/>
      <c r="AA250" s="2996"/>
      <c r="AB250" s="2714"/>
      <c r="AC250" s="2863"/>
      <c r="AD250" s="2715"/>
      <c r="AE250" s="3044"/>
      <c r="AF250" s="2863"/>
      <c r="AG250" s="2863"/>
      <c r="AH250" s="2863"/>
      <c r="AI250" s="2998"/>
    </row>
    <row r="251" spans="1:35" ht="22.35" customHeight="1" x14ac:dyDescent="0.2">
      <c r="B251" s="1072">
        <v>3700</v>
      </c>
      <c r="C251" s="2863" t="s">
        <v>230</v>
      </c>
      <c r="D251" s="2863"/>
      <c r="E251" s="2863"/>
      <c r="F251" s="2863"/>
      <c r="G251" s="2999" t="s">
        <v>230</v>
      </c>
      <c r="H251" s="2863"/>
      <c r="I251" s="2863"/>
      <c r="J251" s="2863"/>
      <c r="K251" s="2999" t="s">
        <v>230</v>
      </c>
      <c r="L251" s="2863"/>
      <c r="M251" s="2863"/>
      <c r="N251" s="2863"/>
      <c r="O251" s="2999" t="s">
        <v>230</v>
      </c>
      <c r="P251" s="2863"/>
      <c r="Q251" s="2863"/>
      <c r="R251" s="2863"/>
      <c r="S251" s="2999" t="s">
        <v>231</v>
      </c>
      <c r="T251" s="2863"/>
      <c r="U251" s="2863"/>
      <c r="V251" s="2863"/>
      <c r="W251" s="2996"/>
      <c r="X251" s="2863"/>
      <c r="Y251" s="2863"/>
      <c r="Z251" s="3046"/>
      <c r="AA251" s="3044"/>
      <c r="AB251" s="2863"/>
      <c r="AC251" s="2863"/>
      <c r="AD251" s="2920"/>
      <c r="AE251" s="2716"/>
      <c r="AF251" s="2863"/>
      <c r="AG251" s="2863"/>
      <c r="AH251" s="2920"/>
      <c r="AI251" s="2998"/>
    </row>
    <row r="252" spans="1:35" ht="22.35" customHeight="1" x14ac:dyDescent="0.2">
      <c r="A252" s="1"/>
      <c r="B252" s="1072">
        <v>8514</v>
      </c>
      <c r="C252" s="2863" t="s">
        <v>326</v>
      </c>
      <c r="D252" s="2863"/>
      <c r="E252" s="2863"/>
      <c r="F252" s="2863"/>
      <c r="G252" s="2999" t="s">
        <v>326</v>
      </c>
      <c r="H252" s="2863"/>
      <c r="I252" s="2863"/>
      <c r="J252" s="2863"/>
      <c r="K252" s="2999" t="s">
        <v>326</v>
      </c>
      <c r="L252" s="2863"/>
      <c r="M252" s="2863"/>
      <c r="N252" s="2863"/>
      <c r="O252" s="2999" t="s">
        <v>326</v>
      </c>
      <c r="P252" s="2863"/>
      <c r="Q252" s="2863"/>
      <c r="R252" s="2863"/>
      <c r="S252" s="2999" t="s">
        <v>328</v>
      </c>
      <c r="T252" s="2863"/>
      <c r="U252" s="2863"/>
      <c r="V252" s="2863"/>
      <c r="W252" s="2996"/>
      <c r="X252" s="2863"/>
      <c r="Y252" s="2863"/>
      <c r="Z252" s="3046"/>
      <c r="AA252" s="2919"/>
      <c r="AB252" s="2863"/>
      <c r="AC252" s="2863"/>
      <c r="AD252" s="2920"/>
      <c r="AE252" s="2919"/>
      <c r="AF252" s="2863"/>
      <c r="AG252" s="2863"/>
      <c r="AH252" s="2920"/>
      <c r="AI252" s="2998"/>
    </row>
    <row r="253" spans="1:35" ht="22.35" customHeight="1" x14ac:dyDescent="0.2">
      <c r="A253" s="1"/>
      <c r="B253" s="1072">
        <v>8500</v>
      </c>
      <c r="C253" s="2082" t="s">
        <v>329</v>
      </c>
      <c r="D253" s="2082"/>
      <c r="E253" s="2082"/>
      <c r="F253" s="2082"/>
      <c r="G253" s="3106" t="s">
        <v>329</v>
      </c>
      <c r="H253" s="2082"/>
      <c r="I253" s="2082"/>
      <c r="J253" s="2082"/>
      <c r="K253" s="3106" t="s">
        <v>329</v>
      </c>
      <c r="L253" s="2082"/>
      <c r="M253" s="2082"/>
      <c r="N253" s="2082"/>
      <c r="O253" s="3106" t="s">
        <v>329</v>
      </c>
      <c r="P253" s="2082"/>
      <c r="Q253" s="2082"/>
      <c r="R253" s="2082"/>
      <c r="S253" s="3106" t="s">
        <v>330</v>
      </c>
      <c r="T253" s="2082"/>
      <c r="U253" s="2082"/>
      <c r="V253" s="2082"/>
      <c r="W253" s="2996"/>
      <c r="X253" s="2082"/>
      <c r="Y253" s="2082"/>
      <c r="Z253" s="2130"/>
      <c r="AA253" s="2131"/>
      <c r="AB253" s="2082"/>
      <c r="AC253" s="2082"/>
      <c r="AD253" s="2130"/>
      <c r="AE253" s="2131"/>
      <c r="AF253" s="2082"/>
      <c r="AG253" s="2082"/>
      <c r="AH253" s="2132"/>
      <c r="AI253" s="2133"/>
    </row>
    <row r="254" spans="1:35" ht="22.35" customHeight="1" x14ac:dyDescent="0.2">
      <c r="A254" s="1"/>
      <c r="B254" s="1072">
        <v>8514</v>
      </c>
      <c r="C254" s="2134" t="s">
        <v>326</v>
      </c>
      <c r="D254" s="2134"/>
      <c r="E254" s="2134"/>
      <c r="F254" s="2134"/>
      <c r="G254" s="3107" t="s">
        <v>326</v>
      </c>
      <c r="H254" s="2134"/>
      <c r="I254" s="2134"/>
      <c r="J254" s="2134"/>
      <c r="K254" s="3107" t="s">
        <v>326</v>
      </c>
      <c r="L254" s="2134"/>
      <c r="M254" s="2134"/>
      <c r="N254" s="2134"/>
      <c r="O254" s="3107" t="s">
        <v>326</v>
      </c>
      <c r="P254" s="2134"/>
      <c r="Q254" s="2134"/>
      <c r="R254" s="2134"/>
      <c r="S254" s="3107" t="s">
        <v>328</v>
      </c>
      <c r="T254" s="2134"/>
      <c r="U254" s="2134"/>
      <c r="V254" s="2134"/>
      <c r="W254" s="2717"/>
      <c r="X254" s="2136"/>
      <c r="Y254" s="2082"/>
      <c r="Z254" s="2137"/>
      <c r="AA254" s="2138"/>
      <c r="AB254" s="2136"/>
      <c r="AC254" s="2082"/>
      <c r="AD254" s="2082"/>
      <c r="AE254" s="2139"/>
      <c r="AF254" s="2082"/>
      <c r="AG254" s="2082"/>
      <c r="AH254" s="2082"/>
      <c r="AI254" s="2133"/>
    </row>
    <row r="255" spans="1:35" ht="22.35" customHeight="1" thickBot="1" x14ac:dyDescent="0.25">
      <c r="A255" s="1"/>
      <c r="B255" s="1076" t="s">
        <v>331</v>
      </c>
      <c r="C255" s="2870" t="s">
        <v>332</v>
      </c>
      <c r="D255" s="2870"/>
      <c r="E255" s="2870"/>
      <c r="F255" s="2870"/>
      <c r="G255" s="2718" t="s">
        <v>332</v>
      </c>
      <c r="H255" s="2870"/>
      <c r="I255" s="2870"/>
      <c r="J255" s="2870"/>
      <c r="K255" s="3001" t="s">
        <v>332</v>
      </c>
      <c r="L255" s="2870"/>
      <c r="M255" s="2870"/>
      <c r="N255" s="2870"/>
      <c r="O255" s="2718" t="s">
        <v>332</v>
      </c>
      <c r="P255" s="2870"/>
      <c r="Q255" s="2870"/>
      <c r="R255" s="2870"/>
      <c r="S255" s="2718" t="s">
        <v>333</v>
      </c>
      <c r="T255" s="2870"/>
      <c r="U255" s="2870"/>
      <c r="V255" s="2870"/>
      <c r="W255" s="3001"/>
      <c r="X255" s="2870"/>
      <c r="Y255" s="2870"/>
      <c r="Z255" s="3078"/>
      <c r="AA255" s="3057"/>
      <c r="AB255" s="2870"/>
      <c r="AC255" s="2870"/>
      <c r="AD255" s="3064"/>
      <c r="AE255" s="2719"/>
      <c r="AF255" s="2870"/>
      <c r="AG255" s="2870"/>
      <c r="AH255" s="3064"/>
      <c r="AI255" s="2873"/>
    </row>
    <row r="256" spans="1:35" ht="22.35" customHeight="1" x14ac:dyDescent="0.2">
      <c r="A256" s="1"/>
      <c r="B256" s="5"/>
      <c r="C256" s="42"/>
      <c r="D256" s="70"/>
      <c r="E256" s="70"/>
      <c r="F256" s="46"/>
      <c r="G256" s="42"/>
      <c r="H256" s="70"/>
      <c r="I256" s="70"/>
      <c r="J256" s="46"/>
      <c r="K256" s="42"/>
      <c r="L256" s="70"/>
      <c r="M256" s="70"/>
      <c r="N256" s="46"/>
      <c r="O256" s="42"/>
      <c r="P256" s="70"/>
      <c r="Q256" s="70"/>
      <c r="R256" s="46"/>
      <c r="S256" s="42"/>
      <c r="T256" s="70"/>
      <c r="U256" s="70"/>
      <c r="V256" s="46"/>
      <c r="W256" s="46"/>
      <c r="Z256" s="46"/>
      <c r="AA256" s="46"/>
      <c r="AD256" s="46"/>
      <c r="AE256" s="46"/>
      <c r="AH256" s="46"/>
    </row>
    <row r="257" spans="1:35" ht="22.35" customHeight="1" x14ac:dyDescent="0.2">
      <c r="A257" s="1" t="s">
        <v>334</v>
      </c>
      <c r="B257" s="5"/>
      <c r="C257" s="42"/>
      <c r="D257" s="70"/>
      <c r="E257" s="70"/>
      <c r="F257" s="46"/>
      <c r="G257" s="42"/>
      <c r="H257" s="70"/>
      <c r="I257" s="70"/>
      <c r="J257" s="46"/>
      <c r="K257" s="42"/>
      <c r="L257" s="70"/>
      <c r="M257" s="70"/>
      <c r="N257" s="46"/>
      <c r="O257" s="42"/>
      <c r="P257" s="70"/>
      <c r="Q257" s="70"/>
      <c r="R257" s="46"/>
      <c r="S257" s="42"/>
      <c r="T257" s="70"/>
      <c r="U257" s="70"/>
      <c r="V257" s="46"/>
      <c r="W257" s="46"/>
      <c r="Z257" s="46"/>
      <c r="AA257" s="46"/>
      <c r="AD257" s="46"/>
      <c r="AE257" s="46"/>
      <c r="AH257" s="46"/>
    </row>
    <row r="258" spans="1:35" ht="22.35" customHeight="1" thickBot="1" x14ac:dyDescent="0.25">
      <c r="A258" s="3033"/>
      <c r="B258" s="2875" t="s">
        <v>29</v>
      </c>
      <c r="C258" s="2876">
        <v>1</v>
      </c>
      <c r="D258" s="2877">
        <v>2</v>
      </c>
      <c r="E258" s="2877">
        <v>3</v>
      </c>
      <c r="F258" s="2877">
        <v>4</v>
      </c>
      <c r="G258" s="2877">
        <v>5</v>
      </c>
      <c r="H258" s="2876">
        <v>6</v>
      </c>
      <c r="I258" s="2876">
        <v>7</v>
      </c>
      <c r="J258" s="2877">
        <v>8</v>
      </c>
      <c r="K258" s="2877">
        <v>9</v>
      </c>
      <c r="L258" s="2877">
        <v>10</v>
      </c>
      <c r="M258" s="2877">
        <v>11</v>
      </c>
      <c r="N258" s="2877">
        <v>12</v>
      </c>
      <c r="O258" s="2876">
        <v>13</v>
      </c>
      <c r="P258" s="2876">
        <v>14</v>
      </c>
      <c r="Q258" s="2877">
        <v>15</v>
      </c>
      <c r="R258" s="2877">
        <v>16</v>
      </c>
      <c r="S258" s="2877">
        <v>17</v>
      </c>
      <c r="T258" s="2877">
        <v>18</v>
      </c>
      <c r="U258" s="2877">
        <v>19</v>
      </c>
      <c r="V258" s="2876">
        <v>20</v>
      </c>
      <c r="W258" s="2876">
        <v>21</v>
      </c>
      <c r="X258" s="2877">
        <v>22</v>
      </c>
      <c r="Y258" s="2877">
        <v>23</v>
      </c>
      <c r="Z258" s="2877">
        <v>24</v>
      </c>
      <c r="AA258" s="2877">
        <v>25</v>
      </c>
      <c r="AB258" s="2877">
        <v>26</v>
      </c>
      <c r="AC258" s="2876">
        <v>27</v>
      </c>
      <c r="AD258" s="2876">
        <v>28</v>
      </c>
      <c r="AE258" s="2877">
        <v>29</v>
      </c>
      <c r="AF258" s="2877">
        <v>30</v>
      </c>
      <c r="AG258" s="2878"/>
      <c r="AH258" s="111"/>
      <c r="AI258" s="112"/>
    </row>
    <row r="259" spans="1:35" ht="22.35" customHeight="1" x14ac:dyDescent="0.2">
      <c r="A259" s="3530"/>
      <c r="B259" s="3648" t="s">
        <v>335</v>
      </c>
      <c r="C259" s="789"/>
      <c r="D259" s="779" t="s">
        <v>32</v>
      </c>
      <c r="E259" s="791" t="s">
        <v>32</v>
      </c>
      <c r="F259" s="779" t="s">
        <v>32</v>
      </c>
      <c r="G259" s="779" t="s">
        <v>32</v>
      </c>
      <c r="H259" s="779"/>
      <c r="I259" s="789"/>
      <c r="J259" s="789" t="s">
        <v>32</v>
      </c>
      <c r="K259" s="779" t="s">
        <v>32</v>
      </c>
      <c r="L259" s="791" t="s">
        <v>32</v>
      </c>
      <c r="M259" s="779" t="s">
        <v>32</v>
      </c>
      <c r="N259" s="779" t="s">
        <v>32</v>
      </c>
      <c r="O259" s="779"/>
      <c r="P259" s="789"/>
      <c r="Q259" s="789" t="s">
        <v>32</v>
      </c>
      <c r="R259" s="779" t="s">
        <v>32</v>
      </c>
      <c r="S259" s="791" t="s">
        <v>32</v>
      </c>
      <c r="T259" s="779" t="s">
        <v>32</v>
      </c>
      <c r="U259" s="779" t="s">
        <v>32</v>
      </c>
      <c r="V259" s="779"/>
      <c r="W259" s="789"/>
      <c r="X259" s="789" t="s">
        <v>32</v>
      </c>
      <c r="Y259" s="779" t="s">
        <v>32</v>
      </c>
      <c r="Z259" s="791" t="s">
        <v>32</v>
      </c>
      <c r="AA259" s="779" t="s">
        <v>32</v>
      </c>
      <c r="AB259" s="779" t="s">
        <v>32</v>
      </c>
      <c r="AC259" s="779"/>
      <c r="AD259" s="789"/>
      <c r="AE259" s="789" t="s">
        <v>32</v>
      </c>
      <c r="AF259" s="779" t="s">
        <v>32</v>
      </c>
      <c r="AG259" s="975"/>
      <c r="AH259" s="111"/>
      <c r="AI259" s="112"/>
    </row>
    <row r="260" spans="1:35" ht="22.35" customHeight="1" x14ac:dyDescent="0.2">
      <c r="A260" s="1440"/>
      <c r="B260" s="1441" t="s">
        <v>336</v>
      </c>
      <c r="C260" s="789"/>
      <c r="D260" s="779"/>
      <c r="E260" s="791"/>
      <c r="F260" s="779"/>
      <c r="G260" s="779"/>
      <c r="H260" s="779"/>
      <c r="I260" s="789"/>
      <c r="J260" s="789"/>
      <c r="K260" s="779"/>
      <c r="L260" s="791"/>
      <c r="M260" s="779"/>
      <c r="N260" s="779"/>
      <c r="O260" s="779"/>
      <c r="P260" s="789"/>
      <c r="Q260" s="789"/>
      <c r="R260" s="779"/>
      <c r="S260" s="791"/>
      <c r="T260" s="779"/>
      <c r="U260" s="779"/>
      <c r="V260" s="779"/>
      <c r="W260" s="789"/>
      <c r="X260" s="789"/>
      <c r="Y260" s="779"/>
      <c r="Z260" s="791"/>
      <c r="AA260" s="779"/>
      <c r="AB260" s="779"/>
      <c r="AC260" s="779"/>
      <c r="AD260" s="789"/>
      <c r="AE260" s="789"/>
      <c r="AF260" s="779"/>
      <c r="AG260" s="975"/>
      <c r="AH260" s="111"/>
      <c r="AI260" s="112"/>
    </row>
    <row r="261" spans="1:35" ht="22.35" customHeight="1" x14ac:dyDescent="0.2">
      <c r="A261" s="1442">
        <v>8514</v>
      </c>
      <c r="B261" s="1443" t="s">
        <v>337</v>
      </c>
      <c r="C261" s="789"/>
      <c r="D261" s="1445" t="s">
        <v>32</v>
      </c>
      <c r="E261" s="1445" t="s">
        <v>32</v>
      </c>
      <c r="F261" s="1445" t="s">
        <v>32</v>
      </c>
      <c r="G261" s="1445" t="s">
        <v>32</v>
      </c>
      <c r="H261" s="779"/>
      <c r="I261" s="789"/>
      <c r="J261" s="789" t="s">
        <v>32</v>
      </c>
      <c r="K261" s="779" t="s">
        <v>32</v>
      </c>
      <c r="L261" s="791" t="s">
        <v>32</v>
      </c>
      <c r="M261" s="779" t="s">
        <v>32</v>
      </c>
      <c r="N261" s="779" t="s">
        <v>32</v>
      </c>
      <c r="O261" s="779"/>
      <c r="P261" s="789"/>
      <c r="Q261" s="789" t="s">
        <v>32</v>
      </c>
      <c r="R261" s="779" t="s">
        <v>32</v>
      </c>
      <c r="S261" s="791" t="s">
        <v>32</v>
      </c>
      <c r="T261" s="779" t="s">
        <v>32</v>
      </c>
      <c r="U261" s="779" t="s">
        <v>32</v>
      </c>
      <c r="V261" s="779"/>
      <c r="W261" s="789"/>
      <c r="X261" s="789" t="s">
        <v>32</v>
      </c>
      <c r="Y261" s="779" t="s">
        <v>32</v>
      </c>
      <c r="Z261" s="791" t="s">
        <v>32</v>
      </c>
      <c r="AA261" s="779" t="s">
        <v>32</v>
      </c>
      <c r="AB261" s="779" t="s">
        <v>32</v>
      </c>
      <c r="AC261" s="779"/>
      <c r="AD261" s="789"/>
      <c r="AE261" s="789" t="s">
        <v>32</v>
      </c>
      <c r="AF261" s="779" t="s">
        <v>32</v>
      </c>
      <c r="AG261" s="975"/>
      <c r="AH261" s="116"/>
      <c r="AI261" s="117"/>
    </row>
    <row r="262" spans="1:35" ht="21" customHeight="1" x14ac:dyDescent="0.2">
      <c r="A262" s="1442">
        <v>3701</v>
      </c>
      <c r="B262" s="1444" t="s">
        <v>338</v>
      </c>
      <c r="C262" s="789"/>
      <c r="D262" s="779"/>
      <c r="E262" s="791"/>
      <c r="F262" s="779"/>
      <c r="G262" s="779"/>
      <c r="H262" s="779"/>
      <c r="I262" s="789"/>
      <c r="J262" s="789"/>
      <c r="K262" s="779"/>
      <c r="L262" s="791"/>
      <c r="M262" s="779"/>
      <c r="N262" s="779"/>
      <c r="O262" s="779"/>
      <c r="P262" s="789"/>
      <c r="Q262" s="789"/>
      <c r="R262" s="779"/>
      <c r="S262" s="791"/>
      <c r="T262" s="779"/>
      <c r="U262" s="779"/>
      <c r="V262" s="779"/>
      <c r="W262" s="789"/>
      <c r="X262" s="789"/>
      <c r="Y262" s="779"/>
      <c r="Z262" s="791"/>
      <c r="AA262" s="779"/>
      <c r="AB262" s="779"/>
      <c r="AC262" s="779"/>
      <c r="AD262" s="789"/>
      <c r="AE262" s="789"/>
      <c r="AF262" s="779"/>
      <c r="AG262" s="975"/>
      <c r="AH262" s="116"/>
      <c r="AI262" s="117"/>
    </row>
    <row r="263" spans="1:35" ht="21" customHeight="1" x14ac:dyDescent="0.2">
      <c r="A263" s="1442">
        <v>3701</v>
      </c>
      <c r="B263" s="927" t="s">
        <v>339</v>
      </c>
      <c r="C263" s="789"/>
      <c r="D263" s="779" t="s">
        <v>32</v>
      </c>
      <c r="E263" s="791" t="s">
        <v>32</v>
      </c>
      <c r="F263" s="779" t="s">
        <v>32</v>
      </c>
      <c r="G263" s="779" t="s">
        <v>32</v>
      </c>
      <c r="H263" s="779"/>
      <c r="I263" s="789"/>
      <c r="J263" s="789" t="s">
        <v>32</v>
      </c>
      <c r="K263" s="779" t="s">
        <v>32</v>
      </c>
      <c r="L263" s="791" t="s">
        <v>32</v>
      </c>
      <c r="M263" s="779" t="s">
        <v>32</v>
      </c>
      <c r="N263" s="779" t="s">
        <v>32</v>
      </c>
      <c r="O263" s="779"/>
      <c r="P263" s="789"/>
      <c r="Q263" s="789" t="s">
        <v>32</v>
      </c>
      <c r="R263" s="779" t="s">
        <v>32</v>
      </c>
      <c r="S263" s="791" t="s">
        <v>32</v>
      </c>
      <c r="T263" s="779" t="s">
        <v>32</v>
      </c>
      <c r="U263" s="779" t="s">
        <v>32</v>
      </c>
      <c r="V263" s="779"/>
      <c r="W263" s="789"/>
      <c r="X263" s="789" t="s">
        <v>32</v>
      </c>
      <c r="Y263" s="779" t="s">
        <v>32</v>
      </c>
      <c r="Z263" s="791" t="s">
        <v>32</v>
      </c>
      <c r="AA263" s="779" t="s">
        <v>32</v>
      </c>
      <c r="AB263" s="779" t="s">
        <v>32</v>
      </c>
      <c r="AC263" s="779"/>
      <c r="AD263" s="789"/>
      <c r="AE263" s="789" t="s">
        <v>32</v>
      </c>
      <c r="AF263" s="779" t="s">
        <v>32</v>
      </c>
      <c r="AG263" s="975"/>
      <c r="AH263" s="116"/>
      <c r="AI263" s="117"/>
    </row>
    <row r="264" spans="1:35" ht="21" customHeight="1" x14ac:dyDescent="0.2">
      <c r="A264" s="1442">
        <v>3701</v>
      </c>
      <c r="B264" s="927" t="s">
        <v>340</v>
      </c>
      <c r="C264" s="789"/>
      <c r="D264" s="779" t="s">
        <v>32</v>
      </c>
      <c r="E264" s="791" t="s">
        <v>32</v>
      </c>
      <c r="F264" s="779" t="s">
        <v>32</v>
      </c>
      <c r="G264" s="779" t="s">
        <v>32</v>
      </c>
      <c r="H264" s="779"/>
      <c r="I264" s="789"/>
      <c r="J264" s="789" t="s">
        <v>32</v>
      </c>
      <c r="K264" s="779" t="s">
        <v>32</v>
      </c>
      <c r="L264" s="791" t="s">
        <v>32</v>
      </c>
      <c r="M264" s="779" t="s">
        <v>32</v>
      </c>
      <c r="N264" s="779" t="s">
        <v>32</v>
      </c>
      <c r="O264" s="779"/>
      <c r="P264" s="789"/>
      <c r="Q264" s="789" t="s">
        <v>32</v>
      </c>
      <c r="R264" s="779" t="s">
        <v>32</v>
      </c>
      <c r="S264" s="791" t="s">
        <v>32</v>
      </c>
      <c r="T264" s="942" t="s">
        <v>32</v>
      </c>
      <c r="U264" s="942" t="s">
        <v>32</v>
      </c>
      <c r="V264" s="779"/>
      <c r="W264" s="789"/>
      <c r="X264" s="942" t="s">
        <v>32</v>
      </c>
      <c r="Y264" s="779" t="s">
        <v>32</v>
      </c>
      <c r="Z264" s="791" t="s">
        <v>32</v>
      </c>
      <c r="AA264" s="779" t="s">
        <v>32</v>
      </c>
      <c r="AB264" s="779" t="s">
        <v>32</v>
      </c>
      <c r="AC264" s="779"/>
      <c r="AD264" s="789"/>
      <c r="AE264" s="789" t="s">
        <v>32</v>
      </c>
      <c r="AF264" s="779" t="s">
        <v>32</v>
      </c>
      <c r="AG264" s="975"/>
      <c r="AH264" s="116"/>
      <c r="AI264" s="117"/>
    </row>
    <row r="265" spans="1:35" ht="21" customHeight="1" x14ac:dyDescent="0.2">
      <c r="A265" s="867">
        <v>8500</v>
      </c>
      <c r="B265" s="868" t="s">
        <v>51</v>
      </c>
      <c r="C265" s="789"/>
      <c r="D265" s="779" t="s">
        <v>32</v>
      </c>
      <c r="E265" s="791" t="s">
        <v>32</v>
      </c>
      <c r="F265" s="779" t="s">
        <v>32</v>
      </c>
      <c r="G265" s="779" t="s">
        <v>32</v>
      </c>
      <c r="H265" s="779"/>
      <c r="I265" s="789"/>
      <c r="J265" s="789" t="s">
        <v>32</v>
      </c>
      <c r="K265" s="779" t="s">
        <v>32</v>
      </c>
      <c r="L265" s="791" t="s">
        <v>32</v>
      </c>
      <c r="M265" s="779" t="s">
        <v>32</v>
      </c>
      <c r="N265" s="779" t="s">
        <v>32</v>
      </c>
      <c r="O265" s="779"/>
      <c r="P265" s="789"/>
      <c r="Q265" s="789" t="s">
        <v>32</v>
      </c>
      <c r="R265" s="779" t="s">
        <v>32</v>
      </c>
      <c r="S265" s="791" t="s">
        <v>32</v>
      </c>
      <c r="T265" s="779" t="s">
        <v>32</v>
      </c>
      <c r="U265" s="779" t="s">
        <v>32</v>
      </c>
      <c r="V265" s="779"/>
      <c r="W265" s="789"/>
      <c r="X265" s="789" t="s">
        <v>32</v>
      </c>
      <c r="Y265" s="779" t="s">
        <v>32</v>
      </c>
      <c r="Z265" s="791" t="s">
        <v>32</v>
      </c>
      <c r="AA265" s="779" t="s">
        <v>32</v>
      </c>
      <c r="AB265" s="779" t="s">
        <v>32</v>
      </c>
      <c r="AC265" s="779"/>
      <c r="AD265" s="789"/>
      <c r="AE265" s="789" t="s">
        <v>32</v>
      </c>
      <c r="AF265" s="779" t="s">
        <v>32</v>
      </c>
      <c r="AG265" s="975"/>
      <c r="AH265" s="116"/>
      <c r="AI265" s="117"/>
    </row>
    <row r="266" spans="1:35" ht="22.35" customHeight="1" x14ac:dyDescent="0.2">
      <c r="A266" s="1442">
        <v>3701</v>
      </c>
      <c r="B266" s="1444" t="s">
        <v>341</v>
      </c>
      <c r="C266" s="789"/>
      <c r="D266" s="779"/>
      <c r="E266" s="791"/>
      <c r="F266" s="779"/>
      <c r="G266" s="779"/>
      <c r="H266" s="779"/>
      <c r="I266" s="789"/>
      <c r="J266" s="789"/>
      <c r="K266" s="779"/>
      <c r="L266" s="791"/>
      <c r="M266" s="779"/>
      <c r="N266" s="779"/>
      <c r="O266" s="779"/>
      <c r="P266" s="789"/>
      <c r="Q266" s="789"/>
      <c r="R266" s="779"/>
      <c r="S266" s="791"/>
      <c r="T266" s="779"/>
      <c r="U266" s="779"/>
      <c r="V266" s="779"/>
      <c r="W266" s="789"/>
      <c r="X266" s="789"/>
      <c r="Y266" s="779"/>
      <c r="Z266" s="791"/>
      <c r="AA266" s="779"/>
      <c r="AB266" s="779"/>
      <c r="AC266" s="779"/>
      <c r="AD266" s="789"/>
      <c r="AE266" s="789"/>
      <c r="AF266" s="779"/>
      <c r="AG266" s="975"/>
      <c r="AH266" s="116"/>
      <c r="AI266" s="117"/>
    </row>
    <row r="267" spans="1:35" ht="22.35" customHeight="1" x14ac:dyDescent="0.2">
      <c r="A267" s="1442">
        <v>3701</v>
      </c>
      <c r="B267" s="927" t="s">
        <v>342</v>
      </c>
      <c r="C267" s="789"/>
      <c r="D267" s="779" t="s">
        <v>32</v>
      </c>
      <c r="E267" s="791" t="s">
        <v>32</v>
      </c>
      <c r="F267" s="779" t="s">
        <v>32</v>
      </c>
      <c r="G267" s="779" t="s">
        <v>32</v>
      </c>
      <c r="H267" s="779"/>
      <c r="I267" s="789"/>
      <c r="J267" s="789" t="s">
        <v>32</v>
      </c>
      <c r="K267" s="779" t="s">
        <v>32</v>
      </c>
      <c r="L267" s="791" t="s">
        <v>32</v>
      </c>
      <c r="M267" s="779" t="s">
        <v>32</v>
      </c>
      <c r="N267" s="779" t="s">
        <v>32</v>
      </c>
      <c r="O267" s="779"/>
      <c r="P267" s="789"/>
      <c r="Q267" s="789" t="s">
        <v>32</v>
      </c>
      <c r="R267" s="779" t="s">
        <v>32</v>
      </c>
      <c r="S267" s="791" t="s">
        <v>32</v>
      </c>
      <c r="T267" s="779" t="s">
        <v>32</v>
      </c>
      <c r="U267" s="779" t="s">
        <v>32</v>
      </c>
      <c r="V267" s="779"/>
      <c r="W267" s="789"/>
      <c r="X267" s="3649" t="s">
        <v>32</v>
      </c>
      <c r="Y267" s="2812" t="s">
        <v>32</v>
      </c>
      <c r="Z267" s="2812" t="s">
        <v>32</v>
      </c>
      <c r="AA267" s="2812" t="s">
        <v>32</v>
      </c>
      <c r="AB267" s="3649" t="s">
        <v>32</v>
      </c>
      <c r="AC267" s="779"/>
      <c r="AD267" s="789"/>
      <c r="AE267" s="789" t="s">
        <v>32</v>
      </c>
      <c r="AF267" s="779" t="s">
        <v>32</v>
      </c>
      <c r="AG267" s="975"/>
      <c r="AH267" s="116"/>
      <c r="AI267" s="117"/>
    </row>
    <row r="268" spans="1:35" ht="22.35" customHeight="1" x14ac:dyDescent="0.2">
      <c r="A268" s="1442">
        <v>3701</v>
      </c>
      <c r="B268" s="927" t="s">
        <v>343</v>
      </c>
      <c r="C268" s="789"/>
      <c r="D268" s="779" t="s">
        <v>32</v>
      </c>
      <c r="E268" s="791" t="s">
        <v>32</v>
      </c>
      <c r="F268" s="779" t="s">
        <v>32</v>
      </c>
      <c r="G268" s="779" t="s">
        <v>32</v>
      </c>
      <c r="H268" s="779"/>
      <c r="I268" s="789"/>
      <c r="J268" s="789" t="s">
        <v>32</v>
      </c>
      <c r="K268" s="779" t="s">
        <v>32</v>
      </c>
      <c r="L268" s="791" t="s">
        <v>32</v>
      </c>
      <c r="M268" s="779" t="s">
        <v>32</v>
      </c>
      <c r="N268" s="779" t="s">
        <v>32</v>
      </c>
      <c r="O268" s="779"/>
      <c r="P268" s="789"/>
      <c r="Q268" s="789" t="s">
        <v>32</v>
      </c>
      <c r="R268" s="779" t="s">
        <v>32</v>
      </c>
      <c r="S268" s="791" t="s">
        <v>32</v>
      </c>
      <c r="T268" s="3650" t="s">
        <v>32</v>
      </c>
      <c r="U268" s="3650" t="s">
        <v>32</v>
      </c>
      <c r="V268" s="779"/>
      <c r="W268" s="789"/>
      <c r="X268" s="789" t="s">
        <v>32</v>
      </c>
      <c r="Y268" s="779" t="s">
        <v>32</v>
      </c>
      <c r="Z268" s="791" t="s">
        <v>32</v>
      </c>
      <c r="AA268" s="779" t="s">
        <v>32</v>
      </c>
      <c r="AB268" s="779" t="s">
        <v>32</v>
      </c>
      <c r="AC268" s="779"/>
      <c r="AD268" s="789"/>
      <c r="AE268" s="789" t="s">
        <v>32</v>
      </c>
      <c r="AF268" s="779" t="s">
        <v>32</v>
      </c>
      <c r="AG268" s="975"/>
      <c r="AH268" s="116"/>
      <c r="AI268" s="117"/>
    </row>
    <row r="269" spans="1:35" ht="22.35" customHeight="1" x14ac:dyDescent="0.2">
      <c r="A269" s="3651">
        <v>3701</v>
      </c>
      <c r="B269" s="927" t="s">
        <v>344</v>
      </c>
      <c r="C269" s="789"/>
      <c r="D269" s="792" t="s">
        <v>32</v>
      </c>
      <c r="E269" s="791" t="s">
        <v>32</v>
      </c>
      <c r="F269" s="779" t="s">
        <v>32</v>
      </c>
      <c r="G269" s="779" t="s">
        <v>32</v>
      </c>
      <c r="H269" s="779"/>
      <c r="I269" s="789"/>
      <c r="J269" s="789" t="s">
        <v>32</v>
      </c>
      <c r="K269" s="792" t="s">
        <v>32</v>
      </c>
      <c r="L269" s="791" t="s">
        <v>32</v>
      </c>
      <c r="M269" s="779" t="s">
        <v>32</v>
      </c>
      <c r="N269" s="779" t="s">
        <v>32</v>
      </c>
      <c r="O269" s="779"/>
      <c r="P269" s="789"/>
      <c r="Q269" s="789" t="s">
        <v>32</v>
      </c>
      <c r="R269" s="792" t="s">
        <v>32</v>
      </c>
      <c r="S269" s="791" t="s">
        <v>32</v>
      </c>
      <c r="T269" s="779" t="s">
        <v>32</v>
      </c>
      <c r="U269" s="779" t="s">
        <v>32</v>
      </c>
      <c r="V269" s="779"/>
      <c r="W269" s="789"/>
      <c r="X269" s="1445" t="s">
        <v>32</v>
      </c>
      <c r="Y269" s="1445" t="s">
        <v>32</v>
      </c>
      <c r="Z269" s="1445" t="s">
        <v>32</v>
      </c>
      <c r="AA269" s="1445" t="s">
        <v>32</v>
      </c>
      <c r="AB269" s="1445" t="s">
        <v>32</v>
      </c>
      <c r="AC269" s="3652"/>
      <c r="AD269" s="3652"/>
      <c r="AE269" s="3650" t="s">
        <v>32</v>
      </c>
      <c r="AF269" s="3650" t="s">
        <v>32</v>
      </c>
      <c r="AG269" s="975"/>
      <c r="AH269" s="116"/>
      <c r="AI269" s="117"/>
    </row>
    <row r="270" spans="1:35" ht="22.35" customHeight="1" x14ac:dyDescent="0.2">
      <c r="A270" s="1442">
        <v>3701</v>
      </c>
      <c r="B270" s="927" t="s">
        <v>345</v>
      </c>
      <c r="C270" s="789"/>
      <c r="D270" s="779" t="s">
        <v>32</v>
      </c>
      <c r="E270" s="791" t="s">
        <v>32</v>
      </c>
      <c r="F270" s="779" t="s">
        <v>32</v>
      </c>
      <c r="G270" s="779" t="s">
        <v>32</v>
      </c>
      <c r="H270" s="779"/>
      <c r="I270" s="789"/>
      <c r="J270" s="789" t="s">
        <v>32</v>
      </c>
      <c r="K270" s="779" t="s">
        <v>32</v>
      </c>
      <c r="L270" s="791" t="s">
        <v>32</v>
      </c>
      <c r="M270" s="779" t="s">
        <v>32</v>
      </c>
      <c r="N270" s="779" t="s">
        <v>32</v>
      </c>
      <c r="O270" s="779"/>
      <c r="P270" s="789"/>
      <c r="Q270" s="789" t="s">
        <v>32</v>
      </c>
      <c r="R270" s="779" t="s">
        <v>32</v>
      </c>
      <c r="S270" s="791" t="s">
        <v>32</v>
      </c>
      <c r="T270" s="779" t="s">
        <v>32</v>
      </c>
      <c r="U270" s="779" t="s">
        <v>32</v>
      </c>
      <c r="V270" s="779"/>
      <c r="W270" s="789"/>
      <c r="X270" s="789" t="s">
        <v>32</v>
      </c>
      <c r="Y270" s="779" t="s">
        <v>32</v>
      </c>
      <c r="Z270" s="791" t="s">
        <v>32</v>
      </c>
      <c r="AA270" s="779" t="s">
        <v>32</v>
      </c>
      <c r="AB270" s="779" t="s">
        <v>32</v>
      </c>
      <c r="AC270" s="779"/>
      <c r="AD270" s="789"/>
      <c r="AE270" s="789" t="s">
        <v>32</v>
      </c>
      <c r="AF270" s="940" t="s">
        <v>32</v>
      </c>
      <c r="AG270" s="975"/>
      <c r="AH270" s="116"/>
      <c r="AI270" s="117"/>
    </row>
    <row r="271" spans="1:35" ht="22.35" customHeight="1" x14ac:dyDescent="0.2">
      <c r="A271" s="1442">
        <v>3701</v>
      </c>
      <c r="B271" s="927" t="s">
        <v>346</v>
      </c>
      <c r="C271" s="789"/>
      <c r="D271" s="779" t="s">
        <v>32</v>
      </c>
      <c r="E271" s="791" t="s">
        <v>32</v>
      </c>
      <c r="F271" s="779" t="s">
        <v>32</v>
      </c>
      <c r="G271" s="779" t="s">
        <v>32</v>
      </c>
      <c r="H271" s="779"/>
      <c r="I271" s="789"/>
      <c r="J271" s="789" t="s">
        <v>32</v>
      </c>
      <c r="K271" s="779" t="s">
        <v>32</v>
      </c>
      <c r="L271" s="791" t="s">
        <v>32</v>
      </c>
      <c r="M271" s="779" t="s">
        <v>32</v>
      </c>
      <c r="N271" s="779" t="s">
        <v>32</v>
      </c>
      <c r="O271" s="779"/>
      <c r="P271" s="789"/>
      <c r="Q271" s="789" t="s">
        <v>32</v>
      </c>
      <c r="R271" s="779" t="s">
        <v>32</v>
      </c>
      <c r="S271" s="791" t="s">
        <v>32</v>
      </c>
      <c r="T271" s="779" t="s">
        <v>32</v>
      </c>
      <c r="U271" s="779" t="s">
        <v>32</v>
      </c>
      <c r="V271" s="779"/>
      <c r="W271" s="789"/>
      <c r="X271" s="789" t="s">
        <v>32</v>
      </c>
      <c r="Y271" s="779" t="s">
        <v>32</v>
      </c>
      <c r="Z271" s="791" t="s">
        <v>32</v>
      </c>
      <c r="AA271" s="779" t="s">
        <v>32</v>
      </c>
      <c r="AB271" s="779" t="s">
        <v>32</v>
      </c>
      <c r="AC271" s="779"/>
      <c r="AD271" s="789"/>
      <c r="AE271" s="789" t="s">
        <v>32</v>
      </c>
      <c r="AF271" s="779" t="s">
        <v>32</v>
      </c>
      <c r="AG271" s="975"/>
      <c r="AH271" s="116"/>
      <c r="AI271" s="117"/>
    </row>
    <row r="272" spans="1:35" ht="22.35" customHeight="1" x14ac:dyDescent="0.2">
      <c r="A272" s="1442"/>
      <c r="B272" s="927" t="s">
        <v>406</v>
      </c>
      <c r="C272" s="789"/>
      <c r="D272" s="779" t="s">
        <v>32</v>
      </c>
      <c r="E272" s="791" t="s">
        <v>32</v>
      </c>
      <c r="F272" s="779" t="s">
        <v>32</v>
      </c>
      <c r="G272" s="779" t="s">
        <v>32</v>
      </c>
      <c r="H272" s="779"/>
      <c r="I272" s="789"/>
      <c r="J272" s="789" t="s">
        <v>32</v>
      </c>
      <c r="K272" s="779" t="s">
        <v>32</v>
      </c>
      <c r="L272" s="791" t="s">
        <v>32</v>
      </c>
      <c r="M272" s="779" t="s">
        <v>32</v>
      </c>
      <c r="N272" s="779" t="s">
        <v>32</v>
      </c>
      <c r="O272" s="779"/>
      <c r="P272" s="789"/>
      <c r="Q272" s="789" t="s">
        <v>32</v>
      </c>
      <c r="R272" s="779" t="s">
        <v>32</v>
      </c>
      <c r="S272" s="791" t="s">
        <v>32</v>
      </c>
      <c r="T272" s="779" t="s">
        <v>32</v>
      </c>
      <c r="U272" s="779" t="s">
        <v>32</v>
      </c>
      <c r="V272" s="779"/>
      <c r="W272" s="789"/>
      <c r="X272" s="789" t="s">
        <v>32</v>
      </c>
      <c r="Y272" s="779" t="s">
        <v>32</v>
      </c>
      <c r="Z272" s="791" t="s">
        <v>32</v>
      </c>
      <c r="AA272" s="779" t="s">
        <v>32</v>
      </c>
      <c r="AB272" s="779" t="s">
        <v>32</v>
      </c>
      <c r="AC272" s="779"/>
      <c r="AD272" s="789"/>
      <c r="AE272" s="789" t="s">
        <v>32</v>
      </c>
      <c r="AF272" s="779" t="s">
        <v>32</v>
      </c>
      <c r="AG272" s="975"/>
      <c r="AH272" s="116"/>
      <c r="AI272" s="117"/>
    </row>
    <row r="273" spans="1:35" ht="22.35" customHeight="1" x14ac:dyDescent="0.2">
      <c r="A273" s="1442"/>
      <c r="B273" s="927" t="s">
        <v>347</v>
      </c>
      <c r="C273" s="789"/>
      <c r="D273" s="779" t="s">
        <v>32</v>
      </c>
      <c r="E273" s="791" t="s">
        <v>32</v>
      </c>
      <c r="F273" s="779" t="s">
        <v>32</v>
      </c>
      <c r="G273" s="779" t="s">
        <v>32</v>
      </c>
      <c r="H273" s="779"/>
      <c r="I273" s="789"/>
      <c r="J273" s="789" t="s">
        <v>32</v>
      </c>
      <c r="K273" s="779" t="s">
        <v>32</v>
      </c>
      <c r="L273" s="791" t="s">
        <v>32</v>
      </c>
      <c r="M273" s="779" t="s">
        <v>32</v>
      </c>
      <c r="N273" s="779" t="s">
        <v>32</v>
      </c>
      <c r="O273" s="779"/>
      <c r="P273" s="789"/>
      <c r="Q273" s="789" t="s">
        <v>32</v>
      </c>
      <c r="R273" s="779" t="s">
        <v>32</v>
      </c>
      <c r="S273" s="791" t="s">
        <v>32</v>
      </c>
      <c r="T273" s="779" t="s">
        <v>32</v>
      </c>
      <c r="U273" s="779" t="s">
        <v>32</v>
      </c>
      <c r="V273" s="779"/>
      <c r="W273" s="789"/>
      <c r="X273" s="789" t="s">
        <v>32</v>
      </c>
      <c r="Y273" s="779" t="s">
        <v>32</v>
      </c>
      <c r="Z273" s="791" t="s">
        <v>32</v>
      </c>
      <c r="AA273" s="779" t="s">
        <v>32</v>
      </c>
      <c r="AB273" s="779" t="s">
        <v>32</v>
      </c>
      <c r="AC273" s="779"/>
      <c r="AD273" s="789"/>
      <c r="AE273" s="789" t="s">
        <v>32</v>
      </c>
      <c r="AF273" s="779" t="s">
        <v>32</v>
      </c>
      <c r="AG273" s="975"/>
      <c r="AH273" s="116"/>
      <c r="AI273" s="117"/>
    </row>
    <row r="274" spans="1:35" ht="22.35" customHeight="1" x14ac:dyDescent="0.2">
      <c r="A274" s="1442"/>
      <c r="B274" s="927" t="s">
        <v>348</v>
      </c>
      <c r="C274" s="789"/>
      <c r="D274" s="779" t="s">
        <v>32</v>
      </c>
      <c r="E274" s="791" t="s">
        <v>32</v>
      </c>
      <c r="F274" s="779" t="s">
        <v>32</v>
      </c>
      <c r="G274" s="779" t="s">
        <v>32</v>
      </c>
      <c r="H274" s="779"/>
      <c r="I274" s="789"/>
      <c r="J274" s="789" t="s">
        <v>32</v>
      </c>
      <c r="K274" s="779" t="s">
        <v>32</v>
      </c>
      <c r="L274" s="791" t="s">
        <v>32</v>
      </c>
      <c r="M274" s="779" t="s">
        <v>32</v>
      </c>
      <c r="N274" s="779" t="s">
        <v>32</v>
      </c>
      <c r="O274" s="779"/>
      <c r="P274" s="789"/>
      <c r="Q274" s="789" t="s">
        <v>32</v>
      </c>
      <c r="R274" s="779" t="s">
        <v>32</v>
      </c>
      <c r="S274" s="791" t="s">
        <v>32</v>
      </c>
      <c r="T274" s="779" t="s">
        <v>32</v>
      </c>
      <c r="U274" s="779" t="s">
        <v>32</v>
      </c>
      <c r="V274" s="779"/>
      <c r="W274" s="789"/>
      <c r="X274" s="789" t="s">
        <v>32</v>
      </c>
      <c r="Y274" s="779" t="s">
        <v>32</v>
      </c>
      <c r="Z274" s="791" t="s">
        <v>32</v>
      </c>
      <c r="AA274" s="779" t="s">
        <v>32</v>
      </c>
      <c r="AB274" s="779" t="s">
        <v>32</v>
      </c>
      <c r="AC274" s="779"/>
      <c r="AD274" s="789"/>
      <c r="AE274" s="789" t="s">
        <v>32</v>
      </c>
      <c r="AF274" s="779" t="s">
        <v>32</v>
      </c>
      <c r="AG274" s="975"/>
      <c r="AH274" s="116"/>
      <c r="AI274" s="117"/>
    </row>
    <row r="275" spans="1:35" ht="22.35" customHeight="1" x14ac:dyDescent="0.2">
      <c r="A275" s="1442"/>
      <c r="B275" s="1444" t="s">
        <v>349</v>
      </c>
      <c r="C275" s="789"/>
      <c r="D275" s="779"/>
      <c r="E275" s="791"/>
      <c r="F275" s="779"/>
      <c r="G275" s="779"/>
      <c r="H275" s="779"/>
      <c r="I275" s="789"/>
      <c r="J275" s="789"/>
      <c r="K275" s="779"/>
      <c r="L275" s="791"/>
      <c r="M275" s="779"/>
      <c r="N275" s="779"/>
      <c r="O275" s="779"/>
      <c r="P275" s="789"/>
      <c r="Q275" s="789"/>
      <c r="R275" s="779"/>
      <c r="S275" s="791"/>
      <c r="T275" s="779"/>
      <c r="U275" s="779"/>
      <c r="V275" s="779"/>
      <c r="W275" s="789"/>
      <c r="X275" s="789"/>
      <c r="Y275" s="779"/>
      <c r="Z275" s="791"/>
      <c r="AA275" s="779"/>
      <c r="AB275" s="779"/>
      <c r="AC275" s="779"/>
      <c r="AD275" s="789"/>
      <c r="AE275" s="789"/>
      <c r="AF275" s="779"/>
      <c r="AG275" s="975"/>
      <c r="AH275" s="116"/>
      <c r="AI275" s="117"/>
    </row>
    <row r="276" spans="1:35" ht="22.35" customHeight="1" x14ac:dyDescent="0.2">
      <c r="A276" s="1442"/>
      <c r="B276" s="927" t="s">
        <v>350</v>
      </c>
      <c r="C276" s="789"/>
      <c r="D276" s="940" t="s">
        <v>32</v>
      </c>
      <c r="E276" s="791" t="s">
        <v>32</v>
      </c>
      <c r="F276" s="779" t="s">
        <v>32</v>
      </c>
      <c r="G276" s="779" t="s">
        <v>32</v>
      </c>
      <c r="H276" s="779"/>
      <c r="I276" s="789"/>
      <c r="J276" s="789" t="s">
        <v>32</v>
      </c>
      <c r="K276" s="779" t="s">
        <v>32</v>
      </c>
      <c r="L276" s="791" t="s">
        <v>32</v>
      </c>
      <c r="M276" s="779" t="s">
        <v>32</v>
      </c>
      <c r="N276" s="779" t="s">
        <v>32</v>
      </c>
      <c r="O276" s="779"/>
      <c r="P276" s="789"/>
      <c r="Q276" s="789" t="s">
        <v>32</v>
      </c>
      <c r="R276" s="779" t="s">
        <v>32</v>
      </c>
      <c r="S276" s="791" t="s">
        <v>32</v>
      </c>
      <c r="T276" s="779" t="s">
        <v>32</v>
      </c>
      <c r="U276" s="779" t="s">
        <v>32</v>
      </c>
      <c r="V276" s="779"/>
      <c r="W276" s="789"/>
      <c r="X276" s="789" t="s">
        <v>32</v>
      </c>
      <c r="Y276" s="779" t="s">
        <v>32</v>
      </c>
      <c r="Z276" s="791" t="s">
        <v>32</v>
      </c>
      <c r="AA276" s="779" t="s">
        <v>32</v>
      </c>
      <c r="AB276" s="779" t="s">
        <v>32</v>
      </c>
      <c r="AC276" s="779"/>
      <c r="AD276" s="789"/>
      <c r="AE276" s="789" t="s">
        <v>32</v>
      </c>
      <c r="AF276" s="779" t="s">
        <v>32</v>
      </c>
      <c r="AG276" s="975"/>
      <c r="AH276" s="116"/>
      <c r="AI276" s="117"/>
    </row>
    <row r="277" spans="1:35" ht="22.35" customHeight="1" x14ac:dyDescent="0.2">
      <c r="A277" s="1442"/>
      <c r="B277" s="927" t="s">
        <v>351</v>
      </c>
      <c r="C277" s="789"/>
      <c r="D277" s="779" t="s">
        <v>32</v>
      </c>
      <c r="E277" s="791" t="s">
        <v>32</v>
      </c>
      <c r="F277" s="779" t="s">
        <v>32</v>
      </c>
      <c r="G277" s="779" t="s">
        <v>32</v>
      </c>
      <c r="H277" s="779"/>
      <c r="I277" s="789"/>
      <c r="J277" s="789" t="s">
        <v>32</v>
      </c>
      <c r="K277" s="779" t="s">
        <v>32</v>
      </c>
      <c r="L277" s="791" t="s">
        <v>32</v>
      </c>
      <c r="M277" s="779" t="s">
        <v>32</v>
      </c>
      <c r="N277" s="779" t="s">
        <v>32</v>
      </c>
      <c r="O277" s="779"/>
      <c r="P277" s="789"/>
      <c r="Q277" s="789" t="s">
        <v>32</v>
      </c>
      <c r="R277" s="779" t="s">
        <v>32</v>
      </c>
      <c r="S277" s="791" t="s">
        <v>32</v>
      </c>
      <c r="T277" s="779" t="s">
        <v>32</v>
      </c>
      <c r="U277" s="779" t="s">
        <v>32</v>
      </c>
      <c r="V277" s="779"/>
      <c r="W277" s="789"/>
      <c r="X277" s="789" t="s">
        <v>32</v>
      </c>
      <c r="Y277" s="779" t="s">
        <v>32</v>
      </c>
      <c r="Z277" s="791" t="s">
        <v>32</v>
      </c>
      <c r="AA277" s="779" t="s">
        <v>32</v>
      </c>
      <c r="AB277" s="779" t="s">
        <v>32</v>
      </c>
      <c r="AC277" s="779"/>
      <c r="AD277" s="789"/>
      <c r="AE277" s="942" t="s">
        <v>32</v>
      </c>
      <c r="AF277" s="942" t="s">
        <v>32</v>
      </c>
      <c r="AG277" s="975"/>
      <c r="AH277" s="116"/>
      <c r="AI277" s="117"/>
    </row>
    <row r="278" spans="1:35" ht="22.35" customHeight="1" x14ac:dyDescent="0.2">
      <c r="A278" s="1442"/>
      <c r="B278" s="927"/>
      <c r="C278" s="789"/>
      <c r="D278" s="779" t="s">
        <v>32</v>
      </c>
      <c r="E278" s="791" t="s">
        <v>32</v>
      </c>
      <c r="F278" s="779" t="s">
        <v>32</v>
      </c>
      <c r="G278" s="779" t="s">
        <v>32</v>
      </c>
      <c r="H278" s="779"/>
      <c r="I278" s="789"/>
      <c r="J278" s="789" t="s">
        <v>32</v>
      </c>
      <c r="K278" s="779" t="s">
        <v>32</v>
      </c>
      <c r="L278" s="791" t="s">
        <v>32</v>
      </c>
      <c r="M278" s="779" t="s">
        <v>32</v>
      </c>
      <c r="N278" s="779" t="s">
        <v>32</v>
      </c>
      <c r="O278" s="779"/>
      <c r="P278" s="789"/>
      <c r="Q278" s="789" t="s">
        <v>32</v>
      </c>
      <c r="R278" s="779" t="s">
        <v>32</v>
      </c>
      <c r="S278" s="791" t="s">
        <v>32</v>
      </c>
      <c r="T278" s="779" t="s">
        <v>32</v>
      </c>
      <c r="U278" s="779" t="s">
        <v>32</v>
      </c>
      <c r="V278" s="779"/>
      <c r="W278" s="789"/>
      <c r="X278" s="789" t="s">
        <v>32</v>
      </c>
      <c r="Y278" s="779" t="s">
        <v>32</v>
      </c>
      <c r="Z278" s="791" t="s">
        <v>32</v>
      </c>
      <c r="AA278" s="779" t="s">
        <v>32</v>
      </c>
      <c r="AB278" s="779" t="s">
        <v>32</v>
      </c>
      <c r="AC278" s="779"/>
      <c r="AD278" s="789"/>
      <c r="AE278" s="789" t="s">
        <v>32</v>
      </c>
      <c r="AF278" s="779" t="s">
        <v>32</v>
      </c>
      <c r="AG278" s="975"/>
      <c r="AH278" s="113"/>
      <c r="AI278" s="67"/>
    </row>
    <row r="279" spans="1:35" ht="22.35" customHeight="1" x14ac:dyDescent="0.2">
      <c r="A279" s="1442"/>
      <c r="B279" s="927" t="s">
        <v>353</v>
      </c>
      <c r="C279" s="789"/>
      <c r="D279" s="779" t="s">
        <v>32</v>
      </c>
      <c r="E279" s="942" t="s">
        <v>32</v>
      </c>
      <c r="F279" s="779" t="s">
        <v>32</v>
      </c>
      <c r="G279" s="779" t="s">
        <v>32</v>
      </c>
      <c r="H279" s="779"/>
      <c r="I279" s="789"/>
      <c r="J279" s="942" t="s">
        <v>32</v>
      </c>
      <c r="K279" s="779" t="s">
        <v>32</v>
      </c>
      <c r="L279" s="791" t="s">
        <v>32</v>
      </c>
      <c r="M279" s="779" t="s">
        <v>32</v>
      </c>
      <c r="N279" s="779" t="s">
        <v>32</v>
      </c>
      <c r="O279" s="779"/>
      <c r="P279" s="789"/>
      <c r="Q279" s="789" t="s">
        <v>32</v>
      </c>
      <c r="R279" s="779" t="s">
        <v>32</v>
      </c>
      <c r="S279" s="791" t="s">
        <v>32</v>
      </c>
      <c r="T279" s="779" t="s">
        <v>32</v>
      </c>
      <c r="U279" s="779" t="s">
        <v>32</v>
      </c>
      <c r="V279" s="779"/>
      <c r="W279" s="789"/>
      <c r="X279" s="789" t="s">
        <v>32</v>
      </c>
      <c r="Y279" s="779" t="s">
        <v>32</v>
      </c>
      <c r="Z279" s="791" t="s">
        <v>32</v>
      </c>
      <c r="AA279" s="779" t="s">
        <v>32</v>
      </c>
      <c r="AB279" s="779" t="s">
        <v>32</v>
      </c>
      <c r="AC279" s="779"/>
      <c r="AD279" s="789"/>
      <c r="AE279" s="789" t="s">
        <v>32</v>
      </c>
      <c r="AF279" s="779" t="s">
        <v>32</v>
      </c>
      <c r="AG279" s="975"/>
      <c r="AH279" s="113"/>
      <c r="AI279" s="67"/>
    </row>
    <row r="280" spans="1:35" ht="22.35" customHeight="1" x14ac:dyDescent="0.2">
      <c r="A280" s="780"/>
      <c r="B280" s="3653"/>
      <c r="C280" s="789"/>
      <c r="D280" s="789"/>
      <c r="E280" s="789"/>
      <c r="F280" s="789"/>
      <c r="G280" s="789"/>
      <c r="H280" s="789"/>
      <c r="I280" s="789"/>
      <c r="J280" s="789"/>
      <c r="K280" s="789"/>
      <c r="L280" s="789"/>
      <c r="M280" s="789"/>
      <c r="N280" s="789"/>
      <c r="O280" s="789"/>
      <c r="P280" s="789"/>
      <c r="Q280" s="789"/>
      <c r="R280" s="789"/>
      <c r="S280" s="789"/>
      <c r="T280" s="789"/>
      <c r="U280" s="789"/>
      <c r="V280" s="789"/>
      <c r="W280" s="789"/>
      <c r="X280" s="789"/>
      <c r="Y280" s="789"/>
      <c r="Z280" s="789"/>
      <c r="AA280" s="789"/>
      <c r="AB280" s="789"/>
      <c r="AC280" s="789"/>
      <c r="AD280" s="789"/>
      <c r="AE280" s="789"/>
      <c r="AF280" s="789"/>
      <c r="AG280" s="471"/>
      <c r="AH280" s="113"/>
      <c r="AI280" s="67"/>
    </row>
    <row r="281" spans="1:35" ht="22.35" customHeight="1" x14ac:dyDescent="0.2">
      <c r="A281" s="780"/>
      <c r="B281" s="927"/>
      <c r="C281" s="789"/>
      <c r="D281" s="789"/>
      <c r="E281" s="789"/>
      <c r="F281" s="789"/>
      <c r="G281" s="789"/>
      <c r="H281" s="789"/>
      <c r="I281" s="789"/>
      <c r="J281" s="789"/>
      <c r="K281" s="789"/>
      <c r="L281" s="789"/>
      <c r="M281" s="789"/>
      <c r="N281" s="3224"/>
      <c r="O281" s="3224"/>
      <c r="P281" s="3224"/>
      <c r="Q281" s="792"/>
      <c r="R281" s="3224"/>
      <c r="S281" s="789"/>
      <c r="T281" s="789"/>
      <c r="U281" s="3224"/>
      <c r="V281" s="3224"/>
      <c r="W281" s="3224"/>
      <c r="X281" s="789"/>
      <c r="Y281" s="3224"/>
      <c r="Z281" s="789"/>
      <c r="AA281" s="789"/>
      <c r="AB281" s="789"/>
      <c r="AC281" s="789"/>
      <c r="AD281" s="789"/>
      <c r="AE281" s="789"/>
      <c r="AF281" s="3224"/>
      <c r="AG281" s="472"/>
      <c r="AH281" s="113"/>
      <c r="AI281" s="67"/>
    </row>
    <row r="282" spans="1:35" ht="22.35" customHeight="1" x14ac:dyDescent="0.2">
      <c r="A282" s="780"/>
      <c r="B282" s="780"/>
      <c r="C282" s="789"/>
      <c r="D282" s="789"/>
      <c r="E282" s="789"/>
      <c r="F282" s="789"/>
      <c r="G282" s="789"/>
      <c r="H282" s="789"/>
      <c r="I282" s="789"/>
      <c r="J282" s="789"/>
      <c r="K282" s="789"/>
      <c r="L282" s="789"/>
      <c r="M282" s="789"/>
      <c r="N282" s="789"/>
      <c r="O282" s="789"/>
      <c r="P282" s="789"/>
      <c r="Q282" s="789"/>
      <c r="R282" s="789"/>
      <c r="S282" s="789"/>
      <c r="T282" s="789"/>
      <c r="U282" s="789"/>
      <c r="V282" s="789"/>
      <c r="W282" s="789"/>
      <c r="X282" s="789"/>
      <c r="Y282" s="789"/>
      <c r="Z282" s="789"/>
      <c r="AA282" s="789"/>
      <c r="AB282" s="789"/>
      <c r="AC282" s="789"/>
      <c r="AD282" s="789"/>
      <c r="AE282" s="789"/>
      <c r="AF282" s="789"/>
      <c r="AG282" s="471"/>
      <c r="AH282" s="113"/>
      <c r="AI282" s="67"/>
    </row>
    <row r="283" spans="1:35" ht="22.35" customHeight="1" x14ac:dyDescent="0.2">
      <c r="A283" s="780"/>
      <c r="B283" s="780"/>
      <c r="C283" s="789"/>
      <c r="D283" s="789"/>
      <c r="E283" s="789"/>
      <c r="F283" s="789"/>
      <c r="G283" s="789"/>
      <c r="H283" s="1091"/>
      <c r="I283" s="789"/>
      <c r="J283" s="789"/>
      <c r="K283" s="789"/>
      <c r="L283" s="789"/>
      <c r="M283" s="789"/>
      <c r="N283" s="789"/>
      <c r="O283" s="789"/>
      <c r="P283" s="789"/>
      <c r="Q283" s="789"/>
      <c r="R283" s="789"/>
      <c r="S283" s="789"/>
      <c r="T283" s="789"/>
      <c r="U283" s="789"/>
      <c r="V283" s="789"/>
      <c r="W283" s="789"/>
      <c r="X283" s="789"/>
      <c r="Y283" s="789"/>
      <c r="Z283" s="789"/>
      <c r="AA283" s="789"/>
      <c r="AB283" s="789"/>
      <c r="AC283" s="789"/>
      <c r="AD283" s="789"/>
      <c r="AE283" s="789"/>
      <c r="AF283" s="789"/>
      <c r="AG283" s="473"/>
      <c r="AH283" s="113"/>
      <c r="AI283" s="67"/>
    </row>
    <row r="284" spans="1:35" ht="22.35" customHeight="1" x14ac:dyDescent="0.2">
      <c r="A284" s="1442"/>
      <c r="B284" s="1092"/>
      <c r="C284" s="789"/>
      <c r="D284" s="789"/>
      <c r="E284" s="789"/>
      <c r="F284" s="789"/>
      <c r="G284" s="789"/>
      <c r="H284" s="789"/>
      <c r="I284" s="789"/>
      <c r="J284" s="789"/>
      <c r="K284" s="789"/>
      <c r="L284" s="789"/>
      <c r="M284" s="789"/>
      <c r="N284" s="789"/>
      <c r="O284" s="789"/>
      <c r="P284" s="789"/>
      <c r="Q284" s="789"/>
      <c r="R284" s="789"/>
      <c r="S284" s="789"/>
      <c r="T284" s="789"/>
      <c r="U284" s="789"/>
      <c r="V284" s="789"/>
      <c r="W284" s="789"/>
      <c r="X284" s="789"/>
      <c r="Y284" s="789"/>
      <c r="Z284" s="789"/>
      <c r="AA284" s="789"/>
      <c r="AB284" s="789"/>
      <c r="AC284" s="789"/>
      <c r="AD284" s="789"/>
      <c r="AE284" s="789"/>
      <c r="AF284" s="789"/>
      <c r="AG284" s="473"/>
      <c r="AH284" s="113"/>
      <c r="AI284" s="67"/>
    </row>
    <row r="285" spans="1:35" ht="22.35" customHeight="1" x14ac:dyDescent="0.2">
      <c r="A285" s="1442"/>
      <c r="B285" s="1093"/>
      <c r="C285" s="789"/>
      <c r="D285" s="789"/>
      <c r="E285" s="789"/>
      <c r="F285" s="789"/>
      <c r="G285" s="789"/>
      <c r="H285" s="789"/>
      <c r="I285" s="789"/>
      <c r="J285" s="789"/>
      <c r="K285" s="789"/>
      <c r="L285" s="789"/>
      <c r="M285" s="789"/>
      <c r="N285" s="789"/>
      <c r="O285" s="789"/>
      <c r="P285" s="789"/>
      <c r="Q285" s="789"/>
      <c r="R285" s="789"/>
      <c r="S285" s="789"/>
      <c r="T285" s="789"/>
      <c r="U285" s="789"/>
      <c r="V285" s="789"/>
      <c r="W285" s="789"/>
      <c r="X285" s="789"/>
      <c r="Y285" s="789"/>
      <c r="Z285" s="789"/>
      <c r="AA285" s="789"/>
      <c r="AB285" s="789"/>
      <c r="AC285" s="789"/>
      <c r="AD285" s="789"/>
      <c r="AE285" s="789"/>
      <c r="AF285" s="789"/>
      <c r="AG285" s="473"/>
      <c r="AH285" s="113"/>
      <c r="AI285" s="67"/>
    </row>
    <row r="286" spans="1:35" ht="22.35" customHeight="1" x14ac:dyDescent="0.2">
      <c r="A286" s="68"/>
      <c r="B286" s="74"/>
      <c r="C286" s="66"/>
      <c r="D286" s="66"/>
      <c r="E286" s="66"/>
      <c r="F286" s="66"/>
      <c r="G286" s="66"/>
      <c r="H286" s="66"/>
      <c r="I286" s="66"/>
      <c r="J286" s="66"/>
      <c r="L286" s="66"/>
      <c r="M286" s="66"/>
      <c r="N286" s="66"/>
      <c r="O286" s="66"/>
      <c r="P286" s="48"/>
      <c r="Q286" s="48"/>
      <c r="R286" s="48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7"/>
      <c r="AI286" s="67"/>
    </row>
    <row r="290" spans="1:35" ht="21" customHeight="1" thickBot="1" x14ac:dyDescent="0.25">
      <c r="A290" s="104" t="s">
        <v>354</v>
      </c>
    </row>
    <row r="291" spans="1:35" ht="21" customHeight="1" x14ac:dyDescent="0.2">
      <c r="B291" s="3654" t="s">
        <v>324</v>
      </c>
      <c r="C291" s="3601"/>
      <c r="D291" s="3619" t="s">
        <v>97</v>
      </c>
      <c r="E291" s="3563"/>
      <c r="F291" s="3596"/>
      <c r="G291" s="3601"/>
      <c r="H291" s="3619" t="s">
        <v>98</v>
      </c>
      <c r="I291" s="3563"/>
      <c r="J291" s="3596"/>
      <c r="K291" s="3601"/>
      <c r="L291" s="3619" t="s">
        <v>99</v>
      </c>
      <c r="M291" s="3563"/>
      <c r="N291" s="3596"/>
      <c r="O291" s="3601"/>
      <c r="P291" s="3619" t="s">
        <v>100</v>
      </c>
      <c r="Q291" s="3563"/>
      <c r="R291" s="3596"/>
      <c r="S291" s="3601"/>
      <c r="T291" s="3619" t="s">
        <v>101</v>
      </c>
      <c r="U291" s="3563"/>
      <c r="V291" s="3596"/>
      <c r="W291" s="3601"/>
      <c r="X291" s="3619" t="s">
        <v>102</v>
      </c>
      <c r="Y291" s="3563"/>
      <c r="Z291" s="3596"/>
      <c r="AA291" s="3601"/>
      <c r="AB291" s="3619" t="s">
        <v>103</v>
      </c>
      <c r="AC291" s="3563"/>
      <c r="AD291" s="3563"/>
      <c r="AE291" s="3622" t="s">
        <v>104</v>
      </c>
      <c r="AF291" s="3563"/>
      <c r="AG291" s="3563"/>
      <c r="AH291" s="3563"/>
      <c r="AI291" s="3564"/>
    </row>
    <row r="292" spans="1:35" ht="21" customHeight="1" x14ac:dyDescent="0.2">
      <c r="B292" s="3113"/>
      <c r="C292" s="2144" t="s">
        <v>355</v>
      </c>
      <c r="D292" s="2136"/>
      <c r="E292" s="2145"/>
      <c r="F292" s="2146"/>
      <c r="G292" s="2144" t="s">
        <v>355</v>
      </c>
      <c r="H292" s="2136"/>
      <c r="I292" s="2145"/>
      <c r="J292" s="2146"/>
      <c r="K292" s="2144" t="s">
        <v>355</v>
      </c>
      <c r="L292" s="2136"/>
      <c r="M292" s="2145"/>
      <c r="N292" s="2146"/>
      <c r="O292" s="2144" t="s">
        <v>355</v>
      </c>
      <c r="P292" s="2147"/>
      <c r="Q292" s="2145"/>
      <c r="R292" s="2146"/>
      <c r="S292" s="2148" t="s">
        <v>356</v>
      </c>
      <c r="T292" s="2136"/>
      <c r="U292" s="2145"/>
      <c r="V292" s="2146"/>
      <c r="W292" s="2138"/>
      <c r="X292" s="2136"/>
      <c r="Y292" s="2082"/>
      <c r="Z292" s="2137"/>
      <c r="AA292" s="2138"/>
      <c r="AB292" s="2136"/>
      <c r="AC292" s="2082"/>
      <c r="AD292" s="2082"/>
      <c r="AE292" s="2139"/>
      <c r="AF292" s="2082"/>
      <c r="AG292" s="2165"/>
      <c r="AH292" s="2165"/>
      <c r="AI292" s="2133"/>
    </row>
    <row r="293" spans="1:35" ht="21" customHeight="1" x14ac:dyDescent="0.2">
      <c r="A293" s="70"/>
      <c r="B293" s="3655"/>
      <c r="C293" s="3093" t="s">
        <v>238</v>
      </c>
      <c r="D293" s="3656"/>
      <c r="E293" s="2145"/>
      <c r="F293" s="2146"/>
      <c r="G293" s="3093" t="s">
        <v>238</v>
      </c>
      <c r="H293" s="2136"/>
      <c r="I293" s="2145"/>
      <c r="J293" s="2146"/>
      <c r="K293" s="3093" t="s">
        <v>238</v>
      </c>
      <c r="L293" s="2136"/>
      <c r="M293" s="2145"/>
      <c r="N293" s="2146"/>
      <c r="O293" s="3093" t="s">
        <v>238</v>
      </c>
      <c r="P293" s="2136"/>
      <c r="Q293" s="2145"/>
      <c r="R293" s="2146"/>
      <c r="S293" s="2144" t="s">
        <v>357</v>
      </c>
      <c r="T293" s="2136"/>
      <c r="U293" s="2145"/>
      <c r="V293" s="2146"/>
      <c r="W293" s="2138"/>
      <c r="X293" s="2136"/>
      <c r="Y293" s="2082"/>
      <c r="Z293" s="2137"/>
      <c r="AA293" s="2138"/>
      <c r="AB293" s="2136"/>
      <c r="AC293" s="2082"/>
      <c r="AD293" s="2082"/>
      <c r="AE293" s="2139"/>
      <c r="AF293" s="2082"/>
      <c r="AG293" s="2165"/>
      <c r="AH293" s="2165"/>
      <c r="AI293" s="2133"/>
    </row>
    <row r="294" spans="1:35" ht="21" customHeight="1" x14ac:dyDescent="0.2">
      <c r="B294" s="3655"/>
      <c r="C294" s="3093" t="s">
        <v>241</v>
      </c>
      <c r="D294" s="3656"/>
      <c r="E294" s="2145"/>
      <c r="F294" s="2146"/>
      <c r="G294" s="3093" t="s">
        <v>241</v>
      </c>
      <c r="H294" s="2136"/>
      <c r="I294" s="2145"/>
      <c r="J294" s="2146"/>
      <c r="K294" s="3093" t="s">
        <v>241</v>
      </c>
      <c r="L294" s="2136"/>
      <c r="M294" s="2145"/>
      <c r="N294" s="2146"/>
      <c r="O294" s="3093" t="s">
        <v>241</v>
      </c>
      <c r="P294" s="2136"/>
      <c r="Q294" s="2145"/>
      <c r="R294" s="2146"/>
      <c r="S294" s="3093" t="s">
        <v>236</v>
      </c>
      <c r="T294" s="2136"/>
      <c r="U294" s="2145"/>
      <c r="V294" s="2146"/>
      <c r="W294" s="2138"/>
      <c r="X294" s="2136"/>
      <c r="Y294" s="2082"/>
      <c r="Z294" s="2137"/>
      <c r="AA294" s="2138"/>
      <c r="AB294" s="2136"/>
      <c r="AC294" s="2082"/>
      <c r="AD294" s="2082"/>
      <c r="AE294" s="2139"/>
      <c r="AF294" s="2082"/>
      <c r="AG294" s="2165"/>
      <c r="AH294" s="2165"/>
      <c r="AI294" s="2133"/>
    </row>
    <row r="295" spans="1:35" ht="21" customHeight="1" x14ac:dyDescent="0.2">
      <c r="B295" s="3655"/>
      <c r="C295" s="2919"/>
      <c r="D295" s="2920"/>
      <c r="E295" s="2082"/>
      <c r="F295" s="2137"/>
      <c r="G295" s="2919"/>
      <c r="H295" s="2920"/>
      <c r="I295" s="2082"/>
      <c r="J295" s="2137"/>
      <c r="K295" s="2919"/>
      <c r="L295" s="2920"/>
      <c r="M295" s="2082"/>
      <c r="N295" s="2137"/>
      <c r="O295" s="2919"/>
      <c r="P295" s="2920"/>
      <c r="Q295" s="2082"/>
      <c r="R295" s="2137"/>
      <c r="S295" s="2919"/>
      <c r="T295" s="2920"/>
      <c r="U295" s="2082"/>
      <c r="V295" s="2137"/>
      <c r="W295" s="2138"/>
      <c r="X295" s="2136"/>
      <c r="Y295" s="2082"/>
      <c r="Z295" s="2137"/>
      <c r="AA295" s="2138"/>
      <c r="AB295" s="2136"/>
      <c r="AC295" s="2082"/>
      <c r="AD295" s="2082"/>
      <c r="AE295" s="2139"/>
      <c r="AF295" s="2082"/>
      <c r="AG295" s="2165"/>
      <c r="AH295" s="2165"/>
      <c r="AI295" s="2133"/>
    </row>
    <row r="296" spans="1:35" ht="21" customHeight="1" x14ac:dyDescent="0.2">
      <c r="B296" s="3655"/>
      <c r="C296" s="3044"/>
      <c r="D296" s="2920"/>
      <c r="E296" s="2082"/>
      <c r="F296" s="2137"/>
      <c r="G296" s="2136"/>
      <c r="H296" s="2136"/>
      <c r="I296" s="2082"/>
      <c r="J296" s="2137"/>
      <c r="K296" s="2136"/>
      <c r="L296" s="2136"/>
      <c r="M296" s="2082"/>
      <c r="N296" s="2137"/>
      <c r="O296" s="2136"/>
      <c r="P296" s="2136"/>
      <c r="Q296" s="2082"/>
      <c r="R296" s="2137"/>
      <c r="S296" s="2136"/>
      <c r="T296" s="2136"/>
      <c r="U296" s="2082"/>
      <c r="V296" s="2137"/>
      <c r="W296" s="2138"/>
      <c r="X296" s="2136"/>
      <c r="Y296" s="2082"/>
      <c r="Z296" s="2137"/>
      <c r="AA296" s="2138"/>
      <c r="AB296" s="2136"/>
      <c r="AC296" s="2082"/>
      <c r="AD296" s="2082"/>
      <c r="AE296" s="2139"/>
      <c r="AF296" s="2082"/>
      <c r="AG296" s="2165"/>
      <c r="AH296" s="2165"/>
      <c r="AI296" s="2133"/>
    </row>
    <row r="297" spans="1:35" ht="21" customHeight="1" x14ac:dyDescent="0.2">
      <c r="B297" s="3655" t="s">
        <v>210</v>
      </c>
      <c r="C297" s="3044" t="s">
        <v>358</v>
      </c>
      <c r="D297" s="3656"/>
      <c r="E297" s="2145"/>
      <c r="F297" s="2146"/>
      <c r="G297" s="3044" t="s">
        <v>358</v>
      </c>
      <c r="H297" s="3656"/>
      <c r="I297" s="2145"/>
      <c r="J297" s="2146"/>
      <c r="K297" s="3044" t="s">
        <v>358</v>
      </c>
      <c r="L297" s="3656"/>
      <c r="M297" s="2145"/>
      <c r="N297" s="2146"/>
      <c r="O297" s="3044" t="s">
        <v>358</v>
      </c>
      <c r="P297" s="3656"/>
      <c r="Q297" s="2145"/>
      <c r="R297" s="2146"/>
      <c r="S297" s="2136" t="s">
        <v>359</v>
      </c>
      <c r="T297" s="2136"/>
      <c r="U297" s="2145"/>
      <c r="V297" s="2146"/>
      <c r="W297" s="2138"/>
      <c r="X297" s="2136"/>
      <c r="Y297" s="2082"/>
      <c r="Z297" s="2137"/>
      <c r="AA297" s="2138"/>
      <c r="AB297" s="2136"/>
      <c r="AC297" s="2082"/>
      <c r="AD297" s="2082"/>
      <c r="AE297" s="2139"/>
      <c r="AF297" s="2082"/>
      <c r="AG297" s="2165"/>
      <c r="AH297" s="2165"/>
      <c r="AI297" s="2133"/>
    </row>
    <row r="298" spans="1:35" ht="21" customHeight="1" x14ac:dyDescent="0.2">
      <c r="B298" s="3655" t="s">
        <v>214</v>
      </c>
      <c r="C298" s="3044" t="s">
        <v>360</v>
      </c>
      <c r="D298" s="3656"/>
      <c r="E298" s="2145"/>
      <c r="F298" s="2146"/>
      <c r="G298" s="3044" t="s">
        <v>360</v>
      </c>
      <c r="H298" s="3656"/>
      <c r="I298" s="2145"/>
      <c r="J298" s="2146"/>
      <c r="K298" s="3044" t="s">
        <v>360</v>
      </c>
      <c r="L298" s="3656"/>
      <c r="M298" s="2145"/>
      <c r="N298" s="2146"/>
      <c r="O298" s="3044" t="s">
        <v>360</v>
      </c>
      <c r="P298" s="3656"/>
      <c r="Q298" s="2145"/>
      <c r="R298" s="2146"/>
      <c r="S298" s="2136" t="s">
        <v>361</v>
      </c>
      <c r="T298" s="2136"/>
      <c r="U298" s="2145"/>
      <c r="V298" s="2146"/>
      <c r="W298" s="2138"/>
      <c r="X298" s="2136"/>
      <c r="Y298" s="2082"/>
      <c r="Z298" s="2137"/>
      <c r="AA298" s="2138"/>
      <c r="AB298" s="2136"/>
      <c r="AC298" s="2082"/>
      <c r="AD298" s="2082"/>
      <c r="AE298" s="2139"/>
      <c r="AF298" s="2082"/>
      <c r="AG298" s="2165"/>
      <c r="AH298" s="2165"/>
      <c r="AI298" s="2133"/>
    </row>
    <row r="299" spans="1:35" ht="21" customHeight="1" thickBot="1" x14ac:dyDescent="0.25">
      <c r="B299" s="3657" t="s">
        <v>221</v>
      </c>
      <c r="C299" s="3057" t="s">
        <v>362</v>
      </c>
      <c r="D299" s="3658"/>
      <c r="E299" s="206"/>
      <c r="F299" s="207"/>
      <c r="G299" s="3057" t="s">
        <v>362</v>
      </c>
      <c r="H299" s="3658"/>
      <c r="I299" s="206"/>
      <c r="J299" s="207"/>
      <c r="K299" s="3057" t="s">
        <v>362</v>
      </c>
      <c r="L299" s="3658"/>
      <c r="M299" s="206"/>
      <c r="N299" s="207"/>
      <c r="O299" s="3057" t="s">
        <v>362</v>
      </c>
      <c r="P299" s="3658"/>
      <c r="Q299" s="206"/>
      <c r="R299" s="207"/>
      <c r="S299" s="150" t="s">
        <v>363</v>
      </c>
      <c r="T299" s="150"/>
      <c r="U299" s="206"/>
      <c r="V299" s="207"/>
      <c r="W299" s="201"/>
      <c r="X299" s="150"/>
      <c r="Y299" s="202"/>
      <c r="Z299" s="203"/>
      <c r="AA299" s="204"/>
      <c r="AB299" s="150"/>
      <c r="AC299" s="202"/>
      <c r="AD299" s="202"/>
      <c r="AE299" s="205"/>
      <c r="AF299" s="202"/>
      <c r="AG299" s="200"/>
      <c r="AH299" s="200"/>
      <c r="AI299" s="147"/>
    </row>
    <row r="300" spans="1:35" ht="21" customHeight="1" x14ac:dyDescent="0.2">
      <c r="B300" s="37"/>
      <c r="C300" s="42"/>
      <c r="D300" s="5"/>
      <c r="G300" s="42"/>
      <c r="H300" s="5"/>
      <c r="K300" s="42"/>
      <c r="L300" s="5"/>
      <c r="O300" s="42"/>
      <c r="P300" s="5"/>
      <c r="S300" s="42"/>
      <c r="T300" s="42"/>
      <c r="X300" s="42"/>
      <c r="AB300" s="42"/>
      <c r="AE300" s="42"/>
    </row>
    <row r="301" spans="1:35" ht="21" customHeight="1" x14ac:dyDescent="0.2">
      <c r="A301" s="3114" t="s">
        <v>364</v>
      </c>
    </row>
    <row r="302" spans="1:35" ht="21" customHeight="1" thickBot="1" x14ac:dyDescent="0.25">
      <c r="A302" s="3033"/>
      <c r="B302" s="2875" t="s">
        <v>29</v>
      </c>
      <c r="C302" s="2968">
        <v>1</v>
      </c>
      <c r="D302" s="2825">
        <v>2</v>
      </c>
      <c r="E302" s="2825">
        <v>3</v>
      </c>
      <c r="F302" s="2825">
        <v>4</v>
      </c>
      <c r="G302" s="2825">
        <v>5</v>
      </c>
      <c r="H302" s="2968">
        <v>6</v>
      </c>
      <c r="I302" s="2968">
        <v>7</v>
      </c>
      <c r="J302" s="2825">
        <v>8</v>
      </c>
      <c r="K302" s="2825">
        <v>9</v>
      </c>
      <c r="L302" s="2825">
        <v>10</v>
      </c>
      <c r="M302" s="2825">
        <v>11</v>
      </c>
      <c r="N302" s="2825">
        <v>12</v>
      </c>
      <c r="O302" s="2968">
        <v>13</v>
      </c>
      <c r="P302" s="2968">
        <v>14</v>
      </c>
      <c r="Q302" s="2825">
        <v>15</v>
      </c>
      <c r="R302" s="2825">
        <v>16</v>
      </c>
      <c r="S302" s="2825">
        <v>17</v>
      </c>
      <c r="T302" s="2825">
        <v>18</v>
      </c>
      <c r="U302" s="2825">
        <v>19</v>
      </c>
      <c r="V302" s="2968">
        <v>20</v>
      </c>
      <c r="W302" s="2968">
        <v>21</v>
      </c>
      <c r="X302" s="2825">
        <v>22</v>
      </c>
      <c r="Y302" s="2825">
        <v>23</v>
      </c>
      <c r="Z302" s="2825">
        <v>24</v>
      </c>
      <c r="AA302" s="2825">
        <v>25</v>
      </c>
      <c r="AB302" s="2782">
        <v>26</v>
      </c>
      <c r="AC302" s="2968">
        <v>27</v>
      </c>
      <c r="AD302" s="2968">
        <v>28</v>
      </c>
      <c r="AE302" s="2825">
        <v>29</v>
      </c>
      <c r="AF302" s="2825">
        <v>30</v>
      </c>
      <c r="AG302" s="2969"/>
      <c r="AH302" s="111"/>
      <c r="AI302" s="112"/>
    </row>
    <row r="303" spans="1:35" ht="21" customHeight="1" x14ac:dyDescent="0.2">
      <c r="A303" s="3659">
        <v>3702</v>
      </c>
      <c r="B303" s="3603" t="s">
        <v>365</v>
      </c>
      <c r="C303" s="3544"/>
      <c r="D303" s="3660" t="s">
        <v>32</v>
      </c>
      <c r="E303" s="3544" t="s">
        <v>32</v>
      </c>
      <c r="F303" s="3544" t="s">
        <v>32</v>
      </c>
      <c r="G303" s="3544" t="s">
        <v>32</v>
      </c>
      <c r="H303" s="3544"/>
      <c r="I303" s="3544"/>
      <c r="J303" s="3544" t="s">
        <v>32</v>
      </c>
      <c r="K303" s="3544" t="s">
        <v>32</v>
      </c>
      <c r="L303" s="3544" t="s">
        <v>32</v>
      </c>
      <c r="M303" s="3544" t="s">
        <v>32</v>
      </c>
      <c r="N303" s="3544" t="s">
        <v>32</v>
      </c>
      <c r="O303" s="3544"/>
      <c r="P303" s="3544"/>
      <c r="Q303" s="3544" t="s">
        <v>32</v>
      </c>
      <c r="R303" s="3544" t="s">
        <v>32</v>
      </c>
      <c r="S303" s="3544" t="s">
        <v>32</v>
      </c>
      <c r="T303" s="3544" t="s">
        <v>32</v>
      </c>
      <c r="U303" s="3544" t="s">
        <v>32</v>
      </c>
      <c r="V303" s="3544"/>
      <c r="W303" s="3544"/>
      <c r="X303" s="3544" t="s">
        <v>32</v>
      </c>
      <c r="Y303" s="3544" t="s">
        <v>32</v>
      </c>
      <c r="Z303" s="3544" t="s">
        <v>32</v>
      </c>
      <c r="AA303" s="3544" t="s">
        <v>32</v>
      </c>
      <c r="AB303" s="3660" t="s">
        <v>32</v>
      </c>
      <c r="AC303" s="3544"/>
      <c r="AD303" s="3544"/>
      <c r="AE303" s="3544" t="s">
        <v>32</v>
      </c>
      <c r="AF303" s="3544" t="s">
        <v>32</v>
      </c>
      <c r="AG303" s="3547"/>
      <c r="AH303" s="116"/>
      <c r="AI303" s="117"/>
    </row>
    <row r="304" spans="1:35" ht="21" customHeight="1" x14ac:dyDescent="0.2">
      <c r="A304" s="2806"/>
      <c r="B304" s="2786"/>
      <c r="C304" s="2811"/>
      <c r="D304" s="2811" t="s">
        <v>32</v>
      </c>
      <c r="E304" s="2811" t="s">
        <v>32</v>
      </c>
      <c r="F304" s="2811" t="s">
        <v>32</v>
      </c>
      <c r="G304" s="2811" t="s">
        <v>32</v>
      </c>
      <c r="H304" s="2811"/>
      <c r="I304" s="2811"/>
      <c r="J304" s="2811" t="s">
        <v>32</v>
      </c>
      <c r="K304" s="2811" t="s">
        <v>32</v>
      </c>
      <c r="L304" s="2811" t="s">
        <v>32</v>
      </c>
      <c r="M304" s="2811" t="s">
        <v>32</v>
      </c>
      <c r="N304" s="2811" t="s">
        <v>32</v>
      </c>
      <c r="O304" s="2811"/>
      <c r="P304" s="2811"/>
      <c r="Q304" s="2811" t="s">
        <v>32</v>
      </c>
      <c r="R304" s="2811" t="s">
        <v>32</v>
      </c>
      <c r="S304" s="2811" t="s">
        <v>32</v>
      </c>
      <c r="T304" s="2811" t="s">
        <v>32</v>
      </c>
      <c r="U304" s="2811" t="s">
        <v>32</v>
      </c>
      <c r="V304" s="2811"/>
      <c r="W304" s="2811"/>
      <c r="X304" s="2811" t="s">
        <v>32</v>
      </c>
      <c r="Y304" s="2811" t="s">
        <v>32</v>
      </c>
      <c r="Z304" s="2811" t="s">
        <v>32</v>
      </c>
      <c r="AA304" s="2811" t="s">
        <v>32</v>
      </c>
      <c r="AB304" s="2811" t="s">
        <v>32</v>
      </c>
      <c r="AC304" s="2811"/>
      <c r="AD304" s="2811"/>
      <c r="AE304" s="2811" t="s">
        <v>32</v>
      </c>
      <c r="AF304" s="2811" t="s">
        <v>32</v>
      </c>
      <c r="AG304" s="2885"/>
      <c r="AH304" s="116"/>
      <c r="AI304" s="117"/>
    </row>
    <row r="305" spans="1:36" ht="21" customHeight="1" x14ac:dyDescent="0.2">
      <c r="A305" s="3661"/>
      <c r="B305" s="3009"/>
      <c r="C305" s="2811"/>
      <c r="D305" s="2811" t="s">
        <v>32</v>
      </c>
      <c r="E305" s="2811" t="s">
        <v>32</v>
      </c>
      <c r="F305" s="2811" t="s">
        <v>32</v>
      </c>
      <c r="G305" s="2811" t="s">
        <v>32</v>
      </c>
      <c r="H305" s="2811"/>
      <c r="I305" s="2811"/>
      <c r="J305" s="2811" t="s">
        <v>32</v>
      </c>
      <c r="K305" s="2811" t="s">
        <v>32</v>
      </c>
      <c r="L305" s="2811" t="s">
        <v>32</v>
      </c>
      <c r="M305" s="2811" t="s">
        <v>32</v>
      </c>
      <c r="N305" s="2811" t="s">
        <v>32</v>
      </c>
      <c r="O305" s="2811"/>
      <c r="P305" s="2811"/>
      <c r="Q305" s="2811" t="s">
        <v>32</v>
      </c>
      <c r="R305" s="2811" t="s">
        <v>32</v>
      </c>
      <c r="S305" s="2811" t="s">
        <v>32</v>
      </c>
      <c r="T305" s="2811" t="s">
        <v>32</v>
      </c>
      <c r="U305" s="2811" t="s">
        <v>32</v>
      </c>
      <c r="V305" s="2811"/>
      <c r="W305" s="2811"/>
      <c r="X305" s="2811" t="s">
        <v>32</v>
      </c>
      <c r="Y305" s="2811" t="s">
        <v>32</v>
      </c>
      <c r="Z305" s="2811" t="s">
        <v>32</v>
      </c>
      <c r="AA305" s="2811" t="s">
        <v>32</v>
      </c>
      <c r="AB305" s="2811" t="s">
        <v>32</v>
      </c>
      <c r="AC305" s="2811"/>
      <c r="AD305" s="2811"/>
      <c r="AE305" s="2811" t="s">
        <v>32</v>
      </c>
      <c r="AF305" s="2811" t="s">
        <v>32</v>
      </c>
      <c r="AG305" s="2885"/>
      <c r="AH305" s="116"/>
      <c r="AI305" s="117"/>
    </row>
    <row r="306" spans="1:36" ht="21" customHeight="1" x14ac:dyDescent="0.2">
      <c r="A306" s="3662"/>
      <c r="B306" s="3663"/>
      <c r="C306" s="2811"/>
      <c r="D306" s="2811"/>
      <c r="E306" s="2811"/>
      <c r="F306" s="2811"/>
      <c r="G306" s="2811"/>
      <c r="H306" s="2811"/>
      <c r="I306" s="2811"/>
      <c r="J306" s="2811"/>
      <c r="K306" s="2811"/>
      <c r="L306" s="2811"/>
      <c r="M306" s="2811"/>
      <c r="N306" s="2811"/>
      <c r="O306" s="2811"/>
      <c r="P306" s="2811"/>
      <c r="Q306" s="2811"/>
      <c r="R306" s="2811"/>
      <c r="S306" s="2811"/>
      <c r="T306" s="2811"/>
      <c r="U306" s="2811"/>
      <c r="V306" s="2811"/>
      <c r="W306" s="2811"/>
      <c r="X306" s="2811"/>
      <c r="Y306" s="2811"/>
      <c r="Z306" s="2811"/>
      <c r="AA306" s="2811"/>
      <c r="AB306" s="2811"/>
      <c r="AC306" s="2811"/>
      <c r="AD306" s="2811"/>
      <c r="AE306" s="2811"/>
      <c r="AF306" s="2811"/>
      <c r="AG306" s="2885"/>
      <c r="AH306" s="116"/>
      <c r="AI306" s="117"/>
    </row>
    <row r="307" spans="1:36" ht="21" customHeight="1" x14ac:dyDescent="0.2">
      <c r="A307" s="3664"/>
      <c r="B307" s="3665" t="s">
        <v>366</v>
      </c>
      <c r="C307" s="2804"/>
      <c r="D307" s="2804"/>
      <c r="E307" s="2804"/>
      <c r="F307" s="2804"/>
      <c r="G307" s="2804"/>
      <c r="H307" s="2804"/>
      <c r="I307" s="2804"/>
      <c r="J307" s="2804"/>
      <c r="K307" s="2804"/>
      <c r="L307" s="2804"/>
      <c r="M307" s="2804"/>
      <c r="N307" s="2804"/>
      <c r="O307" s="2804"/>
      <c r="P307" s="2804"/>
      <c r="Q307" s="2804"/>
      <c r="R307" s="2804"/>
      <c r="S307" s="2804"/>
      <c r="T307" s="2804"/>
      <c r="U307" s="2804"/>
      <c r="V307" s="2804"/>
      <c r="W307" s="2804"/>
      <c r="X307" s="2804"/>
      <c r="Y307" s="2804"/>
      <c r="Z307" s="2804"/>
      <c r="AA307" s="2804"/>
      <c r="AB307" s="2804"/>
      <c r="AC307" s="2804"/>
      <c r="AD307" s="2804"/>
      <c r="AE307" s="2804"/>
      <c r="AF307" s="2804"/>
      <c r="AG307" s="2805"/>
      <c r="AH307" s="114"/>
      <c r="AI307" s="115"/>
    </row>
    <row r="308" spans="1:36" ht="21" customHeight="1" x14ac:dyDescent="0.2">
      <c r="A308" s="3661">
        <v>3702</v>
      </c>
      <c r="B308" s="2807" t="s">
        <v>367</v>
      </c>
      <c r="C308" s="2816"/>
      <c r="D308" s="2892" t="s">
        <v>368</v>
      </c>
      <c r="E308" s="2892" t="s">
        <v>368</v>
      </c>
      <c r="F308" s="2892" t="s">
        <v>368</v>
      </c>
      <c r="G308" s="2884" t="s">
        <v>368</v>
      </c>
      <c r="H308" s="2892"/>
      <c r="I308" s="2816"/>
      <c r="J308" s="2906" t="s">
        <v>368</v>
      </c>
      <c r="K308" s="2906" t="s">
        <v>368</v>
      </c>
      <c r="L308" s="2906" t="s">
        <v>368</v>
      </c>
      <c r="M308" s="2906" t="s">
        <v>368</v>
      </c>
      <c r="N308" s="2906" t="s">
        <v>368</v>
      </c>
      <c r="O308" s="2906"/>
      <c r="P308" s="2906"/>
      <c r="Q308" s="2816" t="s">
        <v>368</v>
      </c>
      <c r="R308" s="2892" t="s">
        <v>368</v>
      </c>
      <c r="S308" s="2892" t="s">
        <v>368</v>
      </c>
      <c r="T308" s="2892" t="s">
        <v>368</v>
      </c>
      <c r="U308" s="2892" t="s">
        <v>368</v>
      </c>
      <c r="V308" s="2892"/>
      <c r="W308" s="2816"/>
      <c r="X308" s="2816" t="s">
        <v>368</v>
      </c>
      <c r="Y308" s="2892" t="s">
        <v>368</v>
      </c>
      <c r="Z308" s="2892" t="s">
        <v>368</v>
      </c>
      <c r="AA308" s="2892" t="s">
        <v>368</v>
      </c>
      <c r="AB308" s="2892" t="s">
        <v>368</v>
      </c>
      <c r="AC308" s="2892"/>
      <c r="AD308" s="2816"/>
      <c r="AE308" s="2816" t="s">
        <v>368</v>
      </c>
      <c r="AF308" s="2892" t="s">
        <v>368</v>
      </c>
      <c r="AG308" s="3069"/>
      <c r="AH308" s="116"/>
      <c r="AI308" s="117"/>
    </row>
    <row r="309" spans="1:36" ht="21" customHeight="1" x14ac:dyDescent="0.2">
      <c r="A309" s="3661"/>
      <c r="B309" s="2807" t="s">
        <v>369</v>
      </c>
      <c r="C309" s="2892"/>
      <c r="D309" s="2964" t="s">
        <v>370</v>
      </c>
      <c r="E309" s="2964" t="s">
        <v>419</v>
      </c>
      <c r="F309" s="2786" t="s">
        <v>370</v>
      </c>
      <c r="G309" s="2786" t="s">
        <v>370</v>
      </c>
      <c r="H309" s="2892"/>
      <c r="I309" s="2892"/>
      <c r="J309" s="2892" t="s">
        <v>370</v>
      </c>
      <c r="K309" s="2892" t="s">
        <v>370</v>
      </c>
      <c r="L309" s="2892" t="s">
        <v>370</v>
      </c>
      <c r="M309" s="2892" t="s">
        <v>370</v>
      </c>
      <c r="N309" s="2892" t="s">
        <v>370</v>
      </c>
      <c r="O309" s="2892"/>
      <c r="P309" s="2892"/>
      <c r="Q309" s="2892" t="s">
        <v>370</v>
      </c>
      <c r="R309" s="2892" t="s">
        <v>370</v>
      </c>
      <c r="S309" s="2892" t="s">
        <v>370</v>
      </c>
      <c r="T309" s="2892" t="s">
        <v>370</v>
      </c>
      <c r="U309" s="2892" t="s">
        <v>370</v>
      </c>
      <c r="V309" s="2892"/>
      <c r="W309" s="2892"/>
      <c r="X309" s="2892" t="s">
        <v>370</v>
      </c>
      <c r="Y309" s="2892" t="s">
        <v>370</v>
      </c>
      <c r="Z309" s="2892" t="s">
        <v>370</v>
      </c>
      <c r="AA309" s="2892" t="s">
        <v>370</v>
      </c>
      <c r="AB309" s="2892" t="s">
        <v>370</v>
      </c>
      <c r="AC309" s="2892"/>
      <c r="AD309" s="2892"/>
      <c r="AE309" s="2906" t="s">
        <v>370</v>
      </c>
      <c r="AF309" s="2906" t="s">
        <v>370</v>
      </c>
      <c r="AG309" s="3666"/>
      <c r="AH309" s="116"/>
      <c r="AI309" s="117"/>
    </row>
    <row r="310" spans="1:36" ht="21" customHeight="1" thickBot="1" x14ac:dyDescent="0.25">
      <c r="A310" s="3667"/>
      <c r="B310" s="2904" t="s">
        <v>371</v>
      </c>
      <c r="C310" s="2897"/>
      <c r="D310" s="2887" t="s">
        <v>372</v>
      </c>
      <c r="E310" s="2887" t="s">
        <v>372</v>
      </c>
      <c r="F310" s="2887" t="s">
        <v>372</v>
      </c>
      <c r="G310" s="2887" t="s">
        <v>372</v>
      </c>
      <c r="H310" s="2887"/>
      <c r="I310" s="2897"/>
      <c r="J310" s="2897" t="s">
        <v>372</v>
      </c>
      <c r="K310" s="2887" t="s">
        <v>372</v>
      </c>
      <c r="L310" s="2887" t="s">
        <v>372</v>
      </c>
      <c r="M310" s="2887" t="s">
        <v>372</v>
      </c>
      <c r="N310" s="2887" t="s">
        <v>372</v>
      </c>
      <c r="O310" s="2887"/>
      <c r="P310" s="2897"/>
      <c r="Q310" s="2897" t="s">
        <v>372</v>
      </c>
      <c r="R310" s="2887" t="s">
        <v>372</v>
      </c>
      <c r="S310" s="2887" t="s">
        <v>372</v>
      </c>
      <c r="T310" s="2887" t="s">
        <v>372</v>
      </c>
      <c r="U310" s="2887" t="s">
        <v>372</v>
      </c>
      <c r="V310" s="2887"/>
      <c r="W310" s="2897"/>
      <c r="X310" s="2897" t="s">
        <v>372</v>
      </c>
      <c r="Y310" s="2887" t="s">
        <v>372</v>
      </c>
      <c r="Z310" s="2887" t="s">
        <v>372</v>
      </c>
      <c r="AA310" s="2887" t="s">
        <v>372</v>
      </c>
      <c r="AB310" s="2887" t="s">
        <v>372</v>
      </c>
      <c r="AC310" s="2887"/>
      <c r="AD310" s="2897"/>
      <c r="AE310" s="2897" t="s">
        <v>372</v>
      </c>
      <c r="AF310" s="2887" t="s">
        <v>372</v>
      </c>
      <c r="AG310" s="3202"/>
      <c r="AH310" s="116"/>
      <c r="AI310" s="117"/>
    </row>
    <row r="311" spans="1:36" ht="21" customHeight="1" x14ac:dyDescent="0.2"/>
    <row r="312" spans="1:36" ht="24" customHeight="1" x14ac:dyDescent="0.2"/>
    <row r="313" spans="1:36" ht="25.5" customHeight="1" thickBot="1" x14ac:dyDescent="0.25">
      <c r="A313" s="104" t="s">
        <v>373</v>
      </c>
    </row>
    <row r="314" spans="1:36" ht="21" customHeight="1" x14ac:dyDescent="0.2">
      <c r="A314" s="1"/>
      <c r="B314" s="3654" t="s">
        <v>324</v>
      </c>
      <c r="C314" s="3601"/>
      <c r="D314" s="3619" t="s">
        <v>97</v>
      </c>
      <c r="E314" s="3563"/>
      <c r="F314" s="3596"/>
      <c r="G314" s="3601"/>
      <c r="H314" s="3619" t="s">
        <v>98</v>
      </c>
      <c r="I314" s="3563"/>
      <c r="J314" s="3596"/>
      <c r="K314" s="3601"/>
      <c r="L314" s="3619" t="s">
        <v>99</v>
      </c>
      <c r="M314" s="3563"/>
      <c r="N314" s="3596"/>
      <c r="O314" s="3601"/>
      <c r="P314" s="3619" t="s">
        <v>100</v>
      </c>
      <c r="Q314" s="3563"/>
      <c r="R314" s="3596"/>
      <c r="S314" s="3601"/>
      <c r="T314" s="3619" t="s">
        <v>101</v>
      </c>
      <c r="U314" s="3563"/>
      <c r="V314" s="3596"/>
      <c r="W314" s="3601"/>
      <c r="X314" s="3619" t="s">
        <v>102</v>
      </c>
      <c r="Y314" s="3563"/>
      <c r="Z314" s="3596"/>
      <c r="AA314" s="3601"/>
      <c r="AB314" s="3619" t="s">
        <v>103</v>
      </c>
      <c r="AC314" s="3563"/>
      <c r="AD314" s="3563"/>
      <c r="AE314" s="3622" t="s">
        <v>104</v>
      </c>
      <c r="AF314" s="3563"/>
      <c r="AG314" s="3563"/>
      <c r="AH314" s="3563"/>
      <c r="AI314" s="3564"/>
    </row>
    <row r="315" spans="1:36" ht="21" customHeight="1" x14ac:dyDescent="0.2">
      <c r="A315" s="1"/>
      <c r="B315" s="3113"/>
      <c r="C315" s="2081"/>
      <c r="D315" s="2136"/>
      <c r="E315" s="2165"/>
      <c r="F315" s="2154"/>
      <c r="G315" s="2081"/>
      <c r="H315" s="2136"/>
      <c r="I315" s="2165"/>
      <c r="J315" s="2154"/>
      <c r="K315" s="2081"/>
      <c r="L315" s="2136"/>
      <c r="M315" s="2165"/>
      <c r="N315" s="2154"/>
      <c r="O315" s="2081"/>
      <c r="P315" s="2136"/>
      <c r="Q315" s="2165"/>
      <c r="R315" s="2154"/>
      <c r="S315" s="2081"/>
      <c r="T315" s="2136"/>
      <c r="U315" s="2165"/>
      <c r="V315" s="2154"/>
      <c r="W315" s="2081"/>
      <c r="X315" s="2136"/>
      <c r="Y315" s="2165"/>
      <c r="Z315" s="2154"/>
      <c r="AA315" s="2081"/>
      <c r="AB315" s="2136"/>
      <c r="AC315" s="2165"/>
      <c r="AD315" s="2165"/>
      <c r="AE315" s="2139"/>
      <c r="AF315" s="2165"/>
      <c r="AG315" s="2165"/>
      <c r="AH315" s="2165"/>
      <c r="AI315" s="2133"/>
    </row>
    <row r="316" spans="1:36" ht="21" customHeight="1" x14ac:dyDescent="0.2">
      <c r="A316" s="70"/>
      <c r="B316" s="3655"/>
      <c r="C316" s="2919"/>
      <c r="D316" s="2775"/>
      <c r="E316" s="2775"/>
      <c r="F316" s="3046"/>
      <c r="G316" s="2919"/>
      <c r="H316" s="2775"/>
      <c r="I316" s="2775"/>
      <c r="J316" s="3046"/>
      <c r="K316" s="2919"/>
      <c r="L316" s="2775"/>
      <c r="M316" s="2775"/>
      <c r="N316" s="3046"/>
      <c r="O316" s="2919"/>
      <c r="P316" s="2775"/>
      <c r="Q316" s="2775"/>
      <c r="R316" s="3046"/>
      <c r="S316" s="2919"/>
      <c r="T316" s="2775"/>
      <c r="U316" s="2775"/>
      <c r="V316" s="3046"/>
      <c r="W316" s="2919"/>
      <c r="X316" s="2775"/>
      <c r="Y316" s="2775"/>
      <c r="Z316" s="3046"/>
      <c r="AA316" s="3044"/>
      <c r="AB316" s="2775"/>
      <c r="AC316" s="2775"/>
      <c r="AD316" s="2920"/>
      <c r="AE316" s="3668"/>
      <c r="AF316" s="2775"/>
      <c r="AG316" s="2775"/>
      <c r="AH316" s="2920"/>
      <c r="AI316" s="2998"/>
    </row>
    <row r="317" spans="1:36" ht="21" customHeight="1" thickBot="1" x14ac:dyDescent="0.25">
      <c r="A317" s="1"/>
      <c r="B317" s="3056"/>
      <c r="C317" s="3057"/>
      <c r="D317" s="2866"/>
      <c r="E317" s="2866"/>
      <c r="F317" s="3078"/>
      <c r="G317" s="3057"/>
      <c r="H317" s="2866"/>
      <c r="I317" s="2866"/>
      <c r="J317" s="3078"/>
      <c r="K317" s="3057"/>
      <c r="L317" s="2866"/>
      <c r="M317" s="2866"/>
      <c r="N317" s="3078"/>
      <c r="O317" s="3057"/>
      <c r="P317" s="2866"/>
      <c r="Q317" s="2866"/>
      <c r="R317" s="3078"/>
      <c r="S317" s="3057"/>
      <c r="T317" s="2866"/>
      <c r="U317" s="2866"/>
      <c r="V317" s="3078"/>
      <c r="W317" s="3076"/>
      <c r="X317" s="2866"/>
      <c r="Y317" s="2866"/>
      <c r="Z317" s="3078"/>
      <c r="AA317" s="3076"/>
      <c r="AB317" s="2866"/>
      <c r="AC317" s="2866"/>
      <c r="AD317" s="3064"/>
      <c r="AE317" s="3076"/>
      <c r="AF317" s="2866"/>
      <c r="AG317" s="2866"/>
      <c r="AH317" s="3064"/>
      <c r="AI317" s="2873"/>
    </row>
    <row r="318" spans="1:36" ht="21" customHeight="1" x14ac:dyDescent="0.2">
      <c r="A318" s="1"/>
      <c r="B318" s="5"/>
      <c r="C318" s="42"/>
      <c r="F318" s="46"/>
      <c r="G318" s="42"/>
      <c r="J318" s="46"/>
      <c r="K318" s="42"/>
      <c r="N318" s="46"/>
      <c r="O318" s="42"/>
      <c r="R318" s="46"/>
      <c r="S318" s="42"/>
      <c r="V318" s="46"/>
      <c r="W318" s="46"/>
      <c r="Z318" s="46"/>
      <c r="AA318" s="46"/>
      <c r="AD318" s="46"/>
      <c r="AE318" s="46"/>
      <c r="AH318" s="46"/>
    </row>
    <row r="319" spans="1:36" ht="33" customHeight="1" x14ac:dyDescent="0.2">
      <c r="A319" s="104" t="s">
        <v>374</v>
      </c>
      <c r="B319" s="5"/>
      <c r="C319" s="42"/>
      <c r="F319" s="46"/>
      <c r="G319" s="42"/>
      <c r="J319" s="46"/>
      <c r="K319" s="42"/>
      <c r="N319" s="46"/>
      <c r="O319" s="42"/>
      <c r="R319" s="46"/>
      <c r="S319" s="42"/>
      <c r="V319" s="46"/>
      <c r="W319" s="46"/>
      <c r="Z319" s="46"/>
      <c r="AA319" s="46"/>
      <c r="AD319" s="46"/>
      <c r="AE319" s="46"/>
      <c r="AH319" s="210"/>
      <c r="AI319" s="124"/>
      <c r="AJ319" s="124"/>
    </row>
    <row r="320" spans="1:36" ht="21" customHeight="1" thickBot="1" x14ac:dyDescent="0.25">
      <c r="A320" s="3033" t="s">
        <v>28</v>
      </c>
      <c r="B320" s="2875" t="s">
        <v>29</v>
      </c>
      <c r="C320" s="2968">
        <v>1</v>
      </c>
      <c r="D320" s="2825">
        <v>2</v>
      </c>
      <c r="E320" s="2825">
        <v>3</v>
      </c>
      <c r="F320" s="2825">
        <v>4</v>
      </c>
      <c r="G320" s="2825">
        <v>5</v>
      </c>
      <c r="H320" s="2968">
        <v>6</v>
      </c>
      <c r="I320" s="2968">
        <v>7</v>
      </c>
      <c r="J320" s="2825">
        <v>8</v>
      </c>
      <c r="K320" s="2825">
        <v>9</v>
      </c>
      <c r="L320" s="2825">
        <v>10</v>
      </c>
      <c r="M320" s="2825">
        <v>11</v>
      </c>
      <c r="N320" s="2825">
        <v>12</v>
      </c>
      <c r="O320" s="2968">
        <v>13</v>
      </c>
      <c r="P320" s="2968">
        <v>14</v>
      </c>
      <c r="Q320" s="2825">
        <v>15</v>
      </c>
      <c r="R320" s="2825">
        <v>16</v>
      </c>
      <c r="S320" s="2825">
        <v>17</v>
      </c>
      <c r="T320" s="2825">
        <v>18</v>
      </c>
      <c r="U320" s="2825">
        <v>19</v>
      </c>
      <c r="V320" s="2968">
        <v>20</v>
      </c>
      <c r="W320" s="2968">
        <v>21</v>
      </c>
      <c r="X320" s="2825">
        <v>22</v>
      </c>
      <c r="Y320" s="2825">
        <v>23</v>
      </c>
      <c r="Z320" s="2825">
        <v>24</v>
      </c>
      <c r="AA320" s="2825">
        <v>25</v>
      </c>
      <c r="AB320" s="2782">
        <v>26</v>
      </c>
      <c r="AC320" s="2968">
        <v>27</v>
      </c>
      <c r="AD320" s="2968">
        <v>28</v>
      </c>
      <c r="AE320" s="2825">
        <v>29</v>
      </c>
      <c r="AF320" s="2825">
        <v>30</v>
      </c>
      <c r="AG320" s="2969"/>
      <c r="AH320" s="211"/>
      <c r="AI320" s="212"/>
      <c r="AJ320" s="124"/>
    </row>
    <row r="321" spans="1:36" ht="21" customHeight="1" x14ac:dyDescent="0.2">
      <c r="A321" s="3669"/>
      <c r="B321" s="3536" t="s">
        <v>375</v>
      </c>
      <c r="C321" s="3460"/>
      <c r="D321" s="3460" t="s">
        <v>32</v>
      </c>
      <c r="E321" s="3460" t="s">
        <v>32</v>
      </c>
      <c r="F321" s="3460" t="s">
        <v>32</v>
      </c>
      <c r="G321" s="3460" t="s">
        <v>32</v>
      </c>
      <c r="H321" s="3460"/>
      <c r="I321" s="3460"/>
      <c r="J321" s="3460" t="s">
        <v>32</v>
      </c>
      <c r="K321" s="3460" t="s">
        <v>32</v>
      </c>
      <c r="L321" s="3460" t="s">
        <v>32</v>
      </c>
      <c r="M321" s="3460" t="s">
        <v>32</v>
      </c>
      <c r="N321" s="3460" t="s">
        <v>32</v>
      </c>
      <c r="O321" s="3460"/>
      <c r="P321" s="3460"/>
      <c r="Q321" s="3460" t="s">
        <v>32</v>
      </c>
      <c r="R321" s="3460" t="s">
        <v>32</v>
      </c>
      <c r="S321" s="3460" t="s">
        <v>32</v>
      </c>
      <c r="T321" s="3460" t="s">
        <v>32</v>
      </c>
      <c r="U321" s="3460" t="s">
        <v>32</v>
      </c>
      <c r="V321" s="3460"/>
      <c r="W321" s="3460"/>
      <c r="X321" s="3460" t="s">
        <v>32</v>
      </c>
      <c r="Y321" s="3460" t="s">
        <v>32</v>
      </c>
      <c r="Z321" s="3460" t="s">
        <v>32</v>
      </c>
      <c r="AA321" s="3460" t="s">
        <v>32</v>
      </c>
      <c r="AB321" s="3460" t="s">
        <v>32</v>
      </c>
      <c r="AC321" s="3460"/>
      <c r="AD321" s="3460"/>
      <c r="AE321" s="3460" t="s">
        <v>32</v>
      </c>
      <c r="AF321" s="3460" t="s">
        <v>32</v>
      </c>
      <c r="AG321" s="3516"/>
      <c r="AH321" s="213"/>
      <c r="AI321" s="214"/>
      <c r="AJ321" s="124"/>
    </row>
    <row r="322" spans="1:36" ht="21" customHeight="1" x14ac:dyDescent="0.2">
      <c r="A322" s="1107"/>
      <c r="B322" s="870" t="s">
        <v>376</v>
      </c>
      <c r="C322" s="789"/>
      <c r="D322" s="789" t="s">
        <v>32</v>
      </c>
      <c r="E322" s="789" t="s">
        <v>32</v>
      </c>
      <c r="F322" s="789" t="s">
        <v>32</v>
      </c>
      <c r="G322" s="789" t="s">
        <v>32</v>
      </c>
      <c r="H322" s="789"/>
      <c r="I322" s="789"/>
      <c r="J322" s="789" t="s">
        <v>32</v>
      </c>
      <c r="K322" s="789" t="s">
        <v>32</v>
      </c>
      <c r="L322" s="789" t="s">
        <v>32</v>
      </c>
      <c r="M322" s="789" t="s">
        <v>32</v>
      </c>
      <c r="N322" s="789" t="s">
        <v>32</v>
      </c>
      <c r="O322" s="789"/>
      <c r="P322" s="789"/>
      <c r="Q322" s="789" t="s">
        <v>32</v>
      </c>
      <c r="R322" s="789" t="s">
        <v>32</v>
      </c>
      <c r="S322" s="789" t="s">
        <v>32</v>
      </c>
      <c r="T322" s="789" t="s">
        <v>32</v>
      </c>
      <c r="U322" s="789" t="s">
        <v>32</v>
      </c>
      <c r="V322" s="789"/>
      <c r="W322" s="789"/>
      <c r="X322" s="789" t="s">
        <v>32</v>
      </c>
      <c r="Y322" s="789" t="s">
        <v>32</v>
      </c>
      <c r="Z322" s="789" t="s">
        <v>32</v>
      </c>
      <c r="AA322" s="789" t="s">
        <v>32</v>
      </c>
      <c r="AB322" s="789" t="s">
        <v>32</v>
      </c>
      <c r="AC322" s="789"/>
      <c r="AD322" s="789"/>
      <c r="AE322" s="789" t="s">
        <v>32</v>
      </c>
      <c r="AF322" s="3224" t="s">
        <v>32</v>
      </c>
      <c r="AG322" s="1070"/>
      <c r="AH322" s="213"/>
      <c r="AI322" s="214"/>
      <c r="AJ322" s="124"/>
    </row>
    <row r="323" spans="1:36" ht="21" customHeight="1" x14ac:dyDescent="0.2">
      <c r="A323" s="1442"/>
      <c r="B323" s="870" t="s">
        <v>377</v>
      </c>
      <c r="C323" s="789"/>
      <c r="D323" s="789" t="s">
        <v>32</v>
      </c>
      <c r="E323" s="789" t="s">
        <v>32</v>
      </c>
      <c r="F323" s="789" t="s">
        <v>32</v>
      </c>
      <c r="G323" s="789" t="s">
        <v>32</v>
      </c>
      <c r="H323" s="789"/>
      <c r="I323" s="789"/>
      <c r="J323" s="789" t="s">
        <v>32</v>
      </c>
      <c r="K323" s="789" t="s">
        <v>32</v>
      </c>
      <c r="L323" s="789" t="s">
        <v>32</v>
      </c>
      <c r="M323" s="789" t="s">
        <v>32</v>
      </c>
      <c r="N323" s="789" t="s">
        <v>32</v>
      </c>
      <c r="O323" s="789"/>
      <c r="P323" s="789"/>
      <c r="Q323" s="789" t="s">
        <v>32</v>
      </c>
      <c r="R323" s="789" t="s">
        <v>32</v>
      </c>
      <c r="S323" s="789" t="s">
        <v>32</v>
      </c>
      <c r="T323" s="789" t="s">
        <v>32</v>
      </c>
      <c r="U323" s="789" t="s">
        <v>32</v>
      </c>
      <c r="V323" s="789"/>
      <c r="W323" s="789"/>
      <c r="X323" s="789" t="s">
        <v>32</v>
      </c>
      <c r="Y323" s="789" t="s">
        <v>32</v>
      </c>
      <c r="Z323" s="789" t="s">
        <v>32</v>
      </c>
      <c r="AA323" s="789" t="s">
        <v>32</v>
      </c>
      <c r="AB323" s="789" t="s">
        <v>32</v>
      </c>
      <c r="AC323" s="789"/>
      <c r="AD323" s="789"/>
      <c r="AE323" s="789" t="s">
        <v>32</v>
      </c>
      <c r="AF323" s="789" t="s">
        <v>32</v>
      </c>
      <c r="AG323" s="975"/>
      <c r="AH323" s="213"/>
      <c r="AI323" s="214"/>
      <c r="AJ323" s="124"/>
    </row>
    <row r="324" spans="1:36" ht="21" customHeight="1" x14ac:dyDescent="0.2">
      <c r="A324" s="1442"/>
      <c r="B324" s="870" t="s">
        <v>378</v>
      </c>
      <c r="C324" s="789"/>
      <c r="D324" s="789" t="s">
        <v>32</v>
      </c>
      <c r="E324" s="789" t="s">
        <v>32</v>
      </c>
      <c r="F324" s="789" t="s">
        <v>32</v>
      </c>
      <c r="G324" s="789" t="s">
        <v>32</v>
      </c>
      <c r="H324" s="789"/>
      <c r="I324" s="789"/>
      <c r="J324" s="789" t="s">
        <v>32</v>
      </c>
      <c r="K324" s="789" t="s">
        <v>32</v>
      </c>
      <c r="L324" s="789" t="s">
        <v>32</v>
      </c>
      <c r="M324" s="789" t="s">
        <v>32</v>
      </c>
      <c r="N324" s="789" t="s">
        <v>32</v>
      </c>
      <c r="O324" s="789"/>
      <c r="P324" s="789"/>
      <c r="Q324" s="789" t="s">
        <v>32</v>
      </c>
      <c r="R324" s="789" t="s">
        <v>32</v>
      </c>
      <c r="S324" s="789" t="s">
        <v>32</v>
      </c>
      <c r="T324" s="789" t="s">
        <v>32</v>
      </c>
      <c r="U324" s="789" t="s">
        <v>32</v>
      </c>
      <c r="V324" s="789"/>
      <c r="W324" s="789"/>
      <c r="X324" s="789" t="s">
        <v>32</v>
      </c>
      <c r="Y324" s="789" t="s">
        <v>32</v>
      </c>
      <c r="Z324" s="789" t="s">
        <v>32</v>
      </c>
      <c r="AA324" s="789" t="s">
        <v>32</v>
      </c>
      <c r="AB324" s="789" t="s">
        <v>32</v>
      </c>
      <c r="AC324" s="789"/>
      <c r="AD324" s="789"/>
      <c r="AE324" s="789" t="s">
        <v>32</v>
      </c>
      <c r="AF324" s="789" t="s">
        <v>32</v>
      </c>
      <c r="AG324" s="975"/>
      <c r="AH324" s="213"/>
      <c r="AI324" s="214"/>
      <c r="AJ324" s="124"/>
    </row>
    <row r="325" spans="1:36" ht="21" customHeight="1" x14ac:dyDescent="0.2">
      <c r="A325" s="1442"/>
      <c r="B325" s="870" t="s">
        <v>379</v>
      </c>
      <c r="C325" s="789"/>
      <c r="D325" s="789" t="s">
        <v>32</v>
      </c>
      <c r="E325" s="789" t="s">
        <v>32</v>
      </c>
      <c r="F325" s="789" t="s">
        <v>32</v>
      </c>
      <c r="G325" s="789" t="s">
        <v>32</v>
      </c>
      <c r="H325" s="789"/>
      <c r="I325" s="789"/>
      <c r="J325" s="789" t="s">
        <v>32</v>
      </c>
      <c r="K325" s="789" t="s">
        <v>32</v>
      </c>
      <c r="L325" s="789" t="s">
        <v>32</v>
      </c>
      <c r="M325" s="789" t="s">
        <v>32</v>
      </c>
      <c r="N325" s="789" t="s">
        <v>32</v>
      </c>
      <c r="O325" s="789"/>
      <c r="P325" s="789"/>
      <c r="Q325" s="789" t="s">
        <v>32</v>
      </c>
      <c r="R325" s="789" t="s">
        <v>32</v>
      </c>
      <c r="S325" s="789" t="s">
        <v>32</v>
      </c>
      <c r="T325" s="789" t="s">
        <v>32</v>
      </c>
      <c r="U325" s="789" t="s">
        <v>32</v>
      </c>
      <c r="V325" s="789"/>
      <c r="W325" s="789"/>
      <c r="X325" s="789" t="s">
        <v>32</v>
      </c>
      <c r="Y325" s="789" t="s">
        <v>32</v>
      </c>
      <c r="Z325" s="789" t="s">
        <v>32</v>
      </c>
      <c r="AA325" s="789" t="s">
        <v>32</v>
      </c>
      <c r="AB325" s="789" t="s">
        <v>32</v>
      </c>
      <c r="AC325" s="789"/>
      <c r="AD325" s="789"/>
      <c r="AE325" s="789" t="s">
        <v>32</v>
      </c>
      <c r="AF325" s="789" t="s">
        <v>32</v>
      </c>
      <c r="AG325" s="1070"/>
      <c r="AH325" s="213"/>
      <c r="AI325" s="214"/>
      <c r="AJ325" s="124"/>
    </row>
    <row r="326" spans="1:36" ht="21" customHeight="1" x14ac:dyDescent="0.2">
      <c r="A326" s="1442"/>
      <c r="B326" s="870" t="s">
        <v>380</v>
      </c>
      <c r="C326" s="789"/>
      <c r="D326" s="789" t="s">
        <v>32</v>
      </c>
      <c r="E326" s="789" t="s">
        <v>32</v>
      </c>
      <c r="F326" s="789" t="s">
        <v>32</v>
      </c>
      <c r="G326" s="789" t="s">
        <v>32</v>
      </c>
      <c r="H326" s="789"/>
      <c r="I326" s="789"/>
      <c r="J326" s="789" t="s">
        <v>32</v>
      </c>
      <c r="K326" s="789" t="s">
        <v>32</v>
      </c>
      <c r="L326" s="789" t="s">
        <v>32</v>
      </c>
      <c r="M326" s="789" t="s">
        <v>32</v>
      </c>
      <c r="N326" s="789" t="s">
        <v>32</v>
      </c>
      <c r="O326" s="789"/>
      <c r="P326" s="789"/>
      <c r="Q326" s="789" t="s">
        <v>32</v>
      </c>
      <c r="R326" s="789" t="s">
        <v>32</v>
      </c>
      <c r="S326" s="789" t="s">
        <v>32</v>
      </c>
      <c r="T326" s="789" t="s">
        <v>32</v>
      </c>
      <c r="U326" s="789" t="s">
        <v>32</v>
      </c>
      <c r="V326" s="789"/>
      <c r="W326" s="789"/>
      <c r="X326" s="789" t="s">
        <v>32</v>
      </c>
      <c r="Y326" s="789" t="s">
        <v>32</v>
      </c>
      <c r="Z326" s="789" t="s">
        <v>32</v>
      </c>
      <c r="AA326" s="789" t="s">
        <v>32</v>
      </c>
      <c r="AB326" s="789" t="s">
        <v>32</v>
      </c>
      <c r="AC326" s="789"/>
      <c r="AD326" s="789"/>
      <c r="AE326" s="789" t="s">
        <v>32</v>
      </c>
      <c r="AF326" s="789" t="s">
        <v>32</v>
      </c>
      <c r="AG326" s="923"/>
      <c r="AH326" s="213"/>
      <c r="AI326" s="214"/>
      <c r="AJ326" s="124"/>
    </row>
    <row r="327" spans="1:36" ht="21" customHeight="1" x14ac:dyDescent="0.2">
      <c r="A327" s="1442"/>
      <c r="B327" s="870" t="s">
        <v>381</v>
      </c>
      <c r="C327" s="789"/>
      <c r="D327" s="789" t="s">
        <v>32</v>
      </c>
      <c r="E327" s="789" t="s">
        <v>32</v>
      </c>
      <c r="F327" s="789" t="s">
        <v>32</v>
      </c>
      <c r="G327" s="789" t="s">
        <v>32</v>
      </c>
      <c r="H327" s="789"/>
      <c r="I327" s="789"/>
      <c r="J327" s="789" t="s">
        <v>32</v>
      </c>
      <c r="K327" s="789" t="s">
        <v>32</v>
      </c>
      <c r="L327" s="789" t="s">
        <v>32</v>
      </c>
      <c r="M327" s="789" t="s">
        <v>32</v>
      </c>
      <c r="N327" s="789" t="s">
        <v>32</v>
      </c>
      <c r="O327" s="789"/>
      <c r="P327" s="789"/>
      <c r="Q327" s="789" t="s">
        <v>32</v>
      </c>
      <c r="R327" s="789" t="s">
        <v>32</v>
      </c>
      <c r="S327" s="789" t="s">
        <v>32</v>
      </c>
      <c r="T327" s="789" t="s">
        <v>32</v>
      </c>
      <c r="U327" s="789" t="s">
        <v>32</v>
      </c>
      <c r="V327" s="789"/>
      <c r="W327" s="789"/>
      <c r="X327" s="789" t="s">
        <v>32</v>
      </c>
      <c r="Y327" s="789" t="s">
        <v>32</v>
      </c>
      <c r="Z327" s="789" t="s">
        <v>32</v>
      </c>
      <c r="AA327" s="789" t="s">
        <v>32</v>
      </c>
      <c r="AB327" s="789" t="s">
        <v>32</v>
      </c>
      <c r="AC327" s="789"/>
      <c r="AD327" s="789"/>
      <c r="AE327" s="789" t="s">
        <v>32</v>
      </c>
      <c r="AF327" s="789" t="s">
        <v>32</v>
      </c>
      <c r="AG327" s="923"/>
      <c r="AH327" s="213"/>
      <c r="AI327" s="214"/>
      <c r="AJ327" s="124"/>
    </row>
    <row r="328" spans="1:36" ht="21" customHeight="1" x14ac:dyDescent="0.2">
      <c r="A328" s="1442"/>
      <c r="B328" s="870" t="s">
        <v>382</v>
      </c>
      <c r="C328" s="789"/>
      <c r="D328" s="789" t="s">
        <v>32</v>
      </c>
      <c r="E328" s="789" t="s">
        <v>32</v>
      </c>
      <c r="F328" s="789" t="s">
        <v>32</v>
      </c>
      <c r="G328" s="789" t="s">
        <v>32</v>
      </c>
      <c r="H328" s="789"/>
      <c r="I328" s="789"/>
      <c r="J328" s="789" t="s">
        <v>32</v>
      </c>
      <c r="K328" s="789" t="s">
        <v>32</v>
      </c>
      <c r="L328" s="789" t="s">
        <v>32</v>
      </c>
      <c r="M328" s="789" t="s">
        <v>32</v>
      </c>
      <c r="N328" s="789" t="s">
        <v>32</v>
      </c>
      <c r="O328" s="789"/>
      <c r="P328" s="789"/>
      <c r="Q328" s="789" t="s">
        <v>32</v>
      </c>
      <c r="R328" s="789" t="s">
        <v>32</v>
      </c>
      <c r="S328" s="789" t="s">
        <v>32</v>
      </c>
      <c r="T328" s="789" t="s">
        <v>32</v>
      </c>
      <c r="U328" s="789" t="s">
        <v>32</v>
      </c>
      <c r="V328" s="789"/>
      <c r="W328" s="789"/>
      <c r="X328" s="789" t="s">
        <v>32</v>
      </c>
      <c r="Y328" s="789" t="s">
        <v>32</v>
      </c>
      <c r="Z328" s="789" t="s">
        <v>32</v>
      </c>
      <c r="AA328" s="789" t="s">
        <v>32</v>
      </c>
      <c r="AB328" s="789" t="s">
        <v>32</v>
      </c>
      <c r="AC328" s="789"/>
      <c r="AD328" s="789"/>
      <c r="AE328" s="789" t="s">
        <v>32</v>
      </c>
      <c r="AF328" s="789" t="s">
        <v>32</v>
      </c>
      <c r="AG328" s="923"/>
      <c r="AH328" s="213"/>
      <c r="AI328" s="214"/>
      <c r="AJ328" s="124"/>
    </row>
    <row r="329" spans="1:36" ht="21" customHeight="1" x14ac:dyDescent="0.2">
      <c r="A329" s="1442"/>
      <c r="B329" s="870" t="s">
        <v>383</v>
      </c>
      <c r="C329" s="789"/>
      <c r="D329" s="789" t="s">
        <v>32</v>
      </c>
      <c r="E329" s="789" t="s">
        <v>32</v>
      </c>
      <c r="F329" s="789" t="s">
        <v>32</v>
      </c>
      <c r="G329" s="789" t="s">
        <v>32</v>
      </c>
      <c r="H329" s="789"/>
      <c r="I329" s="789"/>
      <c r="J329" s="789" t="s">
        <v>32</v>
      </c>
      <c r="K329" s="789" t="s">
        <v>32</v>
      </c>
      <c r="L329" s="789" t="s">
        <v>32</v>
      </c>
      <c r="M329" s="789" t="s">
        <v>32</v>
      </c>
      <c r="N329" s="789" t="s">
        <v>32</v>
      </c>
      <c r="O329" s="789"/>
      <c r="P329" s="789"/>
      <c r="Q329" s="789" t="s">
        <v>32</v>
      </c>
      <c r="R329" s="789" t="s">
        <v>32</v>
      </c>
      <c r="S329" s="789" t="s">
        <v>32</v>
      </c>
      <c r="T329" s="789" t="s">
        <v>32</v>
      </c>
      <c r="U329" s="789" t="s">
        <v>32</v>
      </c>
      <c r="V329" s="789"/>
      <c r="W329" s="789"/>
      <c r="X329" s="789" t="s">
        <v>32</v>
      </c>
      <c r="Y329" s="789" t="s">
        <v>32</v>
      </c>
      <c r="Z329" s="789" t="s">
        <v>32</v>
      </c>
      <c r="AA329" s="789" t="s">
        <v>32</v>
      </c>
      <c r="AB329" s="789" t="s">
        <v>32</v>
      </c>
      <c r="AC329" s="789"/>
      <c r="AD329" s="789"/>
      <c r="AE329" s="789" t="s">
        <v>32</v>
      </c>
      <c r="AF329" s="789" t="s">
        <v>32</v>
      </c>
      <c r="AG329" s="923"/>
      <c r="AH329" s="213"/>
      <c r="AI329" s="214"/>
      <c r="AJ329" s="124"/>
    </row>
    <row r="330" spans="1:36" ht="21" customHeight="1" x14ac:dyDescent="0.2">
      <c r="A330" s="1442"/>
      <c r="B330" s="870" t="s">
        <v>384</v>
      </c>
      <c r="C330" s="789"/>
      <c r="D330" s="789" t="s">
        <v>32</v>
      </c>
      <c r="E330" s="1447" t="s">
        <v>32</v>
      </c>
      <c r="F330" s="789" t="s">
        <v>32</v>
      </c>
      <c r="G330" s="789" t="s">
        <v>32</v>
      </c>
      <c r="H330" s="789"/>
      <c r="I330" s="789"/>
      <c r="J330" s="789" t="s">
        <v>32</v>
      </c>
      <c r="K330" s="789" t="s">
        <v>32</v>
      </c>
      <c r="L330" s="1447" t="s">
        <v>32</v>
      </c>
      <c r="M330" s="789" t="s">
        <v>32</v>
      </c>
      <c r="N330" s="789" t="s">
        <v>32</v>
      </c>
      <c r="O330" s="789"/>
      <c r="P330" s="789"/>
      <c r="Q330" s="789" t="s">
        <v>32</v>
      </c>
      <c r="R330" s="789" t="s">
        <v>32</v>
      </c>
      <c r="S330" s="1447" t="s">
        <v>32</v>
      </c>
      <c r="T330" s="789" t="s">
        <v>32</v>
      </c>
      <c r="U330" s="789" t="s">
        <v>32</v>
      </c>
      <c r="V330" s="789"/>
      <c r="W330" s="789"/>
      <c r="X330" s="789" t="s">
        <v>32</v>
      </c>
      <c r="Y330" s="789" t="s">
        <v>32</v>
      </c>
      <c r="Z330" s="1447" t="s">
        <v>32</v>
      </c>
      <c r="AA330" s="789" t="s">
        <v>32</v>
      </c>
      <c r="AB330" s="789" t="s">
        <v>32</v>
      </c>
      <c r="AC330" s="789"/>
      <c r="AD330" s="789"/>
      <c r="AE330" s="789" t="s">
        <v>32</v>
      </c>
      <c r="AF330" s="1447" t="s">
        <v>32</v>
      </c>
      <c r="AG330" s="923"/>
      <c r="AH330" s="213"/>
      <c r="AI330" s="214"/>
      <c r="AJ330" s="124"/>
    </row>
    <row r="331" spans="1:36" ht="21" customHeight="1" x14ac:dyDescent="0.2">
      <c r="A331" s="474"/>
      <c r="B331" s="475" t="s">
        <v>385</v>
      </c>
      <c r="C331" s="3271"/>
      <c r="D331" s="3271" t="s">
        <v>32</v>
      </c>
      <c r="E331" s="3271" t="s">
        <v>32</v>
      </c>
      <c r="F331" s="3271" t="s">
        <v>32</v>
      </c>
      <c r="G331" s="3271" t="s">
        <v>32</v>
      </c>
      <c r="H331" s="3271"/>
      <c r="I331" s="3271"/>
      <c r="J331" s="3271" t="s">
        <v>32</v>
      </c>
      <c r="K331" s="3271" t="s">
        <v>32</v>
      </c>
      <c r="L331" s="3271" t="s">
        <v>32</v>
      </c>
      <c r="M331" s="3271" t="s">
        <v>32</v>
      </c>
      <c r="N331" s="3271" t="s">
        <v>32</v>
      </c>
      <c r="O331" s="3271"/>
      <c r="P331" s="3271"/>
      <c r="Q331" s="3271" t="s">
        <v>32</v>
      </c>
      <c r="R331" s="3271" t="s">
        <v>32</v>
      </c>
      <c r="S331" s="3271" t="s">
        <v>32</v>
      </c>
      <c r="T331" s="3271" t="s">
        <v>32</v>
      </c>
      <c r="U331" s="3271" t="s">
        <v>32</v>
      </c>
      <c r="V331" s="3271"/>
      <c r="W331" s="3271"/>
      <c r="X331" s="3271" t="s">
        <v>32</v>
      </c>
      <c r="Y331" s="3271" t="s">
        <v>32</v>
      </c>
      <c r="Z331" s="3271" t="s">
        <v>32</v>
      </c>
      <c r="AA331" s="3271" t="s">
        <v>32</v>
      </c>
      <c r="AB331" s="3271" t="s">
        <v>32</v>
      </c>
      <c r="AC331" s="3271"/>
      <c r="AD331" s="3271"/>
      <c r="AE331" s="3271" t="s">
        <v>32</v>
      </c>
      <c r="AF331" s="3271" t="s">
        <v>32</v>
      </c>
      <c r="AG331" s="2947"/>
      <c r="AH331" s="213"/>
      <c r="AI331" s="214"/>
      <c r="AJ331" s="124"/>
    </row>
    <row r="332" spans="1:36" ht="21" customHeight="1" x14ac:dyDescent="0.2">
      <c r="A332" s="1442"/>
      <c r="B332" s="870"/>
      <c r="C332" s="789"/>
      <c r="D332" s="1325"/>
      <c r="E332" s="789"/>
      <c r="F332" s="789"/>
      <c r="G332" s="789"/>
      <c r="H332" s="789"/>
      <c r="I332" s="789"/>
      <c r="J332" s="789"/>
      <c r="K332" s="789"/>
      <c r="L332" s="789"/>
      <c r="M332" s="789"/>
      <c r="N332" s="789"/>
      <c r="O332" s="789"/>
      <c r="P332" s="789"/>
      <c r="Q332" s="789"/>
      <c r="R332" s="789"/>
      <c r="S332" s="789"/>
      <c r="T332" s="789"/>
      <c r="U332" s="789"/>
      <c r="V332" s="789"/>
      <c r="W332" s="789"/>
      <c r="X332" s="789"/>
      <c r="Y332" s="789"/>
      <c r="Z332" s="789"/>
      <c r="AA332" s="789"/>
      <c r="AB332" s="789"/>
      <c r="AC332" s="789"/>
      <c r="AD332" s="789"/>
      <c r="AE332" s="789"/>
      <c r="AF332" s="789"/>
      <c r="AG332" s="923"/>
      <c r="AH332" s="213"/>
      <c r="AI332" s="214"/>
      <c r="AJ332" s="124"/>
    </row>
    <row r="333" spans="1:36" ht="21" customHeight="1" x14ac:dyDescent="0.2">
      <c r="A333" s="3120"/>
      <c r="B333" s="286"/>
      <c r="C333" s="3121"/>
      <c r="D333" s="3121"/>
      <c r="E333" s="3121"/>
      <c r="F333" s="3121"/>
      <c r="G333" s="3121"/>
      <c r="H333" s="3121"/>
      <c r="I333" s="3121"/>
      <c r="J333" s="3121"/>
      <c r="K333" s="3121"/>
      <c r="L333" s="3121"/>
      <c r="M333" s="3121"/>
      <c r="N333" s="3122"/>
      <c r="O333" s="3122"/>
      <c r="P333" s="3121"/>
      <c r="Q333" s="3121"/>
      <c r="R333" s="3121"/>
      <c r="S333" s="3121"/>
      <c r="T333" s="3121"/>
      <c r="U333" s="3121"/>
      <c r="V333" s="3121"/>
      <c r="W333" s="3121"/>
      <c r="X333" s="3121"/>
      <c r="Y333" s="3121"/>
      <c r="Z333" s="3121"/>
      <c r="AA333" s="3121"/>
      <c r="AB333" s="3122"/>
      <c r="AC333" s="3122"/>
      <c r="AD333" s="3121"/>
      <c r="AE333" s="3121"/>
      <c r="AF333" s="3121"/>
      <c r="AG333" s="3123"/>
      <c r="AH333" s="213"/>
      <c r="AI333" s="215"/>
      <c r="AJ333" s="124"/>
    </row>
    <row r="334" spans="1:36" ht="21" customHeight="1" thickBot="1" x14ac:dyDescent="0.25">
      <c r="A334" s="331"/>
      <c r="B334" s="333"/>
      <c r="C334" s="3670"/>
      <c r="D334" s="3671"/>
      <c r="E334" s="3671"/>
      <c r="F334" s="3671"/>
      <c r="G334" s="3671"/>
      <c r="H334" s="3671"/>
      <c r="I334" s="3671"/>
      <c r="J334" s="3671"/>
      <c r="K334" s="3671"/>
      <c r="L334" s="3671"/>
      <c r="M334" s="3671"/>
      <c r="N334" s="2743"/>
      <c r="O334" s="2743"/>
      <c r="P334" s="3671"/>
      <c r="Q334" s="3671"/>
      <c r="R334" s="3671"/>
      <c r="S334" s="3671"/>
      <c r="T334" s="3671"/>
      <c r="U334" s="3671"/>
      <c r="V334" s="3671"/>
      <c r="W334" s="3671"/>
      <c r="X334" s="3671"/>
      <c r="Y334" s="3671"/>
      <c r="Z334" s="3671"/>
      <c r="AA334" s="3671"/>
      <c r="AB334" s="2743"/>
      <c r="AC334" s="2743"/>
      <c r="AD334" s="3671"/>
      <c r="AE334" s="3671"/>
      <c r="AF334" s="3671"/>
      <c r="AG334" s="3672"/>
      <c r="AH334" s="213"/>
      <c r="AI334" s="215"/>
      <c r="AJ334" s="124"/>
    </row>
    <row r="335" spans="1:36" x14ac:dyDescent="0.2">
      <c r="AH335" s="124"/>
      <c r="AI335" s="124"/>
      <c r="AJ335" s="124"/>
    </row>
    <row r="336" spans="1:36" x14ac:dyDescent="0.2">
      <c r="AH336" s="124"/>
      <c r="AI336" s="124"/>
      <c r="AJ336" s="124"/>
    </row>
    <row r="337" spans="34:36" x14ac:dyDescent="0.2">
      <c r="AH337" s="124"/>
      <c r="AI337" s="124"/>
      <c r="AJ337" s="124"/>
    </row>
    <row r="338" spans="34:36" x14ac:dyDescent="0.2">
      <c r="AH338" s="124"/>
      <c r="AI338" s="124"/>
      <c r="AJ338" s="124"/>
    </row>
  </sheetData>
  <protectedRanges>
    <protectedRange sqref="B173:B174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75 B177:B178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7:Z37"/>
  </mergeCells>
  <phoneticPr fontId="9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C337-07A8-4F0E-99A1-C7DD9E4467CA}">
  <sheetPr codeName="Ark18">
    <pageSetUpPr fitToPage="1"/>
  </sheetPr>
  <dimension ref="A1:F24"/>
  <sheetViews>
    <sheetView workbookViewId="0"/>
  </sheetViews>
  <sheetFormatPr defaultRowHeight="12" x14ac:dyDescent="0.2"/>
  <cols>
    <col min="1" max="1" width="83.140625" customWidth="1"/>
    <col min="2" max="2" width="20.140625" customWidth="1"/>
    <col min="3" max="3" width="17.42578125" customWidth="1"/>
    <col min="4" max="4" width="17.5703125" customWidth="1"/>
    <col min="5" max="5" width="18" customWidth="1"/>
    <col min="6" max="6" width="19.85546875" customWidth="1"/>
  </cols>
  <sheetData>
    <row r="1" spans="1:6" ht="39.75" customHeight="1" x14ac:dyDescent="0.4">
      <c r="A1" s="3673" t="s">
        <v>601</v>
      </c>
      <c r="B1" s="3674" t="s">
        <v>602</v>
      </c>
      <c r="C1" s="3675" t="s">
        <v>603</v>
      </c>
      <c r="D1" s="3676" t="s">
        <v>604</v>
      </c>
      <c r="E1" s="3676" t="s">
        <v>605</v>
      </c>
      <c r="F1" s="3677" t="s">
        <v>606</v>
      </c>
    </row>
    <row r="2" spans="1:6" ht="44.25" customHeight="1" x14ac:dyDescent="0.3">
      <c r="A2" s="3678" t="s">
        <v>607</v>
      </c>
      <c r="B2" s="3679"/>
      <c r="C2" s="3680" t="s">
        <v>608</v>
      </c>
      <c r="D2" s="3680" t="s">
        <v>608</v>
      </c>
      <c r="E2" s="3680" t="s">
        <v>609</v>
      </c>
      <c r="F2" s="3680" t="s">
        <v>610</v>
      </c>
    </row>
    <row r="3" spans="1:6" ht="48" customHeight="1" x14ac:dyDescent="0.3">
      <c r="A3" s="3681" t="s">
        <v>611</v>
      </c>
      <c r="B3" s="3680" t="s">
        <v>612</v>
      </c>
      <c r="C3" s="3682" t="s">
        <v>613</v>
      </c>
      <c r="D3" s="3680" t="s">
        <v>613</v>
      </c>
      <c r="E3" s="3680" t="s">
        <v>613</v>
      </c>
      <c r="F3" s="3680" t="s">
        <v>613</v>
      </c>
    </row>
    <row r="4" spans="1:6" ht="45" customHeight="1" x14ac:dyDescent="0.3">
      <c r="A4" s="3681" t="s">
        <v>614</v>
      </c>
      <c r="B4" s="3680" t="s">
        <v>615</v>
      </c>
      <c r="C4" s="746" t="s">
        <v>616</v>
      </c>
      <c r="D4" s="3682" t="s">
        <v>616</v>
      </c>
      <c r="E4" s="3682" t="s">
        <v>617</v>
      </c>
      <c r="F4" s="3682" t="s">
        <v>616</v>
      </c>
    </row>
    <row r="5" spans="1:6" ht="45" customHeight="1" x14ac:dyDescent="0.3">
      <c r="A5" s="3683" t="s">
        <v>618</v>
      </c>
      <c r="B5" s="3680"/>
      <c r="C5" s="384"/>
      <c r="D5" s="216"/>
      <c r="E5" s="216"/>
      <c r="F5" s="216"/>
    </row>
    <row r="6" spans="1:6" ht="45" customHeight="1" x14ac:dyDescent="0.3">
      <c r="A6" s="3681" t="s">
        <v>619</v>
      </c>
      <c r="B6" s="3680" t="s">
        <v>620</v>
      </c>
      <c r="C6" s="385"/>
      <c r="D6" s="101"/>
    </row>
    <row r="7" spans="1:6" ht="45" customHeight="1" x14ac:dyDescent="0.3">
      <c r="A7" s="3681" t="s">
        <v>621</v>
      </c>
      <c r="B7" s="3680" t="s">
        <v>612</v>
      </c>
      <c r="C7" s="119"/>
    </row>
    <row r="8" spans="1:6" ht="48.75" customHeight="1" x14ac:dyDescent="0.3">
      <c r="A8" s="3684" t="s">
        <v>622</v>
      </c>
      <c r="B8" s="3685" t="s">
        <v>623</v>
      </c>
      <c r="C8" s="120"/>
    </row>
    <row r="9" spans="1:6" ht="58.5" customHeight="1" x14ac:dyDescent="0.3">
      <c r="A9" s="3686" t="s">
        <v>624</v>
      </c>
      <c r="B9" s="3685" t="s">
        <v>625</v>
      </c>
      <c r="C9" s="120"/>
    </row>
    <row r="10" spans="1:6" ht="45" customHeight="1" x14ac:dyDescent="0.3">
      <c r="A10" s="3684" t="s">
        <v>626</v>
      </c>
      <c r="B10" s="3685" t="s">
        <v>612</v>
      </c>
    </row>
    <row r="11" spans="1:6" ht="45" customHeight="1" x14ac:dyDescent="0.3">
      <c r="A11" s="3681" t="s">
        <v>627</v>
      </c>
      <c r="B11" s="3680" t="s">
        <v>628</v>
      </c>
    </row>
    <row r="12" spans="1:6" ht="45" customHeight="1" x14ac:dyDescent="0.3">
      <c r="A12" s="3687"/>
      <c r="B12" s="3680"/>
    </row>
    <row r="13" spans="1:6" ht="45" customHeight="1" x14ac:dyDescent="0.3">
      <c r="A13" s="3688" t="s">
        <v>629</v>
      </c>
      <c r="B13" s="3689" t="s">
        <v>630</v>
      </c>
    </row>
    <row r="14" spans="1:6" ht="45" customHeight="1" x14ac:dyDescent="0.3">
      <c r="A14" s="3690" t="s">
        <v>631</v>
      </c>
      <c r="B14" s="3691" t="s">
        <v>632</v>
      </c>
    </row>
    <row r="15" spans="1:6" ht="45" customHeight="1" x14ac:dyDescent="0.3">
      <c r="A15" s="3690" t="s">
        <v>633</v>
      </c>
      <c r="B15" s="3691" t="s">
        <v>634</v>
      </c>
      <c r="C15" s="208"/>
    </row>
    <row r="16" spans="1:6" ht="45" customHeight="1" x14ac:dyDescent="0.3">
      <c r="A16" s="3692" t="s">
        <v>635</v>
      </c>
      <c r="B16" s="3689" t="s">
        <v>630</v>
      </c>
      <c r="C16" s="3693" t="s">
        <v>636</v>
      </c>
      <c r="D16" s="208"/>
    </row>
    <row r="17" spans="1:4" ht="45" customHeight="1" x14ac:dyDescent="0.3">
      <c r="A17" s="3694" t="s">
        <v>637</v>
      </c>
      <c r="B17" s="3695" t="s">
        <v>638</v>
      </c>
      <c r="C17" s="3693" t="s">
        <v>639</v>
      </c>
      <c r="D17" s="208"/>
    </row>
    <row r="18" spans="1:4" ht="45" customHeight="1" x14ac:dyDescent="0.3">
      <c r="A18" s="3696" t="s">
        <v>640</v>
      </c>
      <c r="B18" s="747" t="s">
        <v>641</v>
      </c>
      <c r="C18" s="3697" t="s">
        <v>642</v>
      </c>
      <c r="D18" s="208"/>
    </row>
    <row r="19" spans="1:4" ht="45" customHeight="1" x14ac:dyDescent="0.3">
      <c r="A19" s="3698" t="s">
        <v>643</v>
      </c>
      <c r="B19" s="3699" t="s">
        <v>644</v>
      </c>
    </row>
    <row r="20" spans="1:4" ht="45" customHeight="1" x14ac:dyDescent="0.3">
      <c r="A20" s="3700"/>
      <c r="B20" s="3701"/>
    </row>
    <row r="21" spans="1:4" ht="45" customHeight="1" x14ac:dyDescent="0.3">
      <c r="A21" s="3702" t="s">
        <v>645</v>
      </c>
      <c r="B21" s="3703">
        <v>320</v>
      </c>
    </row>
    <row r="22" spans="1:4" ht="25.35" customHeight="1" x14ac:dyDescent="0.3">
      <c r="A22" s="3704" t="s">
        <v>646</v>
      </c>
      <c r="B22" s="3705">
        <v>110</v>
      </c>
    </row>
    <row r="23" spans="1:4" ht="30.6" customHeight="1" x14ac:dyDescent="0.3">
      <c r="A23" s="3704" t="s">
        <v>647</v>
      </c>
      <c r="B23" s="3706">
        <v>30</v>
      </c>
    </row>
    <row r="24" spans="1:4" ht="47.1" customHeight="1" x14ac:dyDescent="0.3">
      <c r="A24" s="3704" t="s">
        <v>648</v>
      </c>
      <c r="B24" s="3707">
        <v>30</v>
      </c>
    </row>
  </sheetData>
  <pageMargins left="0" right="0" top="0.39374999999999999" bottom="0.19652777777777777" header="0.51180555555555551" footer="0.51180555555555551"/>
  <pageSetup paperSize="9" scale="64" firstPageNumber="0" orientation="portrait" horizontalDpi="300" vertic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9385-C9DA-46FA-BFC5-2E3865D574D0}">
  <sheetPr codeName="Ark6"/>
  <dimension ref="B2:F37"/>
  <sheetViews>
    <sheetView workbookViewId="0">
      <selection activeCell="J13" sqref="J13"/>
    </sheetView>
  </sheetViews>
  <sheetFormatPr defaultRowHeight="12" x14ac:dyDescent="0.2"/>
  <cols>
    <col min="2" max="2" width="47.140625" bestFit="1" customWidth="1"/>
    <col min="3" max="3" width="19.42578125" customWidth="1"/>
    <col min="4" max="4" width="12.5703125" customWidth="1"/>
    <col min="5" max="5" width="14.85546875" customWidth="1"/>
    <col min="6" max="6" width="15.7109375" customWidth="1"/>
  </cols>
  <sheetData>
    <row r="2" spans="2:6" x14ac:dyDescent="0.2">
      <c r="B2" s="260" t="s">
        <v>649</v>
      </c>
    </row>
    <row r="3" spans="2:6" ht="45" customHeight="1" x14ac:dyDescent="0.2">
      <c r="B3" s="3708" t="s">
        <v>650</v>
      </c>
      <c r="C3" s="3708" t="s">
        <v>651</v>
      </c>
      <c r="D3" s="3708" t="s">
        <v>652</v>
      </c>
      <c r="E3" s="3708" t="s">
        <v>606</v>
      </c>
      <c r="F3" s="3708" t="s">
        <v>653</v>
      </c>
    </row>
    <row r="4" spans="2:6" x14ac:dyDescent="0.2">
      <c r="B4" s="870" t="s">
        <v>654</v>
      </c>
      <c r="C4" s="3709">
        <v>403</v>
      </c>
      <c r="D4" s="3709">
        <v>374.4</v>
      </c>
      <c r="E4" s="780">
        <v>403</v>
      </c>
      <c r="F4" s="780">
        <v>356</v>
      </c>
    </row>
    <row r="5" spans="2:6" x14ac:dyDescent="0.2">
      <c r="B5" s="870" t="s">
        <v>655</v>
      </c>
      <c r="C5" s="3709">
        <f>C4+'[3]Information om priser'!C11</f>
        <v>434.18333333333334</v>
      </c>
      <c r="D5" s="3709">
        <f>+D4+'[3]Information om priser'!C11</f>
        <v>405.58333333333331</v>
      </c>
      <c r="E5" s="3709">
        <f>E4+'[3]Information om priser'!C11</f>
        <v>434.18333333333334</v>
      </c>
      <c r="F5" s="3709">
        <f>F4+'[3]Information om priser'!C11</f>
        <v>387.18333333333334</v>
      </c>
    </row>
    <row r="6" spans="2:6" x14ac:dyDescent="0.2">
      <c r="B6" s="870" t="s">
        <v>656</v>
      </c>
      <c r="C6" s="3709">
        <f>+C4+'[3]Information om priser'!C20</f>
        <v>505.65072765072762</v>
      </c>
      <c r="D6" s="3709">
        <f>+D4+'[3]Information om priser'!$C$16</f>
        <v>487.18586278586275</v>
      </c>
      <c r="E6" s="3709">
        <f>+E4+'[3]Information om priser'!C24</f>
        <v>532.93762993762994</v>
      </c>
      <c r="F6" s="3709">
        <f>+F4+'[3]Information om priser'!$C$20</f>
        <v>458.65072765072762</v>
      </c>
    </row>
    <row r="7" spans="2:6" x14ac:dyDescent="0.2">
      <c r="B7" s="870" t="s">
        <v>657</v>
      </c>
      <c r="C7" s="3709">
        <f>+C5+'[3]Information om priser'!C21</f>
        <v>639.48478863478863</v>
      </c>
      <c r="D7" s="3709">
        <f>+D4+'[3]Information om priser'!$C$17</f>
        <v>599.97172557172553</v>
      </c>
      <c r="E7" s="3709">
        <f>+E4+'[3]Information om priser'!C23</f>
        <v>662.87525987525987</v>
      </c>
      <c r="F7" s="3709">
        <f>+F4+'[3]Information om priser'!$C$17</f>
        <v>581.57172557172555</v>
      </c>
    </row>
    <row r="8" spans="2:6" x14ac:dyDescent="0.2">
      <c r="B8" s="870" t="s">
        <v>658</v>
      </c>
      <c r="C8" s="3709">
        <f>+C4+50</f>
        <v>453</v>
      </c>
      <c r="D8" s="3709">
        <f>+D4+50</f>
        <v>424.4</v>
      </c>
      <c r="E8" s="3709">
        <f t="shared" ref="E8" si="0">+E4+50</f>
        <v>453</v>
      </c>
      <c r="F8" s="3709">
        <f>+F4+50</f>
        <v>406</v>
      </c>
    </row>
    <row r="9" spans="2:6" x14ac:dyDescent="0.2">
      <c r="B9" s="870" t="s">
        <v>659</v>
      </c>
      <c r="C9" s="3709">
        <f>+C6+50</f>
        <v>555.65072765072762</v>
      </c>
      <c r="D9" s="3709">
        <f>+D6+50</f>
        <v>537.18586278586281</v>
      </c>
      <c r="E9" s="3709">
        <f>+E6+50</f>
        <v>582.93762993762994</v>
      </c>
      <c r="F9" s="3709">
        <f>+F6+50</f>
        <v>508.65072765072762</v>
      </c>
    </row>
    <row r="10" spans="2:6" x14ac:dyDescent="0.2">
      <c r="B10" s="870" t="s">
        <v>660</v>
      </c>
      <c r="C10" s="3709">
        <f>+C7+50</f>
        <v>689.48478863478863</v>
      </c>
      <c r="D10" s="3709">
        <f>+D7+50</f>
        <v>649.97172557172553</v>
      </c>
      <c r="E10" s="3709">
        <f t="shared" ref="E10" si="1">+E7+50</f>
        <v>712.87525987525987</v>
      </c>
      <c r="F10" s="3709">
        <f>+F7+50</f>
        <v>631.57172557172555</v>
      </c>
    </row>
    <row r="11" spans="2:6" x14ac:dyDescent="0.2">
      <c r="B11" s="70"/>
    </row>
    <row r="12" spans="2:6" ht="24" customHeight="1" x14ac:dyDescent="0.2">
      <c r="B12" s="3710" t="s">
        <v>661</v>
      </c>
      <c r="C12" s="3708" t="s">
        <v>662</v>
      </c>
    </row>
    <row r="13" spans="2:6" x14ac:dyDescent="0.2">
      <c r="B13" s="870" t="s">
        <v>663</v>
      </c>
      <c r="C13" s="3711">
        <v>64260</v>
      </c>
    </row>
    <row r="14" spans="2:6" x14ac:dyDescent="0.2">
      <c r="B14" s="870" t="s">
        <v>664</v>
      </c>
      <c r="C14" s="3711">
        <f>C13/2</f>
        <v>32130</v>
      </c>
    </row>
    <row r="15" spans="2:6" x14ac:dyDescent="0.2">
      <c r="B15" s="870" t="s">
        <v>665</v>
      </c>
      <c r="C15" s="3711">
        <f>C13*0.25</f>
        <v>16065</v>
      </c>
    </row>
    <row r="16" spans="2:6" x14ac:dyDescent="0.2">
      <c r="B16" s="128"/>
      <c r="C16" s="261"/>
    </row>
    <row r="17" spans="2:4" ht="49.5" customHeight="1" x14ac:dyDescent="0.2">
      <c r="B17" s="3710" t="s">
        <v>666</v>
      </c>
      <c r="C17" s="3708" t="s">
        <v>662</v>
      </c>
    </row>
    <row r="18" spans="2:4" x14ac:dyDescent="0.2">
      <c r="B18" s="870" t="s">
        <v>663</v>
      </c>
      <c r="C18" s="3711">
        <v>50073</v>
      </c>
    </row>
    <row r="19" spans="2:4" x14ac:dyDescent="0.2">
      <c r="B19" s="870" t="s">
        <v>664</v>
      </c>
      <c r="C19" s="3711">
        <f>C18/2</f>
        <v>25036.5</v>
      </c>
    </row>
    <row r="20" spans="2:4" x14ac:dyDescent="0.2">
      <c r="B20" s="870" t="s">
        <v>665</v>
      </c>
      <c r="C20" s="3711">
        <f>C18*0.25</f>
        <v>12518.25</v>
      </c>
    </row>
    <row r="21" spans="2:4" x14ac:dyDescent="0.2">
      <c r="B21" s="70"/>
    </row>
    <row r="22" spans="2:4" ht="15" x14ac:dyDescent="0.2">
      <c r="B22" s="3710" t="s">
        <v>667</v>
      </c>
      <c r="C22" s="3708" t="s">
        <v>662</v>
      </c>
    </row>
    <row r="23" spans="2:4" x14ac:dyDescent="0.2">
      <c r="B23" s="870" t="s">
        <v>645</v>
      </c>
      <c r="C23" s="3709">
        <v>328</v>
      </c>
    </row>
    <row r="24" spans="2:4" x14ac:dyDescent="0.2">
      <c r="B24" s="870" t="s">
        <v>646</v>
      </c>
      <c r="C24" s="3709">
        <v>112.75</v>
      </c>
    </row>
    <row r="25" spans="2:4" x14ac:dyDescent="0.2">
      <c r="B25" s="870" t="s">
        <v>647</v>
      </c>
      <c r="C25" s="3709">
        <v>30.75</v>
      </c>
    </row>
    <row r="26" spans="2:4" x14ac:dyDescent="0.2">
      <c r="B26" s="870" t="s">
        <v>648</v>
      </c>
      <c r="C26" s="3709">
        <v>31</v>
      </c>
    </row>
    <row r="27" spans="2:4" x14ac:dyDescent="0.2">
      <c r="B27" s="128"/>
      <c r="C27" s="124"/>
    </row>
    <row r="28" spans="2:4" x14ac:dyDescent="0.2">
      <c r="B28" s="128"/>
      <c r="C28" s="124"/>
    </row>
    <row r="29" spans="2:4" ht="28.5" customHeight="1" x14ac:dyDescent="0.2">
      <c r="B29" s="3710" t="s">
        <v>668</v>
      </c>
      <c r="C29" s="3708" t="s">
        <v>662</v>
      </c>
    </row>
    <row r="30" spans="2:4" x14ac:dyDescent="0.2">
      <c r="B30" s="870" t="s">
        <v>626</v>
      </c>
      <c r="C30" s="780">
        <v>450</v>
      </c>
      <c r="D30" s="262"/>
    </row>
    <row r="31" spans="2:4" x14ac:dyDescent="0.2">
      <c r="B31" s="870" t="s">
        <v>627</v>
      </c>
      <c r="C31" s="780">
        <v>700</v>
      </c>
    </row>
    <row r="32" spans="2:4" x14ac:dyDescent="0.2">
      <c r="B32" s="70"/>
    </row>
    <row r="33" spans="2:2" x14ac:dyDescent="0.2">
      <c r="B33" s="70"/>
    </row>
    <row r="34" spans="2:2" ht="30.75" customHeight="1" x14ac:dyDescent="0.2">
      <c r="B34" s="3710" t="s">
        <v>669</v>
      </c>
    </row>
    <row r="35" spans="2:2" ht="62.25" customHeight="1" x14ac:dyDescent="0.2">
      <c r="B35" s="3712" t="s">
        <v>670</v>
      </c>
    </row>
    <row r="36" spans="2:2" ht="63.75" customHeight="1" x14ac:dyDescent="0.2">
      <c r="B36" s="3712" t="s">
        <v>671</v>
      </c>
    </row>
    <row r="37" spans="2:2" ht="42" customHeight="1" x14ac:dyDescent="0.2">
      <c r="B37" s="3712" t="s">
        <v>672</v>
      </c>
    </row>
  </sheetData>
  <sheetProtection algorithmName="SHA-512" hashValue="JXdUii1+3YIeVKe60imLnyQ++J4xmZhe+ZMCdZ8xta49KLHaw+jdJ03vBFVU0PnlmvUS042O6lQm77SPt9a/YA==" saltValue="1p6Jt1N4rr58muePCMTbhQ==" spinCount="100000" sheet="1" objects="1" scenarios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7"/>
  <dimension ref="A1:O80"/>
  <sheetViews>
    <sheetView topLeftCell="A22" workbookViewId="0"/>
  </sheetViews>
  <sheetFormatPr defaultRowHeight="12" x14ac:dyDescent="0.2"/>
  <cols>
    <col min="1" max="1" width="46.5703125" bestFit="1" customWidth="1"/>
    <col min="2" max="2" width="35.85546875" bestFit="1" customWidth="1"/>
    <col min="3" max="3" width="13.5703125" customWidth="1"/>
    <col min="4" max="4" width="8.140625" customWidth="1"/>
    <col min="5" max="5" width="38.85546875" bestFit="1" customWidth="1"/>
    <col min="6" max="6" width="42.42578125" customWidth="1"/>
    <col min="7" max="7" width="12.85546875" style="75" customWidth="1"/>
    <col min="8" max="8" width="2.7109375" customWidth="1"/>
    <col min="9" max="9" width="22.85546875" customWidth="1"/>
    <col min="10" max="10" width="27" customWidth="1"/>
    <col min="11" max="11" width="11.42578125" customWidth="1"/>
    <col min="14" max="15" width="38.85546875" bestFit="1" customWidth="1"/>
  </cols>
  <sheetData>
    <row r="1" spans="1:15" ht="20.25" x14ac:dyDescent="0.2">
      <c r="F1" s="76" t="s">
        <v>673</v>
      </c>
    </row>
    <row r="2" spans="1:15" ht="16.350000000000001" customHeight="1" x14ac:dyDescent="0.2">
      <c r="A2" s="72" t="s">
        <v>674</v>
      </c>
      <c r="B2" s="92"/>
      <c r="C2" s="92"/>
      <c r="D2" s="92"/>
      <c r="E2" s="72" t="s">
        <v>675</v>
      </c>
      <c r="F2" s="92"/>
      <c r="G2" s="93"/>
      <c r="H2" s="92"/>
      <c r="I2" s="72" t="s">
        <v>676</v>
      </c>
      <c r="J2" s="92"/>
    </row>
    <row r="3" spans="1:15" ht="15" customHeight="1" thickBot="1" x14ac:dyDescent="0.25">
      <c r="A3" s="3713" t="s">
        <v>677</v>
      </c>
      <c r="B3" s="3713" t="s">
        <v>678</v>
      </c>
      <c r="C3" s="3713" t="s">
        <v>679</v>
      </c>
      <c r="D3" s="92"/>
      <c r="E3" s="3714" t="s">
        <v>677</v>
      </c>
      <c r="F3" s="3714" t="s">
        <v>678</v>
      </c>
      <c r="G3" s="3715" t="s">
        <v>679</v>
      </c>
      <c r="H3" s="92"/>
      <c r="I3" s="3714" t="s">
        <v>677</v>
      </c>
      <c r="J3" s="3714" t="s">
        <v>678</v>
      </c>
      <c r="K3" s="3716" t="s">
        <v>679</v>
      </c>
      <c r="N3" s="3717"/>
      <c r="O3" s="3718"/>
    </row>
    <row r="4" spans="1:15" ht="15" customHeight="1" x14ac:dyDescent="0.2">
      <c r="A4" s="3717" t="s">
        <v>680</v>
      </c>
      <c r="B4" s="3719" t="s">
        <v>681</v>
      </c>
      <c r="C4" s="3720"/>
      <c r="D4" s="92"/>
      <c r="E4" s="139" t="s">
        <v>681</v>
      </c>
      <c r="F4" s="3721" t="s">
        <v>79</v>
      </c>
      <c r="G4" s="3720"/>
      <c r="H4" s="92"/>
      <c r="I4" s="139"/>
      <c r="J4" s="3718"/>
      <c r="K4" s="3722"/>
      <c r="N4" s="3723"/>
      <c r="O4" s="3724"/>
    </row>
    <row r="5" spans="1:15" ht="15" customHeight="1" x14ac:dyDescent="0.2">
      <c r="A5" s="3723"/>
      <c r="B5" s="3719" t="s">
        <v>682</v>
      </c>
      <c r="C5" s="3720"/>
      <c r="D5" s="92"/>
      <c r="E5" s="748"/>
      <c r="F5" s="3725" t="s">
        <v>81</v>
      </c>
      <c r="G5" s="3720"/>
      <c r="H5" s="92"/>
      <c r="I5" s="748"/>
      <c r="J5" s="3718"/>
      <c r="K5" s="3726"/>
      <c r="N5" s="3723"/>
      <c r="O5" s="3724"/>
    </row>
    <row r="6" spans="1:15" ht="15" customHeight="1" thickBot="1" x14ac:dyDescent="0.25">
      <c r="A6" s="3723"/>
      <c r="B6" s="3719" t="s">
        <v>683</v>
      </c>
      <c r="C6" s="3720"/>
      <c r="D6" s="92"/>
      <c r="E6" s="3727"/>
      <c r="F6" s="3728" t="s">
        <v>684</v>
      </c>
      <c r="G6" s="3729"/>
      <c r="H6" s="92"/>
      <c r="I6" s="3727"/>
      <c r="J6" s="3730"/>
      <c r="K6" s="3731"/>
      <c r="N6" s="3723"/>
      <c r="O6" s="3724"/>
    </row>
    <row r="7" spans="1:15" ht="15" customHeight="1" x14ac:dyDescent="0.2">
      <c r="A7" s="3723"/>
      <c r="B7" s="3719" t="s">
        <v>685</v>
      </c>
      <c r="C7" s="3720" t="s">
        <v>686</v>
      </c>
      <c r="D7" s="92"/>
      <c r="E7" s="748"/>
      <c r="F7" s="3732" t="s">
        <v>687</v>
      </c>
      <c r="G7" s="3733"/>
      <c r="H7" s="92"/>
      <c r="I7" s="139"/>
      <c r="J7" s="3734"/>
      <c r="K7" s="3722"/>
      <c r="N7" s="3717"/>
      <c r="O7" s="3735"/>
    </row>
    <row r="8" spans="1:15" ht="15" customHeight="1" x14ac:dyDescent="0.2">
      <c r="A8" s="3723"/>
      <c r="B8" s="3719" t="s">
        <v>688</v>
      </c>
      <c r="C8" s="3720"/>
      <c r="D8" s="92"/>
      <c r="E8" s="3727"/>
      <c r="F8" s="749"/>
      <c r="G8" s="3736"/>
      <c r="H8" s="92"/>
      <c r="I8" s="95"/>
      <c r="J8" s="3737"/>
      <c r="K8" s="3738"/>
      <c r="N8" s="3717"/>
      <c r="O8" s="3739"/>
    </row>
    <row r="9" spans="1:15" ht="15" customHeight="1" x14ac:dyDescent="0.2">
      <c r="A9" s="3723"/>
      <c r="B9" s="3719" t="s">
        <v>689</v>
      </c>
      <c r="C9" s="3720"/>
      <c r="D9" s="92"/>
      <c r="E9" s="3723"/>
      <c r="F9" s="3732"/>
      <c r="G9" s="3740"/>
      <c r="H9" s="92"/>
      <c r="I9" s="95"/>
      <c r="J9" s="3737"/>
      <c r="K9" s="3738"/>
      <c r="N9" s="3723"/>
      <c r="O9" s="3724"/>
    </row>
    <row r="10" spans="1:15" ht="15" customHeight="1" x14ac:dyDescent="0.2">
      <c r="A10" s="3723"/>
      <c r="B10" s="3719" t="s">
        <v>690</v>
      </c>
      <c r="C10" s="3720"/>
      <c r="D10" s="92"/>
      <c r="E10" s="102" t="s">
        <v>688</v>
      </c>
      <c r="F10" s="3741" t="s">
        <v>72</v>
      </c>
      <c r="G10" s="3720" t="s">
        <v>691</v>
      </c>
      <c r="H10" s="92"/>
      <c r="I10" s="748"/>
      <c r="J10" s="3742"/>
      <c r="K10" s="3726"/>
      <c r="N10" s="3723"/>
      <c r="O10" s="3724"/>
    </row>
    <row r="11" spans="1:15" ht="15" customHeight="1" x14ac:dyDescent="0.2">
      <c r="A11" s="3723"/>
      <c r="B11" s="3719" t="s">
        <v>692</v>
      </c>
      <c r="C11" s="3720"/>
      <c r="D11" s="92"/>
      <c r="E11" s="748"/>
      <c r="F11" s="3732" t="s">
        <v>693</v>
      </c>
      <c r="G11" s="3720" t="s">
        <v>691</v>
      </c>
      <c r="H11" s="92"/>
      <c r="I11" s="3727"/>
      <c r="J11" s="3718"/>
      <c r="K11" s="3731"/>
      <c r="N11" s="3717"/>
      <c r="O11" s="3724"/>
    </row>
    <row r="12" spans="1:15" ht="15" customHeight="1" thickBot="1" x14ac:dyDescent="0.25">
      <c r="A12" s="3723"/>
      <c r="B12" s="3719" t="s">
        <v>270</v>
      </c>
      <c r="C12" s="3720"/>
      <c r="D12" s="92"/>
      <c r="E12" s="3727"/>
      <c r="F12" s="749" t="s">
        <v>77</v>
      </c>
      <c r="G12" s="3729" t="s">
        <v>691</v>
      </c>
      <c r="H12" s="92"/>
      <c r="I12" s="94"/>
      <c r="J12" s="750"/>
      <c r="K12" s="3743"/>
      <c r="N12" s="3723"/>
      <c r="O12" s="3719"/>
    </row>
    <row r="13" spans="1:15" ht="15" customHeight="1" x14ac:dyDescent="0.25">
      <c r="A13" s="3723"/>
      <c r="B13" s="3719" t="s">
        <v>694</v>
      </c>
      <c r="C13" s="3744"/>
      <c r="D13" s="92"/>
      <c r="E13" s="748"/>
      <c r="F13" s="3745" t="s">
        <v>695</v>
      </c>
      <c r="G13" s="3733" t="s">
        <v>691</v>
      </c>
      <c r="H13" s="92"/>
      <c r="I13" s="140"/>
      <c r="J13" s="103"/>
      <c r="K13" s="3722"/>
      <c r="N13" s="3723"/>
      <c r="O13" s="3746"/>
    </row>
    <row r="14" spans="1:15" ht="15" customHeight="1" x14ac:dyDescent="0.2">
      <c r="A14" s="92"/>
      <c r="B14" s="3719"/>
      <c r="C14" s="92"/>
      <c r="D14" s="92"/>
      <c r="E14" s="3727"/>
      <c r="F14" s="3732" t="s">
        <v>469</v>
      </c>
      <c r="G14" s="3736" t="s">
        <v>691</v>
      </c>
      <c r="H14" s="92"/>
      <c r="I14" s="748"/>
      <c r="J14" s="3718"/>
      <c r="K14" s="3726"/>
      <c r="N14" s="3717"/>
      <c r="O14" s="3719"/>
    </row>
    <row r="15" spans="1:15" ht="15" customHeight="1" x14ac:dyDescent="0.2">
      <c r="A15" s="92"/>
      <c r="B15" s="92"/>
      <c r="C15" s="92"/>
      <c r="D15" s="92"/>
      <c r="E15" s="3723"/>
      <c r="F15" s="3732"/>
      <c r="G15" s="3740"/>
      <c r="H15" s="92"/>
      <c r="I15" s="748"/>
      <c r="J15" s="3730"/>
      <c r="K15" s="3726"/>
      <c r="N15" s="3717"/>
      <c r="O15" s="3718"/>
    </row>
    <row r="16" spans="1:15" ht="15" customHeight="1" x14ac:dyDescent="0.2">
      <c r="A16" s="72" t="s">
        <v>696</v>
      </c>
      <c r="B16" s="92"/>
      <c r="C16" s="92"/>
      <c r="D16" s="92"/>
      <c r="E16" s="3717"/>
      <c r="F16" s="3718"/>
      <c r="G16" s="3720"/>
      <c r="H16" s="92"/>
      <c r="I16" s="748"/>
      <c r="J16" s="3747"/>
      <c r="K16" s="3726"/>
      <c r="N16" s="3717"/>
      <c r="O16" s="3719"/>
    </row>
    <row r="17" spans="1:15" ht="15" customHeight="1" thickBot="1" x14ac:dyDescent="0.25">
      <c r="A17" s="3713" t="s">
        <v>677</v>
      </c>
      <c r="B17" s="3713" t="s">
        <v>678</v>
      </c>
      <c r="C17" s="3713" t="s">
        <v>679</v>
      </c>
      <c r="D17" s="92"/>
      <c r="E17" s="3717" t="s">
        <v>685</v>
      </c>
      <c r="F17" s="3748" t="s">
        <v>85</v>
      </c>
      <c r="G17" s="3749"/>
      <c r="H17" s="92"/>
      <c r="I17" s="94"/>
      <c r="J17" s="386"/>
      <c r="K17" s="3743"/>
      <c r="N17" s="3717"/>
      <c r="O17" s="3724"/>
    </row>
    <row r="18" spans="1:15" ht="15" customHeight="1" x14ac:dyDescent="0.2">
      <c r="A18" s="3717" t="s">
        <v>337</v>
      </c>
      <c r="B18" s="3719" t="s">
        <v>339</v>
      </c>
      <c r="C18" s="3720"/>
      <c r="D18" s="92"/>
      <c r="E18" s="3723"/>
      <c r="F18" s="3719" t="s">
        <v>697</v>
      </c>
      <c r="G18" s="3720"/>
      <c r="H18" s="92"/>
      <c r="I18" s="92"/>
      <c r="J18" s="92"/>
      <c r="N18" s="3717"/>
      <c r="O18" s="3724"/>
    </row>
    <row r="19" spans="1:15" ht="15" customHeight="1" x14ac:dyDescent="0.2">
      <c r="A19" s="3723"/>
      <c r="B19" s="3719" t="s">
        <v>340</v>
      </c>
      <c r="C19" s="3720"/>
      <c r="D19" s="92"/>
      <c r="E19" s="3723"/>
      <c r="F19" s="3724" t="s">
        <v>89</v>
      </c>
      <c r="G19" s="3720"/>
      <c r="H19" s="92"/>
      <c r="I19" s="72"/>
      <c r="J19" s="92"/>
      <c r="N19" s="3723"/>
      <c r="O19" s="3732"/>
    </row>
    <row r="20" spans="1:15" ht="15" customHeight="1" x14ac:dyDescent="0.2">
      <c r="A20" s="3723"/>
      <c r="B20" s="3719" t="s">
        <v>698</v>
      </c>
      <c r="C20" s="3720"/>
      <c r="D20" s="92"/>
      <c r="E20" s="3717"/>
      <c r="F20" s="3732" t="s">
        <v>699</v>
      </c>
      <c r="G20" s="3720"/>
      <c r="H20" s="92"/>
      <c r="I20" s="72"/>
      <c r="J20" s="92"/>
      <c r="N20" s="3723"/>
      <c r="O20" s="3724"/>
    </row>
    <row r="21" spans="1:15" ht="15" customHeight="1" x14ac:dyDescent="0.25">
      <c r="A21" s="3723"/>
      <c r="B21" s="3746" t="s">
        <v>343</v>
      </c>
      <c r="C21" s="3720"/>
      <c r="D21" s="92"/>
      <c r="E21" s="751"/>
      <c r="F21" s="3750" t="s">
        <v>568</v>
      </c>
      <c r="G21" s="3720"/>
      <c r="H21" s="92"/>
      <c r="I21" s="3714" t="s">
        <v>677</v>
      </c>
      <c r="J21" s="3714" t="s">
        <v>678</v>
      </c>
      <c r="K21" s="3716" t="s">
        <v>679</v>
      </c>
      <c r="N21" s="3720"/>
      <c r="O21" s="3732"/>
    </row>
    <row r="22" spans="1:15" ht="15" customHeight="1" x14ac:dyDescent="0.25">
      <c r="A22" s="3723"/>
      <c r="B22" s="3746" t="s">
        <v>344</v>
      </c>
      <c r="C22" s="3720"/>
      <c r="D22" s="92"/>
      <c r="E22" s="3717"/>
      <c r="F22" s="3719"/>
      <c r="G22" s="3720"/>
      <c r="H22" s="92"/>
      <c r="I22" s="3717" t="s">
        <v>700</v>
      </c>
      <c r="J22" s="3718" t="s">
        <v>680</v>
      </c>
      <c r="K22" s="2838"/>
      <c r="N22" s="3719"/>
      <c r="O22" s="3724"/>
    </row>
    <row r="23" spans="1:15" ht="15" customHeight="1" x14ac:dyDescent="0.25">
      <c r="A23" s="3723"/>
      <c r="B23" s="3746" t="s">
        <v>701</v>
      </c>
      <c r="C23" s="3720"/>
      <c r="D23" s="92"/>
      <c r="E23" s="102" t="s">
        <v>683</v>
      </c>
      <c r="F23" s="3719" t="s">
        <v>93</v>
      </c>
      <c r="G23" s="3720" t="s">
        <v>702</v>
      </c>
      <c r="H23" s="92"/>
      <c r="I23" s="3723"/>
      <c r="J23" s="3718" t="s">
        <v>337</v>
      </c>
      <c r="K23" s="2838"/>
      <c r="N23" s="3723"/>
      <c r="O23" s="3719"/>
    </row>
    <row r="24" spans="1:15" ht="15" customHeight="1" x14ac:dyDescent="0.25">
      <c r="A24" s="3723"/>
      <c r="B24" s="3746" t="s">
        <v>703</v>
      </c>
      <c r="C24" s="3720"/>
      <c r="D24" s="92"/>
      <c r="E24" s="3723"/>
      <c r="F24" s="3746" t="s">
        <v>387</v>
      </c>
      <c r="G24" s="3720" t="s">
        <v>702</v>
      </c>
      <c r="H24" s="92"/>
      <c r="I24" s="3723"/>
      <c r="J24" s="3718"/>
      <c r="K24" s="2838"/>
      <c r="N24" s="3723"/>
      <c r="O24" s="3751"/>
    </row>
    <row r="25" spans="1:15" ht="15" customHeight="1" x14ac:dyDescent="0.25">
      <c r="A25" s="3723"/>
      <c r="B25" s="3746" t="s">
        <v>704</v>
      </c>
      <c r="C25" s="3720"/>
      <c r="D25" s="92"/>
      <c r="E25" s="3717"/>
      <c r="F25" s="3719" t="s">
        <v>95</v>
      </c>
      <c r="G25" s="3720" t="s">
        <v>702</v>
      </c>
      <c r="H25" s="92"/>
      <c r="I25" s="3723"/>
      <c r="J25" s="3742"/>
      <c r="K25" s="2838"/>
      <c r="N25" s="3723"/>
      <c r="O25" s="3719"/>
    </row>
    <row r="26" spans="1:15" ht="15" customHeight="1" x14ac:dyDescent="0.25">
      <c r="A26" s="3723"/>
      <c r="B26" s="3746" t="s">
        <v>705</v>
      </c>
      <c r="C26" s="3720"/>
      <c r="D26" s="92"/>
      <c r="E26" s="3723"/>
      <c r="F26" s="3719" t="s">
        <v>0</v>
      </c>
      <c r="G26" s="3720"/>
      <c r="H26" s="92"/>
      <c r="I26" s="3723"/>
      <c r="J26" s="3718"/>
      <c r="K26" s="2838"/>
      <c r="N26" s="3723"/>
      <c r="O26" s="3719"/>
    </row>
    <row r="27" spans="1:15" ht="15" customHeight="1" x14ac:dyDescent="0.25">
      <c r="A27" s="3723"/>
      <c r="B27" s="752" t="s">
        <v>350</v>
      </c>
      <c r="C27" s="3720"/>
      <c r="D27" s="92"/>
      <c r="E27" s="3723"/>
      <c r="F27" s="3746"/>
      <c r="G27" s="3720"/>
      <c r="H27" s="92"/>
      <c r="I27" s="3723"/>
      <c r="J27" s="3718"/>
      <c r="K27" s="2838"/>
      <c r="N27" s="3723"/>
      <c r="O27" s="3719"/>
    </row>
    <row r="28" spans="1:15" ht="15" customHeight="1" thickBot="1" x14ac:dyDescent="0.25">
      <c r="A28" s="3723"/>
      <c r="B28" s="387" t="s">
        <v>706</v>
      </c>
      <c r="C28" s="3720"/>
      <c r="D28" s="92"/>
      <c r="E28" s="3752" t="s">
        <v>682</v>
      </c>
      <c r="F28" s="3719" t="s">
        <v>707</v>
      </c>
      <c r="G28" s="3720"/>
      <c r="H28" s="92"/>
      <c r="I28" s="3723"/>
      <c r="J28" s="3718"/>
      <c r="K28" s="2838"/>
      <c r="N28" s="2838"/>
      <c r="O28" s="3719"/>
    </row>
    <row r="29" spans="1:15" ht="15" customHeight="1" x14ac:dyDescent="0.2">
      <c r="A29" s="3723"/>
      <c r="B29" s="3732" t="s">
        <v>708</v>
      </c>
      <c r="C29" s="3720"/>
      <c r="D29" s="92"/>
      <c r="E29" s="3717"/>
      <c r="F29" s="3724" t="s">
        <v>91</v>
      </c>
      <c r="G29" s="3720"/>
      <c r="H29" s="92"/>
      <c r="I29" s="3723"/>
      <c r="J29" s="3211" t="s">
        <v>709</v>
      </c>
      <c r="K29" s="2838"/>
      <c r="N29" s="2838"/>
      <c r="O29" s="3753"/>
    </row>
    <row r="30" spans="1:15" ht="15" customHeight="1" x14ac:dyDescent="0.2">
      <c r="A30" s="3723"/>
      <c r="B30" s="753" t="s">
        <v>710</v>
      </c>
      <c r="C30" s="3720"/>
      <c r="D30" s="92"/>
      <c r="E30" s="3717"/>
      <c r="F30" s="3724" t="s">
        <v>92</v>
      </c>
      <c r="G30" s="3720"/>
      <c r="H30" s="92"/>
      <c r="I30" s="3723"/>
      <c r="J30" s="3239" t="s">
        <v>695</v>
      </c>
      <c r="K30" s="2838"/>
      <c r="N30" s="3717"/>
      <c r="O30" s="2838"/>
    </row>
    <row r="31" spans="1:15" ht="15" customHeight="1" thickBot="1" x14ac:dyDescent="0.25">
      <c r="A31" s="3723"/>
      <c r="B31" s="3732" t="s">
        <v>711</v>
      </c>
      <c r="C31" s="3720"/>
      <c r="D31" s="92"/>
      <c r="E31" s="3717"/>
      <c r="F31" s="3719" t="s">
        <v>712</v>
      </c>
      <c r="G31" s="3720"/>
      <c r="H31" s="92"/>
      <c r="I31" s="3723"/>
      <c r="J31" s="3239" t="s">
        <v>712</v>
      </c>
      <c r="K31" s="2838"/>
      <c r="N31" s="3723"/>
      <c r="O31" s="3753"/>
    </row>
    <row r="32" spans="1:15" ht="15" customHeight="1" x14ac:dyDescent="0.2">
      <c r="A32" s="3723"/>
      <c r="B32" s="3732" t="s">
        <v>713</v>
      </c>
      <c r="C32" s="3720"/>
      <c r="D32" s="92"/>
      <c r="E32" s="3717"/>
      <c r="F32" s="754"/>
      <c r="G32" s="3720"/>
      <c r="H32" s="92"/>
      <c r="I32" s="3723"/>
      <c r="J32" s="3754" t="s">
        <v>714</v>
      </c>
      <c r="K32" s="2838"/>
      <c r="N32" s="3723"/>
      <c r="O32" s="3719"/>
    </row>
    <row r="33" spans="1:15" ht="15" customHeight="1" x14ac:dyDescent="0.2">
      <c r="A33" s="3717"/>
      <c r="B33" s="3732"/>
      <c r="C33" s="3733"/>
      <c r="D33" s="92"/>
      <c r="E33" s="3752" t="s">
        <v>685</v>
      </c>
      <c r="F33" s="3732" t="s">
        <v>245</v>
      </c>
      <c r="G33" s="3720" t="s">
        <v>715</v>
      </c>
      <c r="H33" s="92"/>
      <c r="I33" s="3723"/>
      <c r="J33" s="3211" t="s">
        <v>568</v>
      </c>
      <c r="K33" s="2838"/>
      <c r="N33" s="3723"/>
      <c r="O33" s="3732"/>
    </row>
    <row r="34" spans="1:15" ht="15" customHeight="1" x14ac:dyDescent="0.2">
      <c r="A34" s="755"/>
      <c r="B34" s="3755"/>
      <c r="C34" s="3736"/>
      <c r="D34" s="92"/>
      <c r="E34" s="3723"/>
      <c r="F34" s="3724" t="s">
        <v>716</v>
      </c>
      <c r="G34" s="3720" t="s">
        <v>715</v>
      </c>
      <c r="H34" s="92"/>
      <c r="I34" s="3723"/>
      <c r="J34" s="475" t="s">
        <v>717</v>
      </c>
      <c r="K34" s="2838"/>
      <c r="N34" s="3723"/>
      <c r="O34" s="3732"/>
    </row>
    <row r="35" spans="1:15" ht="15" customHeight="1" x14ac:dyDescent="0.2">
      <c r="A35" s="72"/>
      <c r="B35" s="3718"/>
      <c r="C35" s="92"/>
      <c r="D35" s="92"/>
      <c r="E35" s="3720"/>
      <c r="F35" s="3732" t="s">
        <v>249</v>
      </c>
      <c r="G35" s="3720" t="s">
        <v>715</v>
      </c>
      <c r="H35" s="92"/>
      <c r="I35" s="3723"/>
      <c r="J35" s="3718"/>
      <c r="K35" s="2838"/>
      <c r="N35" s="3723"/>
      <c r="O35" s="3732"/>
    </row>
    <row r="36" spans="1:15" ht="15" customHeight="1" x14ac:dyDescent="0.2">
      <c r="A36" s="3756"/>
      <c r="B36" s="3757"/>
      <c r="C36" s="3756"/>
      <c r="D36" s="92"/>
      <c r="E36" s="3719"/>
      <c r="F36" s="3732" t="s">
        <v>251</v>
      </c>
      <c r="G36" s="3720" t="s">
        <v>715</v>
      </c>
      <c r="H36" s="92"/>
      <c r="I36" s="96"/>
      <c r="J36" s="92"/>
      <c r="N36" s="2838"/>
      <c r="O36" s="3732"/>
    </row>
    <row r="37" spans="1:15" ht="15" customHeight="1" x14ac:dyDescent="0.25">
      <c r="A37" s="3717"/>
      <c r="B37" s="3718"/>
      <c r="C37" s="3720"/>
      <c r="D37" s="92"/>
      <c r="E37" s="3723"/>
      <c r="F37" s="3758" t="s">
        <v>718</v>
      </c>
      <c r="G37" s="3720" t="s">
        <v>715</v>
      </c>
      <c r="H37" s="92"/>
      <c r="I37" s="3759"/>
      <c r="J37" s="3760"/>
      <c r="K37" s="2838"/>
      <c r="N37" s="2838"/>
      <c r="O37" s="3719"/>
    </row>
    <row r="38" spans="1:15" ht="15" customHeight="1" x14ac:dyDescent="0.2">
      <c r="A38" s="3723"/>
      <c r="B38" s="3718"/>
      <c r="C38" s="3720"/>
      <c r="D38" s="92"/>
      <c r="E38" s="3723"/>
      <c r="F38" s="3719" t="s">
        <v>232</v>
      </c>
      <c r="G38" s="3720" t="s">
        <v>715</v>
      </c>
      <c r="H38" s="92"/>
      <c r="I38" s="3761"/>
      <c r="J38" s="3762"/>
      <c r="K38" s="2838"/>
    </row>
    <row r="39" spans="1:15" ht="15" customHeight="1" x14ac:dyDescent="0.2">
      <c r="A39" s="3723"/>
      <c r="B39" s="3718"/>
      <c r="C39" s="3720"/>
      <c r="D39" s="92"/>
      <c r="E39" s="3723"/>
      <c r="F39" s="3719"/>
      <c r="G39" s="3720"/>
      <c r="H39" s="92"/>
      <c r="I39" s="3761"/>
      <c r="J39" s="3762"/>
      <c r="K39" s="2838"/>
    </row>
    <row r="40" spans="1:15" ht="15" customHeight="1" x14ac:dyDescent="0.2">
      <c r="A40" s="3723"/>
      <c r="B40" s="3723"/>
      <c r="C40" s="3720"/>
      <c r="D40" s="92"/>
      <c r="E40" s="3719" t="s">
        <v>719</v>
      </c>
      <c r="F40" s="3719" t="s">
        <v>720</v>
      </c>
      <c r="G40" s="3720" t="s">
        <v>721</v>
      </c>
      <c r="H40" s="92"/>
      <c r="I40" s="3761"/>
      <c r="J40" s="3763"/>
      <c r="K40" s="2838"/>
    </row>
    <row r="41" spans="1:15" ht="15" customHeight="1" x14ac:dyDescent="0.2">
      <c r="A41" s="72"/>
      <c r="B41" s="92"/>
      <c r="C41" s="92"/>
      <c r="D41" s="92"/>
      <c r="E41" s="3723"/>
      <c r="F41" s="3719" t="s">
        <v>226</v>
      </c>
      <c r="G41" s="3720" t="s">
        <v>721</v>
      </c>
      <c r="H41" s="92"/>
      <c r="I41" s="3761"/>
      <c r="J41" s="3718"/>
      <c r="K41" s="2838"/>
    </row>
    <row r="42" spans="1:15" ht="15" customHeight="1" x14ac:dyDescent="0.2">
      <c r="A42" s="5"/>
      <c r="B42" s="5"/>
      <c r="C42" s="5"/>
      <c r="E42" s="2838"/>
      <c r="F42" s="3751" t="s">
        <v>116</v>
      </c>
      <c r="G42" s="3720" t="s">
        <v>721</v>
      </c>
      <c r="I42" s="3764"/>
      <c r="J42" s="3765"/>
      <c r="K42" s="2838"/>
    </row>
    <row r="43" spans="1:15" ht="15" customHeight="1" x14ac:dyDescent="0.2">
      <c r="A43" s="72"/>
      <c r="B43" s="99"/>
      <c r="E43" s="2838"/>
      <c r="F43" s="3750" t="s">
        <v>709</v>
      </c>
      <c r="G43" s="3720"/>
      <c r="I43" s="2838"/>
      <c r="J43" s="3718"/>
      <c r="K43" s="2838"/>
    </row>
    <row r="44" spans="1:15" ht="15" customHeight="1" x14ac:dyDescent="0.2">
      <c r="B44" s="99"/>
      <c r="E44" s="3717"/>
      <c r="F44" s="3719" t="s">
        <v>722</v>
      </c>
      <c r="G44" s="3720" t="s">
        <v>721</v>
      </c>
      <c r="I44" s="2838"/>
      <c r="J44" s="3718"/>
      <c r="K44" s="2838"/>
    </row>
    <row r="45" spans="1:15" ht="15" customHeight="1" x14ac:dyDescent="0.2">
      <c r="B45" s="99"/>
      <c r="E45" s="2838"/>
      <c r="F45" s="3719"/>
      <c r="G45" s="3720"/>
      <c r="I45" s="2838"/>
      <c r="J45" s="3763"/>
      <c r="K45" s="2838"/>
    </row>
    <row r="46" spans="1:15" ht="15" customHeight="1" x14ac:dyDescent="0.2">
      <c r="B46" s="99"/>
      <c r="E46" s="3723"/>
      <c r="F46" s="3751"/>
      <c r="G46" s="3720"/>
      <c r="I46" s="2838"/>
      <c r="J46" s="3718"/>
      <c r="K46" s="2838"/>
    </row>
    <row r="47" spans="1:15" ht="15" customHeight="1" x14ac:dyDescent="0.2">
      <c r="A47" s="72" t="s">
        <v>723</v>
      </c>
      <c r="B47" s="92"/>
      <c r="C47" s="92"/>
      <c r="E47" s="3723"/>
      <c r="F47" s="3724"/>
      <c r="G47" s="3720"/>
    </row>
    <row r="48" spans="1:15" ht="15" customHeight="1" x14ac:dyDescent="0.25">
      <c r="A48" s="3713" t="s">
        <v>677</v>
      </c>
      <c r="B48" s="3713" t="s">
        <v>678</v>
      </c>
      <c r="C48" s="3713" t="s">
        <v>679</v>
      </c>
      <c r="E48" s="3723"/>
      <c r="F48" s="3766"/>
      <c r="G48" s="3720"/>
    </row>
    <row r="49" spans="1:7" ht="15" customHeight="1" x14ac:dyDescent="0.25">
      <c r="A49" s="3717" t="s">
        <v>680</v>
      </c>
      <c r="B49" s="3719" t="s">
        <v>724</v>
      </c>
      <c r="C49" s="3720"/>
      <c r="E49" s="3723"/>
      <c r="F49" s="3766"/>
      <c r="G49" s="3720"/>
    </row>
    <row r="50" spans="1:7" ht="15" customHeight="1" x14ac:dyDescent="0.25">
      <c r="A50" s="3723"/>
      <c r="B50" s="3719" t="s">
        <v>725</v>
      </c>
      <c r="C50" s="3720"/>
      <c r="E50" s="2838"/>
      <c r="F50" s="3746"/>
      <c r="G50" s="3767"/>
    </row>
    <row r="51" spans="1:7" ht="15" customHeight="1" x14ac:dyDescent="0.25">
      <c r="A51" s="3723"/>
      <c r="B51" s="3768" t="s">
        <v>277</v>
      </c>
      <c r="C51" s="3720"/>
      <c r="E51" s="2838"/>
      <c r="F51" s="3746"/>
      <c r="G51" s="3767"/>
    </row>
    <row r="52" spans="1:7" ht="15.75" x14ac:dyDescent="0.2">
      <c r="A52" s="3723"/>
      <c r="B52" s="3769" t="s">
        <v>275</v>
      </c>
      <c r="C52" s="3720"/>
      <c r="E52" s="2838"/>
      <c r="F52" s="3719"/>
      <c r="G52" s="3767"/>
    </row>
    <row r="53" spans="1:7" ht="15.75" x14ac:dyDescent="0.2">
      <c r="B53" s="99"/>
      <c r="F53" s="3770"/>
    </row>
    <row r="54" spans="1:7" ht="15" x14ac:dyDescent="0.2">
      <c r="B54" s="99"/>
    </row>
    <row r="55" spans="1:7" ht="15" x14ac:dyDescent="0.2">
      <c r="B55" s="99"/>
    </row>
    <row r="56" spans="1:7" ht="15" x14ac:dyDescent="0.2">
      <c r="B56" s="99"/>
    </row>
    <row r="58" spans="1:7" ht="15.75" x14ac:dyDescent="0.2">
      <c r="A58" s="3717" t="s">
        <v>726</v>
      </c>
      <c r="B58" s="3771"/>
    </row>
    <row r="59" spans="1:7" ht="20.25" customHeight="1" x14ac:dyDescent="0.2">
      <c r="A59" s="3717" t="s">
        <v>694</v>
      </c>
      <c r="B59" s="3771"/>
    </row>
    <row r="60" spans="1:7" ht="15.75" x14ac:dyDescent="0.2">
      <c r="A60" s="2838"/>
      <c r="B60" s="3772" t="s">
        <v>310</v>
      </c>
    </row>
    <row r="61" spans="1:7" ht="15.75" x14ac:dyDescent="0.2">
      <c r="A61" s="2838"/>
      <c r="B61" s="3772" t="s">
        <v>311</v>
      </c>
    </row>
    <row r="62" spans="1:7" ht="15.75" x14ac:dyDescent="0.2">
      <c r="A62" s="2838"/>
      <c r="B62" s="3772" t="s">
        <v>314</v>
      </c>
    </row>
    <row r="63" spans="1:7" ht="15.75" x14ac:dyDescent="0.2">
      <c r="A63" s="2838"/>
      <c r="B63" s="3772" t="s">
        <v>319</v>
      </c>
    </row>
    <row r="64" spans="1:7" ht="15.75" x14ac:dyDescent="0.2">
      <c r="A64" s="2838"/>
      <c r="B64" s="3772" t="s">
        <v>316</v>
      </c>
    </row>
    <row r="65" spans="1:2" ht="15.75" x14ac:dyDescent="0.2">
      <c r="A65" s="2838"/>
      <c r="B65" s="3772" t="s">
        <v>318</v>
      </c>
    </row>
    <row r="66" spans="1:2" ht="15.75" x14ac:dyDescent="0.2">
      <c r="A66" s="2838"/>
      <c r="B66" s="3772" t="s">
        <v>320</v>
      </c>
    </row>
    <row r="67" spans="1:2" ht="15.75" x14ac:dyDescent="0.2">
      <c r="A67" s="2838"/>
      <c r="B67" s="3732" t="s">
        <v>727</v>
      </c>
    </row>
    <row r="68" spans="1:2" ht="15.75" x14ac:dyDescent="0.2">
      <c r="A68" s="2838"/>
      <c r="B68" s="3739" t="s">
        <v>728</v>
      </c>
    </row>
    <row r="69" spans="1:2" ht="16.5" thickBot="1" x14ac:dyDescent="0.25">
      <c r="A69" s="2838"/>
      <c r="B69" s="3773" t="s">
        <v>729</v>
      </c>
    </row>
    <row r="70" spans="1:2" ht="15.75" x14ac:dyDescent="0.2">
      <c r="A70" s="2838"/>
      <c r="B70" s="3772" t="s">
        <v>730</v>
      </c>
    </row>
    <row r="71" spans="1:2" ht="15.75" x14ac:dyDescent="0.2">
      <c r="A71" s="2838"/>
      <c r="B71" s="3772" t="s">
        <v>731</v>
      </c>
    </row>
    <row r="72" spans="1:2" ht="15.75" x14ac:dyDescent="0.2">
      <c r="A72" s="2838"/>
      <c r="B72" s="3769" t="s">
        <v>732</v>
      </c>
    </row>
    <row r="73" spans="1:2" ht="15.75" x14ac:dyDescent="0.2">
      <c r="A73" s="2838"/>
      <c r="B73" s="3774" t="s">
        <v>469</v>
      </c>
    </row>
    <row r="74" spans="1:2" ht="15.75" x14ac:dyDescent="0.2">
      <c r="A74" s="72" t="s">
        <v>252</v>
      </c>
      <c r="B74" s="72"/>
    </row>
    <row r="75" spans="1:2" ht="15.75" x14ac:dyDescent="0.2">
      <c r="A75" s="3723"/>
      <c r="B75" s="3772" t="s">
        <v>733</v>
      </c>
    </row>
    <row r="76" spans="1:2" ht="15.75" x14ac:dyDescent="0.2">
      <c r="A76" s="3723"/>
      <c r="B76" s="3772" t="s">
        <v>734</v>
      </c>
    </row>
    <row r="77" spans="1:2" ht="15.75" x14ac:dyDescent="0.2">
      <c r="A77" s="3723"/>
      <c r="B77" s="3772" t="s">
        <v>735</v>
      </c>
    </row>
    <row r="78" spans="1:2" ht="15.75" x14ac:dyDescent="0.2">
      <c r="A78" s="3723"/>
      <c r="B78" s="3772" t="s">
        <v>569</v>
      </c>
    </row>
    <row r="79" spans="1:2" ht="15.75" x14ac:dyDescent="0.2">
      <c r="A79" s="3723"/>
      <c r="B79" s="3724" t="s">
        <v>736</v>
      </c>
    </row>
    <row r="80" spans="1:2" ht="15.75" x14ac:dyDescent="0.2">
      <c r="A80" s="2838"/>
      <c r="B80" s="3724" t="s">
        <v>737</v>
      </c>
    </row>
  </sheetData>
  <protectedRanges>
    <protectedRange sqref="O19:O20 F33:F34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O22 F47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72" name="Område1_1_1_1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phoneticPr fontId="9" type="noConversion"/>
  <pageMargins left="0.19652777777777777" right="0" top="0" bottom="0" header="0.51180555555555551" footer="0.51180555555555551"/>
  <pageSetup paperSize="9" scale="90" firstPageNumber="0" orientation="landscape" horizontalDpi="300" verticalDpi="300" r:id="rId1"/>
  <headerFooter alignWithMargins="0"/>
  <ignoredErrors>
    <ignoredError sqref="G23:G25 G10:G11" twoDigitTextYear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N160"/>
  <sheetViews>
    <sheetView workbookViewId="0"/>
  </sheetViews>
  <sheetFormatPr defaultRowHeight="12" x14ac:dyDescent="0.2"/>
  <cols>
    <col min="1" max="1" width="23.85546875" customWidth="1"/>
    <col min="2" max="2" width="13" customWidth="1"/>
    <col min="3" max="3" width="10.5703125" customWidth="1"/>
    <col min="4" max="4" width="12.7109375" customWidth="1"/>
    <col min="5" max="5" width="11.85546875" customWidth="1"/>
    <col min="6" max="8" width="10.5703125" customWidth="1"/>
    <col min="9" max="9" width="13" customWidth="1"/>
    <col min="10" max="10" width="25" customWidth="1"/>
  </cols>
  <sheetData>
    <row r="1" spans="1:10" ht="20.100000000000001" customHeight="1" x14ac:dyDescent="0.2">
      <c r="A1" s="1" t="s">
        <v>738</v>
      </c>
      <c r="B1" s="1"/>
      <c r="D1" s="2"/>
      <c r="E1" s="2"/>
    </row>
    <row r="2" spans="1:10" ht="20.100000000000001" customHeight="1" x14ac:dyDescent="0.2">
      <c r="A2" s="3775" t="s">
        <v>739</v>
      </c>
      <c r="B2" s="3776" t="s">
        <v>97</v>
      </c>
      <c r="C2" s="3777" t="s">
        <v>98</v>
      </c>
      <c r="D2" s="3777" t="s">
        <v>99</v>
      </c>
      <c r="E2" s="3777" t="s">
        <v>100</v>
      </c>
      <c r="F2" s="3777" t="s">
        <v>101</v>
      </c>
      <c r="G2" s="3777" t="s">
        <v>102</v>
      </c>
      <c r="H2" s="3778" t="s">
        <v>103</v>
      </c>
      <c r="I2" s="3779" t="s">
        <v>209</v>
      </c>
      <c r="J2" s="3780" t="s">
        <v>104</v>
      </c>
    </row>
    <row r="3" spans="1:10" ht="20.100000000000001" customHeight="1" x14ac:dyDescent="0.2">
      <c r="A3" s="3113"/>
      <c r="B3" s="3781" t="s">
        <v>329</v>
      </c>
      <c r="C3" s="3781" t="s">
        <v>329</v>
      </c>
      <c r="D3" s="3781" t="s">
        <v>329</v>
      </c>
      <c r="E3" s="3781" t="s">
        <v>329</v>
      </c>
      <c r="F3" s="3782" t="s">
        <v>330</v>
      </c>
      <c r="G3" s="3783"/>
      <c r="H3" s="3784"/>
      <c r="I3" s="2081"/>
      <c r="J3" s="3785"/>
    </row>
    <row r="4" spans="1:10" ht="20.100000000000001" customHeight="1" x14ac:dyDescent="0.2">
      <c r="A4" s="148" t="s">
        <v>740</v>
      </c>
      <c r="B4" s="151">
        <v>7.75</v>
      </c>
      <c r="C4" s="151">
        <v>7.75</v>
      </c>
      <c r="D4" s="151">
        <v>7.75</v>
      </c>
      <c r="E4" s="151">
        <v>7.75</v>
      </c>
      <c r="F4" s="152">
        <v>6</v>
      </c>
      <c r="G4" s="153"/>
      <c r="H4" s="154"/>
      <c r="I4" s="155">
        <f>SUM(B4:H4)</f>
        <v>37</v>
      </c>
      <c r="J4" s="156"/>
    </row>
    <row r="5" spans="1:10" ht="20.100000000000001" customHeight="1" x14ac:dyDescent="0.2"/>
    <row r="6" spans="1:10" ht="20.100000000000001" customHeight="1" x14ac:dyDescent="0.2">
      <c r="A6" s="1" t="s">
        <v>19</v>
      </c>
      <c r="B6" s="1"/>
      <c r="D6" s="2"/>
      <c r="E6" s="2"/>
    </row>
    <row r="7" spans="1:10" ht="18" customHeight="1" x14ac:dyDescent="0.2">
      <c r="A7" s="3786" t="s">
        <v>741</v>
      </c>
      <c r="B7" s="3787" t="s">
        <v>97</v>
      </c>
      <c r="C7" s="3788" t="s">
        <v>98</v>
      </c>
      <c r="D7" s="3788" t="s">
        <v>99</v>
      </c>
      <c r="E7" s="3788" t="s">
        <v>100</v>
      </c>
      <c r="F7" s="3788" t="s">
        <v>101</v>
      </c>
      <c r="G7" s="3788" t="s">
        <v>102</v>
      </c>
      <c r="H7" s="3789" t="s">
        <v>103</v>
      </c>
      <c r="I7" s="3790" t="s">
        <v>209</v>
      </c>
      <c r="J7" s="3791" t="s">
        <v>104</v>
      </c>
    </row>
    <row r="8" spans="1:10" ht="18" customHeight="1" x14ac:dyDescent="0.2">
      <c r="A8" s="3792"/>
      <c r="B8" s="3793" t="s">
        <v>742</v>
      </c>
      <c r="C8" s="3793" t="s">
        <v>743</v>
      </c>
      <c r="D8" s="3794" t="s">
        <v>744</v>
      </c>
      <c r="E8" s="3794" t="s">
        <v>744</v>
      </c>
      <c r="F8" s="3794" t="s">
        <v>744</v>
      </c>
      <c r="G8" s="3794" t="s">
        <v>745</v>
      </c>
      <c r="H8" s="3794" t="s">
        <v>745</v>
      </c>
      <c r="I8" s="3779"/>
      <c r="J8" s="3795"/>
    </row>
    <row r="9" spans="1:10" ht="18" customHeight="1" x14ac:dyDescent="0.2">
      <c r="A9" s="3796" t="s">
        <v>746</v>
      </c>
      <c r="B9" s="3797">
        <v>7.4</v>
      </c>
      <c r="C9" s="151">
        <v>8</v>
      </c>
      <c r="D9" s="152">
        <v>8</v>
      </c>
      <c r="E9" s="152">
        <v>8</v>
      </c>
      <c r="F9" s="152">
        <v>8</v>
      </c>
      <c r="G9" s="152">
        <v>12</v>
      </c>
      <c r="H9" s="157">
        <v>12</v>
      </c>
      <c r="I9" s="158">
        <f>SUM(B9:H9)</f>
        <v>63.4</v>
      </c>
      <c r="J9" s="159"/>
    </row>
    <row r="10" spans="1:10" ht="18" customHeight="1" x14ac:dyDescent="0.2">
      <c r="A10" s="3798"/>
      <c r="B10" s="3781" t="s">
        <v>744</v>
      </c>
      <c r="C10" s="3781" t="s">
        <v>744</v>
      </c>
      <c r="D10" s="3793" t="s">
        <v>742</v>
      </c>
      <c r="E10" s="3793" t="s">
        <v>742</v>
      </c>
      <c r="F10" s="3793" t="s">
        <v>742</v>
      </c>
      <c r="G10" s="3782"/>
      <c r="H10" s="3799"/>
      <c r="I10" s="2081"/>
      <c r="J10" s="3800"/>
    </row>
    <row r="11" spans="1:10" ht="18" customHeight="1" x14ac:dyDescent="0.2">
      <c r="A11" s="148" t="s">
        <v>747</v>
      </c>
      <c r="B11" s="151">
        <v>8</v>
      </c>
      <c r="C11" s="152">
        <v>8</v>
      </c>
      <c r="D11" s="3797">
        <v>7.4</v>
      </c>
      <c r="E11" s="3797">
        <v>7.4</v>
      </c>
      <c r="F11" s="3797">
        <v>7.4</v>
      </c>
      <c r="G11" s="152"/>
      <c r="H11" s="157"/>
      <c r="I11" s="158">
        <f>SUM(B11:H11)</f>
        <v>38.199999999999996</v>
      </c>
      <c r="J11" s="159"/>
    </row>
    <row r="12" spans="1:10" ht="18" customHeight="1" x14ac:dyDescent="0.2">
      <c r="A12" s="3801"/>
      <c r="B12" s="3793" t="s">
        <v>748</v>
      </c>
      <c r="C12" s="3793" t="s">
        <v>748</v>
      </c>
      <c r="D12" s="3793" t="s">
        <v>748</v>
      </c>
      <c r="E12" s="3793" t="s">
        <v>748</v>
      </c>
      <c r="F12" s="3793" t="s">
        <v>748</v>
      </c>
      <c r="G12" s="3794"/>
      <c r="H12" s="3802"/>
      <c r="I12" s="3779"/>
      <c r="J12" s="3795"/>
    </row>
    <row r="13" spans="1:10" ht="18" customHeight="1" x14ac:dyDescent="0.2">
      <c r="A13" s="148" t="s">
        <v>749</v>
      </c>
      <c r="B13" s="151">
        <v>8</v>
      </c>
      <c r="C13" s="152">
        <v>8</v>
      </c>
      <c r="D13" s="152">
        <v>8</v>
      </c>
      <c r="E13" s="152">
        <v>8</v>
      </c>
      <c r="F13" s="152">
        <v>8</v>
      </c>
      <c r="G13" s="152"/>
      <c r="H13" s="157"/>
      <c r="I13" s="158">
        <f>SUM(B13:H13)</f>
        <v>40</v>
      </c>
      <c r="J13" s="159"/>
    </row>
    <row r="14" spans="1:10" ht="18" customHeight="1" x14ac:dyDescent="0.2">
      <c r="A14" s="3801"/>
      <c r="B14" s="3793" t="s">
        <v>750</v>
      </c>
      <c r="C14" s="3793" t="s">
        <v>750</v>
      </c>
      <c r="D14" s="3793" t="s">
        <v>750</v>
      </c>
      <c r="E14" s="3793" t="s">
        <v>750</v>
      </c>
      <c r="F14" s="3803" t="s">
        <v>750</v>
      </c>
      <c r="G14" s="3804" t="s">
        <v>751</v>
      </c>
      <c r="H14" s="3805" t="s">
        <v>751</v>
      </c>
      <c r="I14" s="3779"/>
      <c r="J14" s="3722"/>
    </row>
    <row r="15" spans="1:10" ht="18" customHeight="1" x14ac:dyDescent="0.2">
      <c r="A15" s="3806" t="s">
        <v>680</v>
      </c>
      <c r="B15" s="3797">
        <v>8</v>
      </c>
      <c r="C15" s="3797">
        <v>8</v>
      </c>
      <c r="D15" s="3797">
        <v>8</v>
      </c>
      <c r="E15" s="3797">
        <v>8</v>
      </c>
      <c r="F15" s="3797">
        <v>8</v>
      </c>
      <c r="G15" s="3797">
        <v>12</v>
      </c>
      <c r="H15" s="3807">
        <v>12</v>
      </c>
      <c r="I15" s="158">
        <f>SUM(B15:H15)</f>
        <v>64</v>
      </c>
      <c r="J15" s="3743"/>
    </row>
    <row r="16" spans="1:10" ht="18" customHeight="1" x14ac:dyDescent="0.2">
      <c r="A16" s="3801"/>
      <c r="B16" s="3793" t="s">
        <v>742</v>
      </c>
      <c r="C16" s="3793" t="s">
        <v>742</v>
      </c>
      <c r="D16" s="3793" t="s">
        <v>742</v>
      </c>
      <c r="E16" s="3793" t="s">
        <v>742</v>
      </c>
      <c r="F16" s="3793" t="s">
        <v>742</v>
      </c>
      <c r="G16" s="3808"/>
      <c r="H16" s="3809"/>
      <c r="I16" s="3779"/>
      <c r="J16" s="3722"/>
    </row>
    <row r="17" spans="1:14" ht="18" customHeight="1" x14ac:dyDescent="0.2">
      <c r="A17" s="3806" t="s">
        <v>752</v>
      </c>
      <c r="B17" s="3797">
        <v>7.4</v>
      </c>
      <c r="C17" s="3797">
        <v>7.4</v>
      </c>
      <c r="D17" s="3797">
        <v>7.4</v>
      </c>
      <c r="E17" s="3797">
        <v>7.4</v>
      </c>
      <c r="F17" s="3797">
        <v>7.4</v>
      </c>
      <c r="G17" s="3810"/>
      <c r="H17" s="3811"/>
      <c r="I17" s="158">
        <f>SUM(B17:H17)</f>
        <v>37</v>
      </c>
      <c r="J17" s="3743"/>
    </row>
    <row r="18" spans="1:14" ht="18" customHeight="1" x14ac:dyDescent="0.2">
      <c r="A18" s="3798"/>
      <c r="B18" s="3781" t="s">
        <v>750</v>
      </c>
      <c r="C18" s="3781" t="s">
        <v>750</v>
      </c>
      <c r="D18" s="3781" t="s">
        <v>750</v>
      </c>
      <c r="E18" s="3781" t="s">
        <v>750</v>
      </c>
      <c r="F18" s="3781" t="s">
        <v>750</v>
      </c>
      <c r="G18" s="3396"/>
      <c r="H18" s="2165"/>
      <c r="I18" s="3793" t="s">
        <v>0</v>
      </c>
      <c r="J18" s="3738"/>
    </row>
    <row r="19" spans="1:14" ht="18" customHeight="1" x14ac:dyDescent="0.2">
      <c r="A19" s="3806" t="s">
        <v>753</v>
      </c>
      <c r="B19" s="3797">
        <v>8</v>
      </c>
      <c r="C19" s="3797">
        <v>8</v>
      </c>
      <c r="D19" s="3797">
        <v>8</v>
      </c>
      <c r="E19" s="3797">
        <v>8</v>
      </c>
      <c r="F19" s="3797">
        <v>8</v>
      </c>
      <c r="G19" s="3810"/>
      <c r="H19" s="3812"/>
      <c r="I19" s="158">
        <f>SUM(B19:H19)</f>
        <v>40</v>
      </c>
      <c r="J19" s="3743"/>
    </row>
    <row r="20" spans="1:14" ht="18" customHeight="1" x14ac:dyDescent="0.2">
      <c r="A20" s="3813" t="s">
        <v>754</v>
      </c>
      <c r="B20" s="3813">
        <f t="shared" ref="B20:I20" si="0">SUM(B9,B11,B13,B15,B17,B19)</f>
        <v>46.8</v>
      </c>
      <c r="C20" s="3813">
        <f t="shared" si="0"/>
        <v>47.4</v>
      </c>
      <c r="D20" s="3813">
        <f t="shared" si="0"/>
        <v>46.8</v>
      </c>
      <c r="E20" s="3813">
        <f t="shared" si="0"/>
        <v>46.8</v>
      </c>
      <c r="F20" s="3813">
        <f t="shared" si="0"/>
        <v>46.8</v>
      </c>
      <c r="G20" s="3813">
        <f t="shared" si="0"/>
        <v>24</v>
      </c>
      <c r="H20" s="3813">
        <f t="shared" si="0"/>
        <v>24</v>
      </c>
      <c r="I20" s="3813">
        <f t="shared" si="0"/>
        <v>282.60000000000002</v>
      </c>
      <c r="J20" s="3814"/>
    </row>
    <row r="21" spans="1:14" ht="18" customHeight="1" x14ac:dyDescent="0.2">
      <c r="D21" s="2"/>
      <c r="E21" s="2"/>
    </row>
    <row r="22" spans="1:14" ht="18" customHeight="1" x14ac:dyDescent="0.2">
      <c r="A22" s="3" t="s">
        <v>755</v>
      </c>
      <c r="D22" s="2"/>
      <c r="E22" s="2"/>
    </row>
    <row r="23" spans="1:14" ht="18" customHeight="1" x14ac:dyDescent="0.2">
      <c r="A23" s="3815" t="s">
        <v>756</v>
      </c>
      <c r="B23" s="3816" t="s">
        <v>97</v>
      </c>
      <c r="C23" s="3817" t="s">
        <v>98</v>
      </c>
      <c r="D23" s="3817" t="s">
        <v>99</v>
      </c>
      <c r="E23" s="3817" t="s">
        <v>100</v>
      </c>
      <c r="F23" s="3817" t="s">
        <v>101</v>
      </c>
      <c r="G23" s="3817" t="s">
        <v>102</v>
      </c>
      <c r="H23" s="3818" t="s">
        <v>103</v>
      </c>
      <c r="I23" s="3819" t="s">
        <v>209</v>
      </c>
      <c r="J23" s="3820" t="s">
        <v>104</v>
      </c>
    </row>
    <row r="24" spans="1:14" ht="18" customHeight="1" x14ac:dyDescent="0.2">
      <c r="A24" s="3801"/>
      <c r="B24" s="3793" t="s">
        <v>757</v>
      </c>
      <c r="C24" s="3793" t="s">
        <v>757</v>
      </c>
      <c r="D24" s="3793" t="s">
        <v>757</v>
      </c>
      <c r="E24" s="3793" t="s">
        <v>757</v>
      </c>
      <c r="F24" s="3794" t="s">
        <v>758</v>
      </c>
      <c r="G24" s="3794"/>
      <c r="H24" s="3802"/>
      <c r="I24" s="3779"/>
      <c r="J24" s="3821"/>
    </row>
    <row r="25" spans="1:14" ht="18" customHeight="1" x14ac:dyDescent="0.2">
      <c r="A25" s="148" t="s">
        <v>759</v>
      </c>
      <c r="B25" s="151">
        <v>7.75</v>
      </c>
      <c r="C25" s="151">
        <v>7.75</v>
      </c>
      <c r="D25" s="151">
        <v>7.75</v>
      </c>
      <c r="E25" s="151">
        <v>7.75</v>
      </c>
      <c r="F25" s="152">
        <v>6</v>
      </c>
      <c r="G25" s="152"/>
      <c r="H25" s="157"/>
      <c r="I25" s="158">
        <f>SUM(B25:H25)</f>
        <v>37</v>
      </c>
      <c r="J25" s="160"/>
    </row>
    <row r="26" spans="1:14" ht="18" customHeight="1" x14ac:dyDescent="0.2">
      <c r="A26" s="3801"/>
      <c r="B26" s="3793" t="s">
        <v>757</v>
      </c>
      <c r="C26" s="3793" t="s">
        <v>757</v>
      </c>
      <c r="D26" s="3793" t="s">
        <v>757</v>
      </c>
      <c r="E26" s="3793" t="s">
        <v>757</v>
      </c>
      <c r="F26" s="3794" t="s">
        <v>758</v>
      </c>
      <c r="G26" s="3794"/>
      <c r="H26" s="3802"/>
      <c r="I26" s="3779"/>
      <c r="J26" s="3821"/>
    </row>
    <row r="27" spans="1:14" ht="18" customHeight="1" x14ac:dyDescent="0.2">
      <c r="A27" s="148" t="s">
        <v>760</v>
      </c>
      <c r="B27" s="151">
        <v>7.75</v>
      </c>
      <c r="C27" s="151">
        <v>7.75</v>
      </c>
      <c r="D27" s="151">
        <v>7.75</v>
      </c>
      <c r="E27" s="151">
        <v>7.75</v>
      </c>
      <c r="F27" s="152">
        <v>6</v>
      </c>
      <c r="G27" s="152"/>
      <c r="H27" s="157"/>
      <c r="I27" s="158">
        <f>SUM(B27:H27)</f>
        <v>37</v>
      </c>
      <c r="J27" s="160"/>
      <c r="L27" s="4"/>
      <c r="M27" s="4"/>
      <c r="N27" s="4"/>
    </row>
    <row r="28" spans="1:14" ht="18" customHeight="1" x14ac:dyDescent="0.2">
      <c r="A28" s="3801"/>
      <c r="B28" s="3793" t="s">
        <v>757</v>
      </c>
      <c r="C28" s="3793" t="s">
        <v>757</v>
      </c>
      <c r="D28" s="3793" t="s">
        <v>757</v>
      </c>
      <c r="E28" s="3793" t="s">
        <v>757</v>
      </c>
      <c r="F28" s="3794" t="s">
        <v>758</v>
      </c>
      <c r="G28" s="3794"/>
      <c r="H28" s="3802"/>
      <c r="I28" s="3779"/>
      <c r="J28" s="3821"/>
    </row>
    <row r="29" spans="1:14" ht="18" customHeight="1" x14ac:dyDescent="0.2">
      <c r="A29" s="148" t="s">
        <v>692</v>
      </c>
      <c r="B29" s="151">
        <v>7.75</v>
      </c>
      <c r="C29" s="151">
        <v>7.75</v>
      </c>
      <c r="D29" s="151">
        <v>7.75</v>
      </c>
      <c r="E29" s="151">
        <v>7.75</v>
      </c>
      <c r="F29" s="152">
        <v>6</v>
      </c>
      <c r="G29" s="152"/>
      <c r="H29" s="157"/>
      <c r="I29" s="158">
        <f>SUM(B29:H29)</f>
        <v>37</v>
      </c>
      <c r="J29" s="160"/>
    </row>
    <row r="30" spans="1:14" ht="18" customHeight="1" x14ac:dyDescent="0.2">
      <c r="A30" s="3813" t="s">
        <v>754</v>
      </c>
      <c r="B30" s="3813">
        <f t="shared" ref="B30:I30" si="1">SUM(B25,B27,B29)</f>
        <v>23.25</v>
      </c>
      <c r="C30" s="3813">
        <f t="shared" si="1"/>
        <v>23.25</v>
      </c>
      <c r="D30" s="3813">
        <f t="shared" si="1"/>
        <v>23.25</v>
      </c>
      <c r="E30" s="3813">
        <f t="shared" si="1"/>
        <v>23.25</v>
      </c>
      <c r="F30" s="3813">
        <f t="shared" si="1"/>
        <v>18</v>
      </c>
      <c r="G30" s="3813">
        <f t="shared" si="1"/>
        <v>0</v>
      </c>
      <c r="H30" s="3813">
        <f t="shared" si="1"/>
        <v>0</v>
      </c>
      <c r="I30" s="3822">
        <f t="shared" si="1"/>
        <v>111</v>
      </c>
      <c r="J30" s="3823"/>
    </row>
    <row r="31" spans="1:14" ht="18" customHeight="1" x14ac:dyDescent="0.2">
      <c r="A31" s="5"/>
      <c r="B31" s="5"/>
      <c r="C31" s="5"/>
      <c r="D31" s="5"/>
      <c r="E31" s="5"/>
      <c r="F31" s="5"/>
      <c r="G31" s="5"/>
      <c r="H31" s="5"/>
      <c r="I31" s="5"/>
      <c r="J31" s="6"/>
    </row>
    <row r="32" spans="1:14" ht="18" customHeight="1" x14ac:dyDescent="0.2">
      <c r="A32" s="5"/>
      <c r="B32" s="5"/>
      <c r="C32" s="5"/>
      <c r="D32" s="5"/>
      <c r="E32" s="5"/>
      <c r="F32" s="5"/>
      <c r="G32" s="5"/>
      <c r="H32" s="5"/>
      <c r="I32" s="5"/>
      <c r="J32" s="6"/>
    </row>
    <row r="33" spans="1:14" ht="18" customHeight="1" x14ac:dyDescent="0.2">
      <c r="A33" s="1" t="s">
        <v>761</v>
      </c>
      <c r="B33" s="5"/>
      <c r="C33" s="5"/>
      <c r="D33" s="5"/>
      <c r="E33" s="5"/>
      <c r="F33" s="5"/>
    </row>
    <row r="34" spans="1:14" ht="18" customHeight="1" x14ac:dyDescent="0.2">
      <c r="A34" s="3775" t="s">
        <v>762</v>
      </c>
      <c r="B34" s="3776" t="s">
        <v>97</v>
      </c>
      <c r="C34" s="3777" t="s">
        <v>98</v>
      </c>
      <c r="D34" s="3777" t="s">
        <v>99</v>
      </c>
      <c r="E34" s="3777" t="s">
        <v>100</v>
      </c>
      <c r="F34" s="3777" t="s">
        <v>101</v>
      </c>
      <c r="G34" s="3777" t="s">
        <v>102</v>
      </c>
      <c r="H34" s="3778" t="s">
        <v>103</v>
      </c>
      <c r="I34" s="3779" t="s">
        <v>209</v>
      </c>
      <c r="J34" s="3780" t="s">
        <v>104</v>
      </c>
    </row>
    <row r="35" spans="1:14" ht="18" customHeight="1" x14ac:dyDescent="0.2">
      <c r="A35" s="3824" t="s">
        <v>763</v>
      </c>
      <c r="B35" s="3825" t="s">
        <v>764</v>
      </c>
      <c r="C35" s="3825" t="s">
        <v>764</v>
      </c>
      <c r="D35" s="3826" t="s">
        <v>744</v>
      </c>
      <c r="E35" s="3826" t="s">
        <v>744</v>
      </c>
      <c r="F35" s="3826" t="s">
        <v>744</v>
      </c>
      <c r="G35" s="3827" t="s">
        <v>745</v>
      </c>
      <c r="H35" s="3828" t="s">
        <v>744</v>
      </c>
      <c r="I35" s="2081"/>
      <c r="J35" s="3800"/>
      <c r="L35" s="7" t="s">
        <v>765</v>
      </c>
      <c r="M35" s="7"/>
    </row>
    <row r="36" spans="1:14" ht="18" customHeight="1" x14ac:dyDescent="0.2">
      <c r="A36" s="3829" t="s">
        <v>766</v>
      </c>
      <c r="B36" s="3830">
        <v>7.75</v>
      </c>
      <c r="C36" s="3830">
        <v>7.75</v>
      </c>
      <c r="D36" s="3831">
        <v>8</v>
      </c>
      <c r="E36" s="3831">
        <v>8</v>
      </c>
      <c r="F36" s="3831">
        <v>8</v>
      </c>
      <c r="G36" s="161">
        <v>12</v>
      </c>
      <c r="H36" s="162">
        <v>8</v>
      </c>
      <c r="I36" s="158">
        <f>SUM(B36:H36)</f>
        <v>59.5</v>
      </c>
      <c r="J36" s="3832"/>
      <c r="L36" s="8" t="s">
        <v>767</v>
      </c>
      <c r="M36" s="8"/>
    </row>
    <row r="37" spans="1:14" ht="18" customHeight="1" x14ac:dyDescent="0.2">
      <c r="A37" s="3833"/>
      <c r="B37" s="3793" t="s">
        <v>743</v>
      </c>
      <c r="C37" s="3794" t="s">
        <v>758</v>
      </c>
      <c r="D37" s="3834" t="s">
        <v>768</v>
      </c>
      <c r="E37" s="3834" t="s">
        <v>768</v>
      </c>
      <c r="F37" s="3834" t="s">
        <v>768</v>
      </c>
      <c r="G37" s="3834" t="s">
        <v>769</v>
      </c>
      <c r="H37" s="3835" t="s">
        <v>768</v>
      </c>
      <c r="I37" s="3779"/>
      <c r="J37" s="3795"/>
      <c r="L37" s="9" t="s">
        <v>770</v>
      </c>
      <c r="M37" s="9"/>
    </row>
    <row r="38" spans="1:14" ht="18" customHeight="1" x14ac:dyDescent="0.2">
      <c r="A38" s="3829" t="s">
        <v>771</v>
      </c>
      <c r="B38" s="151">
        <v>8</v>
      </c>
      <c r="C38" s="152">
        <v>6</v>
      </c>
      <c r="D38" s="163">
        <v>7</v>
      </c>
      <c r="E38" s="163">
        <v>7</v>
      </c>
      <c r="F38" s="163">
        <v>7</v>
      </c>
      <c r="G38" s="163">
        <v>11</v>
      </c>
      <c r="H38" s="164">
        <v>7</v>
      </c>
      <c r="I38" s="158">
        <f>SUM(B38:H38)</f>
        <v>53</v>
      </c>
      <c r="J38" s="159"/>
    </row>
    <row r="39" spans="1:14" ht="18" customHeight="1" x14ac:dyDescent="0.2">
      <c r="A39" s="3833"/>
      <c r="B39" s="3793" t="s">
        <v>742</v>
      </c>
      <c r="C39" s="3793" t="s">
        <v>742</v>
      </c>
      <c r="D39" s="3834" t="s">
        <v>768</v>
      </c>
      <c r="E39" s="3834" t="s">
        <v>768</v>
      </c>
      <c r="F39" s="3834" t="s">
        <v>768</v>
      </c>
      <c r="G39" s="3834" t="s">
        <v>769</v>
      </c>
      <c r="H39" s="3835" t="s">
        <v>768</v>
      </c>
      <c r="I39" s="3779"/>
      <c r="J39" s="3795"/>
      <c r="L39" s="10" t="s">
        <v>772</v>
      </c>
      <c r="M39" s="10" t="s">
        <v>773</v>
      </c>
    </row>
    <row r="40" spans="1:14" ht="18" customHeight="1" x14ac:dyDescent="0.2">
      <c r="A40" s="3829" t="s">
        <v>774</v>
      </c>
      <c r="B40" s="3797">
        <v>7.4</v>
      </c>
      <c r="C40" s="3797">
        <v>7.4</v>
      </c>
      <c r="D40" s="163">
        <v>7</v>
      </c>
      <c r="E40" s="163">
        <v>7</v>
      </c>
      <c r="F40" s="163">
        <v>7</v>
      </c>
      <c r="G40" s="163">
        <v>11</v>
      </c>
      <c r="H40" s="164">
        <v>7</v>
      </c>
      <c r="I40" s="158">
        <f>SUM(B40:H40)</f>
        <v>53.8</v>
      </c>
      <c r="J40" s="159"/>
    </row>
    <row r="41" spans="1:14" ht="18" customHeight="1" x14ac:dyDescent="0.2">
      <c r="A41" s="3836" t="s">
        <v>775</v>
      </c>
      <c r="B41" s="3834" t="s">
        <v>768</v>
      </c>
      <c r="C41" s="3834" t="s">
        <v>768</v>
      </c>
      <c r="D41" s="3793" t="s">
        <v>742</v>
      </c>
      <c r="E41" s="3793" t="s">
        <v>742</v>
      </c>
      <c r="F41" s="3793" t="s">
        <v>742</v>
      </c>
      <c r="G41" s="3805"/>
      <c r="H41" s="3809"/>
      <c r="I41" s="3779"/>
      <c r="J41" s="3722"/>
    </row>
    <row r="42" spans="1:14" ht="18" customHeight="1" x14ac:dyDescent="0.2">
      <c r="A42" s="3829" t="s">
        <v>776</v>
      </c>
      <c r="B42" s="163">
        <v>7</v>
      </c>
      <c r="C42" s="163">
        <v>7</v>
      </c>
      <c r="D42" s="3797">
        <v>7.4</v>
      </c>
      <c r="E42" s="3797">
        <v>7.4</v>
      </c>
      <c r="F42" s="3797">
        <v>7.4</v>
      </c>
      <c r="G42" s="3810"/>
      <c r="H42" s="3811"/>
      <c r="I42" s="158">
        <f>SUM(B42:H42)</f>
        <v>36.199999999999996</v>
      </c>
      <c r="J42" s="3743"/>
    </row>
    <row r="43" spans="1:14" ht="18" customHeight="1" x14ac:dyDescent="0.2">
      <c r="A43" s="3833"/>
      <c r="B43" s="3826" t="s">
        <v>744</v>
      </c>
      <c r="C43" s="3826" t="s">
        <v>744</v>
      </c>
      <c r="D43" s="3793" t="s">
        <v>742</v>
      </c>
      <c r="E43" s="3793" t="s">
        <v>742</v>
      </c>
      <c r="F43" s="3793" t="s">
        <v>742</v>
      </c>
      <c r="G43" s="3808"/>
      <c r="H43" s="3809"/>
      <c r="I43" s="3779"/>
      <c r="J43" s="3722"/>
    </row>
    <row r="44" spans="1:14" ht="18" customHeight="1" x14ac:dyDescent="0.2">
      <c r="A44" s="165" t="s">
        <v>777</v>
      </c>
      <c r="B44" s="3831">
        <v>8</v>
      </c>
      <c r="C44" s="3831">
        <v>8</v>
      </c>
      <c r="D44" s="3797">
        <v>7.4</v>
      </c>
      <c r="E44" s="3797">
        <v>7.4</v>
      </c>
      <c r="F44" s="3797">
        <v>7.4</v>
      </c>
      <c r="G44" s="3810"/>
      <c r="H44" s="3811"/>
      <c r="I44" s="158">
        <f>SUM(B44:H44)</f>
        <v>38.199999999999996</v>
      </c>
      <c r="J44" s="3743"/>
      <c r="L44" s="11" t="s">
        <v>778</v>
      </c>
      <c r="M44" s="11"/>
      <c r="N44" s="11"/>
    </row>
    <row r="45" spans="1:14" ht="18" customHeight="1" x14ac:dyDescent="0.2">
      <c r="A45" s="3837"/>
      <c r="B45" s="3834" t="s">
        <v>768</v>
      </c>
      <c r="C45" s="3834" t="s">
        <v>768</v>
      </c>
      <c r="D45" s="3793" t="s">
        <v>742</v>
      </c>
      <c r="E45" s="3793" t="s">
        <v>742</v>
      </c>
      <c r="F45" s="3793" t="s">
        <v>742</v>
      </c>
      <c r="G45" s="3396"/>
      <c r="H45" s="2165"/>
      <c r="I45" s="2081"/>
      <c r="J45" s="3738"/>
      <c r="L45" s="12" t="s">
        <v>779</v>
      </c>
      <c r="M45" s="12"/>
      <c r="N45" s="12"/>
    </row>
    <row r="46" spans="1:14" ht="18" customHeight="1" x14ac:dyDescent="0.2">
      <c r="A46" s="165" t="s">
        <v>780</v>
      </c>
      <c r="B46" s="163">
        <v>7</v>
      </c>
      <c r="C46" s="163">
        <v>7</v>
      </c>
      <c r="D46" s="3797">
        <v>7.4</v>
      </c>
      <c r="E46" s="3797">
        <v>7.4</v>
      </c>
      <c r="F46" s="3797">
        <v>7.4</v>
      </c>
      <c r="G46" s="3810"/>
      <c r="H46" s="3812"/>
      <c r="I46" s="158">
        <f>SUM(B46:H46)</f>
        <v>36.199999999999996</v>
      </c>
      <c r="J46" s="3743"/>
      <c r="L46" s="13" t="s">
        <v>781</v>
      </c>
      <c r="M46" s="13"/>
      <c r="N46" s="13"/>
    </row>
    <row r="47" spans="1:14" ht="18" customHeight="1" x14ac:dyDescent="0.2">
      <c r="A47" s="3836" t="s">
        <v>782</v>
      </c>
      <c r="B47" s="3838" t="s">
        <v>743</v>
      </c>
      <c r="C47" s="3838" t="s">
        <v>743</v>
      </c>
      <c r="D47" s="3838" t="s">
        <v>743</v>
      </c>
      <c r="E47" s="3838" t="s">
        <v>743</v>
      </c>
      <c r="F47" s="3838" t="s">
        <v>758</v>
      </c>
      <c r="G47" s="3794"/>
      <c r="H47" s="3802"/>
      <c r="I47" s="3779"/>
      <c r="J47" s="3795"/>
      <c r="L47" s="14" t="s">
        <v>783</v>
      </c>
      <c r="M47" s="14"/>
      <c r="N47" s="14"/>
    </row>
    <row r="48" spans="1:14" ht="18" customHeight="1" x14ac:dyDescent="0.2">
      <c r="A48" s="165" t="s">
        <v>784</v>
      </c>
      <c r="B48" s="166">
        <v>8</v>
      </c>
      <c r="C48" s="166">
        <v>8</v>
      </c>
      <c r="D48" s="166">
        <v>8</v>
      </c>
      <c r="E48" s="166">
        <v>8</v>
      </c>
      <c r="F48" s="166">
        <v>6</v>
      </c>
      <c r="G48" s="152"/>
      <c r="H48" s="157"/>
      <c r="I48" s="158">
        <f>SUM(B48:H48)</f>
        <v>38</v>
      </c>
      <c r="J48" s="159"/>
    </row>
    <row r="49" spans="1:10" ht="18" customHeight="1" x14ac:dyDescent="0.2">
      <c r="A49" s="3833"/>
      <c r="B49" s="3839" t="s">
        <v>743</v>
      </c>
      <c r="C49" s="3839" t="s">
        <v>743</v>
      </c>
      <c r="D49" s="3839" t="s">
        <v>743</v>
      </c>
      <c r="E49" s="3839" t="s">
        <v>743</v>
      </c>
      <c r="F49" s="3839" t="s">
        <v>758</v>
      </c>
      <c r="G49" s="3805"/>
      <c r="H49" s="3809"/>
      <c r="I49" s="3779"/>
      <c r="J49" s="3722"/>
    </row>
    <row r="50" spans="1:10" ht="18" customHeight="1" x14ac:dyDescent="0.2">
      <c r="A50" s="3829" t="s">
        <v>785</v>
      </c>
      <c r="B50" s="3840">
        <v>8</v>
      </c>
      <c r="C50" s="3840">
        <v>8</v>
      </c>
      <c r="D50" s="3840">
        <v>8</v>
      </c>
      <c r="E50" s="3840">
        <v>8</v>
      </c>
      <c r="F50" s="3840">
        <v>6</v>
      </c>
      <c r="G50" s="3810"/>
      <c r="H50" s="3811"/>
      <c r="I50" s="158">
        <f>SUM(B50:H50)</f>
        <v>38</v>
      </c>
      <c r="J50" s="3743"/>
    </row>
    <row r="51" spans="1:10" ht="18" customHeight="1" x14ac:dyDescent="0.2">
      <c r="A51" s="3833"/>
      <c r="B51" s="3839" t="s">
        <v>743</v>
      </c>
      <c r="C51" s="3839" t="s">
        <v>743</v>
      </c>
      <c r="D51" s="3839" t="s">
        <v>743</v>
      </c>
      <c r="E51" s="3839" t="s">
        <v>743</v>
      </c>
      <c r="F51" s="3839" t="s">
        <v>758</v>
      </c>
      <c r="G51" s="3808"/>
      <c r="H51" s="3809"/>
      <c r="I51" s="3779"/>
      <c r="J51" s="3722"/>
    </row>
    <row r="52" spans="1:10" ht="18" customHeight="1" x14ac:dyDescent="0.2">
      <c r="A52" s="3829" t="s">
        <v>786</v>
      </c>
      <c r="B52" s="3840">
        <v>8</v>
      </c>
      <c r="C52" s="3840">
        <v>8</v>
      </c>
      <c r="D52" s="3840">
        <v>8</v>
      </c>
      <c r="E52" s="3840">
        <v>8</v>
      </c>
      <c r="F52" s="3840">
        <v>6</v>
      </c>
      <c r="G52" s="3810"/>
      <c r="H52" s="3811"/>
      <c r="I52" s="158">
        <f>SUM(B52:H52)</f>
        <v>38</v>
      </c>
      <c r="J52" s="3743"/>
    </row>
    <row r="53" spans="1:10" ht="18" customHeight="1" x14ac:dyDescent="0.2">
      <c r="A53" s="3824" t="s">
        <v>787</v>
      </c>
      <c r="B53" s="3841" t="s">
        <v>788</v>
      </c>
      <c r="C53" s="3841" t="s">
        <v>788</v>
      </c>
      <c r="D53" s="3841" t="s">
        <v>788</v>
      </c>
      <c r="E53" s="3841" t="s">
        <v>788</v>
      </c>
      <c r="F53" s="3841" t="s">
        <v>788</v>
      </c>
      <c r="G53" s="3396" t="s">
        <v>751</v>
      </c>
      <c r="H53" s="3842" t="s">
        <v>788</v>
      </c>
      <c r="I53" s="2081"/>
      <c r="J53" s="3738"/>
    </row>
    <row r="54" spans="1:10" ht="18" customHeight="1" x14ac:dyDescent="0.2">
      <c r="A54" s="3829" t="s">
        <v>789</v>
      </c>
      <c r="B54" s="3843">
        <v>7</v>
      </c>
      <c r="C54" s="3843">
        <v>7</v>
      </c>
      <c r="D54" s="3843">
        <v>7</v>
      </c>
      <c r="E54" s="3843">
        <v>7</v>
      </c>
      <c r="F54" s="3843">
        <v>7</v>
      </c>
      <c r="G54" s="3797">
        <v>12</v>
      </c>
      <c r="H54" s="3844">
        <v>7</v>
      </c>
      <c r="I54" s="158">
        <f>SUM(B54:H54)</f>
        <v>54</v>
      </c>
      <c r="J54" s="3743"/>
    </row>
    <row r="55" spans="1:10" ht="18" customHeight="1" x14ac:dyDescent="0.2">
      <c r="A55" s="3833"/>
      <c r="B55" s="3845" t="s">
        <v>750</v>
      </c>
      <c r="C55" s="3845" t="s">
        <v>750</v>
      </c>
      <c r="D55" s="3845" t="s">
        <v>750</v>
      </c>
      <c r="E55" s="3845" t="s">
        <v>750</v>
      </c>
      <c r="F55" s="3845" t="s">
        <v>750</v>
      </c>
      <c r="G55" s="3794" t="s">
        <v>790</v>
      </c>
      <c r="H55" s="3846" t="s">
        <v>750</v>
      </c>
      <c r="I55" s="3779"/>
      <c r="J55" s="3795"/>
    </row>
    <row r="56" spans="1:10" ht="18" customHeight="1" x14ac:dyDescent="0.2">
      <c r="A56" s="15" t="s">
        <v>791</v>
      </c>
      <c r="B56" s="167">
        <v>8</v>
      </c>
      <c r="C56" s="167">
        <v>8</v>
      </c>
      <c r="D56" s="167">
        <v>8</v>
      </c>
      <c r="E56" s="167">
        <v>8</v>
      </c>
      <c r="F56" s="167">
        <v>8</v>
      </c>
      <c r="G56" s="152">
        <v>8</v>
      </c>
      <c r="H56" s="168">
        <v>8</v>
      </c>
      <c r="I56" s="158">
        <f>SUM(B56:H56)</f>
        <v>56</v>
      </c>
      <c r="J56" s="159"/>
    </row>
    <row r="57" spans="1:10" ht="18" customHeight="1" x14ac:dyDescent="0.2">
      <c r="A57" s="3833"/>
      <c r="B57" s="3841" t="s">
        <v>788</v>
      </c>
      <c r="C57" s="3841" t="s">
        <v>788</v>
      </c>
      <c r="D57" s="3841" t="s">
        <v>788</v>
      </c>
      <c r="E57" s="3841" t="s">
        <v>788</v>
      </c>
      <c r="F57" s="3841" t="s">
        <v>788</v>
      </c>
      <c r="G57" s="3396" t="s">
        <v>751</v>
      </c>
      <c r="H57" s="3842" t="s">
        <v>788</v>
      </c>
      <c r="I57" s="3779"/>
      <c r="J57" s="3722"/>
    </row>
    <row r="58" spans="1:10" ht="18" customHeight="1" x14ac:dyDescent="0.2">
      <c r="A58" s="3829" t="s">
        <v>792</v>
      </c>
      <c r="B58" s="3843">
        <v>7</v>
      </c>
      <c r="C58" s="3843">
        <v>7</v>
      </c>
      <c r="D58" s="3843">
        <v>7</v>
      </c>
      <c r="E58" s="3843">
        <v>7</v>
      </c>
      <c r="F58" s="3843">
        <v>7</v>
      </c>
      <c r="G58" s="3797">
        <v>12</v>
      </c>
      <c r="H58" s="3844">
        <v>7</v>
      </c>
      <c r="I58" s="158">
        <f>SUM(B58:H58)</f>
        <v>54</v>
      </c>
      <c r="J58" s="3743"/>
    </row>
    <row r="59" spans="1:10" ht="18" customHeight="1" x14ac:dyDescent="0.2">
      <c r="A59" s="3836" t="s">
        <v>793</v>
      </c>
      <c r="B59" s="3793" t="s">
        <v>742</v>
      </c>
      <c r="C59" s="3793" t="s">
        <v>742</v>
      </c>
      <c r="D59" s="3839" t="s">
        <v>743</v>
      </c>
      <c r="E59" s="3839" t="s">
        <v>743</v>
      </c>
      <c r="F59" s="3839" t="s">
        <v>758</v>
      </c>
      <c r="G59" s="3808"/>
      <c r="H59" s="3809"/>
      <c r="I59" s="3779"/>
      <c r="J59" s="3722"/>
    </row>
    <row r="60" spans="1:10" ht="18" customHeight="1" x14ac:dyDescent="0.2">
      <c r="A60" s="165" t="s">
        <v>794</v>
      </c>
      <c r="B60" s="3797">
        <v>7.4</v>
      </c>
      <c r="C60" s="3797">
        <v>7.4</v>
      </c>
      <c r="D60" s="3840">
        <v>8</v>
      </c>
      <c r="E60" s="3840">
        <v>8</v>
      </c>
      <c r="F60" s="3840">
        <v>6</v>
      </c>
      <c r="G60" s="3810"/>
      <c r="H60" s="3811"/>
      <c r="I60" s="158">
        <f>SUM(B60:H60)</f>
        <v>36.799999999999997</v>
      </c>
      <c r="J60" s="3743"/>
    </row>
    <row r="61" spans="1:10" ht="18" customHeight="1" x14ac:dyDescent="0.2">
      <c r="A61" s="3833"/>
      <c r="B61" s="3793" t="s">
        <v>742</v>
      </c>
      <c r="C61" s="3793" t="s">
        <v>742</v>
      </c>
      <c r="D61" s="3847" t="s">
        <v>743</v>
      </c>
      <c r="E61" s="3847" t="s">
        <v>743</v>
      </c>
      <c r="F61" s="3847" t="s">
        <v>758</v>
      </c>
      <c r="G61" s="3808"/>
      <c r="H61" s="3809"/>
      <c r="I61" s="3779"/>
      <c r="J61" s="3722"/>
    </row>
    <row r="62" spans="1:10" ht="18" customHeight="1" x14ac:dyDescent="0.2">
      <c r="A62" s="169" t="s">
        <v>795</v>
      </c>
      <c r="B62" s="3797">
        <v>7.4</v>
      </c>
      <c r="C62" s="3797">
        <v>7.4</v>
      </c>
      <c r="D62" s="3848">
        <v>8</v>
      </c>
      <c r="E62" s="3848">
        <v>8</v>
      </c>
      <c r="F62" s="3848">
        <v>6</v>
      </c>
      <c r="G62" s="3810"/>
      <c r="H62" s="3811"/>
      <c r="I62" s="158">
        <f>SUM(B62:H62)</f>
        <v>36.799999999999997</v>
      </c>
      <c r="J62" s="3743"/>
    </row>
    <row r="63" spans="1:10" ht="18" customHeight="1" x14ac:dyDescent="0.2">
      <c r="A63" s="3837"/>
      <c r="B63" s="3793" t="s">
        <v>742</v>
      </c>
      <c r="C63" s="3793" t="s">
        <v>742</v>
      </c>
      <c r="D63" s="3825" t="s">
        <v>764</v>
      </c>
      <c r="E63" s="3825" t="s">
        <v>764</v>
      </c>
      <c r="F63" s="3825" t="s">
        <v>764</v>
      </c>
      <c r="G63" s="3396"/>
      <c r="H63" s="2165"/>
      <c r="I63" s="2081"/>
      <c r="J63" s="3738"/>
    </row>
    <row r="64" spans="1:10" ht="18" customHeight="1" x14ac:dyDescent="0.2">
      <c r="A64" s="3829" t="s">
        <v>796</v>
      </c>
      <c r="B64" s="3797">
        <v>7.4</v>
      </c>
      <c r="C64" s="3797">
        <v>7.4</v>
      </c>
      <c r="D64" s="170">
        <v>7.75</v>
      </c>
      <c r="E64" s="170">
        <v>7.75</v>
      </c>
      <c r="F64" s="170">
        <v>7.75</v>
      </c>
      <c r="G64" s="3810"/>
      <c r="H64" s="3812"/>
      <c r="I64" s="158">
        <f>SUM(B64:H64)</f>
        <v>38.049999999999997</v>
      </c>
      <c r="J64" s="3743"/>
    </row>
    <row r="65" spans="1:10" ht="18" customHeight="1" x14ac:dyDescent="0.2">
      <c r="A65" s="3813" t="s">
        <v>754</v>
      </c>
      <c r="B65" s="3813">
        <f t="shared" ref="B65:I65" si="2">SUM(B36,B38,B40,B42,B44,B46,B48,B50,B52,B54,B56,B58,B60,B62,B64)</f>
        <v>113.35000000000002</v>
      </c>
      <c r="C65" s="3813">
        <f t="shared" si="2"/>
        <v>111.35000000000002</v>
      </c>
      <c r="D65" s="3813">
        <f t="shared" si="2"/>
        <v>113.94999999999999</v>
      </c>
      <c r="E65" s="3813">
        <f t="shared" si="2"/>
        <v>113.94999999999999</v>
      </c>
      <c r="F65" s="3813">
        <f t="shared" si="2"/>
        <v>103.94999999999999</v>
      </c>
      <c r="G65" s="3813">
        <f t="shared" si="2"/>
        <v>66</v>
      </c>
      <c r="H65" s="3813">
        <f t="shared" si="2"/>
        <v>44</v>
      </c>
      <c r="I65" s="3822">
        <f t="shared" si="2"/>
        <v>666.54999999999984</v>
      </c>
      <c r="J65" s="3814"/>
    </row>
    <row r="66" spans="1:10" ht="18" customHeight="1" x14ac:dyDescent="0.2">
      <c r="A66" s="1" t="s">
        <v>797</v>
      </c>
      <c r="B66" s="5"/>
      <c r="C66" s="5"/>
      <c r="D66" s="5"/>
      <c r="E66" s="5"/>
      <c r="F66" s="5"/>
    </row>
    <row r="67" spans="1:10" ht="18" customHeight="1" x14ac:dyDescent="0.2">
      <c r="A67" s="3815" t="s">
        <v>798</v>
      </c>
      <c r="B67" s="3816" t="s">
        <v>97</v>
      </c>
      <c r="C67" s="3817" t="s">
        <v>98</v>
      </c>
      <c r="D67" s="3817" t="s">
        <v>99</v>
      </c>
      <c r="E67" s="3817" t="s">
        <v>100</v>
      </c>
      <c r="F67" s="3817" t="s">
        <v>101</v>
      </c>
      <c r="G67" s="3817" t="s">
        <v>102</v>
      </c>
      <c r="H67" s="3818" t="s">
        <v>103</v>
      </c>
      <c r="I67" s="3819" t="s">
        <v>209</v>
      </c>
      <c r="J67" s="3820" t="s">
        <v>104</v>
      </c>
    </row>
    <row r="68" spans="1:10" ht="18" customHeight="1" x14ac:dyDescent="0.2">
      <c r="A68" s="3801" t="s">
        <v>799</v>
      </c>
      <c r="B68" s="3849" t="s">
        <v>800</v>
      </c>
      <c r="C68" s="3849" t="s">
        <v>800</v>
      </c>
      <c r="D68" s="3849" t="s">
        <v>800</v>
      </c>
      <c r="E68" s="3849" t="s">
        <v>800</v>
      </c>
      <c r="F68" s="3849" t="s">
        <v>800</v>
      </c>
      <c r="G68" s="3777"/>
      <c r="H68" s="3850"/>
      <c r="I68" s="3849"/>
      <c r="J68" s="3795"/>
    </row>
    <row r="69" spans="1:10" ht="18" customHeight="1" x14ac:dyDescent="0.2">
      <c r="A69" s="171"/>
      <c r="B69" s="151">
        <v>7</v>
      </c>
      <c r="C69" s="151">
        <v>7</v>
      </c>
      <c r="D69" s="151">
        <v>7</v>
      </c>
      <c r="E69" s="151">
        <v>7</v>
      </c>
      <c r="F69" s="152">
        <v>7</v>
      </c>
      <c r="G69" s="153"/>
      <c r="H69" s="154"/>
      <c r="I69" s="158">
        <f>SUM(B69:H69)</f>
        <v>35</v>
      </c>
      <c r="J69" s="159"/>
    </row>
    <row r="70" spans="1:10" ht="18" customHeight="1" x14ac:dyDescent="0.2">
      <c r="A70" s="3798" t="s">
        <v>801</v>
      </c>
      <c r="B70" s="3851" t="s">
        <v>802</v>
      </c>
      <c r="C70" s="3851" t="s">
        <v>802</v>
      </c>
      <c r="D70" s="3851" t="s">
        <v>802</v>
      </c>
      <c r="E70" s="3851" t="s">
        <v>802</v>
      </c>
      <c r="F70" s="3851" t="s">
        <v>803</v>
      </c>
      <c r="G70" s="3783"/>
      <c r="H70" s="3784"/>
      <c r="I70" s="3852"/>
      <c r="J70" s="3800"/>
    </row>
    <row r="71" spans="1:10" ht="18" customHeight="1" x14ac:dyDescent="0.2">
      <c r="A71" s="16"/>
      <c r="B71" s="3853">
        <v>7</v>
      </c>
      <c r="C71" s="3853">
        <v>7</v>
      </c>
      <c r="D71" s="3853">
        <v>7</v>
      </c>
      <c r="E71" s="3853">
        <v>7</v>
      </c>
      <c r="F71" s="3854">
        <v>6</v>
      </c>
      <c r="G71" s="2959"/>
      <c r="H71" s="17"/>
      <c r="I71" s="158">
        <f>SUM(B71:H71)</f>
        <v>34</v>
      </c>
      <c r="J71" s="3832"/>
    </row>
    <row r="72" spans="1:10" ht="18" customHeight="1" x14ac:dyDescent="0.2">
      <c r="A72" s="3801" t="s">
        <v>804</v>
      </c>
      <c r="B72" s="3849" t="s">
        <v>805</v>
      </c>
      <c r="C72" s="3849" t="s">
        <v>805</v>
      </c>
      <c r="D72" s="3849" t="s">
        <v>805</v>
      </c>
      <c r="E72" s="3849" t="s">
        <v>806</v>
      </c>
      <c r="F72" s="3849" t="s">
        <v>807</v>
      </c>
      <c r="G72" s="3849"/>
      <c r="H72" s="3849" t="s">
        <v>748</v>
      </c>
      <c r="I72" s="3849"/>
      <c r="J72" s="3795"/>
    </row>
    <row r="73" spans="1:10" ht="18" customHeight="1" x14ac:dyDescent="0.2">
      <c r="A73" s="148"/>
      <c r="B73" s="151">
        <v>6.5</v>
      </c>
      <c r="C73" s="151">
        <v>6.5</v>
      </c>
      <c r="D73" s="151">
        <v>6.5</v>
      </c>
      <c r="E73" s="152">
        <v>5.5</v>
      </c>
      <c r="F73" s="152">
        <v>7.25</v>
      </c>
      <c r="G73" s="152"/>
      <c r="H73" s="157">
        <v>8</v>
      </c>
      <c r="I73" s="158">
        <f>SUM(B73:H73)</f>
        <v>40.25</v>
      </c>
      <c r="J73" s="159"/>
    </row>
    <row r="74" spans="1:10" ht="18" customHeight="1" x14ac:dyDescent="0.2">
      <c r="A74" s="3813" t="s">
        <v>754</v>
      </c>
      <c r="B74" s="3813">
        <f t="shared" ref="B74:I74" si="3">SUM(B69,B71,B73)</f>
        <v>20.5</v>
      </c>
      <c r="C74" s="3813">
        <f t="shared" si="3"/>
        <v>20.5</v>
      </c>
      <c r="D74" s="3813">
        <f t="shared" si="3"/>
        <v>20.5</v>
      </c>
      <c r="E74" s="3813">
        <f t="shared" si="3"/>
        <v>19.5</v>
      </c>
      <c r="F74" s="3813">
        <f t="shared" si="3"/>
        <v>20.25</v>
      </c>
      <c r="G74" s="3813">
        <f t="shared" si="3"/>
        <v>0</v>
      </c>
      <c r="H74" s="3813">
        <f t="shared" si="3"/>
        <v>8</v>
      </c>
      <c r="I74" s="3822">
        <f t="shared" si="3"/>
        <v>109.25</v>
      </c>
      <c r="J74" s="3823"/>
    </row>
    <row r="75" spans="1:10" ht="18" customHeight="1" x14ac:dyDescent="0.2">
      <c r="A75" s="1" t="s">
        <v>808</v>
      </c>
      <c r="B75" s="5"/>
      <c r="C75" s="5"/>
      <c r="D75" s="5"/>
      <c r="E75" s="5"/>
      <c r="F75" s="5"/>
    </row>
    <row r="76" spans="1:10" ht="18" customHeight="1" x14ac:dyDescent="0.2">
      <c r="A76" s="3815" t="s">
        <v>809</v>
      </c>
      <c r="B76" s="3816" t="s">
        <v>97</v>
      </c>
      <c r="C76" s="3817" t="s">
        <v>98</v>
      </c>
      <c r="D76" s="3817" t="s">
        <v>99</v>
      </c>
      <c r="E76" s="3817" t="s">
        <v>100</v>
      </c>
      <c r="F76" s="3817" t="s">
        <v>101</v>
      </c>
      <c r="G76" s="3817" t="s">
        <v>102</v>
      </c>
      <c r="H76" s="3818" t="s">
        <v>103</v>
      </c>
      <c r="I76" s="3819" t="s">
        <v>209</v>
      </c>
      <c r="J76" s="3820" t="s">
        <v>104</v>
      </c>
    </row>
    <row r="77" spans="1:10" ht="18" customHeight="1" x14ac:dyDescent="0.2">
      <c r="A77" s="3798" t="s">
        <v>810</v>
      </c>
      <c r="B77" s="3851" t="s">
        <v>811</v>
      </c>
      <c r="C77" s="3855" t="s">
        <v>811</v>
      </c>
      <c r="D77" s="3852" t="s">
        <v>811</v>
      </c>
      <c r="E77" s="3855" t="s">
        <v>811</v>
      </c>
      <c r="F77" s="3851" t="s">
        <v>812</v>
      </c>
      <c r="G77" s="3783"/>
      <c r="H77" s="3784"/>
      <c r="I77" s="3852"/>
      <c r="J77" s="3800" t="s">
        <v>813</v>
      </c>
    </row>
    <row r="78" spans="1:10" ht="18" customHeight="1" x14ac:dyDescent="0.2">
      <c r="A78" s="16"/>
      <c r="B78" s="3853">
        <v>8</v>
      </c>
      <c r="C78" s="3853">
        <v>8</v>
      </c>
      <c r="D78" s="3853">
        <v>8</v>
      </c>
      <c r="E78" s="3853">
        <v>8</v>
      </c>
      <c r="F78" s="3854">
        <v>7</v>
      </c>
      <c r="G78" s="2959"/>
      <c r="H78" s="17"/>
      <c r="I78" s="158">
        <f>SUM(B78:H78)</f>
        <v>39</v>
      </c>
      <c r="J78" s="3832"/>
    </row>
    <row r="79" spans="1:10" ht="18" customHeight="1" x14ac:dyDescent="0.2">
      <c r="A79" s="3801" t="s">
        <v>814</v>
      </c>
      <c r="B79" s="3849" t="s">
        <v>815</v>
      </c>
      <c r="C79" s="3849" t="s">
        <v>815</v>
      </c>
      <c r="D79" s="3849" t="s">
        <v>815</v>
      </c>
      <c r="E79" s="3849" t="s">
        <v>815</v>
      </c>
      <c r="F79" s="3849" t="s">
        <v>816</v>
      </c>
      <c r="G79" s="3777"/>
      <c r="H79" s="3850"/>
      <c r="I79" s="3849"/>
      <c r="J79" s="3795"/>
    </row>
    <row r="80" spans="1:10" ht="18" customHeight="1" x14ac:dyDescent="0.2">
      <c r="A80" s="16"/>
      <c r="B80" s="3853">
        <v>6.5</v>
      </c>
      <c r="C80" s="3853">
        <v>6.5</v>
      </c>
      <c r="D80" s="3853">
        <v>6.5</v>
      </c>
      <c r="E80" s="3853">
        <v>6.5</v>
      </c>
      <c r="F80" s="3854">
        <v>7</v>
      </c>
      <c r="G80" s="2959"/>
      <c r="H80" s="17"/>
      <c r="I80" s="158">
        <f>SUM(B80:H80)</f>
        <v>33</v>
      </c>
      <c r="J80" s="3832"/>
    </row>
    <row r="81" spans="1:10" ht="18" customHeight="1" x14ac:dyDescent="0.2">
      <c r="A81" s="3801" t="s">
        <v>817</v>
      </c>
      <c r="B81" s="3793" t="s">
        <v>818</v>
      </c>
      <c r="C81" s="3849" t="s">
        <v>819</v>
      </c>
      <c r="D81" s="3849" t="s">
        <v>818</v>
      </c>
      <c r="E81" s="3849" t="s">
        <v>818</v>
      </c>
      <c r="F81" s="3849" t="s">
        <v>820</v>
      </c>
      <c r="G81" s="3849" t="s">
        <v>821</v>
      </c>
      <c r="H81" s="3794"/>
      <c r="I81" s="3849"/>
      <c r="J81" s="3795" t="s">
        <v>822</v>
      </c>
    </row>
    <row r="82" spans="1:10" ht="18" customHeight="1" x14ac:dyDescent="0.2">
      <c r="A82" s="148"/>
      <c r="B82" s="151">
        <v>7</v>
      </c>
      <c r="C82" s="152">
        <v>4</v>
      </c>
      <c r="D82" s="152">
        <v>7</v>
      </c>
      <c r="E82" s="152">
        <v>7</v>
      </c>
      <c r="F82" s="152">
        <v>6.25</v>
      </c>
      <c r="G82" s="152">
        <v>6.5</v>
      </c>
      <c r="H82" s="157"/>
      <c r="I82" s="158">
        <f>SUM(B82:H82)</f>
        <v>37.75</v>
      </c>
      <c r="J82" s="159"/>
    </row>
    <row r="83" spans="1:10" ht="18" customHeight="1" x14ac:dyDescent="0.2">
      <c r="A83" s="3856" t="s">
        <v>823</v>
      </c>
      <c r="B83" s="3857" t="s">
        <v>811</v>
      </c>
      <c r="C83" s="3858" t="s">
        <v>811</v>
      </c>
      <c r="D83" s="3852" t="s">
        <v>811</v>
      </c>
      <c r="E83" s="3855" t="s">
        <v>811</v>
      </c>
      <c r="F83" s="3855" t="s">
        <v>812</v>
      </c>
      <c r="G83" s="3805"/>
      <c r="H83" s="3809"/>
      <c r="I83" s="3849"/>
      <c r="J83" s="3800" t="s">
        <v>813</v>
      </c>
    </row>
    <row r="84" spans="1:10" ht="18" customHeight="1" x14ac:dyDescent="0.2">
      <c r="A84" s="3806"/>
      <c r="B84" s="3797">
        <v>8</v>
      </c>
      <c r="C84" s="3797">
        <v>8</v>
      </c>
      <c r="D84" s="3797">
        <v>8</v>
      </c>
      <c r="E84" s="3797">
        <v>8</v>
      </c>
      <c r="F84" s="3797">
        <v>7</v>
      </c>
      <c r="G84" s="3810"/>
      <c r="H84" s="3811"/>
      <c r="I84" s="158">
        <f>SUM(B84:H84)</f>
        <v>39</v>
      </c>
      <c r="J84" s="3743"/>
    </row>
    <row r="85" spans="1:10" ht="18" customHeight="1" x14ac:dyDescent="0.2">
      <c r="A85" s="3856" t="s">
        <v>824</v>
      </c>
      <c r="B85" s="3852" t="s">
        <v>815</v>
      </c>
      <c r="C85" s="3855" t="s">
        <v>815</v>
      </c>
      <c r="D85" s="3855" t="s">
        <v>815</v>
      </c>
      <c r="E85" s="3857" t="s">
        <v>815</v>
      </c>
      <c r="F85" s="3855" t="s">
        <v>816</v>
      </c>
      <c r="G85" s="3808"/>
      <c r="H85" s="3809"/>
      <c r="I85" s="3849"/>
      <c r="J85" s="3722"/>
    </row>
    <row r="86" spans="1:10" ht="18" customHeight="1" x14ac:dyDescent="0.2">
      <c r="A86" s="3859"/>
      <c r="B86" s="3860">
        <v>6.5</v>
      </c>
      <c r="C86" s="3860">
        <v>6.5</v>
      </c>
      <c r="D86" s="3860">
        <v>6.5</v>
      </c>
      <c r="E86" s="3860">
        <v>6.5</v>
      </c>
      <c r="F86" s="3860">
        <v>7</v>
      </c>
      <c r="G86" s="3861"/>
      <c r="H86" s="3862"/>
      <c r="I86" s="158">
        <f>SUM(B86:H86)</f>
        <v>33</v>
      </c>
      <c r="J86" s="3863"/>
    </row>
    <row r="87" spans="1:10" ht="18" customHeight="1" x14ac:dyDescent="0.2">
      <c r="A87" s="3864" t="s">
        <v>825</v>
      </c>
      <c r="B87" s="3849" t="s">
        <v>800</v>
      </c>
      <c r="C87" s="3793" t="s">
        <v>800</v>
      </c>
      <c r="D87" s="3849" t="s">
        <v>800</v>
      </c>
      <c r="E87" s="3849" t="s">
        <v>800</v>
      </c>
      <c r="F87" s="3793" t="s">
        <v>742</v>
      </c>
      <c r="G87" s="3849"/>
      <c r="H87" s="3793" t="s">
        <v>748</v>
      </c>
      <c r="I87" s="3849"/>
      <c r="J87" s="3722"/>
    </row>
    <row r="88" spans="1:10" ht="18" customHeight="1" x14ac:dyDescent="0.2">
      <c r="A88" s="148"/>
      <c r="B88" s="151">
        <v>7</v>
      </c>
      <c r="C88" s="151">
        <v>7</v>
      </c>
      <c r="D88" s="151">
        <v>7</v>
      </c>
      <c r="E88" s="151">
        <v>7</v>
      </c>
      <c r="F88" s="3797">
        <v>7.4</v>
      </c>
      <c r="G88" s="172"/>
      <c r="H88" s="158">
        <v>8</v>
      </c>
      <c r="I88" s="158">
        <f>SUM(B88:H88)</f>
        <v>43.4</v>
      </c>
      <c r="J88" s="3743"/>
    </row>
    <row r="89" spans="1:10" ht="18" customHeight="1" x14ac:dyDescent="0.2">
      <c r="A89" s="3813" t="s">
        <v>754</v>
      </c>
      <c r="B89" s="3813">
        <f t="shared" ref="B89:I89" si="4">SUM(B78,B80,B82,B84,B86,B88)</f>
        <v>43</v>
      </c>
      <c r="C89" s="3813">
        <f t="shared" si="4"/>
        <v>40</v>
      </c>
      <c r="D89" s="3813">
        <f t="shared" si="4"/>
        <v>43</v>
      </c>
      <c r="E89" s="3813">
        <f t="shared" si="4"/>
        <v>43</v>
      </c>
      <c r="F89" s="3813">
        <f t="shared" si="4"/>
        <v>41.65</v>
      </c>
      <c r="G89" s="3813">
        <f t="shared" si="4"/>
        <v>6.5</v>
      </c>
      <c r="H89" s="3813">
        <f t="shared" si="4"/>
        <v>8</v>
      </c>
      <c r="I89" s="3822">
        <f t="shared" si="4"/>
        <v>225.15</v>
      </c>
      <c r="J89" s="3814"/>
    </row>
    <row r="90" spans="1:10" ht="18" customHeight="1" x14ac:dyDescent="0.2">
      <c r="A90" s="1" t="s">
        <v>826</v>
      </c>
      <c r="B90" s="5"/>
      <c r="C90" s="5"/>
      <c r="D90" s="5"/>
      <c r="E90" s="5"/>
      <c r="F90" s="5"/>
    </row>
    <row r="91" spans="1:10" ht="18" customHeight="1" x14ac:dyDescent="0.2">
      <c r="A91" s="3815" t="s">
        <v>827</v>
      </c>
      <c r="B91" s="3816" t="s">
        <v>97</v>
      </c>
      <c r="C91" s="3817" t="s">
        <v>98</v>
      </c>
      <c r="D91" s="3817" t="s">
        <v>99</v>
      </c>
      <c r="E91" s="3817" t="s">
        <v>100</v>
      </c>
      <c r="F91" s="3817" t="s">
        <v>101</v>
      </c>
      <c r="G91" s="3817" t="s">
        <v>102</v>
      </c>
      <c r="H91" s="3818" t="s">
        <v>103</v>
      </c>
      <c r="I91" s="3819" t="s">
        <v>209</v>
      </c>
      <c r="J91" s="3820" t="s">
        <v>104</v>
      </c>
    </row>
    <row r="92" spans="1:10" ht="18" customHeight="1" x14ac:dyDescent="0.2">
      <c r="A92" s="3801" t="s">
        <v>828</v>
      </c>
      <c r="B92" s="3849" t="s">
        <v>812</v>
      </c>
      <c r="C92" s="3849" t="s">
        <v>812</v>
      </c>
      <c r="D92" s="3849" t="s">
        <v>812</v>
      </c>
      <c r="E92" s="3849" t="s">
        <v>812</v>
      </c>
      <c r="F92" s="3849" t="s">
        <v>800</v>
      </c>
      <c r="G92" s="3777"/>
      <c r="H92" s="3850"/>
      <c r="I92" s="3849"/>
      <c r="J92" s="3795"/>
    </row>
    <row r="93" spans="1:10" ht="18" customHeight="1" x14ac:dyDescent="0.2">
      <c r="A93" s="171"/>
      <c r="B93" s="151">
        <v>7.5</v>
      </c>
      <c r="C93" s="151">
        <v>7.5</v>
      </c>
      <c r="D93" s="151">
        <v>7.5</v>
      </c>
      <c r="E93" s="151">
        <v>7.5</v>
      </c>
      <c r="F93" s="152">
        <v>7</v>
      </c>
      <c r="G93" s="153"/>
      <c r="H93" s="154"/>
      <c r="I93" s="158">
        <f>SUM(B93:H93)</f>
        <v>37</v>
      </c>
      <c r="J93" s="159"/>
    </row>
    <row r="94" spans="1:10" ht="18" customHeight="1" x14ac:dyDescent="0.2">
      <c r="A94" s="3856" t="s">
        <v>829</v>
      </c>
      <c r="B94" s="3855" t="s">
        <v>830</v>
      </c>
      <c r="C94" s="3855" t="s">
        <v>830</v>
      </c>
      <c r="D94" s="3855" t="s">
        <v>830</v>
      </c>
      <c r="E94" s="3855" t="s">
        <v>830</v>
      </c>
      <c r="F94" s="3855" t="s">
        <v>803</v>
      </c>
      <c r="G94" s="3783"/>
      <c r="H94" s="3784"/>
      <c r="I94" s="3852"/>
      <c r="J94" s="3800"/>
    </row>
    <row r="95" spans="1:10" ht="18" customHeight="1" x14ac:dyDescent="0.2">
      <c r="A95" s="16"/>
      <c r="B95" s="3853">
        <v>7.5</v>
      </c>
      <c r="C95" s="3853">
        <v>7.5</v>
      </c>
      <c r="D95" s="3853">
        <v>7.5</v>
      </c>
      <c r="E95" s="3853">
        <v>7.5</v>
      </c>
      <c r="F95" s="3854">
        <v>6</v>
      </c>
      <c r="G95" s="2959"/>
      <c r="H95" s="17"/>
      <c r="I95" s="158">
        <f>SUM(B95:H95)</f>
        <v>36</v>
      </c>
      <c r="J95" s="3832"/>
    </row>
    <row r="96" spans="1:10" ht="18" customHeight="1" x14ac:dyDescent="0.2">
      <c r="A96" s="3792" t="s">
        <v>831</v>
      </c>
      <c r="B96" s="3849" t="s">
        <v>832</v>
      </c>
      <c r="C96" s="3849" t="s">
        <v>832</v>
      </c>
      <c r="D96" s="3849" t="s">
        <v>832</v>
      </c>
      <c r="E96" s="3849" t="s">
        <v>832</v>
      </c>
      <c r="F96" s="3849" t="s">
        <v>833</v>
      </c>
      <c r="G96" s="3849"/>
      <c r="H96" s="3849"/>
      <c r="I96" s="3849"/>
      <c r="J96" s="3795"/>
    </row>
    <row r="97" spans="1:10" ht="18" customHeight="1" x14ac:dyDescent="0.2">
      <c r="A97" s="148"/>
      <c r="B97" s="151">
        <v>7.5</v>
      </c>
      <c r="C97" s="151">
        <v>7.5</v>
      </c>
      <c r="D97" s="151">
        <v>7.5</v>
      </c>
      <c r="E97" s="151">
        <v>7.5</v>
      </c>
      <c r="F97" s="152">
        <v>6</v>
      </c>
      <c r="G97" s="152"/>
      <c r="H97" s="157"/>
      <c r="I97" s="158">
        <f>SUM(B97:H97)</f>
        <v>36</v>
      </c>
      <c r="J97" s="159"/>
    </row>
    <row r="98" spans="1:10" ht="18" customHeight="1" x14ac:dyDescent="0.2">
      <c r="A98" s="3813" t="s">
        <v>754</v>
      </c>
      <c r="B98" s="3813">
        <f t="shared" ref="B98:I98" si="5">SUM(B93,B95,B97)</f>
        <v>22.5</v>
      </c>
      <c r="C98" s="3813">
        <f t="shared" si="5"/>
        <v>22.5</v>
      </c>
      <c r="D98" s="3813">
        <f t="shared" si="5"/>
        <v>22.5</v>
      </c>
      <c r="E98" s="3813">
        <f t="shared" si="5"/>
        <v>22.5</v>
      </c>
      <c r="F98" s="3813">
        <f t="shared" si="5"/>
        <v>19</v>
      </c>
      <c r="G98" s="3813">
        <f t="shared" si="5"/>
        <v>0</v>
      </c>
      <c r="H98" s="3813">
        <f t="shared" si="5"/>
        <v>0</v>
      </c>
      <c r="I98" s="3822">
        <f t="shared" si="5"/>
        <v>109</v>
      </c>
      <c r="J98" s="3823"/>
    </row>
    <row r="99" spans="1:10" ht="18" customHeight="1" x14ac:dyDescent="0.2">
      <c r="A99" s="1" t="s">
        <v>834</v>
      </c>
      <c r="B99" s="5"/>
      <c r="C99" s="5"/>
      <c r="D99" s="5"/>
      <c r="E99" s="5"/>
      <c r="F99" s="5"/>
    </row>
    <row r="100" spans="1:10" ht="18" customHeight="1" x14ac:dyDescent="0.2">
      <c r="A100" s="3786" t="s">
        <v>756</v>
      </c>
      <c r="B100" s="3787" t="s">
        <v>97</v>
      </c>
      <c r="C100" s="3788" t="s">
        <v>98</v>
      </c>
      <c r="D100" s="3788" t="s">
        <v>99</v>
      </c>
      <c r="E100" s="3788" t="s">
        <v>100</v>
      </c>
      <c r="F100" s="3788" t="s">
        <v>101</v>
      </c>
      <c r="G100" s="3788" t="s">
        <v>102</v>
      </c>
      <c r="H100" s="3789" t="s">
        <v>103</v>
      </c>
      <c r="I100" s="3790" t="s">
        <v>209</v>
      </c>
      <c r="J100" s="3791" t="s">
        <v>104</v>
      </c>
    </row>
    <row r="101" spans="1:10" ht="18" customHeight="1" x14ac:dyDescent="0.2">
      <c r="A101" s="3775"/>
      <c r="B101" s="3793" t="s">
        <v>757</v>
      </c>
      <c r="C101" s="3793" t="s">
        <v>757</v>
      </c>
      <c r="D101" s="3793" t="s">
        <v>757</v>
      </c>
      <c r="E101" s="3793" t="s">
        <v>757</v>
      </c>
      <c r="F101" s="3793" t="s">
        <v>758</v>
      </c>
      <c r="G101" s="3777"/>
      <c r="H101" s="3850"/>
      <c r="I101" s="3779"/>
      <c r="J101" s="3780"/>
    </row>
    <row r="102" spans="1:10" ht="18" customHeight="1" x14ac:dyDescent="0.2">
      <c r="A102" s="148" t="s">
        <v>835</v>
      </c>
      <c r="B102" s="151">
        <v>7.75</v>
      </c>
      <c r="C102" s="151">
        <v>7.75</v>
      </c>
      <c r="D102" s="151">
        <v>7.75</v>
      </c>
      <c r="E102" s="151">
        <v>7.75</v>
      </c>
      <c r="F102" s="151">
        <v>6</v>
      </c>
      <c r="G102" s="153"/>
      <c r="H102" s="154"/>
      <c r="I102" s="155">
        <f>SUM(B102:H102)</f>
        <v>37</v>
      </c>
      <c r="J102" s="156"/>
    </row>
    <row r="103" spans="1:10" ht="18" customHeight="1" x14ac:dyDescent="0.2"/>
    <row r="104" spans="1:10" ht="18" customHeight="1" x14ac:dyDescent="0.2">
      <c r="A104" s="1" t="s">
        <v>836</v>
      </c>
      <c r="B104" s="5"/>
      <c r="C104" s="5"/>
      <c r="D104" s="5"/>
      <c r="E104" s="5"/>
      <c r="F104" s="5"/>
    </row>
    <row r="105" spans="1:10" ht="18" customHeight="1" x14ac:dyDescent="0.2">
      <c r="A105" s="3786" t="s">
        <v>837</v>
      </c>
      <c r="B105" s="3787" t="s">
        <v>97</v>
      </c>
      <c r="C105" s="3788" t="s">
        <v>98</v>
      </c>
      <c r="D105" s="3788" t="s">
        <v>99</v>
      </c>
      <c r="E105" s="3788" t="s">
        <v>100</v>
      </c>
      <c r="F105" s="3788" t="s">
        <v>101</v>
      </c>
      <c r="G105" s="3788" t="s">
        <v>102</v>
      </c>
      <c r="H105" s="3789" t="s">
        <v>103</v>
      </c>
      <c r="I105" s="3790" t="s">
        <v>209</v>
      </c>
      <c r="J105" s="3791" t="s">
        <v>104</v>
      </c>
    </row>
    <row r="106" spans="1:10" ht="18" customHeight="1" x14ac:dyDescent="0.2">
      <c r="A106" s="3775"/>
      <c r="B106" s="3793" t="s">
        <v>838</v>
      </c>
      <c r="C106" s="3793" t="s">
        <v>838</v>
      </c>
      <c r="D106" s="3793" t="s">
        <v>748</v>
      </c>
      <c r="E106" s="3793" t="s">
        <v>748</v>
      </c>
      <c r="F106" s="3793" t="s">
        <v>231</v>
      </c>
      <c r="G106" s="3794"/>
      <c r="H106" s="3802"/>
      <c r="I106" s="3779"/>
      <c r="J106" s="3795"/>
    </row>
    <row r="107" spans="1:10" ht="18" customHeight="1" x14ac:dyDescent="0.2">
      <c r="A107" s="148" t="s">
        <v>839</v>
      </c>
      <c r="B107" s="151">
        <v>7.5</v>
      </c>
      <c r="C107" s="152">
        <v>7.5</v>
      </c>
      <c r="D107" s="152">
        <v>8</v>
      </c>
      <c r="E107" s="152">
        <v>8</v>
      </c>
      <c r="F107" s="152">
        <v>6</v>
      </c>
      <c r="G107" s="152"/>
      <c r="H107" s="157"/>
      <c r="I107" s="155">
        <f>SUM(B107:H107)</f>
        <v>37</v>
      </c>
      <c r="J107" s="159"/>
    </row>
    <row r="108" spans="1:10" ht="18" customHeight="1" x14ac:dyDescent="0.2"/>
    <row r="109" spans="1:10" ht="18" customHeight="1" x14ac:dyDescent="0.2">
      <c r="A109" s="1" t="s">
        <v>840</v>
      </c>
      <c r="B109" s="5"/>
      <c r="C109" s="5"/>
      <c r="D109" s="5"/>
      <c r="E109" s="5"/>
      <c r="F109" s="5"/>
    </row>
    <row r="110" spans="1:10" ht="18" customHeight="1" x14ac:dyDescent="0.2">
      <c r="A110" s="3786" t="s">
        <v>756</v>
      </c>
      <c r="B110" s="3787" t="s">
        <v>97</v>
      </c>
      <c r="C110" s="3788" t="s">
        <v>98</v>
      </c>
      <c r="D110" s="3788" t="s">
        <v>99</v>
      </c>
      <c r="E110" s="3788" t="s">
        <v>100</v>
      </c>
      <c r="F110" s="3788" t="s">
        <v>101</v>
      </c>
      <c r="G110" s="3788" t="s">
        <v>102</v>
      </c>
      <c r="H110" s="3789" t="s">
        <v>103</v>
      </c>
      <c r="I110" s="3790" t="s">
        <v>209</v>
      </c>
      <c r="J110" s="3791" t="s">
        <v>104</v>
      </c>
    </row>
    <row r="111" spans="1:10" ht="18" customHeight="1" x14ac:dyDescent="0.2">
      <c r="A111" s="3801"/>
      <c r="B111" s="3793" t="s">
        <v>757</v>
      </c>
      <c r="C111" s="3793" t="s">
        <v>757</v>
      </c>
      <c r="D111" s="3793" t="s">
        <v>757</v>
      </c>
      <c r="E111" s="3793" t="s">
        <v>757</v>
      </c>
      <c r="F111" s="3793" t="s">
        <v>758</v>
      </c>
      <c r="G111" s="3794"/>
      <c r="H111" s="3802"/>
      <c r="I111" s="3779"/>
      <c r="J111" s="3795"/>
    </row>
    <row r="112" spans="1:10" ht="18" customHeight="1" x14ac:dyDescent="0.2">
      <c r="A112" s="148" t="s">
        <v>841</v>
      </c>
      <c r="B112" s="151">
        <v>7.75</v>
      </c>
      <c r="C112" s="151">
        <v>7.75</v>
      </c>
      <c r="D112" s="151">
        <v>7.75</v>
      </c>
      <c r="E112" s="151">
        <v>7.75</v>
      </c>
      <c r="F112" s="151">
        <v>6</v>
      </c>
      <c r="G112" s="152"/>
      <c r="H112" s="157"/>
      <c r="I112" s="158">
        <f>SUM(B112:H112)</f>
        <v>37</v>
      </c>
      <c r="J112" s="159"/>
    </row>
    <row r="113" spans="1:10" ht="18" customHeight="1" x14ac:dyDescent="0.2">
      <c r="A113" s="3801"/>
      <c r="B113" s="3793" t="s">
        <v>757</v>
      </c>
      <c r="C113" s="3793" t="s">
        <v>757</v>
      </c>
      <c r="D113" s="3793" t="s">
        <v>757</v>
      </c>
      <c r="E113" s="3793" t="s">
        <v>757</v>
      </c>
      <c r="F113" s="3793" t="s">
        <v>758</v>
      </c>
      <c r="G113" s="3794"/>
      <c r="H113" s="3802"/>
      <c r="I113" s="3779"/>
      <c r="J113" s="3795"/>
    </row>
    <row r="114" spans="1:10" ht="18" customHeight="1" x14ac:dyDescent="0.2">
      <c r="A114" s="148" t="s">
        <v>842</v>
      </c>
      <c r="B114" s="151">
        <v>7.75</v>
      </c>
      <c r="C114" s="151">
        <v>7.75</v>
      </c>
      <c r="D114" s="151">
        <v>7.75</v>
      </c>
      <c r="E114" s="151">
        <v>7.75</v>
      </c>
      <c r="F114" s="151">
        <v>6</v>
      </c>
      <c r="G114" s="152"/>
      <c r="H114" s="157"/>
      <c r="I114" s="158">
        <f>SUM(B114:H114)</f>
        <v>37</v>
      </c>
      <c r="J114" s="159"/>
    </row>
    <row r="115" spans="1:10" ht="18" customHeight="1" x14ac:dyDescent="0.2">
      <c r="A115" s="3801"/>
      <c r="B115" s="3793" t="s">
        <v>757</v>
      </c>
      <c r="C115" s="3793" t="s">
        <v>757</v>
      </c>
      <c r="D115" s="3793" t="s">
        <v>757</v>
      </c>
      <c r="E115" s="3793" t="s">
        <v>757</v>
      </c>
      <c r="F115" s="3793" t="s">
        <v>758</v>
      </c>
      <c r="G115" s="3794"/>
      <c r="H115" s="3802"/>
      <c r="I115" s="3779"/>
      <c r="J115" s="3795"/>
    </row>
    <row r="116" spans="1:10" ht="18" customHeight="1" x14ac:dyDescent="0.2">
      <c r="A116" s="148" t="s">
        <v>843</v>
      </c>
      <c r="B116" s="151">
        <v>7.75</v>
      </c>
      <c r="C116" s="151">
        <v>7.75</v>
      </c>
      <c r="D116" s="151">
        <v>7.75</v>
      </c>
      <c r="E116" s="151">
        <v>7.75</v>
      </c>
      <c r="F116" s="151">
        <v>6</v>
      </c>
      <c r="G116" s="152"/>
      <c r="H116" s="157"/>
      <c r="I116" s="158">
        <f>SUM(B116:H116)</f>
        <v>37</v>
      </c>
      <c r="J116" s="159"/>
    </row>
    <row r="117" spans="1:10" ht="18" customHeight="1" x14ac:dyDescent="0.2">
      <c r="A117" s="3813" t="s">
        <v>754</v>
      </c>
      <c r="B117" s="3813">
        <f t="shared" ref="B117:I117" si="6">SUM(B112,B114,B116)</f>
        <v>23.25</v>
      </c>
      <c r="C117" s="3813">
        <f t="shared" si="6"/>
        <v>23.25</v>
      </c>
      <c r="D117" s="3813">
        <f t="shared" si="6"/>
        <v>23.25</v>
      </c>
      <c r="E117" s="3813">
        <f t="shared" si="6"/>
        <v>23.25</v>
      </c>
      <c r="F117" s="3813">
        <f t="shared" si="6"/>
        <v>18</v>
      </c>
      <c r="G117" s="3813">
        <f t="shared" si="6"/>
        <v>0</v>
      </c>
      <c r="H117" s="3813">
        <f t="shared" si="6"/>
        <v>0</v>
      </c>
      <c r="I117" s="3822">
        <f t="shared" si="6"/>
        <v>111</v>
      </c>
      <c r="J117" s="3823"/>
    </row>
    <row r="118" spans="1:10" ht="18" customHeight="1" x14ac:dyDescent="0.2">
      <c r="A118" s="5"/>
      <c r="B118" s="5"/>
      <c r="C118" s="5"/>
      <c r="D118" s="5"/>
      <c r="E118" s="5"/>
      <c r="F118" s="5"/>
      <c r="G118" s="18"/>
      <c r="H118" s="18"/>
      <c r="I118" s="5"/>
      <c r="J118" s="6"/>
    </row>
    <row r="119" spans="1:10" ht="18" customHeight="1" x14ac:dyDescent="0.2">
      <c r="A119" s="1" t="s">
        <v>844</v>
      </c>
      <c r="B119" s="5"/>
      <c r="C119" s="5"/>
      <c r="D119" s="5"/>
      <c r="E119" s="5"/>
      <c r="F119" s="5"/>
    </row>
    <row r="120" spans="1:10" ht="18" customHeight="1" x14ac:dyDescent="0.2">
      <c r="A120" s="3786" t="s">
        <v>845</v>
      </c>
      <c r="B120" s="3787" t="s">
        <v>97</v>
      </c>
      <c r="C120" s="3788" t="s">
        <v>98</v>
      </c>
      <c r="D120" s="3788" t="s">
        <v>99</v>
      </c>
      <c r="E120" s="3788" t="s">
        <v>100</v>
      </c>
      <c r="F120" s="3788" t="s">
        <v>101</v>
      </c>
      <c r="G120" s="3788" t="s">
        <v>102</v>
      </c>
      <c r="H120" s="3789" t="s">
        <v>103</v>
      </c>
      <c r="I120" s="3790" t="s">
        <v>209</v>
      </c>
      <c r="J120" s="3791" t="s">
        <v>104</v>
      </c>
    </row>
    <row r="121" spans="1:10" ht="18" customHeight="1" x14ac:dyDescent="0.2">
      <c r="A121" s="3792" t="s">
        <v>0</v>
      </c>
      <c r="B121" s="3793" t="s">
        <v>326</v>
      </c>
      <c r="C121" s="3793" t="s">
        <v>326</v>
      </c>
      <c r="D121" s="3793" t="s">
        <v>326</v>
      </c>
      <c r="E121" s="3793" t="s">
        <v>326</v>
      </c>
      <c r="F121" s="3794" t="s">
        <v>327</v>
      </c>
      <c r="G121" s="3794"/>
      <c r="H121" s="3794"/>
      <c r="I121" s="3779"/>
      <c r="J121" s="3795"/>
    </row>
    <row r="122" spans="1:10" ht="18" customHeight="1" x14ac:dyDescent="0.2">
      <c r="A122" s="3796" t="s">
        <v>846</v>
      </c>
      <c r="B122" s="3797">
        <v>7.75</v>
      </c>
      <c r="C122" s="3797">
        <v>7.75</v>
      </c>
      <c r="D122" s="3797">
        <v>7.75</v>
      </c>
      <c r="E122" s="3797">
        <v>7.75</v>
      </c>
      <c r="F122" s="3865">
        <v>6</v>
      </c>
      <c r="G122" s="3865"/>
      <c r="H122" s="3865"/>
      <c r="I122" s="3866">
        <f>SUM(B122:H122)</f>
        <v>37</v>
      </c>
      <c r="J122" s="3867"/>
    </row>
    <row r="123" spans="1:10" ht="18" customHeight="1" x14ac:dyDescent="0.2">
      <c r="A123" s="19"/>
      <c r="B123" s="3853"/>
      <c r="C123" s="3853"/>
      <c r="D123" s="3853"/>
      <c r="E123" s="3853"/>
      <c r="F123" s="3854"/>
      <c r="G123" s="3854"/>
      <c r="H123" s="18"/>
      <c r="I123" s="3868"/>
      <c r="J123" s="2927"/>
    </row>
    <row r="124" spans="1:10" ht="18" customHeight="1" x14ac:dyDescent="0.2">
      <c r="A124" s="20" t="s">
        <v>847</v>
      </c>
      <c r="B124" s="3853"/>
      <c r="C124" s="3853"/>
      <c r="D124" s="3853"/>
      <c r="E124" s="3853"/>
      <c r="F124" s="3854"/>
      <c r="G124" s="3854"/>
      <c r="H124" s="18"/>
      <c r="I124" s="3868"/>
      <c r="J124" s="2927"/>
    </row>
    <row r="125" spans="1:10" ht="18" customHeight="1" x14ac:dyDescent="0.2">
      <c r="A125" s="3815" t="s">
        <v>848</v>
      </c>
      <c r="B125" s="3816" t="s">
        <v>97</v>
      </c>
      <c r="C125" s="3817" t="s">
        <v>98</v>
      </c>
      <c r="D125" s="3817" t="s">
        <v>99</v>
      </c>
      <c r="E125" s="3817" t="s">
        <v>100</v>
      </c>
      <c r="F125" s="3817" t="s">
        <v>101</v>
      </c>
      <c r="G125" s="3817" t="s">
        <v>102</v>
      </c>
      <c r="H125" s="3818" t="s">
        <v>103</v>
      </c>
      <c r="I125" s="3819" t="s">
        <v>209</v>
      </c>
      <c r="J125" s="3820" t="s">
        <v>104</v>
      </c>
    </row>
    <row r="126" spans="1:10" ht="18" customHeight="1" x14ac:dyDescent="0.2">
      <c r="A126" s="3869" t="s">
        <v>0</v>
      </c>
      <c r="B126" s="3781" t="s">
        <v>849</v>
      </c>
      <c r="C126" s="3781" t="s">
        <v>849</v>
      </c>
      <c r="D126" s="3781" t="s">
        <v>849</v>
      </c>
      <c r="E126" s="3781" t="s">
        <v>849</v>
      </c>
      <c r="F126" s="3782" t="s">
        <v>812</v>
      </c>
      <c r="G126" s="3782"/>
      <c r="H126" s="3782"/>
      <c r="I126" s="2081"/>
      <c r="J126" s="3800"/>
    </row>
    <row r="127" spans="1:10" ht="18" customHeight="1" x14ac:dyDescent="0.2">
      <c r="A127" s="3796" t="s">
        <v>850</v>
      </c>
      <c r="B127" s="3797">
        <v>7.5</v>
      </c>
      <c r="C127" s="3797">
        <v>7.5</v>
      </c>
      <c r="D127" s="3797">
        <v>7.5</v>
      </c>
      <c r="E127" s="3797">
        <v>7.5</v>
      </c>
      <c r="F127" s="3865">
        <v>7</v>
      </c>
      <c r="G127" s="3865"/>
      <c r="H127" s="3865"/>
      <c r="I127" s="3870">
        <f>SUM(B127:H127)</f>
        <v>37</v>
      </c>
      <c r="J127" s="159" t="s">
        <v>822</v>
      </c>
    </row>
    <row r="128" spans="1:10" ht="18" customHeight="1" x14ac:dyDescent="0.2">
      <c r="A128" s="5"/>
      <c r="B128" s="5"/>
      <c r="C128" s="5"/>
      <c r="D128" s="5"/>
      <c r="E128" s="5"/>
      <c r="F128" s="18"/>
      <c r="G128" s="18"/>
      <c r="H128" s="18"/>
      <c r="I128" s="5"/>
      <c r="J128" s="6"/>
    </row>
    <row r="129" spans="1:10" ht="18" customHeight="1" x14ac:dyDescent="0.2">
      <c r="A129" s="5"/>
      <c r="B129" s="5"/>
      <c r="C129" s="5"/>
      <c r="D129" s="5"/>
      <c r="E129" s="5"/>
      <c r="F129" s="18"/>
      <c r="G129" s="18"/>
      <c r="H129" s="18"/>
      <c r="I129" s="5"/>
      <c r="J129" s="6"/>
    </row>
    <row r="130" spans="1:10" ht="18" customHeight="1" x14ac:dyDescent="0.2">
      <c r="A130" s="5"/>
      <c r="B130" s="5"/>
      <c r="C130" s="5"/>
      <c r="D130" s="5"/>
      <c r="E130" s="5"/>
      <c r="F130" s="18"/>
      <c r="G130" s="18"/>
      <c r="H130" s="18"/>
      <c r="I130" s="5"/>
      <c r="J130" s="6"/>
    </row>
    <row r="131" spans="1:10" ht="18" customHeight="1" x14ac:dyDescent="0.2">
      <c r="A131" s="5"/>
      <c r="B131" s="5"/>
      <c r="C131" s="5"/>
      <c r="D131" s="5"/>
      <c r="E131" s="5"/>
      <c r="F131" s="18"/>
      <c r="G131" s="18"/>
      <c r="H131" s="18"/>
      <c r="I131" s="5"/>
      <c r="J131" s="6"/>
    </row>
    <row r="132" spans="1:10" ht="18" customHeight="1" x14ac:dyDescent="0.2">
      <c r="A132" s="150" t="s">
        <v>851</v>
      </c>
      <c r="B132" s="5"/>
      <c r="C132" s="5"/>
      <c r="D132" s="5"/>
      <c r="E132" s="5"/>
      <c r="F132" s="18"/>
      <c r="G132" s="18"/>
      <c r="H132" s="18"/>
      <c r="I132" s="5"/>
      <c r="J132" s="6"/>
    </row>
    <row r="133" spans="1:10" ht="18" customHeight="1" x14ac:dyDescent="0.2">
      <c r="A133" s="16" t="s">
        <v>848</v>
      </c>
      <c r="B133" s="3787" t="s">
        <v>97</v>
      </c>
      <c r="C133" s="3788" t="s">
        <v>98</v>
      </c>
      <c r="D133" s="3788" t="s">
        <v>99</v>
      </c>
      <c r="E133" s="3788" t="s">
        <v>100</v>
      </c>
      <c r="F133" s="3788" t="s">
        <v>101</v>
      </c>
      <c r="G133" s="3788" t="s">
        <v>102</v>
      </c>
      <c r="H133" s="3789" t="s">
        <v>103</v>
      </c>
      <c r="I133" s="3790" t="s">
        <v>209</v>
      </c>
      <c r="J133" s="3791" t="s">
        <v>104</v>
      </c>
    </row>
    <row r="134" spans="1:10" ht="18" customHeight="1" x14ac:dyDescent="0.2">
      <c r="A134" s="3792" t="s">
        <v>0</v>
      </c>
      <c r="B134" s="3793" t="s">
        <v>849</v>
      </c>
      <c r="C134" s="3793" t="s">
        <v>849</v>
      </c>
      <c r="D134" s="3793" t="s">
        <v>849</v>
      </c>
      <c r="E134" s="3793" t="s">
        <v>849</v>
      </c>
      <c r="F134" s="3794" t="s">
        <v>812</v>
      </c>
      <c r="G134" s="3794"/>
      <c r="H134" s="3794"/>
      <c r="I134" s="3779"/>
      <c r="J134" s="3795"/>
    </row>
    <row r="135" spans="1:10" ht="18" customHeight="1" x14ac:dyDescent="0.2">
      <c r="A135" s="3796" t="s">
        <v>852</v>
      </c>
      <c r="B135" s="3797">
        <v>7.5</v>
      </c>
      <c r="C135" s="3797">
        <v>7.5</v>
      </c>
      <c r="D135" s="3797">
        <v>7.5</v>
      </c>
      <c r="E135" s="3797">
        <v>7.5</v>
      </c>
      <c r="F135" s="3865">
        <v>7</v>
      </c>
      <c r="G135" s="3865"/>
      <c r="H135" s="3865"/>
      <c r="I135" s="3797">
        <f>SUM(B135:H135)</f>
        <v>37</v>
      </c>
      <c r="J135" s="159" t="s">
        <v>822</v>
      </c>
    </row>
    <row r="136" spans="1:10" ht="18" customHeight="1" x14ac:dyDescent="0.2">
      <c r="A136" s="3792" t="s">
        <v>0</v>
      </c>
      <c r="B136" s="3793" t="s">
        <v>849</v>
      </c>
      <c r="C136" s="3793" t="s">
        <v>849</v>
      </c>
      <c r="D136" s="3793" t="s">
        <v>849</v>
      </c>
      <c r="E136" s="3793" t="s">
        <v>849</v>
      </c>
      <c r="F136" s="3794" t="s">
        <v>812</v>
      </c>
      <c r="G136" s="3794"/>
      <c r="H136" s="3794"/>
      <c r="I136" s="3779"/>
      <c r="J136" s="3795"/>
    </row>
    <row r="137" spans="1:10" ht="18" customHeight="1" x14ac:dyDescent="0.2">
      <c r="A137" s="3796" t="s">
        <v>853</v>
      </c>
      <c r="B137" s="3797">
        <v>7.5</v>
      </c>
      <c r="C137" s="3797">
        <v>7.5</v>
      </c>
      <c r="D137" s="3797">
        <v>7.5</v>
      </c>
      <c r="E137" s="3797">
        <v>7.5</v>
      </c>
      <c r="F137" s="3865">
        <v>7</v>
      </c>
      <c r="G137" s="3865"/>
      <c r="H137" s="3865"/>
      <c r="I137" s="3797">
        <f>SUM(B137:H137)</f>
        <v>37</v>
      </c>
      <c r="J137" s="159" t="s">
        <v>822</v>
      </c>
    </row>
    <row r="138" spans="1:10" ht="18" customHeight="1" x14ac:dyDescent="0.2">
      <c r="A138" s="3792" t="s">
        <v>0</v>
      </c>
      <c r="B138" s="3793" t="s">
        <v>849</v>
      </c>
      <c r="C138" s="3793" t="s">
        <v>849</v>
      </c>
      <c r="D138" s="3793" t="s">
        <v>849</v>
      </c>
      <c r="E138" s="3793" t="s">
        <v>849</v>
      </c>
      <c r="F138" s="3794" t="s">
        <v>812</v>
      </c>
      <c r="G138" s="3794"/>
      <c r="H138" s="3794"/>
      <c r="I138" s="3779"/>
      <c r="J138" s="3795"/>
    </row>
    <row r="139" spans="1:10" ht="18" customHeight="1" x14ac:dyDescent="0.2">
      <c r="A139" s="3796" t="s">
        <v>854</v>
      </c>
      <c r="B139" s="3797">
        <v>7.5</v>
      </c>
      <c r="C139" s="3797">
        <v>7.5</v>
      </c>
      <c r="D139" s="3797">
        <v>7.5</v>
      </c>
      <c r="E139" s="3797">
        <v>7.5</v>
      </c>
      <c r="F139" s="3865">
        <v>7</v>
      </c>
      <c r="G139" s="3865"/>
      <c r="H139" s="3865"/>
      <c r="I139" s="3797">
        <f>SUM(B139:H139)</f>
        <v>37</v>
      </c>
      <c r="J139" s="159" t="s">
        <v>822</v>
      </c>
    </row>
    <row r="140" spans="1:10" ht="18" customHeight="1" x14ac:dyDescent="0.2">
      <c r="A140" s="3792" t="s">
        <v>0</v>
      </c>
      <c r="B140" s="3793" t="s">
        <v>849</v>
      </c>
      <c r="C140" s="3793" t="s">
        <v>849</v>
      </c>
      <c r="D140" s="3793" t="s">
        <v>849</v>
      </c>
      <c r="E140" s="3793" t="s">
        <v>849</v>
      </c>
      <c r="F140" s="3794" t="s">
        <v>812</v>
      </c>
      <c r="G140" s="3794"/>
      <c r="H140" s="3794"/>
      <c r="I140" s="3779"/>
      <c r="J140" s="3795"/>
    </row>
    <row r="141" spans="1:10" ht="18" customHeight="1" x14ac:dyDescent="0.2">
      <c r="A141" s="3796" t="s">
        <v>855</v>
      </c>
      <c r="B141" s="3797">
        <v>7.5</v>
      </c>
      <c r="C141" s="3797">
        <v>7.5</v>
      </c>
      <c r="D141" s="3797">
        <v>7.5</v>
      </c>
      <c r="E141" s="3797">
        <v>7.5</v>
      </c>
      <c r="F141" s="3865">
        <v>7</v>
      </c>
      <c r="G141" s="3865"/>
      <c r="H141" s="3865"/>
      <c r="I141" s="3797">
        <f>SUM(B141:H141)</f>
        <v>37</v>
      </c>
      <c r="J141" s="159" t="s">
        <v>822</v>
      </c>
    </row>
    <row r="142" spans="1:10" ht="18" customHeight="1" x14ac:dyDescent="0.2">
      <c r="A142" s="3792" t="s">
        <v>0</v>
      </c>
      <c r="B142" s="3793" t="s">
        <v>849</v>
      </c>
      <c r="C142" s="3793" t="s">
        <v>849</v>
      </c>
      <c r="D142" s="3793" t="s">
        <v>849</v>
      </c>
      <c r="E142" s="3793" t="s">
        <v>849</v>
      </c>
      <c r="F142" s="3794" t="s">
        <v>812</v>
      </c>
      <c r="G142" s="3794"/>
      <c r="H142" s="3794"/>
      <c r="I142" s="3779"/>
      <c r="J142" s="3795"/>
    </row>
    <row r="143" spans="1:10" ht="18" customHeight="1" x14ac:dyDescent="0.2">
      <c r="A143" s="3796" t="s">
        <v>856</v>
      </c>
      <c r="B143" s="3797">
        <v>7.5</v>
      </c>
      <c r="C143" s="3797">
        <v>7.5</v>
      </c>
      <c r="D143" s="3797">
        <v>7.5</v>
      </c>
      <c r="E143" s="3797">
        <v>7.5</v>
      </c>
      <c r="F143" s="3865">
        <v>7</v>
      </c>
      <c r="G143" s="3865"/>
      <c r="H143" s="3865"/>
      <c r="I143" s="3797">
        <f>SUM(B143:H143)</f>
        <v>37</v>
      </c>
      <c r="J143" s="159" t="s">
        <v>822</v>
      </c>
    </row>
    <row r="144" spans="1:10" ht="18" customHeight="1" x14ac:dyDescent="0.2">
      <c r="A144" s="3813" t="s">
        <v>754</v>
      </c>
      <c r="B144" s="3813">
        <f t="shared" ref="B144:I144" si="7">SUM(B135,B137,B139,B141,B143)</f>
        <v>37.5</v>
      </c>
      <c r="C144" s="3813">
        <f t="shared" si="7"/>
        <v>37.5</v>
      </c>
      <c r="D144" s="3813">
        <f t="shared" si="7"/>
        <v>37.5</v>
      </c>
      <c r="E144" s="3813">
        <f t="shared" si="7"/>
        <v>37.5</v>
      </c>
      <c r="F144" s="3813">
        <f t="shared" si="7"/>
        <v>35</v>
      </c>
      <c r="G144" s="3813">
        <f t="shared" si="7"/>
        <v>0</v>
      </c>
      <c r="H144" s="3813">
        <f t="shared" si="7"/>
        <v>0</v>
      </c>
      <c r="I144" s="3822">
        <f t="shared" si="7"/>
        <v>185</v>
      </c>
      <c r="J144" s="3823"/>
    </row>
    <row r="145" spans="1:10" ht="18" customHeight="1" x14ac:dyDescent="0.2">
      <c r="A145" s="5"/>
      <c r="B145" s="5"/>
      <c r="C145" s="5"/>
      <c r="D145" s="5"/>
      <c r="E145" s="5"/>
      <c r="F145" s="18"/>
      <c r="G145" s="18"/>
      <c r="H145" s="18"/>
      <c r="I145" s="5"/>
      <c r="J145" s="6"/>
    </row>
    <row r="146" spans="1:10" ht="18" customHeight="1" x14ac:dyDescent="0.2">
      <c r="A146" s="5"/>
      <c r="B146" s="5"/>
      <c r="C146" s="5"/>
      <c r="D146" s="5"/>
      <c r="E146" s="5"/>
      <c r="F146" s="18"/>
      <c r="G146" s="18"/>
      <c r="H146" s="18"/>
      <c r="I146" s="5"/>
      <c r="J146" s="6"/>
    </row>
    <row r="147" spans="1:10" ht="20.100000000000001" customHeight="1" x14ac:dyDescent="0.2">
      <c r="B147" s="3871" t="s">
        <v>97</v>
      </c>
      <c r="C147" s="3817" t="s">
        <v>98</v>
      </c>
      <c r="D147" s="3817" t="s">
        <v>99</v>
      </c>
      <c r="E147" s="3817" t="s">
        <v>100</v>
      </c>
      <c r="F147" s="3817" t="s">
        <v>101</v>
      </c>
      <c r="G147" s="3817" t="s">
        <v>102</v>
      </c>
      <c r="H147" s="3872" t="s">
        <v>103</v>
      </c>
      <c r="I147" s="3873" t="s">
        <v>857</v>
      </c>
      <c r="J147" s="18" t="s">
        <v>0</v>
      </c>
    </row>
    <row r="148" spans="1:10" ht="20.100000000000001" customHeight="1" x14ac:dyDescent="0.2">
      <c r="A148" s="3874" t="s">
        <v>858</v>
      </c>
      <c r="B148" s="3781">
        <f t="shared" ref="B148:I148" si="8">SUM(B4,B20,B30,B65,B74,B89,B98,B102,B107,B117,B122,B127,B144)</f>
        <v>368.40000000000003</v>
      </c>
      <c r="C148" s="3781">
        <f t="shared" si="8"/>
        <v>364</v>
      </c>
      <c r="D148" s="3781">
        <f t="shared" si="8"/>
        <v>369.5</v>
      </c>
      <c r="E148" s="3781">
        <f t="shared" si="8"/>
        <v>368.5</v>
      </c>
      <c r="F148" s="3781">
        <f t="shared" si="8"/>
        <v>333.65</v>
      </c>
      <c r="G148" s="3781">
        <f t="shared" si="8"/>
        <v>96.5</v>
      </c>
      <c r="H148" s="3781">
        <f t="shared" si="8"/>
        <v>84</v>
      </c>
      <c r="I148" s="3781">
        <f t="shared" si="8"/>
        <v>1984.55</v>
      </c>
      <c r="J148" s="3868" t="s">
        <v>0</v>
      </c>
    </row>
    <row r="149" spans="1:10" ht="20.100000000000001" customHeight="1" x14ac:dyDescent="0.2">
      <c r="A149" s="3874" t="s">
        <v>859</v>
      </c>
      <c r="B149" s="3857">
        <f>SUM(G148)*4</f>
        <v>386</v>
      </c>
      <c r="C149" s="3857">
        <f>SUM(G148)*1</f>
        <v>96.5</v>
      </c>
      <c r="D149" s="3857">
        <f>SUM(G148)*0</f>
        <v>0</v>
      </c>
      <c r="E149" s="3857">
        <f>SUM(G148)*2</f>
        <v>193</v>
      </c>
      <c r="F149" s="3857">
        <f>SUM(G148)*2</f>
        <v>193</v>
      </c>
      <c r="G149" s="3857">
        <f>SUM(G148)*0</f>
        <v>0</v>
      </c>
      <c r="H149" s="3857">
        <f>SUM(G148)*0</f>
        <v>0</v>
      </c>
      <c r="I149" s="3781">
        <f>SUM(B149:H149)</f>
        <v>868.5</v>
      </c>
    </row>
    <row r="150" spans="1:10" ht="20.100000000000001" customHeight="1" x14ac:dyDescent="0.2">
      <c r="A150" s="3874" t="s">
        <v>860</v>
      </c>
      <c r="B150" s="3781">
        <f>SUM(B148*48)+B149</f>
        <v>18069.2</v>
      </c>
      <c r="C150" s="3781">
        <f>SUM(C148*51)+C149</f>
        <v>18660.5</v>
      </c>
      <c r="D150" s="3781">
        <f>SUM(D148*52)+D149</f>
        <v>19214</v>
      </c>
      <c r="E150" s="3781">
        <f>SUM(E148*52)+E149</f>
        <v>19355</v>
      </c>
      <c r="F150" s="3781">
        <f>SUM(F148*52)+F149</f>
        <v>17542.8</v>
      </c>
      <c r="G150" s="3781">
        <f>SUM(G148*52)+G149</f>
        <v>5018</v>
      </c>
      <c r="H150" s="3781">
        <f>SUM(H148*52)+H149</f>
        <v>4368</v>
      </c>
      <c r="I150" s="3875">
        <f>SUM(B150:H150)</f>
        <v>102227.5</v>
      </c>
    </row>
    <row r="151" spans="1:10" ht="20.100000000000001" customHeight="1" x14ac:dyDescent="0.2"/>
    <row r="152" spans="1:10" ht="20.100000000000001" customHeight="1" x14ac:dyDescent="0.2"/>
    <row r="153" spans="1:10" ht="20.100000000000001" customHeight="1" x14ac:dyDescent="0.2">
      <c r="A153" s="3874" t="s">
        <v>861</v>
      </c>
      <c r="B153" s="3874"/>
      <c r="C153" s="3874"/>
      <c r="D153" s="3874"/>
      <c r="E153" s="3857">
        <v>56</v>
      </c>
      <c r="F153" s="3874"/>
      <c r="G153" s="3874"/>
      <c r="H153" s="3876"/>
      <c r="I153" s="3877">
        <f>SUM(E153)*52</f>
        <v>2912</v>
      </c>
    </row>
    <row r="154" spans="1:10" ht="20.100000000000001" customHeight="1" x14ac:dyDescent="0.2">
      <c r="A154" s="3878" t="s">
        <v>862</v>
      </c>
      <c r="B154" s="3878"/>
      <c r="C154" s="3878"/>
      <c r="D154" s="3878"/>
      <c r="E154" s="3878"/>
      <c r="F154" s="3878"/>
      <c r="G154" s="3878"/>
      <c r="H154" s="3878"/>
      <c r="I154" s="3877">
        <f>SUM(I153*2)</f>
        <v>5824</v>
      </c>
    </row>
    <row r="155" spans="1:10" ht="20.100000000000001" customHeight="1" x14ac:dyDescent="0.2">
      <c r="A155" s="3874" t="s">
        <v>863</v>
      </c>
      <c r="B155" s="3874"/>
      <c r="C155" s="3876"/>
      <c r="D155" s="3878"/>
      <c r="E155" s="3878"/>
      <c r="F155" s="3878"/>
      <c r="G155" s="3878"/>
      <c r="H155" s="3878"/>
      <c r="I155" s="3877">
        <f>48*12</f>
        <v>576</v>
      </c>
    </row>
    <row r="156" spans="1:10" ht="20.100000000000001" customHeight="1" x14ac:dyDescent="0.2">
      <c r="A156" s="3879" t="s">
        <v>857</v>
      </c>
      <c r="B156" s="3879"/>
      <c r="C156" s="3879"/>
      <c r="D156" s="3879"/>
      <c r="E156" s="3879"/>
      <c r="F156" s="3879"/>
      <c r="G156" s="3879"/>
      <c r="H156" s="3879"/>
      <c r="I156" s="3880">
        <f>SUM(I153:I155)</f>
        <v>9312</v>
      </c>
    </row>
    <row r="157" spans="1:10" ht="20.100000000000001" customHeight="1" x14ac:dyDescent="0.2">
      <c r="I157" s="21"/>
    </row>
    <row r="158" spans="1:10" ht="20.100000000000001" customHeight="1" x14ac:dyDescent="0.2">
      <c r="I158" s="21"/>
    </row>
    <row r="159" spans="1:10" ht="20.100000000000001" customHeight="1" x14ac:dyDescent="0.2">
      <c r="A159" s="3879" t="s">
        <v>864</v>
      </c>
      <c r="B159" s="3879"/>
      <c r="C159" s="3879"/>
      <c r="D159" s="3879"/>
      <c r="E159" s="3879"/>
      <c r="F159" s="3879"/>
      <c r="G159" s="3879"/>
      <c r="H159" s="3879"/>
      <c r="I159" s="3881">
        <f>SUM(I150:I156)</f>
        <v>120851.5</v>
      </c>
      <c r="J159" t="s">
        <v>865</v>
      </c>
    </row>
    <row r="160" spans="1:10" ht="20.100000000000001" customHeight="1" x14ac:dyDescent="0.2"/>
  </sheetData>
  <phoneticPr fontId="9" type="noConversion"/>
  <pageMargins left="0" right="0" top="0.39305555555555555" bottom="0.19652777777777777" header="0.19652777777777777" footer="0.51180555555555551"/>
  <pageSetup paperSize="9" scale="95" firstPageNumber="0" pageOrder="overThenDown" orientation="landscape" horizontalDpi="300" verticalDpi="300" r:id="rId1"/>
  <headerFooter alignWithMargins="0">
    <oddHeader>&amp;C&amp;"Arial,fed"Vagtplans nøgler&amp;ROpdateret &amp;D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A1:AF267"/>
  <sheetViews>
    <sheetView workbookViewId="0"/>
  </sheetViews>
  <sheetFormatPr defaultRowHeight="12" x14ac:dyDescent="0.2"/>
  <cols>
    <col min="1" max="1" width="26.140625" customWidth="1"/>
    <col min="2" max="2" width="15.140625" customWidth="1"/>
    <col min="3" max="3" width="15.5703125" customWidth="1"/>
    <col min="4" max="4" width="16.140625" customWidth="1"/>
    <col min="5" max="5" width="14.7109375" customWidth="1"/>
    <col min="6" max="6" width="16.5703125" customWidth="1"/>
    <col min="7" max="8" width="13.140625" customWidth="1"/>
    <col min="9" max="9" width="12.5703125" customWidth="1"/>
    <col min="10" max="10" width="26" customWidth="1"/>
    <col min="14" max="14" width="16.5703125" customWidth="1"/>
    <col min="15" max="15" width="15.42578125" customWidth="1"/>
    <col min="17" max="17" width="9.85546875" customWidth="1"/>
    <col min="20" max="20" width="10.140625" customWidth="1"/>
    <col min="23" max="23" width="15.85546875" customWidth="1"/>
    <col min="24" max="24" width="19.140625" customWidth="1"/>
    <col min="25" max="25" width="11.140625" customWidth="1"/>
  </cols>
  <sheetData>
    <row r="1" spans="1:15" ht="20.100000000000001" customHeight="1" x14ac:dyDescent="0.2">
      <c r="A1" s="1" t="s">
        <v>738</v>
      </c>
      <c r="B1" s="1"/>
      <c r="D1" s="2"/>
      <c r="E1" s="2"/>
    </row>
    <row r="2" spans="1:15" ht="20.100000000000001" customHeight="1" x14ac:dyDescent="0.2">
      <c r="A2" s="3775" t="s">
        <v>866</v>
      </c>
      <c r="B2" s="3776" t="s">
        <v>97</v>
      </c>
      <c r="C2" s="3777" t="s">
        <v>98</v>
      </c>
      <c r="D2" s="3777" t="s">
        <v>99</v>
      </c>
      <c r="E2" s="3777" t="s">
        <v>100</v>
      </c>
      <c r="F2" s="3777" t="s">
        <v>101</v>
      </c>
      <c r="G2" s="3777" t="s">
        <v>102</v>
      </c>
      <c r="H2" s="3778" t="s">
        <v>103</v>
      </c>
      <c r="I2" s="3779" t="s">
        <v>209</v>
      </c>
      <c r="J2" s="3780" t="s">
        <v>104</v>
      </c>
    </row>
    <row r="3" spans="1:15" ht="20.100000000000001" customHeight="1" x14ac:dyDescent="0.2">
      <c r="A3" s="3882"/>
      <c r="B3" s="3883" t="s">
        <v>243</v>
      </c>
      <c r="C3" s="3883" t="s">
        <v>243</v>
      </c>
      <c r="D3" s="3883" t="s">
        <v>243</v>
      </c>
      <c r="E3" s="3883" t="s">
        <v>243</v>
      </c>
      <c r="F3" s="3884" t="s">
        <v>867</v>
      </c>
      <c r="G3" s="3885"/>
      <c r="H3" s="3886"/>
      <c r="I3" s="3887"/>
      <c r="J3" s="3888"/>
    </row>
    <row r="4" spans="1:15" ht="20.100000000000001" customHeight="1" x14ac:dyDescent="0.2">
      <c r="A4" s="173" t="s">
        <v>868</v>
      </c>
      <c r="B4" s="151">
        <v>7.75</v>
      </c>
      <c r="C4" s="151">
        <v>7.75</v>
      </c>
      <c r="D4" s="151">
        <v>7.75</v>
      </c>
      <c r="E4" s="151">
        <v>7.75</v>
      </c>
      <c r="F4" s="152">
        <v>6</v>
      </c>
      <c r="G4" s="153"/>
      <c r="H4" s="154"/>
      <c r="I4" s="155">
        <f>SUM(B4:H4)</f>
        <v>37</v>
      </c>
      <c r="J4" s="156"/>
    </row>
    <row r="5" spans="1:15" ht="20.100000000000001" customHeight="1" x14ac:dyDescent="0.2">
      <c r="A5" s="1" t="s">
        <v>869</v>
      </c>
      <c r="B5" s="1"/>
      <c r="D5" s="2"/>
      <c r="E5" s="2"/>
    </row>
    <row r="6" spans="1:15" ht="20.100000000000001" customHeight="1" x14ac:dyDescent="0.2">
      <c r="A6" s="3654" t="s">
        <v>756</v>
      </c>
      <c r="B6" s="3776" t="s">
        <v>97</v>
      </c>
      <c r="C6" s="3777" t="s">
        <v>98</v>
      </c>
      <c r="D6" s="3777" t="s">
        <v>99</v>
      </c>
      <c r="E6" s="3777" t="s">
        <v>100</v>
      </c>
      <c r="F6" s="3777" t="s">
        <v>101</v>
      </c>
      <c r="G6" s="3777" t="s">
        <v>102</v>
      </c>
      <c r="H6" s="3777" t="s">
        <v>103</v>
      </c>
      <c r="I6" s="3805" t="s">
        <v>209</v>
      </c>
      <c r="J6" s="3780" t="s">
        <v>104</v>
      </c>
    </row>
    <row r="7" spans="1:15" ht="20.100000000000001" customHeight="1" x14ac:dyDescent="0.2">
      <c r="A7" s="3889"/>
      <c r="B7" s="3890" t="s">
        <v>757</v>
      </c>
      <c r="C7" s="3890" t="s">
        <v>757</v>
      </c>
      <c r="D7" s="3890" t="s">
        <v>757</v>
      </c>
      <c r="E7" s="3890" t="s">
        <v>757</v>
      </c>
      <c r="F7" s="3890" t="s">
        <v>758</v>
      </c>
      <c r="G7" s="3891"/>
      <c r="H7" s="3891"/>
      <c r="I7" s="3874"/>
      <c r="J7" s="3892"/>
    </row>
    <row r="8" spans="1:15" ht="20.100000000000001" customHeight="1" x14ac:dyDescent="0.2">
      <c r="A8" s="173" t="s">
        <v>870</v>
      </c>
      <c r="B8" s="3865">
        <v>7.75</v>
      </c>
      <c r="C8" s="3865">
        <v>7.75</v>
      </c>
      <c r="D8" s="3865">
        <v>7.75</v>
      </c>
      <c r="E8" s="3865">
        <v>7.75</v>
      </c>
      <c r="F8" s="3865">
        <v>6</v>
      </c>
      <c r="G8" s="153"/>
      <c r="H8" s="154"/>
      <c r="I8" s="155">
        <f>SUM(B8:H8)</f>
        <v>37</v>
      </c>
      <c r="J8" s="156"/>
    </row>
    <row r="9" spans="1:15" ht="20.100000000000001" customHeight="1" x14ac:dyDescent="0.2">
      <c r="A9" s="5"/>
      <c r="E9" s="5"/>
      <c r="F9" s="18"/>
      <c r="G9" s="3893" t="s">
        <v>871</v>
      </c>
      <c r="H9" s="3893" t="s">
        <v>872</v>
      </c>
      <c r="I9" s="3893" t="s">
        <v>873</v>
      </c>
      <c r="J9" s="22"/>
    </row>
    <row r="10" spans="1:15" ht="20.100000000000001" customHeight="1" x14ac:dyDescent="0.2">
      <c r="A10" s="5"/>
      <c r="E10" s="5"/>
      <c r="F10" s="18"/>
      <c r="G10" s="3857">
        <f>I4+I8</f>
        <v>74</v>
      </c>
      <c r="H10" s="3894">
        <f>SUM(G10*13/3)</f>
        <v>320.66666666666669</v>
      </c>
      <c r="I10" s="3857">
        <f>SUM(H10*12)</f>
        <v>3848</v>
      </c>
      <c r="J10" s="22"/>
    </row>
    <row r="11" spans="1:15" ht="20.100000000000001" customHeight="1" x14ac:dyDescent="0.2">
      <c r="A11" s="100" t="s">
        <v>19</v>
      </c>
      <c r="B11" s="100"/>
      <c r="D11" s="2"/>
      <c r="E11" s="2"/>
    </row>
    <row r="12" spans="1:15" ht="18" customHeight="1" x14ac:dyDescent="0.2">
      <c r="A12" s="3786" t="s">
        <v>741</v>
      </c>
      <c r="B12" s="3787" t="s">
        <v>97</v>
      </c>
      <c r="C12" s="3788" t="s">
        <v>98</v>
      </c>
      <c r="D12" s="3788" t="s">
        <v>99</v>
      </c>
      <c r="E12" s="3788" t="s">
        <v>100</v>
      </c>
      <c r="F12" s="3788" t="s">
        <v>101</v>
      </c>
      <c r="G12" s="3788" t="s">
        <v>102</v>
      </c>
      <c r="H12" s="3789" t="s">
        <v>103</v>
      </c>
      <c r="I12" s="3790" t="s">
        <v>209</v>
      </c>
      <c r="J12" s="3791" t="s">
        <v>104</v>
      </c>
    </row>
    <row r="13" spans="1:15" ht="18" customHeight="1" x14ac:dyDescent="0.2">
      <c r="A13" s="3895" t="s">
        <v>0</v>
      </c>
      <c r="B13" s="3777" t="s">
        <v>874</v>
      </c>
      <c r="C13" s="3777" t="s">
        <v>874</v>
      </c>
      <c r="D13" s="3777" t="s">
        <v>874</v>
      </c>
      <c r="E13" s="3777" t="s">
        <v>874</v>
      </c>
      <c r="F13" s="3777" t="s">
        <v>874</v>
      </c>
      <c r="G13" s="3777" t="s">
        <v>875</v>
      </c>
      <c r="H13" s="3777" t="s">
        <v>875</v>
      </c>
      <c r="I13" s="3896"/>
      <c r="J13" s="3897" t="s">
        <v>876</v>
      </c>
      <c r="M13" s="3898"/>
      <c r="N13" s="3899" t="s">
        <v>877</v>
      </c>
    </row>
    <row r="14" spans="1:15" ht="18" customHeight="1" x14ac:dyDescent="0.2">
      <c r="A14" s="3900" t="s">
        <v>40</v>
      </c>
      <c r="B14" s="3865">
        <v>8.25</v>
      </c>
      <c r="C14" s="3865">
        <v>8.25</v>
      </c>
      <c r="D14" s="152">
        <v>8.25</v>
      </c>
      <c r="E14" s="152">
        <v>8.25</v>
      </c>
      <c r="F14" s="152">
        <v>8.25</v>
      </c>
      <c r="G14" s="152">
        <v>12.25</v>
      </c>
      <c r="H14" s="152">
        <v>12.25</v>
      </c>
      <c r="I14" s="174">
        <f>SUM(B14:H14)</f>
        <v>65.75</v>
      </c>
      <c r="J14" s="175" t="s">
        <v>878</v>
      </c>
      <c r="K14" s="3901"/>
      <c r="M14" s="3902"/>
      <c r="N14" s="3903" t="s">
        <v>879</v>
      </c>
      <c r="O14" s="5"/>
    </row>
    <row r="15" spans="1:15" ht="18" customHeight="1" x14ac:dyDescent="0.2">
      <c r="A15" s="3895" t="s">
        <v>0</v>
      </c>
      <c r="B15" s="3793" t="s">
        <v>222</v>
      </c>
      <c r="C15" s="3793" t="s">
        <v>222</v>
      </c>
      <c r="D15" s="3793" t="s">
        <v>222</v>
      </c>
      <c r="E15" s="3793" t="s">
        <v>222</v>
      </c>
      <c r="F15" s="3793" t="s">
        <v>222</v>
      </c>
      <c r="G15" s="3896"/>
      <c r="H15" s="3896"/>
      <c r="I15" s="3904"/>
      <c r="J15" s="3905" t="s">
        <v>880</v>
      </c>
      <c r="K15" s="5"/>
      <c r="M15" s="3902" t="s">
        <v>210</v>
      </c>
      <c r="N15" s="3903">
        <f>I14</f>
        <v>65.75</v>
      </c>
      <c r="O15" s="5"/>
    </row>
    <row r="16" spans="1:15" ht="18" customHeight="1" x14ac:dyDescent="0.2">
      <c r="A16" s="3900" t="s">
        <v>881</v>
      </c>
      <c r="B16" s="3865"/>
      <c r="C16" s="3865"/>
      <c r="D16" s="3865"/>
      <c r="E16" s="3865"/>
      <c r="F16" s="3865"/>
      <c r="G16" s="3906"/>
      <c r="H16" s="3906"/>
      <c r="I16" s="174">
        <f>SUM(B16:H16)</f>
        <v>0</v>
      </c>
      <c r="J16" s="175" t="s">
        <v>22</v>
      </c>
      <c r="K16" s="5"/>
      <c r="M16" s="3902" t="s">
        <v>214</v>
      </c>
      <c r="N16" s="3903">
        <f>I16</f>
        <v>0</v>
      </c>
      <c r="O16" s="5"/>
    </row>
    <row r="17" spans="1:17" ht="18" customHeight="1" x14ac:dyDescent="0.2">
      <c r="A17" s="3895" t="s">
        <v>0</v>
      </c>
      <c r="B17" s="3777" t="s">
        <v>882</v>
      </c>
      <c r="C17" s="3777" t="s">
        <v>882</v>
      </c>
      <c r="D17" s="3777" t="s">
        <v>882</v>
      </c>
      <c r="E17" s="3777" t="s">
        <v>882</v>
      </c>
      <c r="F17" s="3777" t="s">
        <v>882</v>
      </c>
      <c r="G17" s="3907"/>
      <c r="H17" s="3907"/>
      <c r="I17" s="3904"/>
      <c r="J17" s="3905" t="s">
        <v>883</v>
      </c>
      <c r="K17" s="5"/>
      <c r="M17" s="3902" t="s">
        <v>221</v>
      </c>
      <c r="N17" s="3903">
        <v>0</v>
      </c>
      <c r="O17" s="5"/>
    </row>
    <row r="18" spans="1:17" ht="18" customHeight="1" x14ac:dyDescent="0.2">
      <c r="A18" s="3908" t="s">
        <v>884</v>
      </c>
      <c r="B18" s="152">
        <v>8.25</v>
      </c>
      <c r="C18" s="152">
        <v>8.25</v>
      </c>
      <c r="D18" s="152">
        <v>8.25</v>
      </c>
      <c r="E18" s="152">
        <v>8.25</v>
      </c>
      <c r="F18" s="152">
        <v>8.25</v>
      </c>
      <c r="G18" s="3865"/>
      <c r="H18" s="3865"/>
      <c r="I18" s="174">
        <f>SUM(B18:H18)</f>
        <v>41.25</v>
      </c>
      <c r="J18" s="175" t="s">
        <v>885</v>
      </c>
      <c r="K18" s="3868"/>
      <c r="M18" s="3902" t="s">
        <v>223</v>
      </c>
      <c r="N18" s="3903">
        <f>I20</f>
        <v>64.5</v>
      </c>
      <c r="O18" s="5"/>
    </row>
    <row r="19" spans="1:17" ht="18" customHeight="1" x14ac:dyDescent="0.2">
      <c r="A19" s="3909" t="s">
        <v>0</v>
      </c>
      <c r="B19" s="3777" t="s">
        <v>886</v>
      </c>
      <c r="C19" s="3777" t="s">
        <v>886</v>
      </c>
      <c r="D19" s="3777" t="s">
        <v>886</v>
      </c>
      <c r="E19" s="3777" t="s">
        <v>886</v>
      </c>
      <c r="F19" s="3777" t="s">
        <v>886</v>
      </c>
      <c r="G19" s="3907" t="s">
        <v>887</v>
      </c>
      <c r="H19" s="3907" t="s">
        <v>887</v>
      </c>
      <c r="I19" s="3904"/>
      <c r="J19" s="3722"/>
      <c r="K19" s="5"/>
      <c r="M19" s="3902" t="s">
        <v>242</v>
      </c>
      <c r="N19" s="3903">
        <v>0</v>
      </c>
      <c r="O19" s="5"/>
    </row>
    <row r="20" spans="1:17" ht="18" customHeight="1" x14ac:dyDescent="0.2">
      <c r="A20" s="3900" t="s">
        <v>888</v>
      </c>
      <c r="B20" s="3865">
        <v>8</v>
      </c>
      <c r="C20" s="3865">
        <v>8</v>
      </c>
      <c r="D20" s="3865">
        <v>8</v>
      </c>
      <c r="E20" s="3865">
        <v>8</v>
      </c>
      <c r="F20" s="3865">
        <v>8</v>
      </c>
      <c r="G20" s="3890">
        <v>12.25</v>
      </c>
      <c r="H20" s="3890">
        <v>12.25</v>
      </c>
      <c r="I20" s="174">
        <f>SUM(B20:H20)</f>
        <v>64.5</v>
      </c>
      <c r="J20" s="3743"/>
      <c r="K20" s="5"/>
      <c r="M20" s="3902" t="s">
        <v>259</v>
      </c>
      <c r="N20" s="3903">
        <v>0</v>
      </c>
      <c r="O20" s="5"/>
    </row>
    <row r="21" spans="1:17" ht="18" customHeight="1" x14ac:dyDescent="0.2">
      <c r="A21" s="3895" t="s">
        <v>0</v>
      </c>
      <c r="B21" s="3793" t="s">
        <v>222</v>
      </c>
      <c r="C21" s="3793" t="s">
        <v>222</v>
      </c>
      <c r="D21" s="3793" t="s">
        <v>222</v>
      </c>
      <c r="E21" s="3793" t="s">
        <v>222</v>
      </c>
      <c r="F21" s="3793" t="s">
        <v>222</v>
      </c>
      <c r="G21" s="3910"/>
      <c r="H21" s="3911"/>
      <c r="I21" s="3904"/>
      <c r="J21" s="3722"/>
      <c r="K21" s="5"/>
      <c r="M21" s="3912" t="s">
        <v>889</v>
      </c>
      <c r="N21" s="3913">
        <f>SUM(N15:N20)</f>
        <v>130.25</v>
      </c>
      <c r="O21" s="5"/>
    </row>
    <row r="22" spans="1:17" ht="18" customHeight="1" x14ac:dyDescent="0.2">
      <c r="A22" s="3900" t="s">
        <v>890</v>
      </c>
      <c r="B22" s="3853"/>
      <c r="C22" s="3853"/>
      <c r="D22" s="3853"/>
      <c r="E22" s="3853"/>
      <c r="F22" s="3853"/>
      <c r="G22" s="3906"/>
      <c r="H22" s="3914"/>
      <c r="I22" s="174">
        <f>SUM(B22:H22)</f>
        <v>0</v>
      </c>
      <c r="J22" s="3743"/>
      <c r="K22" s="5"/>
    </row>
    <row r="23" spans="1:17" ht="18" customHeight="1" x14ac:dyDescent="0.2">
      <c r="A23" s="3895" t="s">
        <v>0</v>
      </c>
      <c r="B23" s="3777" t="s">
        <v>891</v>
      </c>
      <c r="C23" s="3777" t="s">
        <v>891</v>
      </c>
      <c r="D23" s="3777" t="s">
        <v>891</v>
      </c>
      <c r="E23" s="3777" t="s">
        <v>891</v>
      </c>
      <c r="F23" s="3777" t="s">
        <v>891</v>
      </c>
      <c r="G23" s="3896"/>
      <c r="H23" s="3911"/>
      <c r="I23" s="3904"/>
      <c r="J23" s="3722" t="s">
        <v>892</v>
      </c>
      <c r="K23" s="5"/>
      <c r="M23" t="s">
        <v>30</v>
      </c>
      <c r="N23" t="s">
        <v>893</v>
      </c>
      <c r="P23">
        <v>148</v>
      </c>
      <c r="Q23" t="s">
        <v>894</v>
      </c>
    </row>
    <row r="24" spans="1:17" ht="18" customHeight="1" x14ac:dyDescent="0.2">
      <c r="A24" s="3900" t="s">
        <v>895</v>
      </c>
      <c r="B24" s="3865">
        <v>7.25</v>
      </c>
      <c r="C24" s="3865">
        <v>7.25</v>
      </c>
      <c r="D24" s="3865">
        <v>7.25</v>
      </c>
      <c r="E24" s="3865">
        <v>7.25</v>
      </c>
      <c r="F24" s="3865">
        <v>7.25</v>
      </c>
      <c r="G24" s="3906"/>
      <c r="H24" s="3915"/>
      <c r="I24" s="174">
        <f>SUM(B24:H24)</f>
        <v>36.25</v>
      </c>
      <c r="J24" s="3743"/>
      <c r="K24" s="5"/>
      <c r="O24" t="s">
        <v>0</v>
      </c>
    </row>
    <row r="25" spans="1:17" ht="18" customHeight="1" x14ac:dyDescent="0.2">
      <c r="A25" s="3813" t="s">
        <v>754</v>
      </c>
      <c r="B25" s="3916">
        <f t="shared" ref="B25:I25" si="0">SUM(B14,B16,B18,B20,B22,B24)</f>
        <v>31.75</v>
      </c>
      <c r="C25" s="3916">
        <f t="shared" si="0"/>
        <v>31.75</v>
      </c>
      <c r="D25" s="3916">
        <f t="shared" si="0"/>
        <v>31.75</v>
      </c>
      <c r="E25" s="3916">
        <f t="shared" si="0"/>
        <v>31.75</v>
      </c>
      <c r="F25" s="3916">
        <f t="shared" si="0"/>
        <v>31.75</v>
      </c>
      <c r="G25" s="3916">
        <f t="shared" si="0"/>
        <v>24.5</v>
      </c>
      <c r="H25" s="3916">
        <f t="shared" si="0"/>
        <v>24.5</v>
      </c>
      <c r="I25" s="3916">
        <f t="shared" si="0"/>
        <v>207.75</v>
      </c>
      <c r="J25" s="3814"/>
      <c r="K25" s="5"/>
      <c r="M25" t="s">
        <v>896</v>
      </c>
      <c r="O25" s="46">
        <f>N21</f>
        <v>130.25</v>
      </c>
    </row>
    <row r="26" spans="1:17" ht="18" customHeight="1" x14ac:dyDescent="0.2">
      <c r="A26" s="3" t="s">
        <v>755</v>
      </c>
      <c r="D26" s="2"/>
      <c r="E26" s="2"/>
    </row>
    <row r="27" spans="1:17" ht="18" customHeight="1" x14ac:dyDescent="0.2">
      <c r="A27" s="3786" t="s">
        <v>756</v>
      </c>
      <c r="B27" s="3787" t="s">
        <v>97</v>
      </c>
      <c r="C27" s="3788" t="s">
        <v>98</v>
      </c>
      <c r="D27" s="3788" t="s">
        <v>99</v>
      </c>
      <c r="E27" s="3788" t="s">
        <v>100</v>
      </c>
      <c r="F27" s="3788" t="s">
        <v>101</v>
      </c>
      <c r="G27" s="3788" t="s">
        <v>102</v>
      </c>
      <c r="H27" s="3789" t="s">
        <v>103</v>
      </c>
      <c r="I27" s="3790" t="s">
        <v>209</v>
      </c>
      <c r="J27" s="3791" t="s">
        <v>104</v>
      </c>
      <c r="M27">
        <f>O25</f>
        <v>130.25</v>
      </c>
      <c r="N27" t="s">
        <v>897</v>
      </c>
      <c r="P27" s="21">
        <f>SUM(N21/37)</f>
        <v>3.5202702702702702</v>
      </c>
      <c r="Q27" t="s">
        <v>894</v>
      </c>
    </row>
    <row r="28" spans="1:17" ht="18" customHeight="1" x14ac:dyDescent="0.2">
      <c r="A28" s="3792"/>
      <c r="B28" s="3794" t="s">
        <v>757</v>
      </c>
      <c r="C28" s="3794" t="s">
        <v>757</v>
      </c>
      <c r="D28" s="3794" t="s">
        <v>757</v>
      </c>
      <c r="E28" s="3794" t="s">
        <v>757</v>
      </c>
      <c r="F28" s="3794" t="s">
        <v>758</v>
      </c>
      <c r="G28" s="3794"/>
      <c r="H28" s="3794"/>
      <c r="I28" s="3896"/>
      <c r="J28" s="3795"/>
    </row>
    <row r="29" spans="1:17" ht="18" customHeight="1" x14ac:dyDescent="0.2">
      <c r="A29" s="3796" t="s">
        <v>898</v>
      </c>
      <c r="B29" s="3865">
        <v>7.75</v>
      </c>
      <c r="C29" s="3865">
        <v>7.75</v>
      </c>
      <c r="D29" s="3865">
        <v>7.75</v>
      </c>
      <c r="E29" s="3865">
        <v>7.75</v>
      </c>
      <c r="F29" s="3865">
        <v>6</v>
      </c>
      <c r="G29" s="3865"/>
      <c r="H29" s="3865"/>
      <c r="I29" s="3865">
        <f>SUM(B29:H29)</f>
        <v>37</v>
      </c>
      <c r="J29" s="3867"/>
      <c r="M29" s="21">
        <f>P27</f>
        <v>3.5202702702702702</v>
      </c>
      <c r="N29" t="s">
        <v>899</v>
      </c>
      <c r="P29" s="21">
        <f>SUM(P27*3)</f>
        <v>10.560810810810811</v>
      </c>
      <c r="Q29" t="s">
        <v>894</v>
      </c>
    </row>
    <row r="30" spans="1:17" ht="18" customHeight="1" x14ac:dyDescent="0.2">
      <c r="A30" s="3792"/>
      <c r="B30" s="3794" t="s">
        <v>757</v>
      </c>
      <c r="C30" s="3794" t="s">
        <v>757</v>
      </c>
      <c r="D30" s="3794" t="s">
        <v>757</v>
      </c>
      <c r="E30" s="3794" t="s">
        <v>757</v>
      </c>
      <c r="F30" s="3794" t="s">
        <v>758</v>
      </c>
      <c r="G30" s="3794"/>
      <c r="H30" s="3794"/>
      <c r="I30" s="3896"/>
      <c r="J30" s="3795"/>
      <c r="M30" s="21"/>
      <c r="P30" s="21"/>
    </row>
    <row r="31" spans="1:17" ht="18" customHeight="1" x14ac:dyDescent="0.2">
      <c r="A31" s="148" t="s">
        <v>900</v>
      </c>
      <c r="B31" s="3865">
        <v>7.75</v>
      </c>
      <c r="C31" s="3865">
        <v>7.75</v>
      </c>
      <c r="D31" s="3865">
        <v>7.75</v>
      </c>
      <c r="E31" s="3865">
        <v>7.75</v>
      </c>
      <c r="F31" s="3865">
        <v>6</v>
      </c>
      <c r="G31" s="3865"/>
      <c r="H31" s="3865"/>
      <c r="I31" s="3865">
        <f>SUM(B31:H31)</f>
        <v>37</v>
      </c>
      <c r="J31" s="3867"/>
      <c r="M31" s="21"/>
      <c r="P31" s="21"/>
    </row>
    <row r="32" spans="1:17" ht="18" customHeight="1" x14ac:dyDescent="0.2">
      <c r="A32" s="3917"/>
      <c r="B32" s="3884" t="s">
        <v>757</v>
      </c>
      <c r="C32" s="3884" t="s">
        <v>757</v>
      </c>
      <c r="D32" s="3884" t="s">
        <v>757</v>
      </c>
      <c r="E32" s="3884" t="s">
        <v>757</v>
      </c>
      <c r="F32" s="3884" t="s">
        <v>758</v>
      </c>
      <c r="G32" s="3884"/>
      <c r="H32" s="3918"/>
      <c r="I32" s="3919"/>
      <c r="J32" s="3920"/>
    </row>
    <row r="33" spans="1:25" ht="18" customHeight="1" x14ac:dyDescent="0.2">
      <c r="A33" s="148" t="s">
        <v>901</v>
      </c>
      <c r="B33" s="3865">
        <v>7.75</v>
      </c>
      <c r="C33" s="3865">
        <v>7.75</v>
      </c>
      <c r="D33" s="3865">
        <v>7.75</v>
      </c>
      <c r="E33" s="3865">
        <v>7.75</v>
      </c>
      <c r="F33" s="3865">
        <v>6</v>
      </c>
      <c r="G33" s="152"/>
      <c r="H33" s="157"/>
      <c r="I33" s="174">
        <f>SUM(B33:H33)</f>
        <v>37</v>
      </c>
      <c r="J33" s="159"/>
      <c r="M33">
        <f>P23</f>
        <v>148</v>
      </c>
      <c r="N33" t="s">
        <v>902</v>
      </c>
      <c r="P33" s="47">
        <f>P29</f>
        <v>10.560810810810811</v>
      </c>
      <c r="Q33" t="s">
        <v>903</v>
      </c>
      <c r="R33" s="21">
        <f>SUM(M33-P33)</f>
        <v>137.43918918918919</v>
      </c>
      <c r="S33" t="s">
        <v>904</v>
      </c>
    </row>
    <row r="34" spans="1:25" ht="18" customHeight="1" x14ac:dyDescent="0.2">
      <c r="A34" s="3813" t="s">
        <v>754</v>
      </c>
      <c r="B34" s="3921">
        <f t="shared" ref="B34:I34" si="1">SUM(B29,B31,B33)</f>
        <v>23.25</v>
      </c>
      <c r="C34" s="3921">
        <f t="shared" si="1"/>
        <v>23.25</v>
      </c>
      <c r="D34" s="3921">
        <f t="shared" si="1"/>
        <v>23.25</v>
      </c>
      <c r="E34" s="3921">
        <f t="shared" si="1"/>
        <v>23.25</v>
      </c>
      <c r="F34" s="3921">
        <f t="shared" si="1"/>
        <v>18</v>
      </c>
      <c r="G34" s="3921">
        <f t="shared" si="1"/>
        <v>0</v>
      </c>
      <c r="H34" s="3921">
        <f t="shared" si="1"/>
        <v>0</v>
      </c>
      <c r="I34" s="3921">
        <f t="shared" si="1"/>
        <v>111</v>
      </c>
      <c r="J34" s="3823"/>
    </row>
    <row r="35" spans="1:25" ht="18" customHeight="1" x14ac:dyDescent="0.2">
      <c r="A35" s="5"/>
      <c r="B35" s="5"/>
      <c r="C35" s="5"/>
      <c r="D35" s="5"/>
      <c r="E35" s="5"/>
      <c r="F35" s="5"/>
      <c r="G35" s="3893" t="s">
        <v>871</v>
      </c>
      <c r="H35" s="3893" t="s">
        <v>872</v>
      </c>
      <c r="I35" s="3893" t="s">
        <v>873</v>
      </c>
      <c r="J35" s="6"/>
      <c r="M35">
        <f>I25</f>
        <v>207.75</v>
      </c>
      <c r="N35" t="s">
        <v>905</v>
      </c>
      <c r="O35" s="21">
        <f>R33</f>
        <v>137.43918918918919</v>
      </c>
      <c r="P35" s="3922">
        <f>SUM(M35-O35)</f>
        <v>70.310810810810807</v>
      </c>
    </row>
    <row r="36" spans="1:25" ht="18" customHeight="1" x14ac:dyDescent="0.2">
      <c r="A36" s="5"/>
      <c r="B36" s="5"/>
      <c r="C36" s="5"/>
      <c r="D36" s="5"/>
      <c r="E36" s="5"/>
      <c r="F36" s="5"/>
      <c r="G36" s="3857">
        <f>I25+I34</f>
        <v>318.75</v>
      </c>
      <c r="H36" s="3894">
        <f>SUM(G36*13/3)</f>
        <v>1381.25</v>
      </c>
      <c r="I36" s="3857">
        <f>SUM(H36*12)</f>
        <v>16575</v>
      </c>
      <c r="J36" s="6"/>
    </row>
    <row r="37" spans="1:25" ht="18" customHeight="1" x14ac:dyDescent="0.2">
      <c r="A37" s="5"/>
      <c r="B37" s="5"/>
      <c r="C37" s="5"/>
      <c r="D37" s="5"/>
      <c r="E37" s="5"/>
      <c r="F37" s="5"/>
      <c r="G37" s="5"/>
      <c r="H37" s="23"/>
      <c r="I37" s="5"/>
      <c r="J37" s="6"/>
    </row>
    <row r="38" spans="1:25" ht="17.850000000000001" customHeight="1" x14ac:dyDescent="0.2">
      <c r="A38" s="100" t="s">
        <v>906</v>
      </c>
      <c r="B38" s="5"/>
      <c r="C38" s="5"/>
      <c r="D38" s="5"/>
      <c r="E38" s="5"/>
      <c r="F38" s="5"/>
    </row>
    <row r="39" spans="1:25" ht="17.850000000000001" customHeight="1" x14ac:dyDescent="0.2">
      <c r="A39" s="3923" t="s">
        <v>907</v>
      </c>
      <c r="B39" s="3787" t="s">
        <v>97</v>
      </c>
      <c r="C39" s="3788" t="s">
        <v>98</v>
      </c>
      <c r="D39" s="3788" t="s">
        <v>99</v>
      </c>
      <c r="E39" s="3788" t="s">
        <v>100</v>
      </c>
      <c r="F39" s="3788" t="s">
        <v>101</v>
      </c>
      <c r="G39" s="3788" t="s">
        <v>102</v>
      </c>
      <c r="H39" s="3924" t="s">
        <v>103</v>
      </c>
      <c r="I39" s="3925" t="s">
        <v>209</v>
      </c>
      <c r="J39" s="3926" t="s">
        <v>104</v>
      </c>
      <c r="K39" t="s">
        <v>0</v>
      </c>
      <c r="M39" s="3927" t="s">
        <v>877</v>
      </c>
      <c r="N39" s="3928"/>
      <c r="P39" s="48"/>
      <c r="Q39" s="48"/>
      <c r="R39" s="48"/>
      <c r="S39" t="s">
        <v>908</v>
      </c>
      <c r="V39" s="1" t="s">
        <v>0</v>
      </c>
    </row>
    <row r="40" spans="1:25" ht="17.850000000000001" customHeight="1" x14ac:dyDescent="0.2">
      <c r="A40" s="3929" t="s">
        <v>763</v>
      </c>
      <c r="B40" s="3930" t="s">
        <v>909</v>
      </c>
      <c r="C40" s="3930" t="s">
        <v>909</v>
      </c>
      <c r="D40" s="3930" t="s">
        <v>909</v>
      </c>
      <c r="E40" s="3930" t="s">
        <v>909</v>
      </c>
      <c r="F40" s="3930" t="s">
        <v>909</v>
      </c>
      <c r="G40" s="3931" t="s">
        <v>910</v>
      </c>
      <c r="H40" s="3931" t="s">
        <v>910</v>
      </c>
      <c r="I40" s="3925"/>
      <c r="J40" s="3932" t="s">
        <v>763</v>
      </c>
      <c r="M40" s="3933"/>
      <c r="N40" s="3934" t="s">
        <v>911</v>
      </c>
      <c r="S40" s="3935" t="s">
        <v>912</v>
      </c>
      <c r="T40" s="3936"/>
      <c r="U40" s="3937"/>
      <c r="V40" s="3937"/>
      <c r="W40" s="48"/>
      <c r="Y40" s="5"/>
    </row>
    <row r="41" spans="1:25" ht="17.850000000000001" customHeight="1" x14ac:dyDescent="0.2">
      <c r="A41" s="165" t="s">
        <v>766</v>
      </c>
      <c r="B41" s="176">
        <v>8.25</v>
      </c>
      <c r="C41" s="176">
        <v>8.25</v>
      </c>
      <c r="D41" s="176">
        <v>8.25</v>
      </c>
      <c r="E41" s="176">
        <v>8.25</v>
      </c>
      <c r="F41" s="176">
        <v>8.25</v>
      </c>
      <c r="G41" s="177">
        <v>12.25</v>
      </c>
      <c r="H41" s="177">
        <v>12.25</v>
      </c>
      <c r="I41" s="151">
        <f>SUM(B41:H41)</f>
        <v>65.75</v>
      </c>
      <c r="J41" s="178" t="s">
        <v>913</v>
      </c>
      <c r="M41" s="3902" t="s">
        <v>210</v>
      </c>
      <c r="N41" s="3903">
        <f>I41</f>
        <v>65.75</v>
      </c>
      <c r="S41" s="3938" t="s">
        <v>914</v>
      </c>
      <c r="T41" s="3939"/>
      <c r="U41" s="3939"/>
      <c r="V41" s="3939"/>
      <c r="Y41" s="5"/>
    </row>
    <row r="42" spans="1:25" ht="17.850000000000001" customHeight="1" x14ac:dyDescent="0.2">
      <c r="A42" s="3940"/>
      <c r="B42" s="3941" t="s">
        <v>915</v>
      </c>
      <c r="C42" s="3941" t="s">
        <v>915</v>
      </c>
      <c r="D42" s="3941" t="s">
        <v>915</v>
      </c>
      <c r="E42" s="3941" t="s">
        <v>915</v>
      </c>
      <c r="F42" s="3941" t="s">
        <v>915</v>
      </c>
      <c r="G42" s="3942" t="s">
        <v>916</v>
      </c>
      <c r="H42" s="3943" t="s">
        <v>916</v>
      </c>
      <c r="I42" s="3925"/>
      <c r="J42" s="3944"/>
      <c r="M42" s="3902" t="s">
        <v>214</v>
      </c>
      <c r="N42" s="3903">
        <f>I47</f>
        <v>0</v>
      </c>
      <c r="S42" s="3945" t="s">
        <v>917</v>
      </c>
      <c r="T42" s="3946"/>
      <c r="U42" s="3946"/>
      <c r="V42" s="3946"/>
      <c r="Y42" s="5"/>
    </row>
    <row r="43" spans="1:25" ht="17.850000000000001" customHeight="1" x14ac:dyDescent="0.2">
      <c r="A43" s="165" t="s">
        <v>918</v>
      </c>
      <c r="B43" s="163">
        <v>7</v>
      </c>
      <c r="C43" s="163">
        <v>7</v>
      </c>
      <c r="D43" s="163">
        <v>7</v>
      </c>
      <c r="E43" s="163">
        <v>7</v>
      </c>
      <c r="F43" s="163">
        <v>7</v>
      </c>
      <c r="G43" s="179">
        <v>11</v>
      </c>
      <c r="H43" s="180">
        <v>11</v>
      </c>
      <c r="I43" s="151">
        <f>SUM(B43:H43)</f>
        <v>57</v>
      </c>
      <c r="J43" s="178" t="s">
        <v>919</v>
      </c>
      <c r="K43" s="1" t="s">
        <v>0</v>
      </c>
      <c r="M43" s="3902" t="s">
        <v>221</v>
      </c>
      <c r="N43" s="3903">
        <f>I53</f>
        <v>58.5</v>
      </c>
      <c r="S43" s="3947" t="s">
        <v>920</v>
      </c>
      <c r="T43" s="3948"/>
      <c r="U43" s="3948"/>
      <c r="V43" s="3948"/>
      <c r="Y43" s="5"/>
    </row>
    <row r="44" spans="1:25" ht="17.850000000000001" customHeight="1" x14ac:dyDescent="0.2">
      <c r="A44" s="3940"/>
      <c r="B44" s="3949" t="s">
        <v>921</v>
      </c>
      <c r="C44" s="3949" t="s">
        <v>921</v>
      </c>
      <c r="D44" s="3949" t="s">
        <v>921</v>
      </c>
      <c r="E44" s="3949" t="s">
        <v>921</v>
      </c>
      <c r="F44" s="3949" t="s">
        <v>921</v>
      </c>
      <c r="G44" s="3943" t="s">
        <v>922</v>
      </c>
      <c r="H44" s="3943" t="s">
        <v>922</v>
      </c>
      <c r="I44" s="3925"/>
      <c r="J44" s="3944"/>
      <c r="M44" s="3902" t="s">
        <v>223</v>
      </c>
      <c r="N44" s="3903">
        <f>I59</f>
        <v>0</v>
      </c>
      <c r="S44" s="49"/>
      <c r="T44" s="50"/>
      <c r="Y44" s="5"/>
    </row>
    <row r="45" spans="1:25" ht="17.850000000000001" customHeight="1" x14ac:dyDescent="0.2">
      <c r="A45" s="165" t="s">
        <v>923</v>
      </c>
      <c r="B45" s="181">
        <v>8</v>
      </c>
      <c r="C45" s="181">
        <v>8</v>
      </c>
      <c r="D45" s="181">
        <v>8</v>
      </c>
      <c r="E45" s="181">
        <v>8</v>
      </c>
      <c r="F45" s="181">
        <v>8</v>
      </c>
      <c r="G45" s="179">
        <v>12</v>
      </c>
      <c r="H45" s="179">
        <v>12</v>
      </c>
      <c r="I45" s="151">
        <f>SUM(B45:H45)</f>
        <v>64</v>
      </c>
      <c r="J45" s="178" t="s">
        <v>924</v>
      </c>
      <c r="M45" s="3902" t="s">
        <v>242</v>
      </c>
      <c r="N45" s="3903">
        <v>0</v>
      </c>
      <c r="Y45" s="5"/>
    </row>
    <row r="46" spans="1:25" ht="17.850000000000001" customHeight="1" x14ac:dyDescent="0.2">
      <c r="A46" s="3929" t="s">
        <v>775</v>
      </c>
      <c r="B46" s="3793" t="s">
        <v>742</v>
      </c>
      <c r="C46" s="3793" t="s">
        <v>742</v>
      </c>
      <c r="D46" s="3793" t="s">
        <v>742</v>
      </c>
      <c r="E46" s="3793" t="s">
        <v>742</v>
      </c>
      <c r="F46" s="3793" t="s">
        <v>742</v>
      </c>
      <c r="G46" s="3950"/>
      <c r="H46" s="3951"/>
      <c r="I46" s="3952"/>
      <c r="J46" s="3932" t="s">
        <v>775</v>
      </c>
      <c r="M46" s="3902" t="s">
        <v>259</v>
      </c>
      <c r="N46" s="3903">
        <f>I43</f>
        <v>57</v>
      </c>
      <c r="S46" s="3953" t="s">
        <v>925</v>
      </c>
      <c r="T46" s="3954"/>
      <c r="U46" s="3954"/>
      <c r="V46" s="3954"/>
      <c r="Y46" s="5"/>
    </row>
    <row r="47" spans="1:25" ht="17.850000000000001" customHeight="1" x14ac:dyDescent="0.2">
      <c r="A47" s="165" t="s">
        <v>926</v>
      </c>
      <c r="B47" s="3797"/>
      <c r="C47" s="3797"/>
      <c r="D47" s="3797"/>
      <c r="E47" s="3797"/>
      <c r="F47" s="3797"/>
      <c r="G47" s="152"/>
      <c r="H47" s="182"/>
      <c r="I47" s="151">
        <f>SUM(B47:H47)</f>
        <v>0</v>
      </c>
      <c r="J47" s="178" t="s">
        <v>927</v>
      </c>
      <c r="M47" s="3902" t="s">
        <v>928</v>
      </c>
      <c r="N47" s="3903">
        <f>I49</f>
        <v>0</v>
      </c>
      <c r="S47" s="1"/>
      <c r="Y47" s="5"/>
    </row>
    <row r="48" spans="1:25" ht="17.850000000000001" customHeight="1" x14ac:dyDescent="0.2">
      <c r="A48" s="3940"/>
      <c r="B48" s="3793" t="s">
        <v>742</v>
      </c>
      <c r="C48" s="3793" t="s">
        <v>742</v>
      </c>
      <c r="D48" s="3793" t="s">
        <v>742</v>
      </c>
      <c r="E48" s="3793" t="s">
        <v>742</v>
      </c>
      <c r="F48" s="3793" t="s">
        <v>742</v>
      </c>
      <c r="G48" s="3925"/>
      <c r="H48" s="3955"/>
      <c r="I48" s="3925"/>
      <c r="J48" s="3944"/>
      <c r="M48" s="3902" t="s">
        <v>929</v>
      </c>
      <c r="N48" s="3903">
        <f>I55</f>
        <v>56</v>
      </c>
      <c r="S48" s="3953" t="s">
        <v>930</v>
      </c>
      <c r="T48" s="3954"/>
      <c r="U48" s="3954"/>
      <c r="V48" s="3954"/>
      <c r="Y48" s="5"/>
    </row>
    <row r="49" spans="1:32" ht="17.850000000000001" customHeight="1" x14ac:dyDescent="0.2">
      <c r="A49" s="165" t="s">
        <v>931</v>
      </c>
      <c r="B49" s="3797"/>
      <c r="C49" s="3797"/>
      <c r="D49" s="3797"/>
      <c r="E49" s="3797"/>
      <c r="F49" s="3797"/>
      <c r="G49" s="172"/>
      <c r="H49" s="149"/>
      <c r="I49" s="151">
        <f>SUM(B49:H49)</f>
        <v>0</v>
      </c>
      <c r="J49" s="178" t="s">
        <v>928</v>
      </c>
      <c r="M49" s="3902" t="s">
        <v>932</v>
      </c>
      <c r="N49" s="3903">
        <f>I61</f>
        <v>0</v>
      </c>
      <c r="S49" s="1"/>
      <c r="Y49" s="5"/>
    </row>
    <row r="50" spans="1:32" ht="17.850000000000001" customHeight="1" x14ac:dyDescent="0.2">
      <c r="A50" s="3923"/>
      <c r="B50" s="3793" t="s">
        <v>742</v>
      </c>
      <c r="C50" s="3793" t="s">
        <v>742</v>
      </c>
      <c r="D50" s="3793" t="s">
        <v>742</v>
      </c>
      <c r="E50" s="3793" t="s">
        <v>742</v>
      </c>
      <c r="F50" s="3793" t="s">
        <v>742</v>
      </c>
      <c r="G50" s="3956" t="s">
        <v>933</v>
      </c>
      <c r="H50" s="3957" t="s">
        <v>934</v>
      </c>
      <c r="I50" s="3925"/>
      <c r="J50" s="3958"/>
      <c r="M50" s="3902" t="s">
        <v>935</v>
      </c>
      <c r="N50" s="3903">
        <v>41.5</v>
      </c>
      <c r="S50" s="3953" t="s">
        <v>936</v>
      </c>
      <c r="T50" s="3954"/>
      <c r="U50" s="3954"/>
      <c r="V50" s="3954"/>
      <c r="Y50" s="5"/>
    </row>
    <row r="51" spans="1:32" ht="17.850000000000001" customHeight="1" x14ac:dyDescent="0.2">
      <c r="A51" s="165" t="s">
        <v>937</v>
      </c>
      <c r="B51" s="3797"/>
      <c r="C51" s="3797"/>
      <c r="D51" s="3797"/>
      <c r="E51" s="3797"/>
      <c r="F51" s="3797"/>
      <c r="G51" s="183">
        <v>12.25</v>
      </c>
      <c r="H51" s="184">
        <v>12.25</v>
      </c>
      <c r="I51" s="151">
        <f>SUM(B51:H51)</f>
        <v>24.5</v>
      </c>
      <c r="J51" s="178" t="s">
        <v>938</v>
      </c>
      <c r="M51" s="3902" t="s">
        <v>939</v>
      </c>
      <c r="N51" s="3903">
        <f>I45</f>
        <v>64</v>
      </c>
      <c r="Y51" s="5"/>
    </row>
    <row r="52" spans="1:32" ht="17.850000000000001" customHeight="1" x14ac:dyDescent="0.2">
      <c r="A52" s="3929" t="s">
        <v>782</v>
      </c>
      <c r="B52" s="3959" t="s">
        <v>940</v>
      </c>
      <c r="C52" s="3959" t="s">
        <v>940</v>
      </c>
      <c r="D52" s="3959" t="s">
        <v>940</v>
      </c>
      <c r="E52" s="3959" t="s">
        <v>940</v>
      </c>
      <c r="F52" s="3959" t="s">
        <v>941</v>
      </c>
      <c r="G52" s="3956" t="s">
        <v>942</v>
      </c>
      <c r="H52" s="3957" t="s">
        <v>942</v>
      </c>
      <c r="I52" s="3925"/>
      <c r="J52" s="3932" t="s">
        <v>782</v>
      </c>
      <c r="K52" s="1" t="s">
        <v>0</v>
      </c>
      <c r="M52" s="3902" t="s">
        <v>943</v>
      </c>
      <c r="N52" s="3903">
        <f>I51</f>
        <v>24.5</v>
      </c>
      <c r="S52" t="s">
        <v>944</v>
      </c>
      <c r="Y52" s="5"/>
    </row>
    <row r="53" spans="1:32" ht="17.850000000000001" customHeight="1" x14ac:dyDescent="0.2">
      <c r="A53" s="165" t="s">
        <v>784</v>
      </c>
      <c r="B53" s="185">
        <v>7</v>
      </c>
      <c r="C53" s="185">
        <v>7</v>
      </c>
      <c r="D53" s="185">
        <v>7</v>
      </c>
      <c r="E53" s="185">
        <v>7</v>
      </c>
      <c r="F53" s="185">
        <v>6.5</v>
      </c>
      <c r="G53" s="183">
        <v>12</v>
      </c>
      <c r="H53" s="184">
        <v>12</v>
      </c>
      <c r="I53" s="151">
        <f>SUM(B53:H53)</f>
        <v>58.5</v>
      </c>
      <c r="J53" s="178" t="s">
        <v>945</v>
      </c>
      <c r="M53" s="3902" t="s">
        <v>946</v>
      </c>
      <c r="N53" s="3903">
        <f>I57</f>
        <v>40</v>
      </c>
      <c r="S53" s="3960" t="s">
        <v>947</v>
      </c>
      <c r="T53" s="3961"/>
      <c r="U53" s="3961"/>
      <c r="V53" s="3961"/>
      <c r="Y53" s="5"/>
    </row>
    <row r="54" spans="1:32" ht="17.850000000000001" customHeight="1" x14ac:dyDescent="0.2">
      <c r="A54" s="3940"/>
      <c r="B54" s="3962" t="s">
        <v>948</v>
      </c>
      <c r="C54" s="3962" t="s">
        <v>948</v>
      </c>
      <c r="D54" s="3962" t="s">
        <v>948</v>
      </c>
      <c r="E54" s="3962" t="s">
        <v>948</v>
      </c>
      <c r="F54" s="3962" t="s">
        <v>948</v>
      </c>
      <c r="G54" s="3956" t="s">
        <v>949</v>
      </c>
      <c r="H54" s="3957" t="s">
        <v>942</v>
      </c>
      <c r="I54" s="3952"/>
      <c r="J54" s="3944"/>
      <c r="M54" s="3902" t="s">
        <v>950</v>
      </c>
      <c r="N54" s="3903">
        <f>I63</f>
        <v>40</v>
      </c>
      <c r="S54" s="3963" t="s">
        <v>951</v>
      </c>
      <c r="T54" s="3964"/>
      <c r="U54" s="3964"/>
      <c r="V54" s="3964"/>
      <c r="Y54" s="5"/>
    </row>
    <row r="55" spans="1:32" ht="17.850000000000001" customHeight="1" x14ac:dyDescent="0.2">
      <c r="A55" s="20" t="s">
        <v>952</v>
      </c>
      <c r="B55" s="3965">
        <v>7</v>
      </c>
      <c r="C55" s="3965">
        <v>7</v>
      </c>
      <c r="D55" s="3965">
        <v>7</v>
      </c>
      <c r="E55" s="3965">
        <v>7</v>
      </c>
      <c r="F55" s="3965">
        <v>7</v>
      </c>
      <c r="G55" s="3966">
        <v>9</v>
      </c>
      <c r="H55" s="184">
        <v>12</v>
      </c>
      <c r="I55" s="151">
        <f>SUM(B55:H55)</f>
        <v>56</v>
      </c>
      <c r="J55" s="178" t="s">
        <v>929</v>
      </c>
      <c r="M55" s="3902" t="s">
        <v>953</v>
      </c>
      <c r="N55" s="3903">
        <v>0</v>
      </c>
      <c r="S55" s="3967" t="s">
        <v>954</v>
      </c>
      <c r="T55" s="3968"/>
      <c r="U55" s="3969"/>
      <c r="V55" s="3969"/>
      <c r="Y55" s="5"/>
    </row>
    <row r="56" spans="1:32" ht="17.850000000000001" customHeight="1" x14ac:dyDescent="0.2">
      <c r="A56" s="3940"/>
      <c r="B56" s="3970" t="s">
        <v>955</v>
      </c>
      <c r="C56" s="3970" t="s">
        <v>955</v>
      </c>
      <c r="D56" s="3970" t="s">
        <v>955</v>
      </c>
      <c r="E56" s="3970" t="s">
        <v>955</v>
      </c>
      <c r="F56" s="3970" t="s">
        <v>955</v>
      </c>
      <c r="G56" s="3950"/>
      <c r="H56" s="3951"/>
      <c r="I56" s="3925"/>
      <c r="J56" s="3944"/>
      <c r="M56" s="3912" t="s">
        <v>889</v>
      </c>
      <c r="N56" s="3913">
        <f>SUM(N41:N55)</f>
        <v>447.25</v>
      </c>
      <c r="S56" s="3971" t="s">
        <v>956</v>
      </c>
      <c r="T56" s="3972"/>
      <c r="U56" s="3972"/>
      <c r="V56" s="3972"/>
      <c r="Y56" s="5"/>
    </row>
    <row r="57" spans="1:32" ht="17.850000000000001" customHeight="1" x14ac:dyDescent="0.2">
      <c r="A57" s="165" t="s">
        <v>957</v>
      </c>
      <c r="B57" s="3973">
        <v>8</v>
      </c>
      <c r="C57" s="3973">
        <v>8</v>
      </c>
      <c r="D57" s="3973">
        <v>8</v>
      </c>
      <c r="E57" s="3973">
        <v>8</v>
      </c>
      <c r="F57" s="3973">
        <v>8</v>
      </c>
      <c r="G57" s="3854"/>
      <c r="H57" s="51"/>
      <c r="I57" s="151">
        <f>SUM(B57:H57)</f>
        <v>40</v>
      </c>
      <c r="J57" s="178" t="s">
        <v>946</v>
      </c>
      <c r="N57" s="5"/>
      <c r="S57" s="49"/>
      <c r="T57" s="50"/>
      <c r="Y57" s="5"/>
      <c r="AE57" s="37"/>
      <c r="AF57" s="37"/>
    </row>
    <row r="58" spans="1:32" ht="17.850000000000001" customHeight="1" x14ac:dyDescent="0.2">
      <c r="A58" s="3929" t="s">
        <v>787</v>
      </c>
      <c r="B58" s="3793" t="s">
        <v>742</v>
      </c>
      <c r="C58" s="3793" t="s">
        <v>742</v>
      </c>
      <c r="D58" s="3793" t="s">
        <v>742</v>
      </c>
      <c r="E58" s="3793" t="s">
        <v>742</v>
      </c>
      <c r="F58" s="3793" t="s">
        <v>742</v>
      </c>
      <c r="G58" s="3950"/>
      <c r="H58" s="3951"/>
      <c r="I58" s="3925"/>
      <c r="J58" s="3932" t="s">
        <v>787</v>
      </c>
      <c r="M58" t="s">
        <v>30</v>
      </c>
      <c r="N58" t="s">
        <v>958</v>
      </c>
      <c r="P58">
        <v>555</v>
      </c>
      <c r="Q58" t="s">
        <v>894</v>
      </c>
      <c r="S58" t="s">
        <v>959</v>
      </c>
      <c r="AE58" s="5"/>
      <c r="AF58" s="5"/>
    </row>
    <row r="59" spans="1:32" ht="17.850000000000001" customHeight="1" x14ac:dyDescent="0.2">
      <c r="A59" s="20" t="s">
        <v>960</v>
      </c>
      <c r="B59" s="3860"/>
      <c r="C59" s="3860"/>
      <c r="D59" s="3860"/>
      <c r="E59" s="3860"/>
      <c r="F59" s="3860"/>
      <c r="G59" s="3854"/>
      <c r="H59" s="51"/>
      <c r="I59" s="3853">
        <f>SUM(B59:H59)</f>
        <v>0</v>
      </c>
      <c r="J59" s="178" t="s">
        <v>223</v>
      </c>
      <c r="O59" t="s">
        <v>0</v>
      </c>
      <c r="S59" s="3974" t="s">
        <v>961</v>
      </c>
      <c r="T59" s="3975"/>
    </row>
    <row r="60" spans="1:32" ht="17.850000000000001" customHeight="1" x14ac:dyDescent="0.2">
      <c r="A60" s="3940"/>
      <c r="B60" s="3793" t="s">
        <v>742</v>
      </c>
      <c r="C60" s="3793" t="s">
        <v>742</v>
      </c>
      <c r="D60" s="3793" t="s">
        <v>742</v>
      </c>
      <c r="E60" s="3793" t="s">
        <v>742</v>
      </c>
      <c r="F60" s="3793" t="s">
        <v>742</v>
      </c>
      <c r="G60" s="3925"/>
      <c r="H60" s="3955"/>
      <c r="I60" s="3925"/>
      <c r="J60" s="3944"/>
      <c r="M60" t="s">
        <v>896</v>
      </c>
      <c r="O60" s="46">
        <f>N56</f>
        <v>447.25</v>
      </c>
      <c r="S60" s="3976" t="s">
        <v>962</v>
      </c>
      <c r="T60" s="3977"/>
    </row>
    <row r="61" spans="1:32" ht="17.850000000000001" customHeight="1" x14ac:dyDescent="0.2">
      <c r="A61" s="15" t="s">
        <v>963</v>
      </c>
      <c r="B61" s="3860"/>
      <c r="C61" s="3860"/>
      <c r="D61" s="3797"/>
      <c r="E61" s="3797"/>
      <c r="F61" s="3797"/>
      <c r="G61" s="3978"/>
      <c r="H61" s="32"/>
      <c r="I61" s="3853">
        <f>SUM(B61:H61)</f>
        <v>0</v>
      </c>
      <c r="J61" s="186" t="s">
        <v>932</v>
      </c>
      <c r="S61" s="3979" t="s">
        <v>964</v>
      </c>
      <c r="T61" s="3980"/>
      <c r="AE61" s="17"/>
      <c r="AF61" s="17"/>
    </row>
    <row r="62" spans="1:32" ht="17.850000000000001" customHeight="1" x14ac:dyDescent="0.2">
      <c r="A62" s="3940" t="s">
        <v>0</v>
      </c>
      <c r="B62" s="3981" t="s">
        <v>920</v>
      </c>
      <c r="C62" s="3981" t="s">
        <v>920</v>
      </c>
      <c r="D62" s="3981" t="s">
        <v>920</v>
      </c>
      <c r="E62" s="3981" t="s">
        <v>920</v>
      </c>
      <c r="F62" s="3981" t="s">
        <v>920</v>
      </c>
      <c r="G62" s="3982"/>
      <c r="H62" s="3955"/>
      <c r="I62" s="3925"/>
      <c r="J62" s="3944" t="s">
        <v>0</v>
      </c>
      <c r="M62">
        <f>O60</f>
        <v>447.25</v>
      </c>
      <c r="N62" t="s">
        <v>897</v>
      </c>
      <c r="P62" s="21">
        <f>SUM(M62/37)</f>
        <v>12.087837837837839</v>
      </c>
      <c r="Q62" t="s">
        <v>894</v>
      </c>
      <c r="AE62" s="18"/>
      <c r="AF62" s="18"/>
    </row>
    <row r="63" spans="1:32" ht="17.850000000000001" customHeight="1" x14ac:dyDescent="0.2">
      <c r="A63" s="20" t="s">
        <v>965</v>
      </c>
      <c r="B63" s="3983">
        <v>8</v>
      </c>
      <c r="C63" s="3983">
        <v>8</v>
      </c>
      <c r="D63" s="3983">
        <v>8</v>
      </c>
      <c r="E63" s="3983">
        <v>8</v>
      </c>
      <c r="F63" s="3983">
        <v>8</v>
      </c>
      <c r="G63" s="3978"/>
      <c r="H63" s="32"/>
      <c r="I63" s="3853">
        <f>SUM(B63:H63)</f>
        <v>40</v>
      </c>
      <c r="J63" s="178" t="s">
        <v>966</v>
      </c>
      <c r="S63" s="3984" t="s">
        <v>967</v>
      </c>
      <c r="T63" s="3985"/>
      <c r="U63" s="3986"/>
    </row>
    <row r="64" spans="1:32" ht="17.850000000000001" customHeight="1" x14ac:dyDescent="0.2">
      <c r="A64" s="3929" t="s">
        <v>793</v>
      </c>
      <c r="B64" s="3987" t="s">
        <v>968</v>
      </c>
      <c r="C64" s="3987" t="s">
        <v>968</v>
      </c>
      <c r="D64" s="3987" t="s">
        <v>968</v>
      </c>
      <c r="E64" s="3987" t="s">
        <v>968</v>
      </c>
      <c r="F64" s="3987" t="s">
        <v>968</v>
      </c>
      <c r="G64" s="3787"/>
      <c r="H64" s="3988"/>
      <c r="I64" s="3925"/>
      <c r="J64" s="3932" t="s">
        <v>793</v>
      </c>
      <c r="M64" s="21">
        <f>P62</f>
        <v>12.087837837837839</v>
      </c>
      <c r="N64" t="s">
        <v>899</v>
      </c>
      <c r="P64" s="21">
        <f>SUM(P62*3)</f>
        <v>36.263513513513516</v>
      </c>
      <c r="Q64" t="s">
        <v>894</v>
      </c>
    </row>
    <row r="65" spans="1:31" ht="17.850000000000001" customHeight="1" x14ac:dyDescent="0.2">
      <c r="A65" s="20" t="s">
        <v>794</v>
      </c>
      <c r="B65" s="187">
        <v>7</v>
      </c>
      <c r="C65" s="187">
        <v>7</v>
      </c>
      <c r="D65" s="187">
        <v>7</v>
      </c>
      <c r="E65" s="187">
        <v>7</v>
      </c>
      <c r="F65" s="187">
        <v>7</v>
      </c>
      <c r="G65" s="3853"/>
      <c r="H65" s="52"/>
      <c r="I65" s="3853">
        <f>SUM(B65:H65)</f>
        <v>35</v>
      </c>
      <c r="J65" s="33" t="s">
        <v>969</v>
      </c>
      <c r="S65" s="3984" t="s">
        <v>970</v>
      </c>
      <c r="T65" s="3985"/>
      <c r="U65" s="3986"/>
    </row>
    <row r="66" spans="1:31" ht="17.850000000000001" customHeight="1" x14ac:dyDescent="0.2">
      <c r="A66" s="3940"/>
      <c r="B66" s="3989" t="s">
        <v>971</v>
      </c>
      <c r="C66" s="3989" t="s">
        <v>971</v>
      </c>
      <c r="D66" s="3989" t="s">
        <v>971</v>
      </c>
      <c r="E66" s="3989" t="s">
        <v>971</v>
      </c>
      <c r="F66" s="3989" t="s">
        <v>971</v>
      </c>
      <c r="G66" s="3787"/>
      <c r="H66" s="3988"/>
      <c r="I66" s="3990"/>
      <c r="J66" s="3944"/>
      <c r="M66">
        <f>P58</f>
        <v>555</v>
      </c>
      <c r="N66" t="s">
        <v>902</v>
      </c>
      <c r="P66" s="47">
        <f>P64</f>
        <v>36.263513513513516</v>
      </c>
      <c r="Q66" t="s">
        <v>903</v>
      </c>
      <c r="R66" s="53">
        <f>SUM(M66-P66)</f>
        <v>518.73648648648646</v>
      </c>
    </row>
    <row r="67" spans="1:31" ht="17.850000000000001" customHeight="1" x14ac:dyDescent="0.2">
      <c r="A67" s="169" t="s">
        <v>795</v>
      </c>
      <c r="B67" s="188">
        <v>7.5</v>
      </c>
      <c r="C67" s="188">
        <v>7.5</v>
      </c>
      <c r="D67" s="188">
        <v>7.5</v>
      </c>
      <c r="E67" s="188">
        <v>7.5</v>
      </c>
      <c r="F67" s="188">
        <v>7.5</v>
      </c>
      <c r="G67" s="151"/>
      <c r="H67" s="189"/>
      <c r="I67" s="190">
        <v>41.5</v>
      </c>
      <c r="J67" s="186" t="s">
        <v>972</v>
      </c>
      <c r="S67" s="3991" t="s">
        <v>973</v>
      </c>
      <c r="T67" s="3992"/>
      <c r="U67" s="3993"/>
      <c r="AE67" s="17"/>
    </row>
    <row r="68" spans="1:31" ht="17.850000000000001" customHeight="1" x14ac:dyDescent="0.2">
      <c r="A68" s="3940"/>
      <c r="B68" s="3994" t="s">
        <v>974</v>
      </c>
      <c r="C68" s="3995" t="s">
        <v>974</v>
      </c>
      <c r="D68" s="3995" t="s">
        <v>974</v>
      </c>
      <c r="E68" s="3995" t="s">
        <v>974</v>
      </c>
      <c r="F68" s="3995" t="s">
        <v>974</v>
      </c>
      <c r="G68" s="3787"/>
      <c r="H68" s="3988"/>
      <c r="I68" s="3996"/>
      <c r="J68" s="3944"/>
      <c r="M68" s="21">
        <v>522.25</v>
      </c>
      <c r="N68" t="s">
        <v>905</v>
      </c>
      <c r="O68" s="47">
        <f>R66</f>
        <v>518.73648648648646</v>
      </c>
      <c r="P68" s="3922">
        <f>SUM(M68-O68)</f>
        <v>3.5135135135135442</v>
      </c>
      <c r="S68" s="49"/>
      <c r="T68" s="50"/>
      <c r="AE68" s="18"/>
    </row>
    <row r="69" spans="1:31" ht="17.850000000000001" customHeight="1" x14ac:dyDescent="0.2">
      <c r="A69" s="165" t="s">
        <v>796</v>
      </c>
      <c r="B69" s="191">
        <v>8</v>
      </c>
      <c r="C69" s="191">
        <v>8</v>
      </c>
      <c r="D69" s="191">
        <v>8</v>
      </c>
      <c r="E69" s="191">
        <v>8</v>
      </c>
      <c r="F69" s="191">
        <v>8</v>
      </c>
      <c r="G69" s="151"/>
      <c r="H69" s="151"/>
      <c r="I69" s="190">
        <f>SUM(B69:H69)</f>
        <v>40</v>
      </c>
      <c r="J69" s="178" t="s">
        <v>975</v>
      </c>
    </row>
    <row r="70" spans="1:31" ht="17.850000000000001" customHeight="1" x14ac:dyDescent="0.2">
      <c r="A70" s="24" t="s">
        <v>754</v>
      </c>
      <c r="B70" s="40">
        <f t="shared" ref="B70:I70" si="2">SUM(B41,B43,B45,B47,B49,B51,B53,B55,B57,B59,B61,B63,B65,B67,B69)</f>
        <v>75.75</v>
      </c>
      <c r="C70" s="40">
        <f t="shared" si="2"/>
        <v>75.75</v>
      </c>
      <c r="D70" s="40">
        <f t="shared" si="2"/>
        <v>75.75</v>
      </c>
      <c r="E70" s="40">
        <f t="shared" si="2"/>
        <v>75.75</v>
      </c>
      <c r="F70" s="40">
        <f t="shared" si="2"/>
        <v>75.25</v>
      </c>
      <c r="G70" s="40">
        <f t="shared" si="2"/>
        <v>68.5</v>
      </c>
      <c r="H70" s="40">
        <f t="shared" si="2"/>
        <v>71.5</v>
      </c>
      <c r="I70" s="40">
        <f t="shared" si="2"/>
        <v>522.25</v>
      </c>
      <c r="J70" s="26"/>
    </row>
    <row r="71" spans="1:31" ht="17.850000000000001" customHeight="1" x14ac:dyDescent="0.2">
      <c r="A71" s="5"/>
      <c r="B71" s="5"/>
      <c r="C71" s="5"/>
      <c r="D71" s="5"/>
      <c r="E71" s="5"/>
      <c r="F71" s="5"/>
      <c r="G71" s="3893" t="s">
        <v>871</v>
      </c>
      <c r="H71" s="3893" t="s">
        <v>872</v>
      </c>
      <c r="I71" s="3893" t="s">
        <v>873</v>
      </c>
      <c r="M71" s="37"/>
      <c r="N71" s="37"/>
      <c r="O71" s="37"/>
      <c r="P71" s="37"/>
      <c r="Q71" s="37"/>
      <c r="R71" s="37"/>
    </row>
    <row r="72" spans="1:31" ht="17.850000000000001" customHeight="1" x14ac:dyDescent="0.2">
      <c r="A72" s="5"/>
      <c r="B72" s="17"/>
      <c r="C72" s="17"/>
      <c r="D72" s="17"/>
      <c r="E72" s="17"/>
      <c r="F72" s="17"/>
      <c r="G72" s="3857">
        <f>I70</f>
        <v>522.25</v>
      </c>
      <c r="H72" s="3894">
        <f>SUM(G72*13/3)</f>
        <v>2263.0833333333335</v>
      </c>
      <c r="I72" s="3857">
        <f>SUM(H72*12)</f>
        <v>27157</v>
      </c>
      <c r="M72" s="5"/>
      <c r="N72" s="5"/>
      <c r="O72" s="5"/>
      <c r="P72" s="5"/>
      <c r="Q72" s="5"/>
      <c r="R72" s="5"/>
    </row>
    <row r="73" spans="1:31" ht="17.850000000000001" customHeight="1" x14ac:dyDescent="0.2">
      <c r="A73" s="5"/>
      <c r="B73" s="18"/>
      <c r="C73" s="18"/>
      <c r="D73" s="18"/>
      <c r="E73" s="18"/>
      <c r="F73" s="18"/>
      <c r="G73" s="5"/>
      <c r="H73" s="23"/>
      <c r="I73" s="5"/>
      <c r="N73" s="5"/>
      <c r="O73" s="5"/>
      <c r="P73" s="5"/>
      <c r="Q73" s="5"/>
      <c r="R73" s="5"/>
    </row>
    <row r="74" spans="1:31" ht="17.850000000000001" customHeight="1" x14ac:dyDescent="0.2">
      <c r="A74" s="5"/>
      <c r="B74" s="5"/>
      <c r="C74" s="5"/>
      <c r="D74" s="5"/>
      <c r="E74" s="5"/>
      <c r="F74" s="5"/>
      <c r="G74" s="5"/>
      <c r="H74" s="23"/>
      <c r="I74" s="5"/>
      <c r="N74" s="5"/>
      <c r="O74" s="5"/>
      <c r="P74" s="5"/>
      <c r="Q74" s="5"/>
      <c r="R74" s="5"/>
    </row>
    <row r="75" spans="1:31" ht="17.100000000000001" customHeight="1" x14ac:dyDescent="0.2">
      <c r="A75" s="1" t="s">
        <v>976</v>
      </c>
      <c r="B75" s="5"/>
      <c r="C75" s="5"/>
      <c r="D75" s="5"/>
      <c r="E75" s="5"/>
      <c r="F75" s="5"/>
      <c r="N75" s="5"/>
      <c r="O75" s="5"/>
      <c r="P75" s="5"/>
      <c r="Q75" s="5"/>
      <c r="R75" s="5"/>
    </row>
    <row r="76" spans="1:31" ht="17.100000000000001" customHeight="1" x14ac:dyDescent="0.2">
      <c r="A76" s="3923" t="s">
        <v>907</v>
      </c>
      <c r="B76" s="3787" t="s">
        <v>97</v>
      </c>
      <c r="C76" s="3788" t="s">
        <v>98</v>
      </c>
      <c r="D76" s="3788" t="s">
        <v>99</v>
      </c>
      <c r="E76" s="3788" t="s">
        <v>100</v>
      </c>
      <c r="F76" s="3788" t="s">
        <v>101</v>
      </c>
      <c r="G76" s="3788" t="s">
        <v>102</v>
      </c>
      <c r="H76" s="3924" t="s">
        <v>103</v>
      </c>
      <c r="I76" s="3925" t="s">
        <v>209</v>
      </c>
      <c r="J76" s="3926" t="s">
        <v>104</v>
      </c>
      <c r="N76" s="5"/>
      <c r="O76" s="5"/>
      <c r="P76" s="5"/>
      <c r="Q76" s="5"/>
      <c r="R76" s="5"/>
    </row>
    <row r="77" spans="1:31" ht="17.100000000000001" customHeight="1" x14ac:dyDescent="0.2">
      <c r="A77" s="3940"/>
      <c r="B77" s="3930" t="s">
        <v>909</v>
      </c>
      <c r="C77" s="3930" t="s">
        <v>909</v>
      </c>
      <c r="D77" s="3930" t="s">
        <v>909</v>
      </c>
      <c r="E77" s="3930" t="s">
        <v>909</v>
      </c>
      <c r="F77" s="3930" t="s">
        <v>909</v>
      </c>
      <c r="G77" s="3931" t="s">
        <v>910</v>
      </c>
      <c r="H77" s="3931" t="s">
        <v>910</v>
      </c>
      <c r="I77" s="3990"/>
      <c r="J77" s="3944"/>
      <c r="N77" s="5"/>
      <c r="O77" s="5"/>
      <c r="P77" s="5"/>
      <c r="Q77" s="5"/>
      <c r="R77" s="5"/>
    </row>
    <row r="78" spans="1:31" ht="17.100000000000001" customHeight="1" x14ac:dyDescent="0.2">
      <c r="A78" s="165" t="s">
        <v>766</v>
      </c>
      <c r="B78" s="176">
        <v>8.25</v>
      </c>
      <c r="C78" s="176">
        <v>8.25</v>
      </c>
      <c r="D78" s="176">
        <v>8.25</v>
      </c>
      <c r="E78" s="176">
        <v>8.25</v>
      </c>
      <c r="F78" s="176">
        <v>8.25</v>
      </c>
      <c r="G78" s="177">
        <v>12.25</v>
      </c>
      <c r="H78" s="177">
        <v>12.25</v>
      </c>
      <c r="I78" s="151">
        <f>SUM(B78:H78)</f>
        <v>65.75</v>
      </c>
      <c r="J78" s="178" t="s">
        <v>913</v>
      </c>
      <c r="N78" s="5"/>
      <c r="O78" s="5"/>
      <c r="P78" s="5"/>
      <c r="Q78" s="5"/>
      <c r="R78" s="5"/>
    </row>
    <row r="79" spans="1:31" ht="17.100000000000001" customHeight="1" x14ac:dyDescent="0.2">
      <c r="A79" s="3940"/>
      <c r="B79" s="3793" t="s">
        <v>742</v>
      </c>
      <c r="C79" s="3793" t="s">
        <v>742</v>
      </c>
      <c r="D79" s="3793" t="s">
        <v>742</v>
      </c>
      <c r="E79" s="3793" t="s">
        <v>742</v>
      </c>
      <c r="F79" s="3793" t="s">
        <v>742</v>
      </c>
      <c r="G79" s="3997"/>
      <c r="H79" s="3998"/>
      <c r="I79" s="3996"/>
      <c r="J79" s="3944"/>
      <c r="L79" s="17"/>
      <c r="M79" s="17"/>
      <c r="N79" s="17"/>
      <c r="O79" s="5"/>
      <c r="P79" s="5"/>
      <c r="Q79" s="5"/>
      <c r="R79" s="5"/>
    </row>
    <row r="80" spans="1:31" ht="17.100000000000001" customHeight="1" x14ac:dyDescent="0.2">
      <c r="A80" s="165" t="s">
        <v>977</v>
      </c>
      <c r="B80" s="3797"/>
      <c r="C80" s="3797"/>
      <c r="D80" s="3797"/>
      <c r="E80" s="3797"/>
      <c r="F80" s="3797"/>
      <c r="G80" s="152"/>
      <c r="H80" s="182"/>
      <c r="I80" s="151">
        <f>SUM(B80:H80)</f>
        <v>0</v>
      </c>
      <c r="J80" s="178" t="s">
        <v>927</v>
      </c>
      <c r="L80" s="18"/>
      <c r="M80" s="18"/>
      <c r="N80" s="18"/>
      <c r="O80" s="5"/>
      <c r="P80" s="5"/>
      <c r="Q80" s="5"/>
      <c r="R80" s="5"/>
    </row>
    <row r="81" spans="1:18" ht="17.100000000000001" customHeight="1" x14ac:dyDescent="0.2">
      <c r="A81" s="3940"/>
      <c r="B81" s="3959" t="s">
        <v>940</v>
      </c>
      <c r="C81" s="3959" t="s">
        <v>940</v>
      </c>
      <c r="D81" s="3959" t="s">
        <v>940</v>
      </c>
      <c r="E81" s="3959" t="s">
        <v>940</v>
      </c>
      <c r="F81" s="3959" t="s">
        <v>941</v>
      </c>
      <c r="G81" s="3956" t="s">
        <v>942</v>
      </c>
      <c r="H81" s="3957" t="s">
        <v>942</v>
      </c>
      <c r="I81" s="3925"/>
      <c r="J81" s="3944"/>
      <c r="N81" s="5"/>
      <c r="O81" s="5"/>
      <c r="P81" s="5"/>
      <c r="Q81" s="5"/>
      <c r="R81" s="5"/>
    </row>
    <row r="82" spans="1:18" ht="17.100000000000001" customHeight="1" x14ac:dyDescent="0.2">
      <c r="A82" s="165" t="s">
        <v>784</v>
      </c>
      <c r="B82" s="185">
        <v>7</v>
      </c>
      <c r="C82" s="185">
        <v>7</v>
      </c>
      <c r="D82" s="185">
        <v>7</v>
      </c>
      <c r="E82" s="185">
        <v>7</v>
      </c>
      <c r="F82" s="185">
        <v>6.5</v>
      </c>
      <c r="G82" s="183">
        <v>12</v>
      </c>
      <c r="H82" s="184">
        <v>12</v>
      </c>
      <c r="I82" s="151">
        <f>SUM(B82:H82)</f>
        <v>58.5</v>
      </c>
      <c r="J82" s="178" t="s">
        <v>945</v>
      </c>
      <c r="N82" s="5"/>
      <c r="O82" s="5"/>
      <c r="P82" s="5"/>
      <c r="Q82" s="5"/>
      <c r="R82" s="5"/>
    </row>
    <row r="83" spans="1:18" ht="17.100000000000001" customHeight="1" x14ac:dyDescent="0.2">
      <c r="A83" s="3940"/>
      <c r="B83" s="3793" t="s">
        <v>742</v>
      </c>
      <c r="C83" s="3793" t="s">
        <v>742</v>
      </c>
      <c r="D83" s="3793" t="s">
        <v>742</v>
      </c>
      <c r="E83" s="3793" t="s">
        <v>742</v>
      </c>
      <c r="F83" s="3793" t="s">
        <v>742</v>
      </c>
      <c r="G83" s="3997"/>
      <c r="H83" s="3998"/>
      <c r="I83" s="3990"/>
      <c r="J83" s="3944"/>
      <c r="N83" s="5"/>
      <c r="O83" s="5"/>
      <c r="P83" s="5"/>
      <c r="Q83" s="5"/>
      <c r="R83" s="5"/>
    </row>
    <row r="84" spans="1:18" ht="17.100000000000001" customHeight="1" x14ac:dyDescent="0.2">
      <c r="A84" s="165" t="s">
        <v>960</v>
      </c>
      <c r="B84" s="3860"/>
      <c r="C84" s="3860"/>
      <c r="D84" s="3860"/>
      <c r="E84" s="3860"/>
      <c r="F84" s="3860"/>
      <c r="G84" s="152"/>
      <c r="H84" s="182"/>
      <c r="I84" s="151">
        <f>SUM(B84:H84)</f>
        <v>0</v>
      </c>
      <c r="J84" s="178" t="s">
        <v>223</v>
      </c>
      <c r="N84" s="5"/>
      <c r="O84" s="5"/>
      <c r="P84" s="5"/>
      <c r="Q84" s="5"/>
      <c r="R84" s="5"/>
    </row>
    <row r="85" spans="1:18" ht="17.100000000000001" customHeight="1" x14ac:dyDescent="0.2">
      <c r="A85" s="3940"/>
      <c r="B85" s="3987" t="s">
        <v>968</v>
      </c>
      <c r="C85" s="3987" t="s">
        <v>968</v>
      </c>
      <c r="D85" s="3987" t="s">
        <v>968</v>
      </c>
      <c r="E85" s="3987" t="s">
        <v>968</v>
      </c>
      <c r="F85" s="3987" t="s">
        <v>968</v>
      </c>
      <c r="G85" s="3999"/>
      <c r="H85" s="4000"/>
      <c r="I85" s="3990"/>
      <c r="J85" s="3944"/>
      <c r="N85" s="5"/>
      <c r="O85" s="5"/>
      <c r="P85" s="5"/>
      <c r="Q85" s="5"/>
      <c r="R85" s="5"/>
    </row>
    <row r="86" spans="1:18" ht="17.100000000000001" customHeight="1" x14ac:dyDescent="0.2">
      <c r="A86" s="165" t="s">
        <v>794</v>
      </c>
      <c r="B86" s="187">
        <v>7</v>
      </c>
      <c r="C86" s="187">
        <v>7</v>
      </c>
      <c r="D86" s="187">
        <v>7</v>
      </c>
      <c r="E86" s="187">
        <v>7</v>
      </c>
      <c r="F86" s="187">
        <v>7</v>
      </c>
      <c r="G86" s="151"/>
      <c r="H86" s="189"/>
      <c r="I86" s="151">
        <f>SUM(B86:H86)</f>
        <v>35</v>
      </c>
      <c r="J86" s="178" t="s">
        <v>969</v>
      </c>
      <c r="N86" s="5"/>
      <c r="O86" s="5"/>
      <c r="P86" s="5"/>
      <c r="Q86" s="5"/>
      <c r="R86" s="5"/>
    </row>
    <row r="87" spans="1:18" ht="17.100000000000001" customHeight="1" x14ac:dyDescent="0.2">
      <c r="A87" s="3940"/>
      <c r="B87" s="3941" t="s">
        <v>915</v>
      </c>
      <c r="C87" s="3941" t="s">
        <v>915</v>
      </c>
      <c r="D87" s="3941" t="s">
        <v>915</v>
      </c>
      <c r="E87" s="3941" t="s">
        <v>915</v>
      </c>
      <c r="F87" s="3941" t="s">
        <v>915</v>
      </c>
      <c r="G87" s="3942" t="s">
        <v>916</v>
      </c>
      <c r="H87" s="3943" t="s">
        <v>916</v>
      </c>
      <c r="I87" s="3925"/>
      <c r="J87" s="3944"/>
      <c r="N87" s="5"/>
      <c r="O87" s="5"/>
      <c r="P87" s="5"/>
      <c r="Q87" s="5"/>
      <c r="R87" s="5"/>
    </row>
    <row r="88" spans="1:18" ht="17.100000000000001" customHeight="1" x14ac:dyDescent="0.2">
      <c r="A88" s="165" t="s">
        <v>918</v>
      </c>
      <c r="B88" s="163">
        <v>7</v>
      </c>
      <c r="C88" s="163">
        <v>7</v>
      </c>
      <c r="D88" s="163">
        <v>7</v>
      </c>
      <c r="E88" s="163">
        <v>7</v>
      </c>
      <c r="F88" s="163">
        <v>7</v>
      </c>
      <c r="G88" s="179">
        <v>11</v>
      </c>
      <c r="H88" s="180">
        <v>11</v>
      </c>
      <c r="I88" s="151">
        <f>SUM(B88:H88)</f>
        <v>57</v>
      </c>
      <c r="J88" s="178" t="s">
        <v>919</v>
      </c>
      <c r="N88" s="5"/>
      <c r="O88" s="5"/>
      <c r="P88" s="5"/>
      <c r="Q88" s="5"/>
      <c r="R88" s="5"/>
    </row>
    <row r="89" spans="1:18" ht="17.100000000000001" customHeight="1" x14ac:dyDescent="0.2">
      <c r="A89" s="3940"/>
      <c r="B89" s="3793" t="s">
        <v>742</v>
      </c>
      <c r="C89" s="3793" t="s">
        <v>742</v>
      </c>
      <c r="D89" s="3793" t="s">
        <v>742</v>
      </c>
      <c r="E89" s="3793" t="s">
        <v>742</v>
      </c>
      <c r="F89" s="3793" t="s">
        <v>742</v>
      </c>
      <c r="G89" s="3925"/>
      <c r="H89" s="3955"/>
      <c r="I89" s="3925"/>
      <c r="J89" s="3944"/>
      <c r="N89" s="5"/>
      <c r="O89" s="5"/>
      <c r="P89" s="5"/>
      <c r="Q89" s="5"/>
      <c r="R89" s="5"/>
    </row>
    <row r="90" spans="1:18" ht="17.100000000000001" customHeight="1" x14ac:dyDescent="0.2">
      <c r="A90" s="165" t="s">
        <v>931</v>
      </c>
      <c r="B90" s="3797"/>
      <c r="C90" s="3797"/>
      <c r="D90" s="3797"/>
      <c r="E90" s="3797"/>
      <c r="F90" s="3797"/>
      <c r="G90" s="172"/>
      <c r="H90" s="149"/>
      <c r="I90" s="151">
        <f>SUM(B90:H90)</f>
        <v>0</v>
      </c>
      <c r="J90" s="178" t="s">
        <v>928</v>
      </c>
      <c r="N90" s="5"/>
      <c r="O90" s="5"/>
      <c r="P90" s="5"/>
      <c r="Q90" s="5"/>
      <c r="R90" s="5"/>
    </row>
    <row r="91" spans="1:18" ht="17.100000000000001" customHeight="1" x14ac:dyDescent="0.2">
      <c r="A91" s="3940"/>
      <c r="B91" s="3962" t="s">
        <v>948</v>
      </c>
      <c r="C91" s="3962" t="s">
        <v>948</v>
      </c>
      <c r="D91" s="3962" t="s">
        <v>948</v>
      </c>
      <c r="E91" s="3962" t="s">
        <v>948</v>
      </c>
      <c r="F91" s="3962" t="s">
        <v>948</v>
      </c>
      <c r="G91" s="3956" t="s">
        <v>949</v>
      </c>
      <c r="H91" s="3957" t="s">
        <v>942</v>
      </c>
      <c r="I91" s="3952"/>
      <c r="J91" s="3944"/>
      <c r="N91" s="5"/>
      <c r="O91" s="5"/>
      <c r="P91" s="5"/>
      <c r="Q91" s="5"/>
      <c r="R91" s="5"/>
    </row>
    <row r="92" spans="1:18" ht="17.100000000000001" customHeight="1" x14ac:dyDescent="0.2">
      <c r="A92" s="165" t="s">
        <v>952</v>
      </c>
      <c r="B92" s="3965">
        <v>7</v>
      </c>
      <c r="C92" s="3965">
        <v>7</v>
      </c>
      <c r="D92" s="3965">
        <v>7</v>
      </c>
      <c r="E92" s="3965">
        <v>7</v>
      </c>
      <c r="F92" s="3965">
        <v>7</v>
      </c>
      <c r="G92" s="3966">
        <v>9</v>
      </c>
      <c r="H92" s="184">
        <v>12</v>
      </c>
      <c r="I92" s="151">
        <f>SUM(B92:H92)</f>
        <v>56</v>
      </c>
      <c r="J92" s="178" t="s">
        <v>929</v>
      </c>
      <c r="L92" s="17"/>
      <c r="M92" s="17"/>
      <c r="N92" s="17"/>
      <c r="O92" s="5"/>
      <c r="P92" s="5"/>
      <c r="Q92" s="5"/>
      <c r="R92" s="5"/>
    </row>
    <row r="93" spans="1:18" ht="17.100000000000001" customHeight="1" x14ac:dyDescent="0.2">
      <c r="A93" s="3940"/>
      <c r="B93" s="3793" t="s">
        <v>742</v>
      </c>
      <c r="C93" s="3793" t="s">
        <v>742</v>
      </c>
      <c r="D93" s="3793" t="s">
        <v>742</v>
      </c>
      <c r="E93" s="3793" t="s">
        <v>742</v>
      </c>
      <c r="F93" s="3793" t="s">
        <v>742</v>
      </c>
      <c r="G93" s="3925"/>
      <c r="H93" s="3955"/>
      <c r="I93" s="3925"/>
      <c r="J93" s="3944"/>
      <c r="L93" s="18"/>
      <c r="M93" s="18"/>
      <c r="N93" s="18"/>
      <c r="O93" s="5"/>
      <c r="P93" s="5"/>
      <c r="Q93" s="5"/>
      <c r="R93" s="5"/>
    </row>
    <row r="94" spans="1:18" ht="17.100000000000001" customHeight="1" x14ac:dyDescent="0.2">
      <c r="A94" s="15" t="s">
        <v>978</v>
      </c>
      <c r="B94" s="3860"/>
      <c r="C94" s="3860"/>
      <c r="D94" s="3797"/>
      <c r="E94" s="3797"/>
      <c r="F94" s="3797"/>
      <c r="G94" s="3978"/>
      <c r="H94" s="32"/>
      <c r="I94" s="3853">
        <f>SUM(B94:H94)</f>
        <v>0</v>
      </c>
      <c r="J94" s="36" t="s">
        <v>932</v>
      </c>
      <c r="N94" s="5"/>
      <c r="O94" s="5"/>
      <c r="P94" s="5"/>
      <c r="Q94" s="5"/>
      <c r="R94" s="5"/>
    </row>
    <row r="95" spans="1:18" ht="17.100000000000001" customHeight="1" x14ac:dyDescent="0.2">
      <c r="A95" s="3940"/>
      <c r="B95" s="3989" t="s">
        <v>971</v>
      </c>
      <c r="C95" s="3989" t="s">
        <v>971</v>
      </c>
      <c r="D95" s="3989" t="s">
        <v>971</v>
      </c>
      <c r="E95" s="3989" t="s">
        <v>971</v>
      </c>
      <c r="F95" s="3989" t="s">
        <v>971</v>
      </c>
      <c r="G95" s="3787"/>
      <c r="H95" s="3988"/>
      <c r="I95" s="3790"/>
      <c r="J95" s="3944"/>
      <c r="N95" s="37"/>
      <c r="O95" s="37"/>
      <c r="P95" s="5"/>
      <c r="Q95" s="5"/>
      <c r="R95" s="5"/>
    </row>
    <row r="96" spans="1:18" ht="17.100000000000001" customHeight="1" x14ac:dyDescent="0.2">
      <c r="A96" s="169" t="s">
        <v>795</v>
      </c>
      <c r="B96" s="188">
        <v>7.5</v>
      </c>
      <c r="C96" s="188">
        <v>7.5</v>
      </c>
      <c r="D96" s="188">
        <v>7.5</v>
      </c>
      <c r="E96" s="188">
        <v>7.5</v>
      </c>
      <c r="F96" s="188">
        <v>7.5</v>
      </c>
      <c r="G96" s="151"/>
      <c r="H96" s="189"/>
      <c r="I96" s="158">
        <f>SUM(B96:H96)</f>
        <v>37.5</v>
      </c>
      <c r="J96" s="192" t="s">
        <v>972</v>
      </c>
      <c r="L96" s="37"/>
      <c r="M96" s="37"/>
      <c r="N96" s="5"/>
      <c r="O96" s="5"/>
      <c r="P96" s="37"/>
      <c r="Q96" s="5"/>
      <c r="R96" s="5"/>
    </row>
    <row r="97" spans="1:19" ht="17.100000000000001" customHeight="1" x14ac:dyDescent="0.2">
      <c r="A97" s="3940"/>
      <c r="B97" s="3949" t="s">
        <v>921</v>
      </c>
      <c r="C97" s="3949" t="s">
        <v>921</v>
      </c>
      <c r="D97" s="3949" t="s">
        <v>921</v>
      </c>
      <c r="E97" s="3949" t="s">
        <v>921</v>
      </c>
      <c r="F97" s="3949" t="s">
        <v>921</v>
      </c>
      <c r="G97" s="3943" t="s">
        <v>922</v>
      </c>
      <c r="H97" s="3943" t="s">
        <v>922</v>
      </c>
      <c r="I97" s="3925"/>
      <c r="J97" s="3944"/>
      <c r="L97" s="5"/>
      <c r="M97" s="5"/>
      <c r="N97" s="5"/>
      <c r="O97" s="5"/>
      <c r="P97" s="5"/>
      <c r="Q97" s="5"/>
      <c r="R97" s="5"/>
    </row>
    <row r="98" spans="1:19" ht="17.100000000000001" customHeight="1" x14ac:dyDescent="0.2">
      <c r="A98" s="165" t="s">
        <v>923</v>
      </c>
      <c r="B98" s="181">
        <v>8</v>
      </c>
      <c r="C98" s="181">
        <v>8</v>
      </c>
      <c r="D98" s="181">
        <v>8</v>
      </c>
      <c r="E98" s="181">
        <v>8</v>
      </c>
      <c r="F98" s="181">
        <v>8</v>
      </c>
      <c r="G98" s="179">
        <v>12</v>
      </c>
      <c r="H98" s="179">
        <v>12</v>
      </c>
      <c r="I98" s="151">
        <f>SUM(B98:H98)</f>
        <v>64</v>
      </c>
      <c r="J98" s="178" t="s">
        <v>924</v>
      </c>
      <c r="N98" s="5"/>
      <c r="O98" s="5"/>
      <c r="P98" s="5"/>
      <c r="Q98" s="5"/>
      <c r="R98" s="5"/>
    </row>
    <row r="99" spans="1:19" ht="17.100000000000001" customHeight="1" x14ac:dyDescent="0.2">
      <c r="A99" s="3923"/>
      <c r="B99" s="3793" t="s">
        <v>742</v>
      </c>
      <c r="C99" s="3793" t="s">
        <v>742</v>
      </c>
      <c r="D99" s="3793" t="s">
        <v>742</v>
      </c>
      <c r="E99" s="3793" t="s">
        <v>742</v>
      </c>
      <c r="F99" s="3793" t="s">
        <v>742</v>
      </c>
      <c r="G99" s="3956" t="s">
        <v>933</v>
      </c>
      <c r="H99" s="3957" t="s">
        <v>934</v>
      </c>
      <c r="I99" s="3925"/>
      <c r="J99" s="3958"/>
      <c r="N99" s="5"/>
      <c r="O99" s="5"/>
      <c r="P99" s="5"/>
      <c r="Q99" s="5"/>
      <c r="R99" s="5"/>
    </row>
    <row r="100" spans="1:19" ht="17.100000000000001" customHeight="1" x14ac:dyDescent="0.2">
      <c r="A100" s="165" t="s">
        <v>937</v>
      </c>
      <c r="B100" s="3797"/>
      <c r="C100" s="3797"/>
      <c r="D100" s="3797"/>
      <c r="E100" s="3797"/>
      <c r="F100" s="3797"/>
      <c r="G100" s="183">
        <v>12.25</v>
      </c>
      <c r="H100" s="184">
        <v>12.25</v>
      </c>
      <c r="I100" s="151">
        <f>SUM(B100:H100)</f>
        <v>24.5</v>
      </c>
      <c r="J100" s="178" t="s">
        <v>938</v>
      </c>
      <c r="N100" s="5"/>
      <c r="O100" s="5"/>
      <c r="P100" s="5"/>
      <c r="Q100" s="5"/>
      <c r="R100" s="5"/>
    </row>
    <row r="101" spans="1:19" ht="17.100000000000001" customHeight="1" x14ac:dyDescent="0.2">
      <c r="A101" s="3940"/>
      <c r="B101" s="3970" t="s">
        <v>955</v>
      </c>
      <c r="C101" s="3970" t="s">
        <v>955</v>
      </c>
      <c r="D101" s="3970" t="s">
        <v>955</v>
      </c>
      <c r="E101" s="3970" t="s">
        <v>955</v>
      </c>
      <c r="F101" s="3970" t="s">
        <v>955</v>
      </c>
      <c r="G101" s="3787"/>
      <c r="H101" s="3988"/>
      <c r="I101" s="3925"/>
      <c r="J101" s="3944"/>
      <c r="N101" s="5"/>
      <c r="O101" s="5"/>
      <c r="P101" s="5"/>
      <c r="Q101" s="5"/>
      <c r="R101" s="5"/>
    </row>
    <row r="102" spans="1:19" ht="17.100000000000001" customHeight="1" x14ac:dyDescent="0.2">
      <c r="A102" s="165" t="s">
        <v>957</v>
      </c>
      <c r="B102" s="3973">
        <v>8</v>
      </c>
      <c r="C102" s="3973">
        <v>8</v>
      </c>
      <c r="D102" s="3973">
        <v>8</v>
      </c>
      <c r="E102" s="3973">
        <v>8</v>
      </c>
      <c r="F102" s="3973">
        <v>8</v>
      </c>
      <c r="G102" s="151"/>
      <c r="H102" s="189"/>
      <c r="I102" s="151">
        <f>SUM(B102:H102)</f>
        <v>40</v>
      </c>
      <c r="J102" s="178" t="s">
        <v>946</v>
      </c>
      <c r="N102" s="5"/>
      <c r="O102" s="5"/>
      <c r="P102" s="5"/>
      <c r="Q102" s="5"/>
      <c r="R102" s="5"/>
    </row>
    <row r="103" spans="1:19" ht="17.100000000000001" customHeight="1" x14ac:dyDescent="0.2">
      <c r="A103" s="3940" t="s">
        <v>0</v>
      </c>
      <c r="B103" s="3981" t="s">
        <v>920</v>
      </c>
      <c r="C103" s="3981" t="s">
        <v>920</v>
      </c>
      <c r="D103" s="3981" t="s">
        <v>920</v>
      </c>
      <c r="E103" s="3981" t="s">
        <v>920</v>
      </c>
      <c r="F103" s="3981" t="s">
        <v>920</v>
      </c>
      <c r="G103" s="3982"/>
      <c r="H103" s="3955"/>
      <c r="I103" s="3925"/>
      <c r="J103" s="3944" t="s">
        <v>0</v>
      </c>
      <c r="N103" s="5"/>
      <c r="O103" s="5"/>
      <c r="P103" s="5"/>
      <c r="Q103" s="5"/>
      <c r="R103" s="5"/>
    </row>
    <row r="104" spans="1:19" ht="17.100000000000001" customHeight="1" x14ac:dyDescent="0.2">
      <c r="A104" s="20" t="s">
        <v>965</v>
      </c>
      <c r="B104" s="193">
        <v>8</v>
      </c>
      <c r="C104" s="193">
        <v>8</v>
      </c>
      <c r="D104" s="193">
        <v>8</v>
      </c>
      <c r="E104" s="193">
        <v>8</v>
      </c>
      <c r="F104" s="193">
        <v>8</v>
      </c>
      <c r="G104" s="3978"/>
      <c r="H104" s="32"/>
      <c r="I104" s="3853">
        <f>SUM(B104:H104)</f>
        <v>40</v>
      </c>
      <c r="J104" s="33" t="s">
        <v>966</v>
      </c>
      <c r="N104" s="5"/>
      <c r="O104" s="5"/>
      <c r="P104" s="5"/>
      <c r="Q104" s="5"/>
      <c r="R104" s="5"/>
    </row>
    <row r="105" spans="1:19" ht="17.100000000000001" customHeight="1" x14ac:dyDescent="0.2">
      <c r="A105" s="3940"/>
      <c r="B105" s="3994" t="s">
        <v>974</v>
      </c>
      <c r="C105" s="3995" t="s">
        <v>974</v>
      </c>
      <c r="D105" s="3995" t="s">
        <v>974</v>
      </c>
      <c r="E105" s="3995" t="s">
        <v>974</v>
      </c>
      <c r="F105" s="3995" t="s">
        <v>974</v>
      </c>
      <c r="G105" s="3787"/>
      <c r="H105" s="3988"/>
      <c r="I105" s="3996"/>
      <c r="J105" s="3944"/>
      <c r="N105" s="5"/>
      <c r="O105" s="5"/>
      <c r="P105" s="5"/>
      <c r="Q105" s="5"/>
      <c r="R105" s="5"/>
    </row>
    <row r="106" spans="1:19" ht="17.100000000000001" customHeight="1" x14ac:dyDescent="0.2">
      <c r="A106" s="165" t="s">
        <v>796</v>
      </c>
      <c r="B106" s="191">
        <v>8</v>
      </c>
      <c r="C106" s="191">
        <v>8</v>
      </c>
      <c r="D106" s="191">
        <v>8</v>
      </c>
      <c r="E106" s="191">
        <v>8</v>
      </c>
      <c r="F106" s="191">
        <v>8</v>
      </c>
      <c r="G106" s="151"/>
      <c r="H106" s="151"/>
      <c r="I106" s="190">
        <f>SUM(B106:H106)</f>
        <v>40</v>
      </c>
      <c r="J106" s="178" t="s">
        <v>975</v>
      </c>
      <c r="N106" s="5"/>
      <c r="O106" s="5"/>
      <c r="P106" s="5"/>
      <c r="Q106" s="5"/>
      <c r="R106" s="5"/>
    </row>
    <row r="107" spans="1:19" ht="17.850000000000001" customHeight="1" x14ac:dyDescent="0.2">
      <c r="A107" s="24" t="s">
        <v>754</v>
      </c>
      <c r="B107" s="40">
        <f t="shared" ref="B107:I107" si="3">SUM(B78,B80,B82,B84,B86,B88,B90,B92,B94,B96,B98,B100,B102,B104,B106)</f>
        <v>75.75</v>
      </c>
      <c r="C107" s="40">
        <f t="shared" si="3"/>
        <v>75.75</v>
      </c>
      <c r="D107" s="40">
        <f t="shared" si="3"/>
        <v>75.75</v>
      </c>
      <c r="E107" s="40">
        <f t="shared" si="3"/>
        <v>75.75</v>
      </c>
      <c r="F107" s="40">
        <f t="shared" si="3"/>
        <v>75.25</v>
      </c>
      <c r="G107" s="40">
        <f t="shared" si="3"/>
        <v>68.5</v>
      </c>
      <c r="H107" s="40">
        <f t="shared" si="3"/>
        <v>71.5</v>
      </c>
      <c r="I107" s="40">
        <f t="shared" si="3"/>
        <v>518.25</v>
      </c>
      <c r="J107" s="26"/>
      <c r="N107" s="5"/>
      <c r="O107" s="5"/>
      <c r="P107" s="5"/>
      <c r="Q107" s="5"/>
      <c r="R107" s="5"/>
    </row>
    <row r="108" spans="1:19" ht="17.850000000000001" customHeight="1" x14ac:dyDescent="0.2">
      <c r="A108" s="5"/>
      <c r="B108" s="5"/>
      <c r="C108" s="5"/>
      <c r="D108" s="5"/>
      <c r="E108" s="5"/>
      <c r="F108" s="5"/>
      <c r="G108" s="3893" t="s">
        <v>871</v>
      </c>
      <c r="H108" s="3893" t="s">
        <v>872</v>
      </c>
      <c r="I108" s="3893" t="s">
        <v>873</v>
      </c>
      <c r="N108" s="5"/>
      <c r="O108" s="5"/>
      <c r="P108" s="5"/>
      <c r="Q108" s="5"/>
      <c r="R108" s="5"/>
    </row>
    <row r="109" spans="1:19" ht="17.850000000000001" customHeight="1" x14ac:dyDescent="0.2">
      <c r="A109" s="37"/>
      <c r="B109" s="37"/>
      <c r="C109" s="37"/>
      <c r="D109" s="37"/>
      <c r="E109" s="37"/>
      <c r="F109" s="5"/>
      <c r="G109" s="3857">
        <f>I107</f>
        <v>518.25</v>
      </c>
      <c r="H109" s="3894">
        <f>SUM(G109*13/3)</f>
        <v>2245.75</v>
      </c>
      <c r="I109" s="3857">
        <f>SUM(H109*12)</f>
        <v>26949</v>
      </c>
      <c r="N109" s="5"/>
      <c r="O109" s="5"/>
      <c r="P109" s="5"/>
      <c r="Q109" s="5"/>
      <c r="R109" s="5"/>
    </row>
    <row r="110" spans="1:19" ht="17.850000000000001" customHeight="1" x14ac:dyDescent="0.2">
      <c r="A110" s="54"/>
      <c r="B110" s="54"/>
      <c r="C110" s="54"/>
      <c r="D110" s="54"/>
      <c r="E110" s="54"/>
      <c r="F110" s="5"/>
      <c r="G110" s="5"/>
      <c r="H110" s="23"/>
      <c r="I110" s="5"/>
      <c r="N110" s="5"/>
      <c r="O110" s="5"/>
      <c r="P110" s="5"/>
      <c r="Q110" s="5"/>
      <c r="R110" s="5"/>
    </row>
    <row r="111" spans="1:19" ht="17.100000000000001" customHeight="1" x14ac:dyDescent="0.2">
      <c r="A111" s="1" t="s">
        <v>979</v>
      </c>
      <c r="B111" s="5"/>
      <c r="C111" s="5"/>
      <c r="D111" s="5"/>
      <c r="E111" s="5"/>
      <c r="F111" s="5"/>
      <c r="L111" s="5"/>
      <c r="M111" s="37"/>
      <c r="N111" s="37"/>
      <c r="O111" s="37"/>
      <c r="P111" s="37"/>
      <c r="Q111" s="37"/>
      <c r="R111" s="37"/>
      <c r="S111" s="55"/>
    </row>
    <row r="112" spans="1:19" ht="17.100000000000001" customHeight="1" x14ac:dyDescent="0.2">
      <c r="A112" s="3815" t="s">
        <v>980</v>
      </c>
      <c r="B112" s="3816" t="s">
        <v>97</v>
      </c>
      <c r="C112" s="3817" t="s">
        <v>98</v>
      </c>
      <c r="D112" s="3817" t="s">
        <v>99</v>
      </c>
      <c r="E112" s="3817" t="s">
        <v>100</v>
      </c>
      <c r="F112" s="3817" t="s">
        <v>101</v>
      </c>
      <c r="G112" s="3817" t="s">
        <v>102</v>
      </c>
      <c r="H112" s="3818" t="s">
        <v>103</v>
      </c>
      <c r="I112" s="3819" t="s">
        <v>209</v>
      </c>
      <c r="J112" s="3820" t="s">
        <v>104</v>
      </c>
      <c r="L112" s="37"/>
      <c r="M112" s="5"/>
      <c r="N112" s="5"/>
      <c r="O112" s="5"/>
      <c r="P112" s="5"/>
      <c r="Q112" s="5"/>
      <c r="R112" s="5"/>
      <c r="S112" s="56"/>
    </row>
    <row r="113" spans="1:20" ht="17.100000000000001" customHeight="1" x14ac:dyDescent="0.2">
      <c r="A113" s="3801" t="s">
        <v>0</v>
      </c>
      <c r="B113" s="3883" t="s">
        <v>981</v>
      </c>
      <c r="C113" s="3883" t="s">
        <v>981</v>
      </c>
      <c r="D113" s="3883" t="s">
        <v>981</v>
      </c>
      <c r="E113" s="3883" t="s">
        <v>981</v>
      </c>
      <c r="F113" s="3883" t="s">
        <v>982</v>
      </c>
      <c r="G113" s="3777"/>
      <c r="H113" s="3850"/>
      <c r="I113" s="3849"/>
      <c r="J113" s="3795" t="s">
        <v>983</v>
      </c>
      <c r="L113" s="5"/>
      <c r="M113" s="17"/>
      <c r="N113" s="17"/>
      <c r="O113" s="17"/>
      <c r="P113" s="17"/>
      <c r="Q113" s="17"/>
      <c r="R113" s="55"/>
      <c r="S113" s="55"/>
    </row>
    <row r="114" spans="1:20" ht="17.100000000000001" customHeight="1" x14ac:dyDescent="0.2">
      <c r="A114" s="148" t="s">
        <v>839</v>
      </c>
      <c r="B114" s="151">
        <v>7.75</v>
      </c>
      <c r="C114" s="151">
        <v>7.75</v>
      </c>
      <c r="D114" s="151">
        <v>7.75</v>
      </c>
      <c r="E114" s="151">
        <v>7.75</v>
      </c>
      <c r="F114" s="151">
        <v>6</v>
      </c>
      <c r="G114" s="153"/>
      <c r="H114" s="154"/>
      <c r="I114" s="158">
        <f>SUM(B114:H114)</f>
        <v>37</v>
      </c>
      <c r="J114" s="159" t="s">
        <v>984</v>
      </c>
      <c r="L114" s="37"/>
      <c r="M114" s="18"/>
      <c r="N114" s="18"/>
      <c r="O114" s="18"/>
      <c r="P114" s="18"/>
      <c r="Q114" s="18"/>
      <c r="R114" s="56"/>
      <c r="S114" s="56"/>
    </row>
    <row r="115" spans="1:20" ht="17.100000000000001" customHeight="1" x14ac:dyDescent="0.2">
      <c r="A115" s="3815" t="s">
        <v>866</v>
      </c>
      <c r="B115" s="3816" t="s">
        <v>97</v>
      </c>
      <c r="C115" s="3817" t="s">
        <v>98</v>
      </c>
      <c r="D115" s="3817" t="s">
        <v>99</v>
      </c>
      <c r="E115" s="3817" t="s">
        <v>100</v>
      </c>
      <c r="F115" s="3817" t="s">
        <v>101</v>
      </c>
      <c r="G115" s="3817" t="s">
        <v>102</v>
      </c>
      <c r="H115" s="3818" t="s">
        <v>103</v>
      </c>
      <c r="I115" s="3819" t="s">
        <v>209</v>
      </c>
      <c r="J115" s="3820" t="s">
        <v>104</v>
      </c>
      <c r="L115" s="37"/>
      <c r="M115" s="18"/>
      <c r="N115" s="18"/>
      <c r="O115" s="18"/>
      <c r="P115" s="18"/>
      <c r="Q115" s="18"/>
      <c r="R115" s="56"/>
      <c r="S115" s="56"/>
    </row>
    <row r="116" spans="1:20" ht="17.100000000000001" customHeight="1" x14ac:dyDescent="0.2">
      <c r="A116" s="3801" t="s">
        <v>0</v>
      </c>
      <c r="B116" s="3883" t="s">
        <v>985</v>
      </c>
      <c r="C116" s="3883" t="s">
        <v>985</v>
      </c>
      <c r="D116" s="3883" t="s">
        <v>985</v>
      </c>
      <c r="E116" s="3883" t="s">
        <v>985</v>
      </c>
      <c r="F116" s="3883" t="s">
        <v>986</v>
      </c>
      <c r="G116" s="3777"/>
      <c r="H116" s="3850"/>
      <c r="I116" s="3849"/>
      <c r="J116" s="3795" t="s">
        <v>983</v>
      </c>
      <c r="L116" s="37"/>
      <c r="M116" s="18"/>
      <c r="N116" s="18"/>
      <c r="O116" s="18"/>
      <c r="P116" s="18"/>
      <c r="Q116" s="18"/>
      <c r="R116" s="56"/>
      <c r="S116" s="56"/>
    </row>
    <row r="117" spans="1:20" ht="17.100000000000001" customHeight="1" x14ac:dyDescent="0.2">
      <c r="A117" s="148" t="s">
        <v>987</v>
      </c>
      <c r="B117" s="151">
        <v>7.75</v>
      </c>
      <c r="C117" s="151">
        <v>7.75</v>
      </c>
      <c r="D117" s="151">
        <v>7.75</v>
      </c>
      <c r="E117" s="151">
        <v>7.75</v>
      </c>
      <c r="F117" s="151">
        <v>6</v>
      </c>
      <c r="G117" s="153"/>
      <c r="H117" s="154"/>
      <c r="I117" s="158">
        <f>SUM(B117:H117)</f>
        <v>37</v>
      </c>
      <c r="J117" s="159" t="s">
        <v>984</v>
      </c>
      <c r="L117" s="37"/>
      <c r="M117" s="18"/>
      <c r="N117" s="18"/>
      <c r="O117" s="18"/>
      <c r="P117" s="18"/>
      <c r="Q117" s="18"/>
      <c r="R117" s="56"/>
      <c r="S117" s="56"/>
    </row>
    <row r="118" spans="1:20" ht="17.100000000000001" customHeight="1" x14ac:dyDescent="0.2">
      <c r="A118" s="37"/>
      <c r="B118" s="5"/>
      <c r="C118" s="5"/>
      <c r="D118" s="5"/>
      <c r="E118" s="5"/>
      <c r="F118" s="18"/>
      <c r="G118" s="3893" t="s">
        <v>871</v>
      </c>
      <c r="H118" s="3893" t="s">
        <v>872</v>
      </c>
      <c r="I118" s="3893" t="s">
        <v>873</v>
      </c>
      <c r="J118" s="6"/>
      <c r="L118" s="5"/>
      <c r="M118" s="17"/>
      <c r="N118" s="17"/>
      <c r="O118" s="17"/>
      <c r="P118" s="17"/>
      <c r="Q118" s="17"/>
      <c r="R118" s="55"/>
      <c r="S118" s="55"/>
    </row>
    <row r="119" spans="1:20" ht="17.100000000000001" customHeight="1" x14ac:dyDescent="0.2">
      <c r="A119" s="37"/>
      <c r="B119" s="5"/>
      <c r="C119" s="5"/>
      <c r="D119" s="5"/>
      <c r="E119" s="5"/>
      <c r="F119" s="18"/>
      <c r="G119" s="3857">
        <f>SUM(I114,I117)</f>
        <v>74</v>
      </c>
      <c r="H119" s="3894">
        <f>SUM(G119*13/3)</f>
        <v>320.66666666666669</v>
      </c>
      <c r="I119" s="3857">
        <f>SUM(H119*12)</f>
        <v>3848</v>
      </c>
      <c r="J119" s="6"/>
      <c r="M119" s="18"/>
      <c r="N119" s="18"/>
      <c r="O119" s="18"/>
      <c r="P119" s="18"/>
      <c r="Q119" s="18"/>
      <c r="R119" s="56"/>
      <c r="S119" s="56"/>
    </row>
    <row r="120" spans="1:20" ht="17.100000000000001" customHeight="1" x14ac:dyDescent="0.2">
      <c r="A120" s="1" t="s">
        <v>988</v>
      </c>
      <c r="B120" s="5"/>
      <c r="C120" s="5"/>
      <c r="D120" s="5"/>
      <c r="E120" s="5"/>
      <c r="F120" s="5"/>
    </row>
    <row r="121" spans="1:20" ht="17.100000000000001" customHeight="1" x14ac:dyDescent="0.2">
      <c r="A121" s="3815" t="s">
        <v>989</v>
      </c>
      <c r="B121" s="3816" t="s">
        <v>97</v>
      </c>
      <c r="C121" s="3817" t="s">
        <v>98</v>
      </c>
      <c r="D121" s="3817" t="s">
        <v>99</v>
      </c>
      <c r="E121" s="3817" t="s">
        <v>100</v>
      </c>
      <c r="F121" s="3817" t="s">
        <v>101</v>
      </c>
      <c r="G121" s="3817" t="s">
        <v>102</v>
      </c>
      <c r="H121" s="3818" t="s">
        <v>103</v>
      </c>
      <c r="I121" s="3819" t="s">
        <v>209</v>
      </c>
      <c r="J121" s="3820" t="s">
        <v>104</v>
      </c>
    </row>
    <row r="122" spans="1:20" ht="17.100000000000001" customHeight="1" x14ac:dyDescent="0.2">
      <c r="A122" s="3801" t="s">
        <v>0</v>
      </c>
      <c r="B122" s="3883" t="s">
        <v>990</v>
      </c>
      <c r="C122" s="3883" t="s">
        <v>990</v>
      </c>
      <c r="D122" s="3883" t="s">
        <v>990</v>
      </c>
      <c r="E122" s="3883" t="s">
        <v>990</v>
      </c>
      <c r="F122" s="3883" t="s">
        <v>991</v>
      </c>
      <c r="G122" s="3777"/>
      <c r="H122" s="3850"/>
      <c r="I122" s="3849"/>
      <c r="J122" s="3795"/>
    </row>
    <row r="123" spans="1:20" ht="17.100000000000001" customHeight="1" x14ac:dyDescent="0.2">
      <c r="A123" s="148" t="s">
        <v>841</v>
      </c>
      <c r="B123" s="151">
        <v>8</v>
      </c>
      <c r="C123" s="151">
        <v>8</v>
      </c>
      <c r="D123" s="151">
        <v>8</v>
      </c>
      <c r="E123" s="151">
        <v>8</v>
      </c>
      <c r="F123" s="151">
        <v>5</v>
      </c>
      <c r="G123" s="153"/>
      <c r="H123" s="154"/>
      <c r="I123" s="158">
        <f>SUM(B123:H123)</f>
        <v>37</v>
      </c>
      <c r="J123" s="159"/>
      <c r="L123" s="37"/>
      <c r="M123" s="37"/>
      <c r="N123" s="37"/>
      <c r="O123" s="37"/>
      <c r="P123" s="37"/>
    </row>
    <row r="124" spans="1:20" ht="17.100000000000001" customHeight="1" x14ac:dyDescent="0.2">
      <c r="A124" s="37"/>
      <c r="B124" s="5"/>
      <c r="C124" s="5"/>
      <c r="D124" s="5"/>
      <c r="E124" s="5"/>
      <c r="F124" s="18"/>
      <c r="G124" s="3893" t="s">
        <v>871</v>
      </c>
      <c r="H124" s="3893" t="s">
        <v>872</v>
      </c>
      <c r="I124" s="3893" t="s">
        <v>873</v>
      </c>
      <c r="J124" s="6"/>
      <c r="L124" s="5"/>
      <c r="M124" s="5"/>
      <c r="N124" s="5"/>
      <c r="O124" s="5"/>
      <c r="P124" s="5"/>
    </row>
    <row r="125" spans="1:20" ht="17.100000000000001" customHeight="1" x14ac:dyDescent="0.2">
      <c r="A125" s="37"/>
      <c r="B125" s="5"/>
      <c r="C125" s="5"/>
      <c r="D125" s="5"/>
      <c r="E125" s="5"/>
      <c r="F125" s="18"/>
      <c r="G125" s="3857">
        <f>I123</f>
        <v>37</v>
      </c>
      <c r="H125" s="3894">
        <f>SUM(G125*13/3)</f>
        <v>160.33333333333334</v>
      </c>
      <c r="I125" s="3857">
        <f>SUM(H125*12)</f>
        <v>1924</v>
      </c>
      <c r="J125" s="6"/>
      <c r="L125" s="37"/>
      <c r="M125" s="37"/>
      <c r="N125" s="37"/>
      <c r="O125" s="37"/>
      <c r="P125" s="37"/>
    </row>
    <row r="126" spans="1:20" ht="17.100000000000001" customHeight="1" x14ac:dyDescent="0.2">
      <c r="A126" s="1" t="s">
        <v>992</v>
      </c>
      <c r="B126" s="5"/>
      <c r="C126" s="5"/>
      <c r="D126" s="5"/>
      <c r="E126" s="5"/>
      <c r="F126" s="5"/>
    </row>
    <row r="127" spans="1:20" ht="17.100000000000001" customHeight="1" x14ac:dyDescent="0.2">
      <c r="A127" s="3786" t="s">
        <v>845</v>
      </c>
      <c r="B127" s="3787" t="s">
        <v>97</v>
      </c>
      <c r="C127" s="3788" t="s">
        <v>98</v>
      </c>
      <c r="D127" s="3788" t="s">
        <v>99</v>
      </c>
      <c r="E127" s="3788" t="s">
        <v>100</v>
      </c>
      <c r="F127" s="3788" t="s">
        <v>101</v>
      </c>
      <c r="G127" s="3788" t="s">
        <v>102</v>
      </c>
      <c r="H127" s="3789" t="s">
        <v>103</v>
      </c>
      <c r="I127" s="3790" t="s">
        <v>209</v>
      </c>
      <c r="J127" s="3791" t="s">
        <v>104</v>
      </c>
      <c r="M127" s="3898"/>
      <c r="N127" s="3899" t="s">
        <v>877</v>
      </c>
      <c r="O127">
        <v>37</v>
      </c>
      <c r="P127" t="s">
        <v>993</v>
      </c>
      <c r="Q127">
        <v>2</v>
      </c>
      <c r="R127" t="s">
        <v>994</v>
      </c>
      <c r="S127">
        <f>O127*Q127</f>
        <v>74</v>
      </c>
      <c r="T127" t="s">
        <v>995</v>
      </c>
    </row>
    <row r="128" spans="1:20" ht="17.100000000000001" customHeight="1" x14ac:dyDescent="0.2">
      <c r="A128" s="3792" t="s">
        <v>810</v>
      </c>
      <c r="B128" s="3793" t="s">
        <v>996</v>
      </c>
      <c r="C128" s="3793" t="s">
        <v>996</v>
      </c>
      <c r="D128" s="3793" t="s">
        <v>996</v>
      </c>
      <c r="E128" s="3793" t="s">
        <v>996</v>
      </c>
      <c r="F128" s="4001" t="s">
        <v>997</v>
      </c>
      <c r="G128" s="3777"/>
      <c r="H128" s="3777"/>
      <c r="I128" s="3793"/>
      <c r="J128" s="3795" t="s">
        <v>998</v>
      </c>
      <c r="M128" s="3902"/>
      <c r="N128" s="3903" t="s">
        <v>879</v>
      </c>
      <c r="O128" t="s">
        <v>0</v>
      </c>
    </row>
    <row r="129" spans="1:22" ht="17.100000000000001" customHeight="1" x14ac:dyDescent="0.2">
      <c r="A129" s="4002"/>
      <c r="B129" s="3860">
        <v>0</v>
      </c>
      <c r="C129" s="3860">
        <v>0</v>
      </c>
      <c r="D129" s="3860">
        <v>0</v>
      </c>
      <c r="E129" s="3860">
        <v>0</v>
      </c>
      <c r="F129" s="4003">
        <v>0</v>
      </c>
      <c r="G129" s="4004"/>
      <c r="H129" s="4004"/>
      <c r="I129" s="3860">
        <f>SUM(B129:H129)</f>
        <v>0</v>
      </c>
      <c r="J129" s="4005"/>
      <c r="M129" s="3902" t="s">
        <v>210</v>
      </c>
      <c r="N129" s="3903">
        <v>0</v>
      </c>
      <c r="O129" t="s">
        <v>999</v>
      </c>
      <c r="Q129">
        <f>I131</f>
        <v>0</v>
      </c>
    </row>
    <row r="130" spans="1:22" ht="17.100000000000001" customHeight="1" x14ac:dyDescent="0.2">
      <c r="A130" s="3792" t="s">
        <v>814</v>
      </c>
      <c r="B130" s="3793" t="s">
        <v>1000</v>
      </c>
      <c r="C130" s="3793" t="s">
        <v>1000</v>
      </c>
      <c r="D130" s="3793" t="s">
        <v>1000</v>
      </c>
      <c r="E130" s="3793" t="s">
        <v>1000</v>
      </c>
      <c r="F130" s="3793" t="s">
        <v>1001</v>
      </c>
      <c r="G130" s="4006"/>
      <c r="H130" s="4006"/>
      <c r="I130" s="3793"/>
      <c r="J130" s="3795" t="s">
        <v>1002</v>
      </c>
      <c r="M130" s="3902" t="s">
        <v>214</v>
      </c>
      <c r="N130" s="3903">
        <f>I131</f>
        <v>0</v>
      </c>
    </row>
    <row r="131" spans="1:22" ht="17.100000000000001" customHeight="1" x14ac:dyDescent="0.2">
      <c r="A131" s="4007"/>
      <c r="B131" s="3797">
        <v>0</v>
      </c>
      <c r="C131" s="3797">
        <v>0</v>
      </c>
      <c r="D131" s="3797">
        <v>0</v>
      </c>
      <c r="E131" s="3797">
        <v>0</v>
      </c>
      <c r="F131" s="3797">
        <v>0</v>
      </c>
      <c r="G131" s="3865"/>
      <c r="H131" s="3865"/>
      <c r="I131" s="3797">
        <f>SUM(B131:H131)</f>
        <v>0</v>
      </c>
      <c r="J131" s="3867"/>
      <c r="M131" s="3902" t="s">
        <v>221</v>
      </c>
      <c r="N131" s="3903">
        <v>0</v>
      </c>
      <c r="O131">
        <f>Q129</f>
        <v>0</v>
      </c>
      <c r="P131" t="s">
        <v>1003</v>
      </c>
      <c r="Q131" s="21">
        <f>SUM(O131/37)</f>
        <v>0</v>
      </c>
    </row>
    <row r="132" spans="1:22" ht="17.100000000000001" customHeight="1" x14ac:dyDescent="0.2">
      <c r="A132" s="24" t="s">
        <v>754</v>
      </c>
      <c r="B132" s="24">
        <f t="shared" ref="B132:I132" si="4">SUM(B129,B131)</f>
        <v>0</v>
      </c>
      <c r="C132" s="24">
        <f t="shared" si="4"/>
        <v>0</v>
      </c>
      <c r="D132" s="24">
        <f t="shared" si="4"/>
        <v>0</v>
      </c>
      <c r="E132" s="24">
        <f t="shared" si="4"/>
        <v>0</v>
      </c>
      <c r="F132" s="24">
        <f t="shared" si="4"/>
        <v>0</v>
      </c>
      <c r="G132" s="24">
        <f t="shared" si="4"/>
        <v>0</v>
      </c>
      <c r="H132" s="24">
        <f t="shared" si="4"/>
        <v>0</v>
      </c>
      <c r="I132" s="24">
        <f t="shared" si="4"/>
        <v>0</v>
      </c>
      <c r="J132" s="26"/>
      <c r="O132" t="s">
        <v>1004</v>
      </c>
      <c r="Q132" s="21"/>
    </row>
    <row r="133" spans="1:22" ht="17.100000000000001" customHeight="1" x14ac:dyDescent="0.2">
      <c r="A133" s="5"/>
      <c r="B133" s="5"/>
      <c r="C133" s="5"/>
      <c r="D133" s="5"/>
      <c r="E133" s="5"/>
      <c r="F133" s="5"/>
      <c r="G133" s="3893" t="s">
        <v>871</v>
      </c>
      <c r="H133" s="3893" t="s">
        <v>872</v>
      </c>
      <c r="I133" s="3893" t="s">
        <v>873</v>
      </c>
      <c r="Q133" s="21"/>
      <c r="V133" s="57"/>
    </row>
    <row r="134" spans="1:22" ht="17.100000000000001" customHeight="1" x14ac:dyDescent="0.2">
      <c r="A134" s="5"/>
      <c r="B134" s="5"/>
      <c r="C134" s="5"/>
      <c r="D134" s="5"/>
      <c r="E134" s="5"/>
      <c r="F134" s="5"/>
      <c r="G134" s="3857">
        <f>I132</f>
        <v>0</v>
      </c>
      <c r="H134" s="3894">
        <f>SUM(G134*13/3)</f>
        <v>0</v>
      </c>
      <c r="I134" s="3857">
        <f>SUM(H134*12)</f>
        <v>0</v>
      </c>
      <c r="O134" t="s">
        <v>1005</v>
      </c>
      <c r="Q134" s="21"/>
    </row>
    <row r="135" spans="1:22" ht="17.100000000000001" customHeight="1" x14ac:dyDescent="0.2">
      <c r="A135" s="5"/>
      <c r="B135" s="5"/>
      <c r="C135" s="5"/>
      <c r="D135" s="5"/>
      <c r="E135" s="5"/>
      <c r="F135" s="5"/>
      <c r="G135" s="5"/>
      <c r="H135" s="23"/>
      <c r="I135" s="5"/>
      <c r="O135" t="s">
        <v>1006</v>
      </c>
      <c r="Q135" s="48"/>
      <c r="S135" s="21"/>
      <c r="U135" s="58"/>
    </row>
    <row r="136" spans="1:22" ht="18" customHeight="1" x14ac:dyDescent="0.2">
      <c r="A136" s="1" t="s">
        <v>826</v>
      </c>
      <c r="B136" s="5"/>
      <c r="C136" s="5"/>
      <c r="D136" s="5"/>
      <c r="E136" s="5"/>
      <c r="F136" s="5"/>
    </row>
    <row r="137" spans="1:22" ht="18" customHeight="1" x14ac:dyDescent="0.2">
      <c r="A137" s="3815" t="s">
        <v>827</v>
      </c>
      <c r="B137" s="3816" t="s">
        <v>97</v>
      </c>
      <c r="C137" s="3817" t="s">
        <v>98</v>
      </c>
      <c r="D137" s="3817" t="s">
        <v>99</v>
      </c>
      <c r="E137" s="3817" t="s">
        <v>100</v>
      </c>
      <c r="F137" s="3817" t="s">
        <v>101</v>
      </c>
      <c r="G137" s="3817" t="s">
        <v>102</v>
      </c>
      <c r="H137" s="3818" t="s">
        <v>103</v>
      </c>
      <c r="I137" s="3819" t="s">
        <v>209</v>
      </c>
      <c r="J137" s="3820" t="s">
        <v>104</v>
      </c>
      <c r="M137" s="3898"/>
      <c r="N137" s="3899" t="s">
        <v>877</v>
      </c>
      <c r="O137" t="s">
        <v>1007</v>
      </c>
    </row>
    <row r="138" spans="1:22" ht="18" customHeight="1" x14ac:dyDescent="0.2">
      <c r="A138" s="3801" t="s">
        <v>828</v>
      </c>
      <c r="B138" s="3849" t="s">
        <v>812</v>
      </c>
      <c r="C138" s="3849" t="s">
        <v>812</v>
      </c>
      <c r="D138" s="3849" t="s">
        <v>812</v>
      </c>
      <c r="E138" s="3849" t="s">
        <v>812</v>
      </c>
      <c r="F138" s="3849" t="s">
        <v>800</v>
      </c>
      <c r="G138" s="3777"/>
      <c r="H138" s="3850"/>
      <c r="I138" s="3849"/>
      <c r="J138" s="3795"/>
      <c r="M138" s="3902"/>
      <c r="N138" s="3903" t="s">
        <v>879</v>
      </c>
      <c r="O138" t="s">
        <v>0</v>
      </c>
    </row>
    <row r="139" spans="1:22" ht="18" customHeight="1" x14ac:dyDescent="0.2">
      <c r="A139" s="171"/>
      <c r="B139" s="151">
        <v>7.5</v>
      </c>
      <c r="C139" s="151">
        <v>7.5</v>
      </c>
      <c r="D139" s="151">
        <v>7.5</v>
      </c>
      <c r="E139" s="151">
        <v>7.5</v>
      </c>
      <c r="F139" s="152">
        <v>7</v>
      </c>
      <c r="G139" s="153"/>
      <c r="H139" s="154"/>
      <c r="I139" s="158">
        <f>SUM(B139:H139)</f>
        <v>37</v>
      </c>
      <c r="J139" s="159"/>
      <c r="M139" s="3902" t="s">
        <v>210</v>
      </c>
      <c r="N139" s="3903">
        <v>0</v>
      </c>
      <c r="O139" t="s">
        <v>1008</v>
      </c>
    </row>
    <row r="140" spans="1:22" ht="18" customHeight="1" x14ac:dyDescent="0.2">
      <c r="A140" s="3856" t="s">
        <v>829</v>
      </c>
      <c r="B140" s="3793" t="s">
        <v>1009</v>
      </c>
      <c r="C140" s="3793" t="s">
        <v>1009</v>
      </c>
      <c r="D140" s="3793" t="s">
        <v>1009</v>
      </c>
      <c r="E140" s="3793" t="s">
        <v>1009</v>
      </c>
      <c r="F140" s="3793" t="s">
        <v>1010</v>
      </c>
      <c r="G140" s="3885"/>
      <c r="H140" s="3886"/>
      <c r="I140" s="3852"/>
      <c r="J140" s="3920"/>
      <c r="M140" s="3902" t="s">
        <v>214</v>
      </c>
      <c r="N140" s="3903">
        <v>34</v>
      </c>
    </row>
    <row r="141" spans="1:22" ht="18" customHeight="1" x14ac:dyDescent="0.2">
      <c r="A141" s="16"/>
      <c r="B141" s="3857">
        <v>7</v>
      </c>
      <c r="C141" s="3857">
        <v>7</v>
      </c>
      <c r="D141" s="3857">
        <v>7</v>
      </c>
      <c r="E141" s="3857">
        <v>7</v>
      </c>
      <c r="F141" s="3854">
        <v>6</v>
      </c>
      <c r="G141" s="2959"/>
      <c r="H141" s="17"/>
      <c r="I141" s="158">
        <f>SUM(B141:H141)</f>
        <v>34</v>
      </c>
      <c r="J141" s="3832"/>
      <c r="M141" s="3902" t="s">
        <v>221</v>
      </c>
      <c r="N141" s="3903">
        <v>0</v>
      </c>
      <c r="O141" t="s">
        <v>1011</v>
      </c>
    </row>
    <row r="142" spans="1:22" ht="18" customHeight="1" x14ac:dyDescent="0.2">
      <c r="A142" s="3792" t="s">
        <v>831</v>
      </c>
      <c r="B142" s="3849" t="s">
        <v>832</v>
      </c>
      <c r="C142" s="3849" t="s">
        <v>832</v>
      </c>
      <c r="D142" s="3849" t="s">
        <v>832</v>
      </c>
      <c r="E142" s="3849" t="s">
        <v>832</v>
      </c>
      <c r="F142" s="3849" t="s">
        <v>833</v>
      </c>
      <c r="G142" s="3849"/>
      <c r="H142" s="3849"/>
      <c r="I142" s="3849"/>
      <c r="J142" s="3795"/>
      <c r="M142" s="3912" t="s">
        <v>889</v>
      </c>
      <c r="N142" s="3913">
        <f>SUM(N139:N141)</f>
        <v>34</v>
      </c>
    </row>
    <row r="143" spans="1:22" ht="18" customHeight="1" x14ac:dyDescent="0.2">
      <c r="A143" s="148"/>
      <c r="B143" s="151" t="s">
        <v>1012</v>
      </c>
      <c r="C143" s="151" t="s">
        <v>1012</v>
      </c>
      <c r="D143" s="151" t="s">
        <v>1012</v>
      </c>
      <c r="E143" s="151" t="s">
        <v>1012</v>
      </c>
      <c r="F143" s="151" t="s">
        <v>1012</v>
      </c>
      <c r="G143" s="152"/>
      <c r="H143" s="157"/>
      <c r="I143" s="158">
        <f>SUM(B143:H143)</f>
        <v>0</v>
      </c>
      <c r="J143" s="159"/>
      <c r="O143" t="s">
        <v>1013</v>
      </c>
    </row>
    <row r="144" spans="1:22" ht="18" customHeight="1" x14ac:dyDescent="0.2">
      <c r="A144" s="3813" t="s">
        <v>754</v>
      </c>
      <c r="B144" s="3813">
        <f t="shared" ref="B144:I144" si="5">SUM(B139,B141,B143)</f>
        <v>14.5</v>
      </c>
      <c r="C144" s="3813">
        <f t="shared" si="5"/>
        <v>14.5</v>
      </c>
      <c r="D144" s="3813">
        <f t="shared" si="5"/>
        <v>14.5</v>
      </c>
      <c r="E144" s="3813">
        <f t="shared" si="5"/>
        <v>14.5</v>
      </c>
      <c r="F144" s="3813">
        <f t="shared" si="5"/>
        <v>13</v>
      </c>
      <c r="G144" s="3813">
        <f t="shared" si="5"/>
        <v>0</v>
      </c>
      <c r="H144" s="3813">
        <f t="shared" si="5"/>
        <v>0</v>
      </c>
      <c r="I144" s="3822">
        <f t="shared" si="5"/>
        <v>71</v>
      </c>
      <c r="J144" s="3823"/>
    </row>
    <row r="145" spans="1:20" ht="18" customHeight="1" x14ac:dyDescent="0.2">
      <c r="A145" s="5"/>
      <c r="B145" s="5"/>
      <c r="C145" s="5"/>
      <c r="D145" s="5"/>
      <c r="E145" s="5"/>
      <c r="F145" s="18"/>
      <c r="G145" s="3893" t="s">
        <v>871</v>
      </c>
      <c r="H145" s="3893" t="s">
        <v>872</v>
      </c>
      <c r="I145" s="3893" t="s">
        <v>873</v>
      </c>
      <c r="J145" s="6"/>
      <c r="O145" t="s">
        <v>1014</v>
      </c>
      <c r="P145" s="5"/>
      <c r="T145" t="s">
        <v>904</v>
      </c>
    </row>
    <row r="146" spans="1:20" ht="18" customHeight="1" x14ac:dyDescent="0.2">
      <c r="A146" s="5"/>
      <c r="B146" s="5"/>
      <c r="C146" s="5"/>
      <c r="D146" s="5"/>
      <c r="E146" s="5"/>
      <c r="F146" s="5"/>
      <c r="G146" s="3857">
        <f>I144</f>
        <v>71</v>
      </c>
      <c r="H146" s="3894">
        <f>SUM(G146*13/3)</f>
        <v>307.66666666666669</v>
      </c>
      <c r="I146" s="3857">
        <f>SUM(H146*12)</f>
        <v>3692</v>
      </c>
      <c r="J146" s="6"/>
    </row>
    <row r="147" spans="1:20" ht="18" customHeight="1" x14ac:dyDescent="0.2">
      <c r="A147" s="5"/>
      <c r="B147" s="5"/>
      <c r="C147" s="5"/>
      <c r="D147" s="5"/>
      <c r="E147" s="5"/>
      <c r="F147" s="5"/>
      <c r="G147" s="5"/>
      <c r="H147" s="23"/>
      <c r="I147" s="5"/>
      <c r="J147" s="6"/>
      <c r="O147" t="s">
        <v>1015</v>
      </c>
    </row>
    <row r="148" spans="1:20" ht="18" customHeight="1" x14ac:dyDescent="0.2">
      <c r="A148" s="42" t="s">
        <v>1016</v>
      </c>
      <c r="B148" s="5"/>
      <c r="C148" s="5"/>
      <c r="D148" s="5"/>
      <c r="E148" s="5"/>
      <c r="F148" s="18"/>
      <c r="G148" s="18"/>
      <c r="H148" s="18"/>
      <c r="I148" s="5"/>
      <c r="J148" s="6"/>
      <c r="N148" s="5"/>
    </row>
    <row r="149" spans="1:20" ht="18" customHeight="1" x14ac:dyDescent="0.2">
      <c r="A149" s="3815" t="s">
        <v>848</v>
      </c>
      <c r="B149" s="3816" t="s">
        <v>97</v>
      </c>
      <c r="C149" s="3817" t="s">
        <v>98</v>
      </c>
      <c r="D149" s="3817" t="s">
        <v>99</v>
      </c>
      <c r="E149" s="3817" t="s">
        <v>100</v>
      </c>
      <c r="F149" s="3817" t="s">
        <v>101</v>
      </c>
      <c r="G149" s="3817" t="s">
        <v>102</v>
      </c>
      <c r="H149" s="3818" t="s">
        <v>103</v>
      </c>
      <c r="I149" s="3819" t="s">
        <v>209</v>
      </c>
      <c r="J149" s="3820" t="s">
        <v>104</v>
      </c>
      <c r="N149" s="5"/>
    </row>
    <row r="150" spans="1:20" ht="18" customHeight="1" x14ac:dyDescent="0.2">
      <c r="A150" s="3792" t="s">
        <v>0</v>
      </c>
      <c r="B150" s="3793" t="s">
        <v>326</v>
      </c>
      <c r="C150" s="3793" t="s">
        <v>326</v>
      </c>
      <c r="D150" s="3793" t="s">
        <v>326</v>
      </c>
      <c r="E150" s="3793" t="s">
        <v>326</v>
      </c>
      <c r="F150" s="3794" t="s">
        <v>327</v>
      </c>
      <c r="G150" s="3776"/>
      <c r="H150" s="4008" t="s">
        <v>0</v>
      </c>
      <c r="I150" s="3779"/>
      <c r="J150" s="3795" t="s">
        <v>0</v>
      </c>
      <c r="N150" s="5"/>
    </row>
    <row r="151" spans="1:20" ht="18" customHeight="1" x14ac:dyDescent="0.2">
      <c r="A151" s="4009">
        <v>1</v>
      </c>
      <c r="B151" s="3797">
        <v>7.75</v>
      </c>
      <c r="C151" s="3797">
        <v>7.75</v>
      </c>
      <c r="D151" s="3797">
        <v>7.75</v>
      </c>
      <c r="E151" s="3797">
        <v>7.75</v>
      </c>
      <c r="F151" s="3865">
        <v>6</v>
      </c>
      <c r="G151" s="151"/>
      <c r="H151" s="189" t="s">
        <v>0</v>
      </c>
      <c r="I151" s="3797">
        <f>SUM(B151:H151)</f>
        <v>37</v>
      </c>
      <c r="J151" s="159"/>
      <c r="N151" s="5"/>
    </row>
    <row r="152" spans="1:20" ht="18" customHeight="1" x14ac:dyDescent="0.2">
      <c r="A152" s="3869" t="s">
        <v>0</v>
      </c>
      <c r="B152" s="3793" t="s">
        <v>326</v>
      </c>
      <c r="C152" s="3793" t="s">
        <v>326</v>
      </c>
      <c r="D152" s="3793" t="s">
        <v>326</v>
      </c>
      <c r="E152" s="3793" t="s">
        <v>326</v>
      </c>
      <c r="F152" s="3794" t="s">
        <v>327</v>
      </c>
      <c r="G152" s="4010"/>
      <c r="H152" s="3884"/>
      <c r="I152" s="4011"/>
      <c r="J152" s="3920"/>
      <c r="N152" s="5"/>
    </row>
    <row r="153" spans="1:20" ht="18" customHeight="1" x14ac:dyDescent="0.2">
      <c r="A153" s="4009">
        <v>2</v>
      </c>
      <c r="B153" s="3797">
        <v>7.75</v>
      </c>
      <c r="C153" s="3797">
        <v>7.75</v>
      </c>
      <c r="D153" s="3797">
        <v>7.75</v>
      </c>
      <c r="E153" s="3797">
        <v>7.75</v>
      </c>
      <c r="F153" s="3865">
        <v>6</v>
      </c>
      <c r="G153" s="152"/>
      <c r="H153" s="3865"/>
      <c r="I153" s="3797">
        <f>SUM(B153:H153)</f>
        <v>37</v>
      </c>
      <c r="J153" s="3867"/>
      <c r="N153" s="5"/>
    </row>
    <row r="154" spans="1:20" ht="18" customHeight="1" x14ac:dyDescent="0.2">
      <c r="A154" s="3792"/>
      <c r="B154" s="3793" t="s">
        <v>326</v>
      </c>
      <c r="C154" s="3793" t="s">
        <v>326</v>
      </c>
      <c r="D154" s="3793" t="s">
        <v>326</v>
      </c>
      <c r="E154" s="3793" t="s">
        <v>326</v>
      </c>
      <c r="F154" s="3794" t="s">
        <v>327</v>
      </c>
      <c r="G154" s="3849"/>
      <c r="H154" s="3794"/>
      <c r="I154" s="3779"/>
      <c r="J154" s="3795"/>
      <c r="N154" s="5"/>
    </row>
    <row r="155" spans="1:20" ht="18" customHeight="1" x14ac:dyDescent="0.2">
      <c r="A155" s="4009">
        <v>3</v>
      </c>
      <c r="B155" s="3797">
        <v>7.75</v>
      </c>
      <c r="C155" s="3797">
        <v>7.75</v>
      </c>
      <c r="D155" s="3797">
        <v>7.75</v>
      </c>
      <c r="E155" s="3797">
        <v>7.75</v>
      </c>
      <c r="F155" s="3865">
        <v>6</v>
      </c>
      <c r="G155" s="151"/>
      <c r="H155" s="3865"/>
      <c r="I155" s="3797">
        <f>SUM(B155:H155)</f>
        <v>37</v>
      </c>
      <c r="J155" s="159"/>
    </row>
    <row r="156" spans="1:20" ht="18" customHeight="1" x14ac:dyDescent="0.2">
      <c r="A156" s="4012"/>
      <c r="B156" s="3793" t="s">
        <v>326</v>
      </c>
      <c r="C156" s="3793" t="s">
        <v>326</v>
      </c>
      <c r="D156" s="3793" t="s">
        <v>326</v>
      </c>
      <c r="E156" s="3793" t="s">
        <v>326</v>
      </c>
      <c r="F156" s="3794" t="s">
        <v>327</v>
      </c>
      <c r="G156" s="3884"/>
      <c r="H156" s="3884"/>
      <c r="I156" s="3887"/>
      <c r="J156" s="3920"/>
      <c r="P156" s="5"/>
    </row>
    <row r="157" spans="1:20" ht="18" customHeight="1" x14ac:dyDescent="0.2">
      <c r="A157" s="4009">
        <v>4</v>
      </c>
      <c r="B157" s="3797">
        <v>7.75</v>
      </c>
      <c r="C157" s="3797">
        <v>7.75</v>
      </c>
      <c r="D157" s="3797">
        <v>7.75</v>
      </c>
      <c r="E157" s="3797">
        <v>7.75</v>
      </c>
      <c r="F157" s="3865">
        <v>6</v>
      </c>
      <c r="G157" s="3865"/>
      <c r="H157" s="3865"/>
      <c r="I157" s="3797">
        <f>SUM(B157:H157)</f>
        <v>37</v>
      </c>
      <c r="J157" s="159"/>
      <c r="P157" s="5"/>
    </row>
    <row r="158" spans="1:20" ht="18" customHeight="1" x14ac:dyDescent="0.2">
      <c r="A158" s="4013"/>
      <c r="B158" s="3793" t="s">
        <v>326</v>
      </c>
      <c r="C158" s="3793" t="s">
        <v>326</v>
      </c>
      <c r="D158" s="3793" t="s">
        <v>326</v>
      </c>
      <c r="E158" s="3793" t="s">
        <v>326</v>
      </c>
      <c r="F158" s="3794" t="s">
        <v>327</v>
      </c>
      <c r="G158" s="3950"/>
      <c r="H158" s="3950"/>
      <c r="I158" s="4014"/>
      <c r="J158" s="4015"/>
      <c r="P158" s="5"/>
    </row>
    <row r="159" spans="1:20" ht="18" customHeight="1" x14ac:dyDescent="0.2">
      <c r="A159" s="4009">
        <v>5</v>
      </c>
      <c r="B159" s="3797">
        <v>7.75</v>
      </c>
      <c r="C159" s="3797">
        <v>7.75</v>
      </c>
      <c r="D159" s="3797">
        <v>7.75</v>
      </c>
      <c r="E159" s="3797">
        <v>7.75</v>
      </c>
      <c r="F159" s="3865">
        <v>6</v>
      </c>
      <c r="G159" s="152"/>
      <c r="H159" s="152"/>
      <c r="I159" s="3797">
        <f>SUM(B159:H159)</f>
        <v>37</v>
      </c>
      <c r="J159" s="159"/>
    </row>
    <row r="160" spans="1:20" ht="18" customHeight="1" x14ac:dyDescent="0.2">
      <c r="A160" s="3869"/>
      <c r="B160" s="3793" t="s">
        <v>326</v>
      </c>
      <c r="C160" s="3793" t="s">
        <v>326</v>
      </c>
      <c r="D160" s="3793" t="s">
        <v>326</v>
      </c>
      <c r="E160" s="3793" t="s">
        <v>326</v>
      </c>
      <c r="F160" s="3794" t="s">
        <v>327</v>
      </c>
      <c r="G160" s="3884"/>
      <c r="H160" s="3884"/>
      <c r="I160" s="3887"/>
      <c r="J160" s="3920"/>
    </row>
    <row r="161" spans="1:20" ht="18" customHeight="1" x14ac:dyDescent="0.2">
      <c r="A161" s="4009">
        <v>6</v>
      </c>
      <c r="B161" s="3797">
        <v>7.75</v>
      </c>
      <c r="C161" s="3797">
        <v>7.75</v>
      </c>
      <c r="D161" s="3797">
        <v>7.75</v>
      </c>
      <c r="E161" s="3797">
        <v>7.75</v>
      </c>
      <c r="F161" s="3865">
        <v>6</v>
      </c>
      <c r="G161" s="3865"/>
      <c r="H161" s="3865"/>
      <c r="I161" s="3797">
        <f>SUM(B161:H161)</f>
        <v>37</v>
      </c>
      <c r="J161" s="159"/>
    </row>
    <row r="162" spans="1:20" ht="18" customHeight="1" x14ac:dyDescent="0.2">
      <c r="A162" s="3813" t="s">
        <v>754</v>
      </c>
      <c r="B162" s="3813">
        <f t="shared" ref="B162:H162" si="6">SUM(B151,B153,B155,B157,B159,B161)</f>
        <v>46.5</v>
      </c>
      <c r="C162" s="3813">
        <f t="shared" si="6"/>
        <v>46.5</v>
      </c>
      <c r="D162" s="3813">
        <f t="shared" si="6"/>
        <v>46.5</v>
      </c>
      <c r="E162" s="3813">
        <f t="shared" si="6"/>
        <v>46.5</v>
      </c>
      <c r="F162" s="3813">
        <f t="shared" si="6"/>
        <v>36</v>
      </c>
      <c r="G162" s="3813">
        <f t="shared" si="6"/>
        <v>0</v>
      </c>
      <c r="H162" s="3813">
        <f t="shared" si="6"/>
        <v>0</v>
      </c>
      <c r="I162" s="3822">
        <f>SUM(I151,I153,I155,I157,I161)</f>
        <v>185</v>
      </c>
      <c r="J162" s="3823"/>
      <c r="M162" s="5"/>
      <c r="N162" s="5"/>
    </row>
    <row r="163" spans="1:20" ht="18" customHeight="1" x14ac:dyDescent="0.2">
      <c r="A163" s="42"/>
      <c r="B163" s="5"/>
      <c r="C163" s="5"/>
      <c r="D163" s="5"/>
      <c r="E163" s="5"/>
      <c r="F163" s="18"/>
      <c r="G163" s="3893" t="s">
        <v>871</v>
      </c>
      <c r="H163" s="3893" t="s">
        <v>872</v>
      </c>
      <c r="I163" s="3893" t="s">
        <v>873</v>
      </c>
      <c r="J163" s="6"/>
      <c r="M163" s="5"/>
      <c r="N163" s="5"/>
    </row>
    <row r="164" spans="1:20" ht="18" customHeight="1" x14ac:dyDescent="0.2">
      <c r="A164" s="42"/>
      <c r="B164" s="5"/>
      <c r="C164" s="5"/>
      <c r="D164" s="5"/>
      <c r="E164" s="5"/>
      <c r="F164" s="18"/>
      <c r="G164" s="3857">
        <f>I162</f>
        <v>185</v>
      </c>
      <c r="H164" s="3894">
        <f>SUM(G164*13/3)</f>
        <v>801.66666666666663</v>
      </c>
      <c r="I164" s="3857">
        <f>SUM(H164*12)</f>
        <v>9620</v>
      </c>
      <c r="J164" s="6"/>
      <c r="M164" s="5"/>
      <c r="N164" s="5"/>
    </row>
    <row r="165" spans="1:20" ht="18" customHeight="1" x14ac:dyDescent="0.2">
      <c r="A165" s="37"/>
      <c r="B165" s="5"/>
      <c r="C165" s="5"/>
      <c r="D165" s="5"/>
      <c r="E165" s="5"/>
      <c r="F165" s="18"/>
      <c r="G165" s="5"/>
      <c r="H165" s="23"/>
      <c r="I165" s="5"/>
      <c r="J165" s="6"/>
      <c r="M165" s="5"/>
      <c r="N165" s="5"/>
    </row>
    <row r="166" spans="1:20" ht="17.100000000000001" customHeight="1" x14ac:dyDescent="0.2">
      <c r="A166" s="100" t="s">
        <v>1017</v>
      </c>
      <c r="B166" s="5"/>
      <c r="C166" s="5"/>
      <c r="D166" s="5"/>
      <c r="E166" s="5"/>
      <c r="F166" s="5"/>
      <c r="O166">
        <v>37</v>
      </c>
      <c r="P166" t="s">
        <v>993</v>
      </c>
      <c r="Q166">
        <v>4</v>
      </c>
      <c r="R166" t="s">
        <v>994</v>
      </c>
      <c r="S166">
        <f>O166*Q166</f>
        <v>148</v>
      </c>
      <c r="T166" t="s">
        <v>995</v>
      </c>
    </row>
    <row r="167" spans="1:20" ht="17.100000000000001" customHeight="1" x14ac:dyDescent="0.2">
      <c r="A167" s="3923" t="s">
        <v>1018</v>
      </c>
      <c r="B167" s="3787" t="s">
        <v>97</v>
      </c>
      <c r="C167" s="3788" t="s">
        <v>98</v>
      </c>
      <c r="D167" s="3788" t="s">
        <v>99</v>
      </c>
      <c r="E167" s="3788" t="s">
        <v>100</v>
      </c>
      <c r="F167" s="3788" t="s">
        <v>101</v>
      </c>
      <c r="G167" s="3788" t="s">
        <v>102</v>
      </c>
      <c r="H167" s="3789" t="s">
        <v>103</v>
      </c>
      <c r="I167" s="3790" t="s">
        <v>209</v>
      </c>
      <c r="J167" s="3791" t="s">
        <v>104</v>
      </c>
      <c r="M167" s="3898"/>
      <c r="N167" s="3899" t="s">
        <v>877</v>
      </c>
      <c r="O167" t="s">
        <v>0</v>
      </c>
    </row>
    <row r="168" spans="1:20" ht="17.100000000000001" customHeight="1" x14ac:dyDescent="0.2">
      <c r="A168" s="4016"/>
      <c r="B168" s="3777" t="s">
        <v>1019</v>
      </c>
      <c r="C168" s="3777" t="s">
        <v>1020</v>
      </c>
      <c r="D168" s="3777" t="s">
        <v>1020</v>
      </c>
      <c r="E168" s="3777" t="s">
        <v>1021</v>
      </c>
      <c r="F168" s="3777" t="s">
        <v>1022</v>
      </c>
      <c r="G168" s="3777"/>
      <c r="H168" s="3777"/>
      <c r="I168" s="3904"/>
      <c r="J168" s="3795"/>
      <c r="M168" s="3902"/>
      <c r="N168" s="3903" t="s">
        <v>879</v>
      </c>
      <c r="O168" t="s">
        <v>999</v>
      </c>
      <c r="Q168">
        <f>N174</f>
        <v>105.25</v>
      </c>
    </row>
    <row r="169" spans="1:20" ht="17.100000000000001" customHeight="1" x14ac:dyDescent="0.2">
      <c r="A169" s="194">
        <v>1</v>
      </c>
      <c r="B169" s="3865">
        <v>8.5</v>
      </c>
      <c r="C169" s="3865">
        <v>8.5</v>
      </c>
      <c r="D169" s="3865">
        <v>8.5</v>
      </c>
      <c r="E169" s="3865">
        <v>0</v>
      </c>
      <c r="F169" s="3865">
        <v>0</v>
      </c>
      <c r="G169" s="3865"/>
      <c r="H169" s="3865"/>
      <c r="I169" s="3865">
        <v>37</v>
      </c>
      <c r="J169" s="159"/>
      <c r="M169" s="3902" t="s">
        <v>210</v>
      </c>
      <c r="N169" s="3903">
        <v>37</v>
      </c>
    </row>
    <row r="170" spans="1:20" ht="17.100000000000001" customHeight="1" x14ac:dyDescent="0.2">
      <c r="A170" s="4016"/>
      <c r="B170" s="3777" t="s">
        <v>1023</v>
      </c>
      <c r="C170" s="3777" t="s">
        <v>1023</v>
      </c>
      <c r="D170" s="3777" t="s">
        <v>1023</v>
      </c>
      <c r="E170" s="3777" t="s">
        <v>1023</v>
      </c>
      <c r="F170" s="3777" t="s">
        <v>1024</v>
      </c>
      <c r="G170" s="3777" t="s">
        <v>1025</v>
      </c>
      <c r="H170" s="3777" t="s">
        <v>1025</v>
      </c>
      <c r="I170" s="3904"/>
      <c r="J170" s="3795"/>
      <c r="M170" s="3902" t="s">
        <v>214</v>
      </c>
      <c r="N170" s="3903">
        <v>68.25</v>
      </c>
      <c r="O170">
        <f>Q168</f>
        <v>105.25</v>
      </c>
      <c r="P170" t="s">
        <v>1003</v>
      </c>
      <c r="Q170" s="21">
        <f>SUM(O170/37)</f>
        <v>2.8445945945945947</v>
      </c>
    </row>
    <row r="171" spans="1:20" ht="17.100000000000001" customHeight="1" x14ac:dyDescent="0.2">
      <c r="A171" s="194">
        <v>2</v>
      </c>
      <c r="B171" s="3865">
        <v>9.25</v>
      </c>
      <c r="C171" s="3865">
        <v>9.25</v>
      </c>
      <c r="D171" s="3865">
        <v>9.25</v>
      </c>
      <c r="E171" s="3865">
        <v>9.25</v>
      </c>
      <c r="F171" s="3865">
        <v>10.25</v>
      </c>
      <c r="G171" s="3865">
        <v>10.5</v>
      </c>
      <c r="H171" s="3865">
        <v>10.5</v>
      </c>
      <c r="I171" s="3865">
        <f>SUM(B171:H171)</f>
        <v>68.25</v>
      </c>
      <c r="J171" s="159"/>
      <c r="M171" s="3902" t="s">
        <v>221</v>
      </c>
      <c r="N171" s="3903">
        <f>I173</f>
        <v>0</v>
      </c>
    </row>
    <row r="172" spans="1:20" ht="17.100000000000001" customHeight="1" x14ac:dyDescent="0.2">
      <c r="A172" s="4016"/>
      <c r="B172" s="3794" t="s">
        <v>222</v>
      </c>
      <c r="C172" s="3794" t="s">
        <v>222</v>
      </c>
      <c r="D172" s="3794" t="s">
        <v>222</v>
      </c>
      <c r="E172" s="3794" t="s">
        <v>222</v>
      </c>
      <c r="F172" s="3794" t="s">
        <v>222</v>
      </c>
      <c r="G172" s="3794"/>
      <c r="H172" s="3794"/>
      <c r="I172" s="3904"/>
      <c r="J172" s="3795"/>
      <c r="M172" s="3902" t="s">
        <v>223</v>
      </c>
      <c r="N172" s="3903"/>
      <c r="O172" s="21">
        <f>Q170</f>
        <v>2.8445945945945947</v>
      </c>
      <c r="P172" t="s">
        <v>1026</v>
      </c>
      <c r="S172" s="4017">
        <f>SUM(O172*3)</f>
        <v>8.5337837837837842</v>
      </c>
      <c r="T172" t="s">
        <v>1027</v>
      </c>
    </row>
    <row r="173" spans="1:20" ht="17.100000000000001" customHeight="1" x14ac:dyDescent="0.2">
      <c r="A173" s="194">
        <v>3</v>
      </c>
      <c r="B173" s="3865">
        <v>0</v>
      </c>
      <c r="C173" s="3865">
        <v>0</v>
      </c>
      <c r="D173" s="3865">
        <v>0</v>
      </c>
      <c r="E173" s="3865">
        <v>0</v>
      </c>
      <c r="F173" s="3865">
        <v>0</v>
      </c>
      <c r="G173" s="3865"/>
      <c r="H173" s="3865"/>
      <c r="I173" s="3865">
        <f>SUM(B173:H173)</f>
        <v>0</v>
      </c>
      <c r="J173" s="159"/>
      <c r="M173" s="4018" t="s">
        <v>0</v>
      </c>
      <c r="N173" s="4019">
        <f>I177</f>
        <v>0</v>
      </c>
    </row>
    <row r="174" spans="1:20" ht="17.100000000000001" customHeight="1" x14ac:dyDescent="0.2">
      <c r="A174" s="4016"/>
      <c r="B174" s="3777"/>
      <c r="C174" s="3777"/>
      <c r="D174" s="3777"/>
      <c r="E174" s="3777"/>
      <c r="F174" s="3777"/>
      <c r="G174" s="3794"/>
      <c r="H174" s="3794"/>
      <c r="I174" s="3904"/>
      <c r="J174" s="3795"/>
      <c r="M174" s="3912" t="s">
        <v>889</v>
      </c>
      <c r="N174" s="3913">
        <f>SUM(N169:N173)</f>
        <v>105.25</v>
      </c>
      <c r="O174" t="s">
        <v>0</v>
      </c>
      <c r="P174" s="46"/>
      <c r="Q174" s="46" t="s">
        <v>1028</v>
      </c>
      <c r="S174" s="21">
        <f>S166-S172</f>
        <v>139.46621621621622</v>
      </c>
      <c r="T174" t="s">
        <v>1029</v>
      </c>
    </row>
    <row r="175" spans="1:20" ht="17.100000000000001" customHeight="1" x14ac:dyDescent="0.2">
      <c r="A175" s="194">
        <v>4</v>
      </c>
      <c r="B175" s="3865"/>
      <c r="C175" s="3865"/>
      <c r="D175" s="3865"/>
      <c r="E175" s="3865"/>
      <c r="F175" s="3865"/>
      <c r="G175" s="3865"/>
      <c r="H175" s="3865"/>
      <c r="I175" s="3865"/>
      <c r="J175" s="159"/>
      <c r="S175" s="21"/>
    </row>
    <row r="176" spans="1:20" ht="17.100000000000001" customHeight="1" x14ac:dyDescent="0.2">
      <c r="A176" s="4016"/>
      <c r="B176" s="3777"/>
      <c r="C176" s="3777"/>
      <c r="D176" s="3777"/>
      <c r="E176" s="3794"/>
      <c r="F176" s="3794"/>
      <c r="G176" s="3794"/>
      <c r="H176" s="3794"/>
      <c r="I176" s="3904"/>
      <c r="J176" s="3795"/>
      <c r="S176" s="21"/>
    </row>
    <row r="177" spans="1:22" ht="17.100000000000001" customHeight="1" x14ac:dyDescent="0.2">
      <c r="A177" s="194"/>
      <c r="B177" s="3865"/>
      <c r="C177" s="3865"/>
      <c r="D177" s="3865"/>
      <c r="E177" s="3865"/>
      <c r="F177" s="3865"/>
      <c r="G177" s="3865"/>
      <c r="H177" s="3865"/>
      <c r="I177" s="3865"/>
      <c r="J177" s="159"/>
      <c r="S177" s="21"/>
    </row>
    <row r="178" spans="1:22" ht="17.100000000000001" customHeight="1" x14ac:dyDescent="0.2">
      <c r="A178" s="4016"/>
      <c r="B178" s="3794"/>
      <c r="C178" s="3794"/>
      <c r="D178" s="3794"/>
      <c r="E178" s="3794"/>
      <c r="F178" s="3794"/>
      <c r="G178" s="3794"/>
      <c r="H178" s="3794"/>
      <c r="I178" s="3904"/>
      <c r="J178" s="3795"/>
      <c r="S178" s="21"/>
    </row>
    <row r="179" spans="1:22" ht="17.100000000000001" customHeight="1" x14ac:dyDescent="0.2">
      <c r="A179" s="194"/>
      <c r="B179" s="3865"/>
      <c r="C179" s="3865"/>
      <c r="D179" s="3865"/>
      <c r="E179" s="3865"/>
      <c r="F179" s="3865"/>
      <c r="G179" s="3865"/>
      <c r="H179" s="3865"/>
      <c r="I179" s="3865"/>
      <c r="J179" s="159"/>
      <c r="S179" s="21"/>
    </row>
    <row r="180" spans="1:22" ht="17.100000000000001" customHeight="1" x14ac:dyDescent="0.2">
      <c r="A180" s="4016"/>
      <c r="B180" s="3777"/>
      <c r="C180" s="3777"/>
      <c r="D180" s="3777"/>
      <c r="E180" s="3777"/>
      <c r="F180" s="3777"/>
      <c r="G180" s="3794"/>
      <c r="H180" s="3794"/>
      <c r="I180" s="3904"/>
      <c r="J180" s="3795" t="s">
        <v>0</v>
      </c>
      <c r="S180" s="21"/>
    </row>
    <row r="181" spans="1:22" ht="17.100000000000001" customHeight="1" x14ac:dyDescent="0.2">
      <c r="A181" s="194" t="s">
        <v>0</v>
      </c>
      <c r="B181" s="3865"/>
      <c r="C181" s="3865"/>
      <c r="D181" s="3865"/>
      <c r="E181" s="3865"/>
      <c r="F181" s="3865"/>
      <c r="G181" s="3865"/>
      <c r="H181" s="3865"/>
      <c r="I181" s="3865">
        <f>SUM(B181:H181)</f>
        <v>0</v>
      </c>
      <c r="J181" s="159"/>
      <c r="S181" s="21"/>
    </row>
    <row r="182" spans="1:22" ht="17.100000000000001" customHeight="1" x14ac:dyDescent="0.2">
      <c r="A182" s="24" t="s">
        <v>754</v>
      </c>
      <c r="B182" s="24">
        <f t="shared" ref="B182:H182" si="7">SUM(B169,B171,B173,B175)</f>
        <v>17.75</v>
      </c>
      <c r="C182" s="24">
        <f t="shared" si="7"/>
        <v>17.75</v>
      </c>
      <c r="D182" s="24">
        <f t="shared" si="7"/>
        <v>17.75</v>
      </c>
      <c r="E182" s="24">
        <f t="shared" si="7"/>
        <v>9.25</v>
      </c>
      <c r="F182" s="24">
        <f t="shared" si="7"/>
        <v>10.25</v>
      </c>
      <c r="G182" s="24">
        <f t="shared" si="7"/>
        <v>10.5</v>
      </c>
      <c r="H182" s="24">
        <f t="shared" si="7"/>
        <v>10.5</v>
      </c>
      <c r="I182" s="24">
        <f>SUM(I169,I171,I173,I175,I177,I179,I181)</f>
        <v>105.25</v>
      </c>
      <c r="J182" s="26"/>
      <c r="O182" t="s">
        <v>1030</v>
      </c>
      <c r="P182">
        <f>I182</f>
        <v>105.25</v>
      </c>
      <c r="Q182" s="48" t="s">
        <v>1031</v>
      </c>
      <c r="S182" s="21">
        <f>S174</f>
        <v>139.46621621621622</v>
      </c>
      <c r="T182" t="s">
        <v>1032</v>
      </c>
      <c r="U182" s="58">
        <f>P182-S182</f>
        <v>-34.216216216216225</v>
      </c>
    </row>
    <row r="183" spans="1:22" ht="17.100000000000001" customHeight="1" x14ac:dyDescent="0.2">
      <c r="A183" s="5"/>
      <c r="B183" s="5"/>
      <c r="C183" s="5"/>
      <c r="D183" s="5"/>
      <c r="E183" s="5"/>
      <c r="F183" s="5"/>
      <c r="G183" s="3893" t="s">
        <v>871</v>
      </c>
      <c r="H183" s="3893" t="s">
        <v>872</v>
      </c>
      <c r="I183" s="3893" t="s">
        <v>873</v>
      </c>
      <c r="V183" s="57"/>
    </row>
    <row r="184" spans="1:22" ht="17.100000000000001" customHeight="1" x14ac:dyDescent="0.2">
      <c r="A184" s="5"/>
      <c r="B184" s="5"/>
      <c r="C184" s="5"/>
      <c r="D184" s="5"/>
      <c r="E184" s="5"/>
      <c r="F184" s="5"/>
      <c r="G184" s="3857">
        <f>I182</f>
        <v>105.25</v>
      </c>
      <c r="H184" s="3894">
        <f>SUM(G184*13/3)</f>
        <v>456.08333333333331</v>
      </c>
      <c r="I184" s="3857">
        <f>SUM(H184*12)</f>
        <v>5473</v>
      </c>
    </row>
    <row r="185" spans="1:22" ht="17.100000000000001" customHeight="1" x14ac:dyDescent="0.2">
      <c r="A185" s="5"/>
      <c r="B185" s="5"/>
      <c r="C185" s="5"/>
      <c r="D185" s="5"/>
      <c r="E185" s="5"/>
      <c r="F185" s="5"/>
      <c r="G185" s="5"/>
      <c r="H185" s="23"/>
      <c r="I185" s="5"/>
    </row>
    <row r="186" spans="1:22" ht="17.100000000000001" customHeight="1" x14ac:dyDescent="0.2">
      <c r="A186" s="5"/>
      <c r="B186" s="5"/>
      <c r="C186" s="5"/>
      <c r="D186" s="5"/>
      <c r="E186" s="5"/>
      <c r="F186" s="5"/>
      <c r="G186" s="5"/>
      <c r="H186" s="23"/>
      <c r="I186" s="5"/>
    </row>
    <row r="187" spans="1:22" ht="17.100000000000001" customHeight="1" x14ac:dyDescent="0.2">
      <c r="A187" s="1" t="s">
        <v>1033</v>
      </c>
      <c r="B187" s="5"/>
      <c r="C187" s="5"/>
      <c r="D187" s="5"/>
      <c r="E187" s="5"/>
      <c r="F187" s="5"/>
      <c r="O187">
        <v>37</v>
      </c>
      <c r="P187" t="s">
        <v>993</v>
      </c>
      <c r="Q187">
        <v>4</v>
      </c>
      <c r="R187" t="s">
        <v>994</v>
      </c>
      <c r="S187">
        <f>O187*Q187</f>
        <v>148</v>
      </c>
      <c r="T187" t="s">
        <v>995</v>
      </c>
    </row>
    <row r="188" spans="1:22" ht="17.100000000000001" customHeight="1" x14ac:dyDescent="0.2">
      <c r="A188" s="3923" t="s">
        <v>1018</v>
      </c>
      <c r="B188" s="3787" t="s">
        <v>97</v>
      </c>
      <c r="C188" s="3788" t="s">
        <v>98</v>
      </c>
      <c r="D188" s="3788" t="s">
        <v>99</v>
      </c>
      <c r="E188" s="3788" t="s">
        <v>100</v>
      </c>
      <c r="F188" s="3788" t="s">
        <v>101</v>
      </c>
      <c r="G188" s="3788" t="s">
        <v>102</v>
      </c>
      <c r="H188" s="3789" t="s">
        <v>103</v>
      </c>
      <c r="I188" s="3790" t="s">
        <v>209</v>
      </c>
      <c r="J188" s="3791" t="s">
        <v>104</v>
      </c>
      <c r="M188" s="3898"/>
      <c r="N188" s="3899" t="s">
        <v>877</v>
      </c>
      <c r="O188" t="s">
        <v>0</v>
      </c>
    </row>
    <row r="189" spans="1:22" ht="17.100000000000001" customHeight="1" x14ac:dyDescent="0.2">
      <c r="A189" s="4016"/>
      <c r="B189" s="3777" t="s">
        <v>222</v>
      </c>
      <c r="C189" s="3777" t="s">
        <v>222</v>
      </c>
      <c r="D189" s="3777" t="s">
        <v>1034</v>
      </c>
      <c r="E189" s="3777" t="s">
        <v>1034</v>
      </c>
      <c r="F189" s="3777" t="s">
        <v>1034</v>
      </c>
      <c r="G189" s="3777" t="s">
        <v>1035</v>
      </c>
      <c r="H189" s="3777" t="s">
        <v>1036</v>
      </c>
      <c r="I189" s="3904"/>
      <c r="J189" s="3795"/>
      <c r="M189" s="3902"/>
      <c r="N189" s="3903" t="s">
        <v>879</v>
      </c>
      <c r="O189" t="s">
        <v>999</v>
      </c>
      <c r="Q189">
        <f>N195</f>
        <v>102</v>
      </c>
    </row>
    <row r="190" spans="1:22" ht="17.100000000000001" customHeight="1" x14ac:dyDescent="0.2">
      <c r="A190" s="194" t="s">
        <v>1037</v>
      </c>
      <c r="B190" s="3865"/>
      <c r="C190" s="3865"/>
      <c r="D190" s="3865">
        <v>12</v>
      </c>
      <c r="E190" s="3865">
        <v>12</v>
      </c>
      <c r="F190" s="3865">
        <v>12</v>
      </c>
      <c r="G190" s="3865">
        <v>12</v>
      </c>
      <c r="H190" s="3865">
        <v>8</v>
      </c>
      <c r="I190" s="3865">
        <f>SUM(B190:H190)</f>
        <v>56</v>
      </c>
      <c r="J190" s="159"/>
      <c r="M190" s="3902" t="s">
        <v>210</v>
      </c>
      <c r="N190" s="3903">
        <f>I190</f>
        <v>56</v>
      </c>
    </row>
    <row r="191" spans="1:22" ht="17.100000000000001" customHeight="1" x14ac:dyDescent="0.2">
      <c r="A191" s="4016"/>
      <c r="B191" s="3777" t="s">
        <v>222</v>
      </c>
      <c r="C191" s="3777" t="s">
        <v>222</v>
      </c>
      <c r="D191" s="3777" t="s">
        <v>222</v>
      </c>
      <c r="E191" s="3777" t="s">
        <v>222</v>
      </c>
      <c r="F191" s="3777" t="s">
        <v>222</v>
      </c>
      <c r="G191" s="3777"/>
      <c r="H191" s="3777"/>
      <c r="I191" s="3904"/>
      <c r="J191" s="3795"/>
      <c r="M191" s="3902" t="s">
        <v>214</v>
      </c>
      <c r="N191" s="3903">
        <f>I192</f>
        <v>0</v>
      </c>
      <c r="O191">
        <f>Q189</f>
        <v>102</v>
      </c>
      <c r="P191" t="s">
        <v>1003</v>
      </c>
      <c r="Q191" s="21">
        <f>SUM(O191/37)</f>
        <v>2.7567567567567566</v>
      </c>
    </row>
    <row r="192" spans="1:22" ht="17.100000000000001" customHeight="1" x14ac:dyDescent="0.2">
      <c r="A192" s="194" t="s">
        <v>1038</v>
      </c>
      <c r="B192" s="3865"/>
      <c r="C192" s="3865"/>
      <c r="D192" s="3865"/>
      <c r="E192" s="3865"/>
      <c r="F192" s="3865"/>
      <c r="G192" s="3865"/>
      <c r="H192" s="3865"/>
      <c r="I192" s="3865">
        <f>SUM(B192:H192)</f>
        <v>0</v>
      </c>
      <c r="J192" s="159"/>
      <c r="M192" s="3902" t="s">
        <v>221</v>
      </c>
      <c r="N192" s="3903">
        <f>I194</f>
        <v>46</v>
      </c>
    </row>
    <row r="193" spans="1:22" ht="17.100000000000001" customHeight="1" x14ac:dyDescent="0.2">
      <c r="A193" s="4016"/>
      <c r="B193" s="3777" t="s">
        <v>1034</v>
      </c>
      <c r="C193" s="3777" t="s">
        <v>1034</v>
      </c>
      <c r="D193" s="3777" t="s">
        <v>222</v>
      </c>
      <c r="E193" s="3777" t="s">
        <v>222</v>
      </c>
      <c r="F193" s="3777" t="s">
        <v>222</v>
      </c>
      <c r="G193" s="3777" t="s">
        <v>1039</v>
      </c>
      <c r="H193" s="3777" t="s">
        <v>1040</v>
      </c>
      <c r="I193" s="3904"/>
      <c r="J193" s="3795"/>
      <c r="M193" s="3902" t="s">
        <v>223</v>
      </c>
      <c r="N193" s="3903">
        <v>0</v>
      </c>
      <c r="O193" s="21">
        <f>Q191</f>
        <v>2.7567567567567566</v>
      </c>
      <c r="P193" t="s">
        <v>1026</v>
      </c>
      <c r="S193" s="4017">
        <f>SUM(O193*3)</f>
        <v>8.2702702702702702</v>
      </c>
      <c r="T193" t="s">
        <v>1027</v>
      </c>
    </row>
    <row r="194" spans="1:22" ht="17.100000000000001" customHeight="1" x14ac:dyDescent="0.2">
      <c r="A194" s="194" t="s">
        <v>1041</v>
      </c>
      <c r="B194" s="3865">
        <v>12</v>
      </c>
      <c r="C194" s="3865">
        <v>12</v>
      </c>
      <c r="D194" s="3865"/>
      <c r="E194" s="3865"/>
      <c r="F194" s="3865"/>
      <c r="G194" s="3865">
        <v>12</v>
      </c>
      <c r="H194" s="3865">
        <v>10</v>
      </c>
      <c r="I194" s="3865">
        <f>SUM(B194:H194)</f>
        <v>46</v>
      </c>
      <c r="J194" s="159"/>
      <c r="M194" s="4018"/>
      <c r="N194" s="4019"/>
    </row>
    <row r="195" spans="1:22" ht="17.100000000000001" customHeight="1" x14ac:dyDescent="0.2">
      <c r="A195" s="4020"/>
      <c r="B195" s="4021" t="s">
        <v>1042</v>
      </c>
      <c r="C195" s="4021" t="s">
        <v>1043</v>
      </c>
      <c r="D195" s="4021" t="s">
        <v>1043</v>
      </c>
      <c r="E195" s="4021" t="s">
        <v>1043</v>
      </c>
      <c r="F195" s="4001" t="s">
        <v>1044</v>
      </c>
      <c r="G195" s="3794"/>
      <c r="H195" s="3794"/>
      <c r="I195" s="3904"/>
      <c r="J195" s="3795"/>
      <c r="M195" s="3912" t="s">
        <v>889</v>
      </c>
      <c r="N195" s="3913">
        <f>SUM(N190:N194)</f>
        <v>102</v>
      </c>
      <c r="O195" t="s">
        <v>0</v>
      </c>
      <c r="P195" s="46"/>
      <c r="Q195" s="46" t="s">
        <v>1028</v>
      </c>
      <c r="S195" s="21">
        <f>S187-S193</f>
        <v>139.72972972972974</v>
      </c>
      <c r="T195" t="s">
        <v>1029</v>
      </c>
    </row>
    <row r="196" spans="1:22" ht="17.100000000000001" customHeight="1" x14ac:dyDescent="0.2">
      <c r="A196" s="194" t="s">
        <v>1045</v>
      </c>
      <c r="B196" s="152">
        <v>6.75</v>
      </c>
      <c r="C196" s="152">
        <v>7.75</v>
      </c>
      <c r="D196" s="152">
        <v>7.75</v>
      </c>
      <c r="E196" s="152">
        <v>7.75</v>
      </c>
      <c r="F196" s="152">
        <v>7.5</v>
      </c>
      <c r="G196" s="3865"/>
      <c r="H196" s="3865"/>
      <c r="I196" s="3865">
        <f>SUM(B196:H196)</f>
        <v>37.5</v>
      </c>
      <c r="J196" s="159"/>
      <c r="S196" s="21"/>
    </row>
    <row r="197" spans="1:22" ht="17.100000000000001" customHeight="1" x14ac:dyDescent="0.2">
      <c r="A197" s="4016"/>
      <c r="B197" s="3777"/>
      <c r="C197" s="3777"/>
      <c r="D197" s="3777"/>
      <c r="E197" s="3794"/>
      <c r="F197" s="3794"/>
      <c r="G197" s="3794"/>
      <c r="H197" s="3794"/>
      <c r="I197" s="3904"/>
      <c r="J197" s="3795"/>
      <c r="S197" s="21"/>
    </row>
    <row r="198" spans="1:22" ht="17.100000000000001" customHeight="1" x14ac:dyDescent="0.2">
      <c r="A198" s="4022" t="s">
        <v>1046</v>
      </c>
      <c r="C198" s="3865"/>
      <c r="D198" s="3865"/>
      <c r="E198" s="3865"/>
      <c r="F198" s="3865"/>
      <c r="G198" s="3865"/>
      <c r="H198" s="3865"/>
      <c r="I198" s="3865">
        <f>SUM(A198:H198)</f>
        <v>0</v>
      </c>
      <c r="J198" s="159"/>
      <c r="S198" s="21"/>
    </row>
    <row r="199" spans="1:22" ht="17.100000000000001" customHeight="1" x14ac:dyDescent="0.2">
      <c r="A199" s="4023"/>
      <c r="B199" s="4024"/>
      <c r="C199" s="4024"/>
      <c r="D199" s="4024"/>
      <c r="E199" s="4024"/>
      <c r="F199" s="4024"/>
      <c r="G199" s="4024"/>
      <c r="H199" s="4024"/>
      <c r="I199" s="4025"/>
      <c r="J199" s="4026"/>
      <c r="S199" s="21"/>
    </row>
    <row r="200" spans="1:22" ht="17.100000000000001" customHeight="1" x14ac:dyDescent="0.2">
      <c r="A200" s="195"/>
      <c r="B200" s="4027"/>
      <c r="C200" s="4027"/>
      <c r="D200" s="4027"/>
      <c r="E200" s="4027"/>
      <c r="F200" s="4027"/>
      <c r="G200" s="4027"/>
      <c r="H200" s="4027"/>
      <c r="I200" s="4027">
        <f>SUM(B200:H200)</f>
        <v>0</v>
      </c>
      <c r="J200" s="196"/>
      <c r="S200" s="21"/>
    </row>
    <row r="201" spans="1:22" ht="17.100000000000001" customHeight="1" x14ac:dyDescent="0.2">
      <c r="A201" s="4023"/>
      <c r="B201" s="4028"/>
      <c r="C201" s="4028"/>
      <c r="D201" s="4028"/>
      <c r="E201" s="4028"/>
      <c r="F201" s="4028"/>
      <c r="G201" s="4024"/>
      <c r="H201" s="4024"/>
      <c r="I201" s="4025"/>
      <c r="J201" s="4026" t="s">
        <v>0</v>
      </c>
      <c r="S201" s="21"/>
    </row>
    <row r="202" spans="1:22" ht="17.100000000000001" customHeight="1" x14ac:dyDescent="0.2">
      <c r="A202" s="195" t="s">
        <v>0</v>
      </c>
      <c r="B202" s="4027"/>
      <c r="C202" s="4027"/>
      <c r="D202" s="4027"/>
      <c r="E202" s="4027"/>
      <c r="F202" s="4027"/>
      <c r="G202" s="4027"/>
      <c r="H202" s="4027"/>
      <c r="I202" s="4027">
        <f>SUM(B202:H202)</f>
        <v>0</v>
      </c>
      <c r="J202" s="196"/>
      <c r="S202" s="21"/>
    </row>
    <row r="203" spans="1:22" ht="17.100000000000001" customHeight="1" x14ac:dyDescent="0.2">
      <c r="A203" s="24" t="s">
        <v>754</v>
      </c>
      <c r="B203" s="24">
        <f t="shared" ref="B203:H203" si="8">SUM(B190,B192,B194,B196)</f>
        <v>18.75</v>
      </c>
      <c r="C203" s="24">
        <f t="shared" si="8"/>
        <v>19.75</v>
      </c>
      <c r="D203" s="24">
        <f t="shared" si="8"/>
        <v>19.75</v>
      </c>
      <c r="E203" s="24">
        <f t="shared" si="8"/>
        <v>19.75</v>
      </c>
      <c r="F203" s="24">
        <f t="shared" si="8"/>
        <v>19.5</v>
      </c>
      <c r="G203" s="24">
        <f t="shared" si="8"/>
        <v>24</v>
      </c>
      <c r="H203" s="24">
        <f t="shared" si="8"/>
        <v>18</v>
      </c>
      <c r="I203" s="24">
        <f>SUM(I190,I192,I194,I196,I198,I200,I202)</f>
        <v>139.5</v>
      </c>
      <c r="J203" s="26"/>
      <c r="O203" t="s">
        <v>1030</v>
      </c>
      <c r="P203">
        <f>I203</f>
        <v>139.5</v>
      </c>
      <c r="Q203" s="48" t="s">
        <v>1031</v>
      </c>
      <c r="S203" s="21">
        <f>S195</f>
        <v>139.72972972972974</v>
      </c>
      <c r="T203" t="s">
        <v>1032</v>
      </c>
      <c r="U203" s="58">
        <f>P203-S203</f>
        <v>-0.22972972972974048</v>
      </c>
    </row>
    <row r="204" spans="1:22" ht="17.100000000000001" customHeight="1" x14ac:dyDescent="0.2">
      <c r="A204" s="5"/>
      <c r="B204" s="5"/>
      <c r="C204" s="5"/>
      <c r="D204" s="5"/>
      <c r="E204" s="5"/>
      <c r="F204" s="5"/>
      <c r="G204" s="3893" t="s">
        <v>871</v>
      </c>
      <c r="H204" s="3893" t="s">
        <v>872</v>
      </c>
      <c r="I204" s="3893" t="s">
        <v>873</v>
      </c>
      <c r="V204" s="57"/>
    </row>
    <row r="205" spans="1:22" ht="17.100000000000001" customHeight="1" x14ac:dyDescent="0.2">
      <c r="A205" s="5"/>
      <c r="B205" s="5"/>
      <c r="C205" s="5"/>
      <c r="D205" s="5"/>
      <c r="E205" s="5"/>
      <c r="F205" s="5"/>
      <c r="G205" s="3857">
        <f>I203</f>
        <v>139.5</v>
      </c>
      <c r="H205" s="3894">
        <f>SUM(G205*13/3)</f>
        <v>604.5</v>
      </c>
      <c r="I205" s="3857">
        <f>SUM(H205*12)</f>
        <v>7254</v>
      </c>
    </row>
    <row r="206" spans="1:22" ht="18" customHeight="1" x14ac:dyDescent="0.2">
      <c r="A206" s="150" t="s">
        <v>847</v>
      </c>
      <c r="B206" s="5"/>
      <c r="C206" s="5"/>
      <c r="D206" s="5"/>
      <c r="E206" s="5"/>
      <c r="F206" s="18"/>
      <c r="G206" s="18"/>
      <c r="H206" s="18"/>
      <c r="I206" s="5"/>
      <c r="J206" s="6"/>
      <c r="K206" s="37"/>
    </row>
    <row r="207" spans="1:22" ht="18" customHeight="1" x14ac:dyDescent="0.2">
      <c r="A207" s="16" t="s">
        <v>848</v>
      </c>
      <c r="B207" s="3787" t="s">
        <v>97</v>
      </c>
      <c r="C207" s="3788" t="s">
        <v>98</v>
      </c>
      <c r="D207" s="3788" t="s">
        <v>99</v>
      </c>
      <c r="E207" s="3788" t="s">
        <v>100</v>
      </c>
      <c r="F207" s="3788" t="s">
        <v>101</v>
      </c>
      <c r="G207" s="3788" t="s">
        <v>102</v>
      </c>
      <c r="H207" s="3789" t="s">
        <v>103</v>
      </c>
      <c r="I207" s="3790" t="s">
        <v>209</v>
      </c>
      <c r="J207" s="3791" t="s">
        <v>104</v>
      </c>
      <c r="K207" s="5"/>
    </row>
    <row r="208" spans="1:22" ht="18" customHeight="1" x14ac:dyDescent="0.2">
      <c r="A208" s="3792" t="s">
        <v>0</v>
      </c>
      <c r="B208" s="3793" t="s">
        <v>326</v>
      </c>
      <c r="C208" s="3793" t="s">
        <v>326</v>
      </c>
      <c r="D208" s="3793" t="s">
        <v>326</v>
      </c>
      <c r="E208" s="3793" t="s">
        <v>326</v>
      </c>
      <c r="F208" s="3794" t="s">
        <v>327</v>
      </c>
      <c r="G208" s="3794"/>
      <c r="H208" s="3794"/>
      <c r="I208" s="3779"/>
      <c r="J208" s="3795"/>
    </row>
    <row r="209" spans="1:10" ht="18" customHeight="1" x14ac:dyDescent="0.2">
      <c r="A209" s="3796" t="s">
        <v>0</v>
      </c>
      <c r="B209" s="3797">
        <v>0</v>
      </c>
      <c r="C209" s="3797">
        <v>0</v>
      </c>
      <c r="D209" s="3797">
        <v>0</v>
      </c>
      <c r="E209" s="3797">
        <v>0</v>
      </c>
      <c r="F209" s="3797">
        <v>0</v>
      </c>
      <c r="G209" s="3865"/>
      <c r="H209" s="3865"/>
      <c r="I209" s="3797">
        <f>SUM(B209:H209)</f>
        <v>0</v>
      </c>
      <c r="J209" s="159"/>
    </row>
    <row r="210" spans="1:10" ht="18" customHeight="1" x14ac:dyDescent="0.2">
      <c r="A210" s="3792"/>
      <c r="B210" s="3793" t="s">
        <v>326</v>
      </c>
      <c r="C210" s="3793" t="s">
        <v>326</v>
      </c>
      <c r="D210" s="3793" t="s">
        <v>326</v>
      </c>
      <c r="E210" s="3793" t="s">
        <v>326</v>
      </c>
      <c r="F210" s="3794" t="s">
        <v>327</v>
      </c>
      <c r="G210" s="3794"/>
      <c r="H210" s="3794"/>
      <c r="I210" s="3779"/>
      <c r="J210" s="3795"/>
    </row>
    <row r="211" spans="1:10" ht="18" customHeight="1" x14ac:dyDescent="0.2">
      <c r="A211" s="3796" t="s">
        <v>0</v>
      </c>
      <c r="B211" s="3797">
        <v>0</v>
      </c>
      <c r="C211" s="3797">
        <v>0</v>
      </c>
      <c r="D211" s="3797">
        <v>0</v>
      </c>
      <c r="E211" s="3797">
        <v>0</v>
      </c>
      <c r="F211" s="3797">
        <v>0</v>
      </c>
      <c r="G211" s="3865"/>
      <c r="H211" s="3865"/>
      <c r="I211" s="3797">
        <f>SUM(B211:H211)</f>
        <v>0</v>
      </c>
      <c r="J211" s="159"/>
    </row>
    <row r="212" spans="1:10" ht="18" customHeight="1" x14ac:dyDescent="0.2">
      <c r="A212" s="3792"/>
      <c r="B212" s="3793" t="s">
        <v>326</v>
      </c>
      <c r="C212" s="3793" t="s">
        <v>326</v>
      </c>
      <c r="D212" s="3793" t="s">
        <v>326</v>
      </c>
      <c r="E212" s="3793" t="s">
        <v>326</v>
      </c>
      <c r="F212" s="3794" t="s">
        <v>327</v>
      </c>
      <c r="G212" s="3794"/>
      <c r="H212" s="3794"/>
      <c r="I212" s="3779"/>
      <c r="J212" s="3795"/>
    </row>
    <row r="213" spans="1:10" ht="18" customHeight="1" x14ac:dyDescent="0.2">
      <c r="A213" s="3796"/>
      <c r="B213" s="3797"/>
      <c r="C213" s="3797"/>
      <c r="D213" s="3797"/>
      <c r="E213" s="3797"/>
      <c r="F213" s="3797"/>
      <c r="G213" s="3865"/>
      <c r="H213" s="3865"/>
      <c r="I213" s="3797">
        <f>SUM(B213:H213)</f>
        <v>0</v>
      </c>
      <c r="J213" s="159"/>
    </row>
    <row r="214" spans="1:10" ht="18" customHeight="1" x14ac:dyDescent="0.2">
      <c r="A214" s="3813" t="s">
        <v>754</v>
      </c>
      <c r="B214" s="3813">
        <f t="shared" ref="B214:I214" si="9">SUM(B209,B211,B213)</f>
        <v>0</v>
      </c>
      <c r="C214" s="3813">
        <f t="shared" si="9"/>
        <v>0</v>
      </c>
      <c r="D214" s="3813">
        <f t="shared" si="9"/>
        <v>0</v>
      </c>
      <c r="E214" s="3813">
        <f t="shared" si="9"/>
        <v>0</v>
      </c>
      <c r="F214" s="3813">
        <f t="shared" si="9"/>
        <v>0</v>
      </c>
      <c r="G214" s="3813">
        <f t="shared" si="9"/>
        <v>0</v>
      </c>
      <c r="H214" s="3813">
        <f t="shared" si="9"/>
        <v>0</v>
      </c>
      <c r="I214" s="3813">
        <f t="shared" si="9"/>
        <v>0</v>
      </c>
      <c r="J214" s="3823"/>
    </row>
    <row r="215" spans="1:10" ht="18" customHeight="1" x14ac:dyDescent="0.2">
      <c r="A215" s="5"/>
      <c r="B215" s="5"/>
      <c r="C215" s="5"/>
      <c r="D215" s="5"/>
      <c r="E215" s="5"/>
      <c r="F215" s="5"/>
      <c r="G215" s="3893" t="s">
        <v>871</v>
      </c>
      <c r="H215" s="3893" t="s">
        <v>872</v>
      </c>
      <c r="I215" s="3893" t="s">
        <v>873</v>
      </c>
      <c r="J215" s="6"/>
    </row>
    <row r="216" spans="1:10" ht="18" customHeight="1" x14ac:dyDescent="0.2">
      <c r="A216" s="5"/>
      <c r="B216" s="5"/>
      <c r="C216" s="5"/>
      <c r="D216" s="5"/>
      <c r="E216" s="5"/>
      <c r="F216" s="18"/>
      <c r="G216" s="3857">
        <f>I214</f>
        <v>0</v>
      </c>
      <c r="H216" s="3894">
        <f>SUM(G216*13/3)</f>
        <v>0</v>
      </c>
      <c r="I216" s="3857">
        <f>SUM(H216*12)</f>
        <v>0</v>
      </c>
      <c r="J216" s="6"/>
    </row>
    <row r="217" spans="1:10" ht="18" customHeight="1" x14ac:dyDescent="0.2">
      <c r="A217" s="5"/>
      <c r="B217" s="5"/>
      <c r="C217" s="5"/>
      <c r="D217" s="5"/>
      <c r="E217" s="5"/>
      <c r="F217" s="18"/>
      <c r="G217" s="5"/>
      <c r="H217" s="23"/>
      <c r="I217" s="5"/>
      <c r="J217" s="6"/>
    </row>
    <row r="218" spans="1:10" ht="18" customHeight="1" x14ac:dyDescent="0.2">
      <c r="A218" s="5"/>
      <c r="B218" s="5"/>
      <c r="C218" s="5"/>
      <c r="D218" s="5"/>
      <c r="E218" s="5"/>
      <c r="F218" s="18"/>
      <c r="G218" s="18"/>
      <c r="H218" s="18"/>
      <c r="I218" s="5"/>
      <c r="J218" s="6"/>
    </row>
    <row r="219" spans="1:10" ht="18" customHeight="1" x14ac:dyDescent="0.2">
      <c r="A219" s="4029"/>
      <c r="B219" s="3871" t="s">
        <v>97</v>
      </c>
      <c r="C219" s="3817" t="s">
        <v>98</v>
      </c>
      <c r="D219" s="3817" t="s">
        <v>99</v>
      </c>
      <c r="E219" s="3817" t="s">
        <v>100</v>
      </c>
      <c r="F219" s="3817" t="s">
        <v>101</v>
      </c>
      <c r="G219" s="3817" t="s">
        <v>102</v>
      </c>
      <c r="H219" s="3872" t="s">
        <v>103</v>
      </c>
      <c r="I219" s="3873" t="s">
        <v>857</v>
      </c>
      <c r="J219" s="18" t="s">
        <v>0</v>
      </c>
    </row>
    <row r="220" spans="1:10" ht="18" customHeight="1" x14ac:dyDescent="0.2">
      <c r="A220" s="3902" t="s">
        <v>858</v>
      </c>
      <c r="B220" s="4030">
        <f t="shared" ref="B220:I220" si="10">SUM(B4,B8,B25,B34,B70,B114,B117,B123,B132,B144,B162,B182,B203,B214)</f>
        <v>267.25</v>
      </c>
      <c r="C220" s="4030">
        <f t="shared" si="10"/>
        <v>268.25</v>
      </c>
      <c r="D220" s="4030">
        <f t="shared" si="10"/>
        <v>268.25</v>
      </c>
      <c r="E220" s="4030">
        <f t="shared" si="10"/>
        <v>259.75</v>
      </c>
      <c r="F220" s="4030">
        <f t="shared" si="10"/>
        <v>232.75</v>
      </c>
      <c r="G220" s="4030">
        <f t="shared" si="10"/>
        <v>127.5</v>
      </c>
      <c r="H220" s="4030">
        <f t="shared" si="10"/>
        <v>124.5</v>
      </c>
      <c r="I220" s="4030">
        <f t="shared" si="10"/>
        <v>1526.75</v>
      </c>
      <c r="J220" s="5" t="s">
        <v>0</v>
      </c>
    </row>
    <row r="221" spans="1:10" ht="20.100000000000001" customHeight="1" x14ac:dyDescent="0.2">
      <c r="A221" s="3912" t="s">
        <v>860</v>
      </c>
      <c r="B221" s="151">
        <f t="shared" ref="B221:I221" si="11">SUM(B220*52)</f>
        <v>13897</v>
      </c>
      <c r="C221" s="151">
        <f t="shared" si="11"/>
        <v>13949</v>
      </c>
      <c r="D221" s="151">
        <f t="shared" si="11"/>
        <v>13949</v>
      </c>
      <c r="E221" s="151">
        <f t="shared" si="11"/>
        <v>13507</v>
      </c>
      <c r="F221" s="151">
        <f t="shared" si="11"/>
        <v>12103</v>
      </c>
      <c r="G221" s="151">
        <f t="shared" si="11"/>
        <v>6630</v>
      </c>
      <c r="H221" s="151">
        <f t="shared" si="11"/>
        <v>6474</v>
      </c>
      <c r="I221" s="151">
        <f t="shared" si="11"/>
        <v>79391</v>
      </c>
    </row>
    <row r="222" spans="1:10" ht="20.100000000000001" customHeight="1" x14ac:dyDescent="0.2">
      <c r="A222" t="s">
        <v>1047</v>
      </c>
      <c r="I222" s="21"/>
      <c r="J222" s="59">
        <f>SUM(I221/12)</f>
        <v>6615.916666666667</v>
      </c>
    </row>
    <row r="223" spans="1:10" ht="20.100000000000001" customHeight="1" x14ac:dyDescent="0.2">
      <c r="A223" s="4031" t="s">
        <v>1048</v>
      </c>
      <c r="B223" s="3805"/>
      <c r="C223" s="3805"/>
      <c r="D223" s="3805"/>
      <c r="E223" s="3793">
        <v>56</v>
      </c>
      <c r="F223" s="3805"/>
      <c r="G223" s="3805"/>
      <c r="H223" s="3779"/>
      <c r="I223" s="4032">
        <f>SUM(E223)*26</f>
        <v>1456</v>
      </c>
    </row>
    <row r="224" spans="1:10" ht="20.100000000000001" customHeight="1" x14ac:dyDescent="0.2">
      <c r="A224" s="4033" t="s">
        <v>1049</v>
      </c>
      <c r="B224" s="3878"/>
      <c r="C224" s="3878"/>
      <c r="D224" s="3878"/>
      <c r="E224" s="3878"/>
      <c r="F224" s="3878"/>
      <c r="G224" s="3878"/>
      <c r="H224" s="3878"/>
      <c r="I224" s="4034">
        <f>SUM(I223*2)</f>
        <v>2912</v>
      </c>
    </row>
    <row r="225" spans="1:10" ht="20.100000000000001" customHeight="1" x14ac:dyDescent="0.2">
      <c r="A225" s="3902" t="s">
        <v>863</v>
      </c>
      <c r="B225" s="3874"/>
      <c r="C225" s="3876"/>
      <c r="D225" s="3878"/>
      <c r="E225" s="3878"/>
      <c r="F225" s="3878"/>
      <c r="G225" s="3878"/>
      <c r="H225" s="3878"/>
      <c r="I225" s="4034">
        <f>48*12</f>
        <v>576</v>
      </c>
    </row>
    <row r="226" spans="1:10" ht="20.100000000000001" customHeight="1" x14ac:dyDescent="0.2">
      <c r="A226" s="4035" t="s">
        <v>857</v>
      </c>
      <c r="B226" s="3811"/>
      <c r="C226" s="3811"/>
      <c r="D226" s="3811"/>
      <c r="E226" s="3811"/>
      <c r="F226" s="3811"/>
      <c r="G226" s="3811"/>
      <c r="H226" s="3811"/>
      <c r="I226" s="4036">
        <f>SUM(I223:I225)</f>
        <v>4944</v>
      </c>
    </row>
    <row r="227" spans="1:10" ht="20.100000000000001" customHeight="1" x14ac:dyDescent="0.2">
      <c r="I227" s="21"/>
    </row>
    <row r="228" spans="1:10" ht="20.100000000000001" customHeight="1" x14ac:dyDescent="0.2">
      <c r="I228" s="21"/>
    </row>
    <row r="229" spans="1:10" x14ac:dyDescent="0.2">
      <c r="A229" s="3879" t="s">
        <v>864</v>
      </c>
      <c r="B229" s="3879"/>
      <c r="C229" s="3879"/>
      <c r="D229" s="3879"/>
      <c r="E229" s="3879"/>
      <c r="F229" s="3879"/>
      <c r="G229" s="3879"/>
      <c r="H229" s="3879"/>
      <c r="I229" s="3881">
        <f>SUM(I221,I226)</f>
        <v>84335</v>
      </c>
      <c r="J229" t="s">
        <v>1050</v>
      </c>
    </row>
    <row r="233" spans="1:10" ht="12.75" x14ac:dyDescent="0.2">
      <c r="A233" s="1" t="s">
        <v>1051</v>
      </c>
      <c r="B233" s="5"/>
      <c r="C233" s="5"/>
      <c r="D233" s="5"/>
      <c r="E233" s="5"/>
      <c r="F233" s="18"/>
      <c r="G233" s="18"/>
      <c r="H233" s="18"/>
      <c r="I233" s="5"/>
      <c r="J233" s="6"/>
    </row>
    <row r="234" spans="1:10" ht="12.75" x14ac:dyDescent="0.2">
      <c r="A234" s="3815" t="s">
        <v>1052</v>
      </c>
      <c r="B234" s="3816" t="s">
        <v>97</v>
      </c>
      <c r="C234" s="3817" t="s">
        <v>98</v>
      </c>
      <c r="D234" s="3817" t="s">
        <v>99</v>
      </c>
      <c r="E234" s="3817" t="s">
        <v>100</v>
      </c>
      <c r="F234" s="3817" t="s">
        <v>101</v>
      </c>
      <c r="G234" s="3817" t="s">
        <v>102</v>
      </c>
      <c r="H234" s="3818" t="s">
        <v>103</v>
      </c>
      <c r="I234" s="3819" t="s">
        <v>209</v>
      </c>
      <c r="J234" s="3820" t="s">
        <v>104</v>
      </c>
    </row>
    <row r="235" spans="1:10" ht="12.75" x14ac:dyDescent="0.2">
      <c r="A235" s="4037">
        <v>3700</v>
      </c>
      <c r="B235" s="3793" t="s">
        <v>1053</v>
      </c>
      <c r="C235" s="3793" t="s">
        <v>1053</v>
      </c>
      <c r="D235" s="3793" t="s">
        <v>1053</v>
      </c>
      <c r="E235" s="3793" t="s">
        <v>1053</v>
      </c>
      <c r="F235" s="3794" t="s">
        <v>1054</v>
      </c>
      <c r="G235" s="3776"/>
      <c r="H235" s="4008" t="s">
        <v>0</v>
      </c>
      <c r="I235" s="3779"/>
      <c r="J235" s="3795" t="s">
        <v>0</v>
      </c>
    </row>
    <row r="236" spans="1:10" ht="12.75" x14ac:dyDescent="0.2">
      <c r="A236" s="4038"/>
      <c r="B236" s="3797"/>
      <c r="C236" s="3797"/>
      <c r="D236" s="3797"/>
      <c r="E236" s="3797"/>
      <c r="F236" s="3865"/>
      <c r="G236" s="151"/>
      <c r="H236" s="189" t="s">
        <v>0</v>
      </c>
      <c r="I236" s="3797">
        <f>SUM(B236:H236)</f>
        <v>0</v>
      </c>
      <c r="J236" s="159"/>
    </row>
    <row r="237" spans="1:10" ht="12.75" x14ac:dyDescent="0.2">
      <c r="A237" s="4039">
        <v>3700</v>
      </c>
      <c r="B237" s="3883" t="s">
        <v>326</v>
      </c>
      <c r="C237" s="3883" t="s">
        <v>326</v>
      </c>
      <c r="D237" s="3883" t="s">
        <v>326</v>
      </c>
      <c r="E237" s="3883" t="s">
        <v>326</v>
      </c>
      <c r="F237" s="3884" t="s">
        <v>327</v>
      </c>
      <c r="G237" s="4040"/>
      <c r="H237" s="4041" t="s">
        <v>0</v>
      </c>
      <c r="I237" s="3887"/>
      <c r="J237" s="3920" t="s">
        <v>0</v>
      </c>
    </row>
    <row r="238" spans="1:10" x14ac:dyDescent="0.2">
      <c r="A238" s="4042" t="s">
        <v>340</v>
      </c>
      <c r="B238" s="3797">
        <v>7.75</v>
      </c>
      <c r="C238" s="3797">
        <v>7.75</v>
      </c>
      <c r="D238" s="3797">
        <v>7.75</v>
      </c>
      <c r="E238" s="3797">
        <v>7.75</v>
      </c>
      <c r="F238" s="3865">
        <v>6</v>
      </c>
      <c r="G238" s="151"/>
      <c r="H238" s="189" t="s">
        <v>0</v>
      </c>
      <c r="I238" s="3797">
        <f>SUM(B238:H238)</f>
        <v>37</v>
      </c>
      <c r="J238" s="159"/>
    </row>
    <row r="239" spans="1:10" ht="12.75" x14ac:dyDescent="0.2">
      <c r="A239" s="4037">
        <v>3701</v>
      </c>
      <c r="B239" s="3793" t="s">
        <v>326</v>
      </c>
      <c r="C239" s="3793" t="s">
        <v>326</v>
      </c>
      <c r="D239" s="3793" t="s">
        <v>326</v>
      </c>
      <c r="E239" s="3793" t="s">
        <v>326</v>
      </c>
      <c r="F239" s="3794" t="s">
        <v>327</v>
      </c>
      <c r="G239" s="3776"/>
      <c r="H239" s="4008" t="s">
        <v>0</v>
      </c>
      <c r="I239" s="3779"/>
      <c r="J239" s="3795" t="s">
        <v>0</v>
      </c>
    </row>
    <row r="240" spans="1:10" ht="12.75" x14ac:dyDescent="0.2">
      <c r="A240" s="4038" t="s">
        <v>1055</v>
      </c>
      <c r="B240" s="3797">
        <v>7.75</v>
      </c>
      <c r="C240" s="3797">
        <v>7.75</v>
      </c>
      <c r="D240" s="3797">
        <v>7.75</v>
      </c>
      <c r="E240" s="3797">
        <v>7.75</v>
      </c>
      <c r="F240" s="3865">
        <v>6</v>
      </c>
      <c r="G240" s="151"/>
      <c r="H240" s="189" t="s">
        <v>0</v>
      </c>
      <c r="I240" s="3797">
        <f>SUM(B240:H240)</f>
        <v>37</v>
      </c>
      <c r="J240" s="159"/>
    </row>
    <row r="241" spans="1:10" ht="12.75" x14ac:dyDescent="0.2">
      <c r="A241" s="4037">
        <v>3701</v>
      </c>
      <c r="B241" s="3793" t="s">
        <v>326</v>
      </c>
      <c r="C241" s="3793" t="s">
        <v>326</v>
      </c>
      <c r="D241" s="3793" t="s">
        <v>326</v>
      </c>
      <c r="E241" s="3793" t="s">
        <v>326</v>
      </c>
      <c r="F241" s="3794" t="s">
        <v>327</v>
      </c>
      <c r="G241" s="3776"/>
      <c r="H241" s="4008" t="s">
        <v>0</v>
      </c>
      <c r="I241" s="3779"/>
      <c r="J241" s="3795" t="s">
        <v>0</v>
      </c>
    </row>
    <row r="242" spans="1:10" ht="12.75" x14ac:dyDescent="0.2">
      <c r="A242" s="4038" t="s">
        <v>1056</v>
      </c>
      <c r="B242" s="3797">
        <v>7.75</v>
      </c>
      <c r="C242" s="3797">
        <v>7.75</v>
      </c>
      <c r="D242" s="3797">
        <v>7.75</v>
      </c>
      <c r="E242" s="3797">
        <v>7.75</v>
      </c>
      <c r="F242" s="3865">
        <v>6</v>
      </c>
      <c r="G242" s="151"/>
      <c r="H242" s="189" t="s">
        <v>0</v>
      </c>
      <c r="I242" s="3797">
        <f>SUM(B242:H242)</f>
        <v>37</v>
      </c>
      <c r="J242" s="159"/>
    </row>
    <row r="243" spans="1:10" ht="12.75" x14ac:dyDescent="0.2">
      <c r="A243" s="4039">
        <v>3701</v>
      </c>
      <c r="B243" s="3883" t="s">
        <v>326</v>
      </c>
      <c r="C243" s="3883" t="s">
        <v>326</v>
      </c>
      <c r="D243" s="3883" t="s">
        <v>326</v>
      </c>
      <c r="E243" s="3883" t="s">
        <v>326</v>
      </c>
      <c r="F243" s="3884" t="s">
        <v>327</v>
      </c>
      <c r="G243" s="4040"/>
      <c r="H243" s="4041" t="s">
        <v>0</v>
      </c>
      <c r="I243" s="3887"/>
      <c r="J243" s="3920" t="s">
        <v>0</v>
      </c>
    </row>
    <row r="244" spans="1:10" x14ac:dyDescent="0.2">
      <c r="A244" s="4042" t="s">
        <v>705</v>
      </c>
      <c r="B244" s="3797">
        <v>7.75</v>
      </c>
      <c r="C244" s="3797">
        <v>7.75</v>
      </c>
      <c r="D244" s="3797">
        <v>7.75</v>
      </c>
      <c r="E244" s="3797">
        <v>7.75</v>
      </c>
      <c r="F244" s="3865">
        <v>6</v>
      </c>
      <c r="G244" s="151"/>
      <c r="H244" s="189" t="s">
        <v>0</v>
      </c>
      <c r="I244" s="3797">
        <f>SUM(B244:H244)</f>
        <v>37</v>
      </c>
      <c r="J244" s="159"/>
    </row>
    <row r="245" spans="1:10" ht="12.75" x14ac:dyDescent="0.2">
      <c r="A245" s="4043">
        <v>3701</v>
      </c>
      <c r="B245" s="3793" t="s">
        <v>326</v>
      </c>
      <c r="C245" s="3793" t="s">
        <v>326</v>
      </c>
      <c r="D245" s="3793" t="s">
        <v>326</v>
      </c>
      <c r="E245" s="3793" t="s">
        <v>326</v>
      </c>
      <c r="F245" s="3794" t="s">
        <v>327</v>
      </c>
      <c r="G245" s="3776"/>
      <c r="H245" s="4008" t="s">
        <v>0</v>
      </c>
      <c r="I245" s="3779"/>
      <c r="J245" s="3795" t="s">
        <v>0</v>
      </c>
    </row>
    <row r="246" spans="1:10" x14ac:dyDescent="0.2">
      <c r="A246" s="4042"/>
      <c r="B246" s="3797">
        <v>7.75</v>
      </c>
      <c r="C246" s="3797">
        <v>7.75</v>
      </c>
      <c r="D246" s="3797">
        <v>7.75</v>
      </c>
      <c r="E246" s="3797">
        <v>7.75</v>
      </c>
      <c r="F246" s="3865">
        <v>6</v>
      </c>
      <c r="G246" s="151"/>
      <c r="H246" s="189" t="s">
        <v>0</v>
      </c>
      <c r="I246" s="3797">
        <f>SUM(B246:H246)</f>
        <v>37</v>
      </c>
      <c r="J246" s="159"/>
    </row>
    <row r="247" spans="1:10" ht="12.75" x14ac:dyDescent="0.2">
      <c r="A247" s="4043">
        <v>3701</v>
      </c>
      <c r="B247" s="3793" t="s">
        <v>326</v>
      </c>
      <c r="C247" s="3793" t="s">
        <v>326</v>
      </c>
      <c r="D247" s="3793" t="s">
        <v>326</v>
      </c>
      <c r="E247" s="3793" t="s">
        <v>326</v>
      </c>
      <c r="F247" s="3794" t="s">
        <v>327</v>
      </c>
      <c r="G247" s="3776"/>
      <c r="H247" s="4008" t="s">
        <v>0</v>
      </c>
      <c r="I247" s="3779"/>
      <c r="J247" s="3795" t="s">
        <v>0</v>
      </c>
    </row>
    <row r="248" spans="1:10" x14ac:dyDescent="0.2">
      <c r="A248" s="4042" t="s">
        <v>1057</v>
      </c>
      <c r="B248" s="3797">
        <v>7.75</v>
      </c>
      <c r="C248" s="3797">
        <v>7.75</v>
      </c>
      <c r="D248" s="3797">
        <v>7.75</v>
      </c>
      <c r="E248" s="3797">
        <v>7.75</v>
      </c>
      <c r="F248" s="3865">
        <v>6</v>
      </c>
      <c r="G248" s="151"/>
      <c r="H248" s="189" t="s">
        <v>0</v>
      </c>
      <c r="I248" s="3797">
        <f>SUM(B248:H248)</f>
        <v>37</v>
      </c>
      <c r="J248" s="159"/>
    </row>
    <row r="249" spans="1:10" ht="12.75" x14ac:dyDescent="0.2">
      <c r="A249" s="4043">
        <v>3701</v>
      </c>
      <c r="B249" s="3793" t="s">
        <v>326</v>
      </c>
      <c r="C249" s="3793" t="s">
        <v>326</v>
      </c>
      <c r="D249" s="3793" t="s">
        <v>326</v>
      </c>
      <c r="E249" s="3793" t="s">
        <v>326</v>
      </c>
      <c r="F249" s="3794" t="s">
        <v>327</v>
      </c>
      <c r="G249" s="3776"/>
      <c r="H249" s="4008" t="s">
        <v>0</v>
      </c>
      <c r="I249" s="3779"/>
      <c r="J249" s="3795" t="s">
        <v>0</v>
      </c>
    </row>
    <row r="250" spans="1:10" x14ac:dyDescent="0.2">
      <c r="A250" s="4042" t="s">
        <v>343</v>
      </c>
      <c r="B250" s="3797">
        <v>7.75</v>
      </c>
      <c r="C250" s="3797">
        <v>7.75</v>
      </c>
      <c r="D250" s="3797">
        <v>7.75</v>
      </c>
      <c r="E250" s="3797">
        <v>7.75</v>
      </c>
      <c r="F250" s="3865">
        <v>6</v>
      </c>
      <c r="G250" s="151"/>
      <c r="H250" s="189" t="s">
        <v>0</v>
      </c>
      <c r="I250" s="3797">
        <f>SUM(B250:H250)</f>
        <v>37</v>
      </c>
      <c r="J250" s="159"/>
    </row>
    <row r="251" spans="1:10" ht="12.75" x14ac:dyDescent="0.2">
      <c r="A251" s="4043">
        <v>3701</v>
      </c>
      <c r="B251" s="3793" t="s">
        <v>326</v>
      </c>
      <c r="C251" s="3793" t="s">
        <v>326</v>
      </c>
      <c r="D251" s="3793" t="s">
        <v>326</v>
      </c>
      <c r="E251" s="3793" t="s">
        <v>326</v>
      </c>
      <c r="F251" s="3794" t="s">
        <v>327</v>
      </c>
      <c r="G251" s="3776"/>
      <c r="H251" s="4008" t="s">
        <v>0</v>
      </c>
      <c r="I251" s="3779"/>
      <c r="J251" s="3795" t="s">
        <v>0</v>
      </c>
    </row>
    <row r="252" spans="1:10" x14ac:dyDescent="0.2">
      <c r="A252" s="4042" t="s">
        <v>344</v>
      </c>
      <c r="B252" s="3797">
        <v>7.75</v>
      </c>
      <c r="C252" s="3797">
        <v>7.75</v>
      </c>
      <c r="D252" s="3797">
        <v>7.75</v>
      </c>
      <c r="E252" s="3797">
        <v>7.75</v>
      </c>
      <c r="F252" s="3865">
        <v>6</v>
      </c>
      <c r="G252" s="151"/>
      <c r="H252" s="189" t="s">
        <v>0</v>
      </c>
      <c r="I252" s="3797">
        <f>SUM(B252:H252)</f>
        <v>37</v>
      </c>
      <c r="J252" s="159"/>
    </row>
    <row r="253" spans="1:10" ht="12.75" x14ac:dyDescent="0.2">
      <c r="A253" s="4043">
        <v>3701</v>
      </c>
      <c r="B253" s="3793" t="s">
        <v>326</v>
      </c>
      <c r="C253" s="3793" t="s">
        <v>326</v>
      </c>
      <c r="D253" s="3793" t="s">
        <v>326</v>
      </c>
      <c r="E253" s="3793" t="s">
        <v>326</v>
      </c>
      <c r="F253" s="3794" t="s">
        <v>327</v>
      </c>
      <c r="G253" s="3776"/>
      <c r="H253" s="4008" t="s">
        <v>0</v>
      </c>
      <c r="I253" s="3779"/>
      <c r="J253" s="3795" t="s">
        <v>0</v>
      </c>
    </row>
    <row r="254" spans="1:10" x14ac:dyDescent="0.2">
      <c r="A254" s="4042" t="s">
        <v>1058</v>
      </c>
      <c r="B254" s="3797">
        <v>7.75</v>
      </c>
      <c r="C254" s="3797">
        <v>7.75</v>
      </c>
      <c r="D254" s="3797">
        <v>7.75</v>
      </c>
      <c r="E254" s="3797">
        <v>7.75</v>
      </c>
      <c r="F254" s="3865">
        <v>6</v>
      </c>
      <c r="G254" s="151"/>
      <c r="H254" s="189" t="s">
        <v>0</v>
      </c>
      <c r="I254" s="3797">
        <f>SUM(B254:H254)</f>
        <v>37</v>
      </c>
      <c r="J254" s="159"/>
    </row>
    <row r="255" spans="1:10" ht="12.75" x14ac:dyDescent="0.2">
      <c r="A255" s="4043">
        <v>3701</v>
      </c>
      <c r="B255" s="3793" t="s">
        <v>326</v>
      </c>
      <c r="C255" s="3793" t="s">
        <v>326</v>
      </c>
      <c r="D255" s="3793" t="s">
        <v>326</v>
      </c>
      <c r="E255" s="3793" t="s">
        <v>326</v>
      </c>
      <c r="F255" s="3794" t="s">
        <v>327</v>
      </c>
      <c r="G255" s="3776"/>
      <c r="H255" s="4008" t="s">
        <v>0</v>
      </c>
      <c r="I255" s="3779"/>
      <c r="J255" s="3795" t="s">
        <v>0</v>
      </c>
    </row>
    <row r="256" spans="1:10" x14ac:dyDescent="0.2">
      <c r="A256" s="4042" t="s">
        <v>1059</v>
      </c>
      <c r="B256" s="3797">
        <v>7.75</v>
      </c>
      <c r="C256" s="3797">
        <v>7.75</v>
      </c>
      <c r="D256" s="3797">
        <v>7.75</v>
      </c>
      <c r="E256" s="3797">
        <v>7.75</v>
      </c>
      <c r="F256" s="3865">
        <v>6</v>
      </c>
      <c r="G256" s="151"/>
      <c r="H256" s="189" t="s">
        <v>0</v>
      </c>
      <c r="I256" s="3797">
        <f>SUM(B256:H256)</f>
        <v>37</v>
      </c>
      <c r="J256" s="159"/>
    </row>
    <row r="257" spans="1:10" ht="12.75" x14ac:dyDescent="0.2">
      <c r="A257" s="4043">
        <v>3701</v>
      </c>
      <c r="B257" s="3793" t="s">
        <v>326</v>
      </c>
      <c r="C257" s="3793" t="s">
        <v>326</v>
      </c>
      <c r="D257" s="3793" t="s">
        <v>326</v>
      </c>
      <c r="E257" s="3793" t="s">
        <v>326</v>
      </c>
      <c r="F257" s="3794" t="s">
        <v>327</v>
      </c>
      <c r="G257" s="3776"/>
      <c r="H257" s="4008" t="s">
        <v>0</v>
      </c>
      <c r="I257" s="3779"/>
      <c r="J257" s="3795" t="s">
        <v>0</v>
      </c>
    </row>
    <row r="258" spans="1:10" x14ac:dyDescent="0.2">
      <c r="A258" s="4042" t="s">
        <v>1060</v>
      </c>
      <c r="B258" s="3797">
        <v>7.75</v>
      </c>
      <c r="C258" s="3797">
        <v>7.75</v>
      </c>
      <c r="D258" s="3797">
        <v>7.75</v>
      </c>
      <c r="E258" s="3797">
        <v>7.75</v>
      </c>
      <c r="F258" s="3865">
        <v>6</v>
      </c>
      <c r="G258" s="151"/>
      <c r="H258" s="189" t="s">
        <v>0</v>
      </c>
      <c r="I258" s="3797">
        <f>SUM(B258:H258)</f>
        <v>37</v>
      </c>
      <c r="J258" s="159"/>
    </row>
    <row r="259" spans="1:10" ht="12.75" x14ac:dyDescent="0.2">
      <c r="A259" s="4043">
        <v>3701</v>
      </c>
      <c r="B259" s="3793" t="s">
        <v>326</v>
      </c>
      <c r="C259" s="3793" t="s">
        <v>326</v>
      </c>
      <c r="D259" s="3793" t="s">
        <v>326</v>
      </c>
      <c r="E259" s="3793" t="s">
        <v>326</v>
      </c>
      <c r="F259" s="3794" t="s">
        <v>327</v>
      </c>
      <c r="G259" s="3776"/>
      <c r="H259" s="4008" t="s">
        <v>0</v>
      </c>
      <c r="I259" s="3779"/>
      <c r="J259" s="3795" t="s">
        <v>0</v>
      </c>
    </row>
    <row r="260" spans="1:10" x14ac:dyDescent="0.2">
      <c r="A260" s="4042" t="s">
        <v>1061</v>
      </c>
      <c r="B260" s="3797">
        <v>7.75</v>
      </c>
      <c r="C260" s="3797">
        <v>7.75</v>
      </c>
      <c r="D260" s="3797">
        <v>7.75</v>
      </c>
      <c r="E260" s="3797">
        <v>7.75</v>
      </c>
      <c r="F260" s="3865">
        <v>6</v>
      </c>
      <c r="G260" s="151"/>
      <c r="H260" s="189" t="s">
        <v>0</v>
      </c>
      <c r="I260" s="3797">
        <f>SUM(B260:H260)</f>
        <v>37</v>
      </c>
      <c r="J260" s="159"/>
    </row>
    <row r="261" spans="1:10" ht="12.75" x14ac:dyDescent="0.2">
      <c r="A261" s="4043">
        <v>3701</v>
      </c>
      <c r="B261" s="3793" t="s">
        <v>326</v>
      </c>
      <c r="C261" s="3793" t="s">
        <v>326</v>
      </c>
      <c r="D261" s="3793" t="s">
        <v>326</v>
      </c>
      <c r="E261" s="3793" t="s">
        <v>326</v>
      </c>
      <c r="F261" s="3794" t="s">
        <v>327</v>
      </c>
      <c r="G261" s="3776"/>
      <c r="H261" s="4008" t="s">
        <v>0</v>
      </c>
      <c r="I261" s="3779"/>
      <c r="J261" s="3795" t="s">
        <v>0</v>
      </c>
    </row>
    <row r="262" spans="1:10" x14ac:dyDescent="0.2">
      <c r="A262" s="4042"/>
      <c r="B262" s="3797"/>
      <c r="C262" s="3797"/>
      <c r="D262" s="3797"/>
      <c r="E262" s="3797"/>
      <c r="F262" s="3865"/>
      <c r="G262" s="151"/>
      <c r="H262" s="189" t="s">
        <v>0</v>
      </c>
      <c r="I262" s="3797">
        <f>SUM(B262:H262)</f>
        <v>0</v>
      </c>
      <c r="J262" s="159"/>
    </row>
    <row r="263" spans="1:10" ht="12.75" x14ac:dyDescent="0.2">
      <c r="A263" s="4043">
        <v>3701</v>
      </c>
      <c r="B263" s="3793" t="s">
        <v>329</v>
      </c>
      <c r="C263" s="3793" t="s">
        <v>329</v>
      </c>
      <c r="D263" s="3793" t="s">
        <v>329</v>
      </c>
      <c r="E263" s="3793" t="s">
        <v>329</v>
      </c>
      <c r="F263" s="3794" t="s">
        <v>330</v>
      </c>
      <c r="G263" s="3776"/>
      <c r="H263" s="4008" t="s">
        <v>0</v>
      </c>
      <c r="I263" s="3779"/>
      <c r="J263" s="3795" t="s">
        <v>0</v>
      </c>
    </row>
    <row r="264" spans="1:10" x14ac:dyDescent="0.2">
      <c r="A264" s="4042"/>
      <c r="B264" s="3797"/>
      <c r="C264" s="3797"/>
      <c r="D264" s="3797"/>
      <c r="E264" s="3797"/>
      <c r="F264" s="3865"/>
      <c r="G264" s="151"/>
      <c r="H264" s="189" t="s">
        <v>0</v>
      </c>
      <c r="I264" s="3797">
        <f>SUM(B264:H264)</f>
        <v>0</v>
      </c>
      <c r="J264" s="159"/>
    </row>
    <row r="265" spans="1:10" x14ac:dyDescent="0.2">
      <c r="A265" s="3813" t="s">
        <v>754</v>
      </c>
      <c r="B265" s="3813">
        <f t="shared" ref="B265:H265" si="12">SUM(B254,B256,B258,B260,B262,B264)</f>
        <v>31</v>
      </c>
      <c r="C265" s="3813">
        <f t="shared" si="12"/>
        <v>31</v>
      </c>
      <c r="D265" s="3813">
        <f t="shared" si="12"/>
        <v>31</v>
      </c>
      <c r="E265" s="3813">
        <f t="shared" si="12"/>
        <v>31</v>
      </c>
      <c r="F265" s="3813">
        <f t="shared" si="12"/>
        <v>24</v>
      </c>
      <c r="G265" s="3813">
        <f t="shared" si="12"/>
        <v>0</v>
      </c>
      <c r="H265" s="3813">
        <f t="shared" si="12"/>
        <v>0</v>
      </c>
      <c r="I265" s="3822">
        <f>SUM(I236,I238,I240,I242,I244,I246,I248,I250,I252,I254,I256,I258,I260,I262,I264)</f>
        <v>444</v>
      </c>
      <c r="J265" s="3823"/>
    </row>
    <row r="266" spans="1:10" ht="12.75" x14ac:dyDescent="0.2">
      <c r="A266" s="42"/>
      <c r="B266" s="5"/>
      <c r="C266" s="5"/>
      <c r="D266" s="5"/>
      <c r="E266" s="5"/>
      <c r="F266" s="18"/>
      <c r="G266" s="3893" t="s">
        <v>871</v>
      </c>
      <c r="H266" s="3893" t="s">
        <v>872</v>
      </c>
      <c r="I266" s="3893" t="s">
        <v>873</v>
      </c>
      <c r="J266" s="6"/>
    </row>
    <row r="267" spans="1:10" ht="12.75" x14ac:dyDescent="0.2">
      <c r="A267" s="42"/>
      <c r="B267" s="5"/>
      <c r="C267" s="5"/>
      <c r="D267" s="5"/>
      <c r="E267" s="5"/>
      <c r="F267" s="18"/>
      <c r="G267" s="3857">
        <f>I265</f>
        <v>444</v>
      </c>
      <c r="H267" s="3894">
        <f>SUM(G267*13/3)</f>
        <v>1924</v>
      </c>
      <c r="I267" s="3857">
        <f>SUM(H267*12)</f>
        <v>23088</v>
      </c>
      <c r="J267" s="6"/>
    </row>
  </sheetData>
  <phoneticPr fontId="9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"/>
  <dimension ref="A1:J297"/>
  <sheetViews>
    <sheetView workbookViewId="0"/>
  </sheetViews>
  <sheetFormatPr defaultRowHeight="12" x14ac:dyDescent="0.2"/>
  <cols>
    <col min="1" max="1" width="26.140625" customWidth="1"/>
    <col min="2" max="2" width="13" customWidth="1"/>
    <col min="3" max="3" width="12.85546875" customWidth="1"/>
    <col min="4" max="6" width="12.140625" customWidth="1"/>
    <col min="7" max="8" width="13.140625" customWidth="1"/>
    <col min="9" max="9" width="12.5703125" customWidth="1"/>
    <col min="10" max="10" width="26" customWidth="1"/>
  </cols>
  <sheetData>
    <row r="1" spans="1:10" ht="20.100000000000001" customHeight="1" x14ac:dyDescent="0.2">
      <c r="A1" s="1" t="s">
        <v>738</v>
      </c>
      <c r="B1" s="1"/>
      <c r="D1" s="2"/>
      <c r="E1" s="2"/>
    </row>
    <row r="2" spans="1:10" ht="20.100000000000001" customHeight="1" x14ac:dyDescent="0.2">
      <c r="A2" s="3775" t="s">
        <v>866</v>
      </c>
      <c r="B2" s="3776" t="s">
        <v>97</v>
      </c>
      <c r="C2" s="3777" t="s">
        <v>98</v>
      </c>
      <c r="D2" s="3777" t="s">
        <v>99</v>
      </c>
      <c r="E2" s="3777" t="s">
        <v>100</v>
      </c>
      <c r="F2" s="3777" t="s">
        <v>101</v>
      </c>
      <c r="G2" s="3777" t="s">
        <v>102</v>
      </c>
      <c r="H2" s="3778" t="s">
        <v>103</v>
      </c>
      <c r="I2" s="3779" t="s">
        <v>209</v>
      </c>
      <c r="J2" s="3780" t="s">
        <v>104</v>
      </c>
    </row>
    <row r="3" spans="1:10" ht="20.100000000000001" customHeight="1" x14ac:dyDescent="0.2">
      <c r="A3" s="3882"/>
      <c r="B3" s="3883" t="s">
        <v>243</v>
      </c>
      <c r="C3" s="3883" t="s">
        <v>243</v>
      </c>
      <c r="D3" s="3883" t="s">
        <v>243</v>
      </c>
      <c r="E3" s="3883" t="s">
        <v>243</v>
      </c>
      <c r="F3" s="3884" t="s">
        <v>867</v>
      </c>
      <c r="G3" s="3885"/>
      <c r="H3" s="3886"/>
      <c r="I3" s="3887"/>
      <c r="J3" s="3888"/>
    </row>
    <row r="4" spans="1:10" ht="20.100000000000001" customHeight="1" x14ac:dyDescent="0.2">
      <c r="A4" s="19" t="s">
        <v>740</v>
      </c>
      <c r="B4" s="3853">
        <v>7.75</v>
      </c>
      <c r="C4" s="3853">
        <v>7.75</v>
      </c>
      <c r="D4" s="3853">
        <v>7.75</v>
      </c>
      <c r="E4" s="3853">
        <v>7.75</v>
      </c>
      <c r="F4" s="3854">
        <v>6</v>
      </c>
      <c r="G4" s="2959"/>
      <c r="H4" s="17"/>
      <c r="I4" s="3868">
        <f>SUM(B4:H4)</f>
        <v>37</v>
      </c>
      <c r="J4" s="4044"/>
    </row>
    <row r="5" spans="1:10" ht="20.100000000000001" customHeight="1" x14ac:dyDescent="0.2">
      <c r="A5" s="4007" t="s">
        <v>1062</v>
      </c>
      <c r="B5" s="4045" t="s">
        <v>1063</v>
      </c>
      <c r="C5" s="4045" t="s">
        <v>1063</v>
      </c>
      <c r="D5" s="4045" t="s">
        <v>1063</v>
      </c>
      <c r="E5" s="4045" t="s">
        <v>1063</v>
      </c>
      <c r="F5" s="4045" t="s">
        <v>1064</v>
      </c>
      <c r="G5" s="4046"/>
      <c r="H5" s="4046"/>
      <c r="I5" s="3797"/>
      <c r="J5" s="4047"/>
    </row>
    <row r="6" spans="1:10" ht="20.100000000000001" customHeight="1" x14ac:dyDescent="0.2">
      <c r="A6" s="5"/>
      <c r="E6" s="5"/>
      <c r="F6" s="18"/>
      <c r="G6" s="4048" t="s">
        <v>871</v>
      </c>
      <c r="H6" s="4048" t="s">
        <v>872</v>
      </c>
      <c r="I6" s="4048" t="s">
        <v>873</v>
      </c>
      <c r="J6" s="22"/>
    </row>
    <row r="7" spans="1:10" ht="20.100000000000001" customHeight="1" x14ac:dyDescent="0.2">
      <c r="A7" s="5"/>
      <c r="E7" s="5"/>
      <c r="F7" s="18"/>
      <c r="G7" s="3857">
        <f>I4</f>
        <v>37</v>
      </c>
      <c r="H7" s="3894">
        <f>SUM(G7*13/3)</f>
        <v>160.33333333333334</v>
      </c>
      <c r="I7" s="3857">
        <f>SUM(H7*12)</f>
        <v>1924</v>
      </c>
      <c r="J7" s="22"/>
    </row>
    <row r="8" spans="1:10" ht="20.100000000000001" customHeight="1" x14ac:dyDescent="0.2">
      <c r="A8" s="3" t="s">
        <v>869</v>
      </c>
      <c r="D8" s="2"/>
      <c r="E8" s="2"/>
    </row>
    <row r="9" spans="1:10" ht="20.100000000000001" customHeight="1" x14ac:dyDescent="0.2">
      <c r="A9" s="3786" t="s">
        <v>756</v>
      </c>
      <c r="B9" s="3787" t="s">
        <v>97</v>
      </c>
      <c r="C9" s="3788" t="s">
        <v>98</v>
      </c>
      <c r="D9" s="3788" t="s">
        <v>99</v>
      </c>
      <c r="E9" s="3788" t="s">
        <v>100</v>
      </c>
      <c r="F9" s="3788" t="s">
        <v>101</v>
      </c>
      <c r="G9" s="3788" t="s">
        <v>102</v>
      </c>
      <c r="H9" s="3789" t="s">
        <v>103</v>
      </c>
      <c r="I9" s="3790" t="s">
        <v>209</v>
      </c>
      <c r="J9" s="3791" t="s">
        <v>104</v>
      </c>
    </row>
    <row r="10" spans="1:10" ht="20.100000000000001" customHeight="1" x14ac:dyDescent="0.2">
      <c r="A10" s="3792"/>
      <c r="B10" s="3794" t="s">
        <v>757</v>
      </c>
      <c r="C10" s="3794" t="s">
        <v>757</v>
      </c>
      <c r="D10" s="3794" t="s">
        <v>757</v>
      </c>
      <c r="E10" s="3794" t="s">
        <v>757</v>
      </c>
      <c r="F10" s="3794" t="s">
        <v>758</v>
      </c>
      <c r="G10" s="3794"/>
      <c r="H10" s="3794"/>
      <c r="I10" s="3896"/>
      <c r="J10" s="3795"/>
    </row>
    <row r="11" spans="1:10" ht="20.100000000000001" customHeight="1" x14ac:dyDescent="0.2">
      <c r="A11" s="4049" t="s">
        <v>870</v>
      </c>
      <c r="B11" s="3890">
        <v>7.75</v>
      </c>
      <c r="C11" s="3890">
        <v>7.75</v>
      </c>
      <c r="D11" s="3890">
        <v>7.75</v>
      </c>
      <c r="E11" s="3890">
        <v>7.75</v>
      </c>
      <c r="F11" s="3890">
        <v>6</v>
      </c>
      <c r="G11" s="3890"/>
      <c r="H11" s="3890"/>
      <c r="I11" s="3890">
        <f>SUM(B11:H11)</f>
        <v>37</v>
      </c>
      <c r="J11" s="4050"/>
    </row>
    <row r="12" spans="1:10" ht="20.100000000000001" customHeight="1" x14ac:dyDescent="0.2">
      <c r="A12" s="4007" t="s">
        <v>1062</v>
      </c>
      <c r="B12" s="4045" t="s">
        <v>1065</v>
      </c>
      <c r="C12" s="4045" t="s">
        <v>1065</v>
      </c>
      <c r="D12" s="4045" t="s">
        <v>1065</v>
      </c>
      <c r="E12" s="4045" t="s">
        <v>1065</v>
      </c>
      <c r="F12" s="4045" t="s">
        <v>1066</v>
      </c>
      <c r="G12" s="3865"/>
      <c r="H12" s="3865"/>
      <c r="I12" s="3865"/>
      <c r="J12" s="3867"/>
    </row>
    <row r="13" spans="1:10" ht="20.100000000000001" customHeight="1" x14ac:dyDescent="0.2">
      <c r="A13" s="5"/>
      <c r="E13" s="5"/>
      <c r="F13" s="18"/>
      <c r="G13" s="4048" t="s">
        <v>871</v>
      </c>
      <c r="H13" s="4048" t="s">
        <v>872</v>
      </c>
      <c r="I13" s="4048" t="s">
        <v>873</v>
      </c>
      <c r="J13" s="22"/>
    </row>
    <row r="14" spans="1:10" ht="20.100000000000001" customHeight="1" x14ac:dyDescent="0.2">
      <c r="A14" s="5"/>
      <c r="E14" s="5"/>
      <c r="F14" s="18"/>
      <c r="G14" s="3857">
        <f>I11</f>
        <v>37</v>
      </c>
      <c r="H14" s="3894">
        <f>SUM(G14*13/3)</f>
        <v>160.33333333333334</v>
      </c>
      <c r="I14" s="3857">
        <f>SUM(H14*12)</f>
        <v>1924</v>
      </c>
      <c r="J14" s="22"/>
    </row>
    <row r="15" spans="1:10" ht="20.100000000000001" customHeight="1" x14ac:dyDescent="0.2">
      <c r="A15" s="5"/>
      <c r="E15" s="5"/>
      <c r="F15" s="18"/>
      <c r="G15" s="5"/>
      <c r="H15" s="23"/>
      <c r="I15" s="5"/>
      <c r="J15" s="22"/>
    </row>
    <row r="16" spans="1:10" ht="20.100000000000001" customHeight="1" x14ac:dyDescent="0.2">
      <c r="A16" s="5"/>
      <c r="E16" s="5"/>
      <c r="F16" s="18"/>
      <c r="G16" s="5"/>
      <c r="H16" s="23"/>
      <c r="I16" s="5"/>
      <c r="J16" s="22"/>
    </row>
    <row r="17" spans="1:10" ht="20.100000000000001" customHeight="1" x14ac:dyDescent="0.2">
      <c r="A17" s="5"/>
      <c r="E17" s="5"/>
      <c r="F17" s="18"/>
      <c r="G17" s="5"/>
      <c r="H17" s="23"/>
      <c r="I17" s="5"/>
      <c r="J17" s="22"/>
    </row>
    <row r="18" spans="1:10" ht="20.100000000000001" customHeight="1" x14ac:dyDescent="0.2">
      <c r="A18" s="5"/>
      <c r="E18" s="5"/>
      <c r="F18" s="18"/>
      <c r="G18" s="5"/>
      <c r="H18" s="23"/>
      <c r="I18" s="5"/>
      <c r="J18" s="22"/>
    </row>
    <row r="19" spans="1:10" ht="20.100000000000001" customHeight="1" x14ac:dyDescent="0.2">
      <c r="A19" s="5"/>
      <c r="E19" s="5"/>
      <c r="F19" s="18"/>
      <c r="G19" s="5"/>
      <c r="H19" s="23"/>
      <c r="I19" s="5"/>
      <c r="J19" s="22"/>
    </row>
    <row r="20" spans="1:10" ht="20.100000000000001" customHeight="1" x14ac:dyDescent="0.2">
      <c r="A20" s="5"/>
      <c r="E20" s="5"/>
      <c r="F20" s="18"/>
      <c r="G20" s="5"/>
      <c r="H20" s="23"/>
      <c r="I20" s="5"/>
      <c r="J20" s="22"/>
    </row>
    <row r="21" spans="1:10" ht="20.100000000000001" customHeight="1" x14ac:dyDescent="0.2">
      <c r="A21" s="5"/>
      <c r="E21" s="5"/>
      <c r="F21" s="18"/>
      <c r="G21" s="5"/>
      <c r="H21" s="23"/>
      <c r="I21" s="5"/>
      <c r="J21" s="22"/>
    </row>
    <row r="22" spans="1:10" ht="20.100000000000001" customHeight="1" x14ac:dyDescent="0.2">
      <c r="A22" s="5"/>
      <c r="E22" s="5"/>
      <c r="F22" s="18"/>
      <c r="G22" s="5"/>
      <c r="H22" s="23"/>
      <c r="I22" s="5"/>
      <c r="J22" s="22"/>
    </row>
    <row r="23" spans="1:10" ht="20.100000000000001" customHeight="1" x14ac:dyDescent="0.2">
      <c r="A23" s="5"/>
      <c r="E23" s="5"/>
      <c r="F23" s="18"/>
      <c r="G23" s="5"/>
      <c r="H23" s="23"/>
      <c r="I23" s="5"/>
      <c r="J23" s="22"/>
    </row>
    <row r="24" spans="1:10" ht="20.100000000000001" customHeight="1" x14ac:dyDescent="0.2">
      <c r="A24" s="5"/>
      <c r="E24" s="5"/>
      <c r="F24" s="18"/>
      <c r="G24" s="5"/>
      <c r="H24" s="23"/>
      <c r="I24" s="5"/>
      <c r="J24" s="22"/>
    </row>
    <row r="25" spans="1:10" ht="20.100000000000001" customHeight="1" x14ac:dyDescent="0.2">
      <c r="A25" s="5"/>
      <c r="E25" s="5"/>
      <c r="F25" s="18"/>
      <c r="G25" s="5"/>
      <c r="H25" s="23"/>
      <c r="I25" s="5"/>
      <c r="J25" s="22"/>
    </row>
    <row r="26" spans="1:10" ht="20.100000000000001" customHeight="1" x14ac:dyDescent="0.2">
      <c r="A26" s="5"/>
      <c r="E26" s="5"/>
      <c r="F26" s="18"/>
      <c r="G26" s="5"/>
      <c r="H26" s="23"/>
      <c r="I26" s="5"/>
      <c r="J26" s="22"/>
    </row>
    <row r="27" spans="1:10" ht="20.100000000000001" customHeight="1" x14ac:dyDescent="0.2">
      <c r="A27" s="5"/>
      <c r="E27" s="5"/>
      <c r="F27" s="18"/>
      <c r="G27" s="5"/>
      <c r="H27" s="23"/>
      <c r="I27" s="5"/>
      <c r="J27" s="22"/>
    </row>
    <row r="28" spans="1:10" ht="20.100000000000001" customHeight="1" x14ac:dyDescent="0.2">
      <c r="A28" s="5"/>
      <c r="E28" s="5"/>
      <c r="F28" s="18"/>
      <c r="G28" s="5"/>
      <c r="H28" s="23"/>
      <c r="I28" s="5"/>
      <c r="J28" s="22"/>
    </row>
    <row r="29" spans="1:10" ht="20.100000000000001" customHeight="1" x14ac:dyDescent="0.2">
      <c r="A29" s="5"/>
      <c r="E29" s="5"/>
      <c r="F29" s="18"/>
      <c r="G29" s="5"/>
      <c r="H29" s="23"/>
      <c r="I29" s="5"/>
      <c r="J29" s="22"/>
    </row>
    <row r="30" spans="1:10" ht="20.100000000000001" customHeight="1" x14ac:dyDescent="0.2">
      <c r="A30" s="5"/>
      <c r="E30" s="5"/>
      <c r="F30" s="18"/>
      <c r="G30" s="5"/>
      <c r="H30" s="23"/>
      <c r="I30" s="5"/>
      <c r="J30" s="22"/>
    </row>
    <row r="31" spans="1:10" ht="20.100000000000001" customHeight="1" x14ac:dyDescent="0.2">
      <c r="A31" s="5"/>
      <c r="E31" s="5"/>
      <c r="F31" s="18"/>
      <c r="G31" s="5"/>
      <c r="H31" s="23"/>
      <c r="I31" s="5"/>
      <c r="J31" s="22"/>
    </row>
    <row r="32" spans="1:10" ht="20.100000000000001" customHeight="1" x14ac:dyDescent="0.2">
      <c r="A32" s="5"/>
      <c r="E32" s="5"/>
      <c r="F32" s="18"/>
      <c r="G32" s="5"/>
      <c r="H32" s="23"/>
      <c r="I32" s="5"/>
      <c r="J32" s="22"/>
    </row>
    <row r="33" spans="1:10" ht="20.100000000000001" customHeight="1" x14ac:dyDescent="0.2">
      <c r="A33" s="1" t="s">
        <v>19</v>
      </c>
      <c r="B33" s="1"/>
      <c r="D33" s="2"/>
      <c r="E33" s="2"/>
    </row>
    <row r="34" spans="1:10" ht="18" customHeight="1" x14ac:dyDescent="0.2">
      <c r="A34" s="3786" t="s">
        <v>741</v>
      </c>
      <c r="B34" s="3787" t="s">
        <v>97</v>
      </c>
      <c r="C34" s="3788" t="s">
        <v>98</v>
      </c>
      <c r="D34" s="3788" t="s">
        <v>99</v>
      </c>
      <c r="E34" s="3788" t="s">
        <v>100</v>
      </c>
      <c r="F34" s="3788" t="s">
        <v>101</v>
      </c>
      <c r="G34" s="3788" t="s">
        <v>102</v>
      </c>
      <c r="H34" s="3789" t="s">
        <v>103</v>
      </c>
      <c r="I34" s="3790" t="s">
        <v>209</v>
      </c>
      <c r="J34" s="3791" t="s">
        <v>104</v>
      </c>
    </row>
    <row r="35" spans="1:10" ht="18" customHeight="1" x14ac:dyDescent="0.2">
      <c r="A35" s="3895" t="s">
        <v>0</v>
      </c>
      <c r="B35" s="3777" t="s">
        <v>874</v>
      </c>
      <c r="C35" s="3777" t="s">
        <v>874</v>
      </c>
      <c r="D35" s="3777" t="s">
        <v>874</v>
      </c>
      <c r="E35" s="3777" t="s">
        <v>874</v>
      </c>
      <c r="F35" s="3777" t="s">
        <v>874</v>
      </c>
      <c r="G35" s="3777" t="s">
        <v>875</v>
      </c>
      <c r="H35" s="3777" t="s">
        <v>875</v>
      </c>
      <c r="I35" s="3896"/>
      <c r="J35" s="3897" t="s">
        <v>876</v>
      </c>
    </row>
    <row r="36" spans="1:10" ht="18" customHeight="1" x14ac:dyDescent="0.2">
      <c r="A36" s="4051" t="s">
        <v>40</v>
      </c>
      <c r="B36" s="4003">
        <v>8.25</v>
      </c>
      <c r="C36" s="4003">
        <v>8.25</v>
      </c>
      <c r="D36" s="3854">
        <v>8.25</v>
      </c>
      <c r="E36" s="3854">
        <v>8.25</v>
      </c>
      <c r="F36" s="3854">
        <v>8.25</v>
      </c>
      <c r="G36" s="3854">
        <v>12.25</v>
      </c>
      <c r="H36" s="3854">
        <v>12.25</v>
      </c>
      <c r="I36" s="3901">
        <f>SUM(B36:H36)</f>
        <v>65.75</v>
      </c>
      <c r="J36" s="4052" t="s">
        <v>878</v>
      </c>
    </row>
    <row r="37" spans="1:10" ht="18" customHeight="1" x14ac:dyDescent="0.2">
      <c r="A37" s="4002" t="s">
        <v>1062</v>
      </c>
      <c r="B37" s="4004" t="s">
        <v>1067</v>
      </c>
      <c r="C37" s="4004" t="s">
        <v>1067</v>
      </c>
      <c r="D37" s="4004" t="s">
        <v>1067</v>
      </c>
      <c r="E37" s="4004" t="s">
        <v>1067</v>
      </c>
      <c r="F37" s="4004" t="s">
        <v>1067</v>
      </c>
      <c r="G37" s="4004" t="s">
        <v>1068</v>
      </c>
      <c r="H37" s="4004" t="s">
        <v>1069</v>
      </c>
      <c r="I37" s="4003"/>
      <c r="J37" s="4053"/>
    </row>
    <row r="38" spans="1:10" ht="18" customHeight="1" x14ac:dyDescent="0.2">
      <c r="A38" s="3895" t="s">
        <v>0</v>
      </c>
      <c r="B38" s="3793" t="s">
        <v>222</v>
      </c>
      <c r="C38" s="3793" t="s">
        <v>222</v>
      </c>
      <c r="D38" s="3793" t="s">
        <v>222</v>
      </c>
      <c r="E38" s="3793" t="s">
        <v>222</v>
      </c>
      <c r="F38" s="3793" t="s">
        <v>222</v>
      </c>
      <c r="G38" s="3896"/>
      <c r="H38" s="3896"/>
      <c r="I38" s="3896"/>
      <c r="J38" s="3905" t="s">
        <v>880</v>
      </c>
    </row>
    <row r="39" spans="1:10" ht="18" customHeight="1" x14ac:dyDescent="0.2">
      <c r="A39" s="4054" t="s">
        <v>881</v>
      </c>
      <c r="B39" s="3890"/>
      <c r="C39" s="3890"/>
      <c r="D39" s="3890"/>
      <c r="E39" s="3890"/>
      <c r="F39" s="3890"/>
      <c r="G39" s="4055"/>
      <c r="H39" s="4055"/>
      <c r="I39" s="3890">
        <f>SUM(B39:H39)</f>
        <v>0</v>
      </c>
      <c r="J39" s="4056" t="s">
        <v>22</v>
      </c>
    </row>
    <row r="40" spans="1:10" ht="18" customHeight="1" x14ac:dyDescent="0.2">
      <c r="A40" s="4002" t="s">
        <v>1062</v>
      </c>
      <c r="B40" s="4004" t="s">
        <v>1070</v>
      </c>
      <c r="C40" s="4004" t="s">
        <v>1070</v>
      </c>
      <c r="D40" s="4004" t="s">
        <v>1070</v>
      </c>
      <c r="E40" s="4004" t="s">
        <v>1070</v>
      </c>
      <c r="F40" s="4004" t="s">
        <v>1070</v>
      </c>
      <c r="G40" s="4057"/>
      <c r="H40" s="4057"/>
      <c r="I40" s="4003"/>
      <c r="J40" s="4053"/>
    </row>
    <row r="41" spans="1:10" ht="18" customHeight="1" x14ac:dyDescent="0.2">
      <c r="A41" s="3895" t="s">
        <v>0</v>
      </c>
      <c r="B41" s="3777" t="s">
        <v>882</v>
      </c>
      <c r="C41" s="3777" t="s">
        <v>882</v>
      </c>
      <c r="D41" s="3777" t="s">
        <v>882</v>
      </c>
      <c r="E41" s="3777" t="s">
        <v>882</v>
      </c>
      <c r="F41" s="3777" t="s">
        <v>882</v>
      </c>
      <c r="G41" s="3907"/>
      <c r="H41" s="3907"/>
      <c r="I41" s="3896"/>
      <c r="J41" s="3905" t="s">
        <v>883</v>
      </c>
    </row>
    <row r="42" spans="1:10" ht="18" customHeight="1" x14ac:dyDescent="0.2">
      <c r="A42" s="4058" t="s">
        <v>884</v>
      </c>
      <c r="B42" s="3890">
        <v>8.25</v>
      </c>
      <c r="C42" s="3890">
        <v>8.25</v>
      </c>
      <c r="D42" s="3890">
        <v>8.25</v>
      </c>
      <c r="E42" s="3890">
        <v>8.25</v>
      </c>
      <c r="F42" s="3890">
        <v>8.25</v>
      </c>
      <c r="G42" s="3890"/>
      <c r="H42" s="3890"/>
      <c r="I42" s="3890">
        <f>SUM(B42:H42)</f>
        <v>41.25</v>
      </c>
      <c r="J42" s="4056"/>
    </row>
    <row r="43" spans="1:10" ht="18" customHeight="1" x14ac:dyDescent="0.2">
      <c r="A43" s="4002" t="s">
        <v>1062</v>
      </c>
      <c r="B43" s="4004" t="s">
        <v>1071</v>
      </c>
      <c r="C43" s="4004" t="s">
        <v>1071</v>
      </c>
      <c r="D43" s="4004" t="s">
        <v>1071</v>
      </c>
      <c r="E43" s="4004" t="s">
        <v>1071</v>
      </c>
      <c r="F43" s="4004" t="s">
        <v>1071</v>
      </c>
      <c r="G43" s="4003"/>
      <c r="H43" s="4003"/>
      <c r="I43" s="4003"/>
      <c r="J43" s="4053" t="s">
        <v>885</v>
      </c>
    </row>
    <row r="44" spans="1:10" ht="18" customHeight="1" x14ac:dyDescent="0.2">
      <c r="A44" s="3895" t="s">
        <v>0</v>
      </c>
      <c r="B44" s="3777" t="s">
        <v>886</v>
      </c>
      <c r="C44" s="3777" t="s">
        <v>886</v>
      </c>
      <c r="D44" s="3777" t="s">
        <v>886</v>
      </c>
      <c r="E44" s="3777" t="s">
        <v>886</v>
      </c>
      <c r="F44" s="3777" t="s">
        <v>886</v>
      </c>
      <c r="G44" s="3907" t="s">
        <v>887</v>
      </c>
      <c r="H44" s="3907" t="s">
        <v>887</v>
      </c>
      <c r="I44" s="3896"/>
      <c r="J44" s="3722"/>
    </row>
    <row r="45" spans="1:10" ht="18" customHeight="1" x14ac:dyDescent="0.2">
      <c r="A45" s="4054" t="s">
        <v>888</v>
      </c>
      <c r="B45" s="3890">
        <v>8</v>
      </c>
      <c r="C45" s="3890">
        <v>8</v>
      </c>
      <c r="D45" s="3890">
        <v>8</v>
      </c>
      <c r="E45" s="3890">
        <v>8</v>
      </c>
      <c r="F45" s="3890">
        <v>8</v>
      </c>
      <c r="G45" s="3890">
        <v>12.25</v>
      </c>
      <c r="H45" s="3890">
        <v>12.25</v>
      </c>
      <c r="I45" s="3890">
        <f>SUM(B45:H45)</f>
        <v>64.5</v>
      </c>
      <c r="J45" s="4059"/>
    </row>
    <row r="46" spans="1:10" ht="18" customHeight="1" x14ac:dyDescent="0.2">
      <c r="A46" s="4002" t="s">
        <v>1062</v>
      </c>
      <c r="B46" s="4004" t="s">
        <v>1072</v>
      </c>
      <c r="C46" s="4004" t="s">
        <v>1072</v>
      </c>
      <c r="D46" s="4004" t="s">
        <v>1072</v>
      </c>
      <c r="E46" s="4004" t="s">
        <v>1072</v>
      </c>
      <c r="F46" s="4004" t="s">
        <v>1072</v>
      </c>
      <c r="G46" s="4004" t="s">
        <v>1073</v>
      </c>
      <c r="H46" s="4004" t="s">
        <v>1073</v>
      </c>
      <c r="I46" s="4003"/>
      <c r="J46" s="3863"/>
    </row>
    <row r="47" spans="1:10" ht="18" customHeight="1" x14ac:dyDescent="0.2">
      <c r="A47" s="3895" t="s">
        <v>0</v>
      </c>
      <c r="B47" s="3793" t="s">
        <v>222</v>
      </c>
      <c r="C47" s="3793" t="s">
        <v>222</v>
      </c>
      <c r="D47" s="3793" t="s">
        <v>222</v>
      </c>
      <c r="E47" s="3793" t="s">
        <v>222</v>
      </c>
      <c r="F47" s="3793" t="s">
        <v>222</v>
      </c>
      <c r="G47" s="3910"/>
      <c r="H47" s="3896"/>
      <c r="I47" s="3896"/>
      <c r="J47" s="3722"/>
    </row>
    <row r="48" spans="1:10" ht="18" customHeight="1" x14ac:dyDescent="0.2">
      <c r="A48" s="4054" t="s">
        <v>890</v>
      </c>
      <c r="B48" s="3857"/>
      <c r="C48" s="3857"/>
      <c r="D48" s="3857"/>
      <c r="E48" s="3857"/>
      <c r="F48" s="3857"/>
      <c r="G48" s="4060"/>
      <c r="H48" s="4055"/>
      <c r="I48" s="3890">
        <f>SUM(B48:H48)</f>
        <v>0</v>
      </c>
      <c r="J48" s="4059"/>
    </row>
    <row r="49" spans="1:10" ht="18" customHeight="1" x14ac:dyDescent="0.2">
      <c r="A49" s="4002" t="s">
        <v>1062</v>
      </c>
      <c r="B49" s="4004" t="s">
        <v>1070</v>
      </c>
      <c r="C49" s="4004" t="s">
        <v>1070</v>
      </c>
      <c r="D49" s="4004" t="s">
        <v>1070</v>
      </c>
      <c r="E49" s="4004" t="s">
        <v>1070</v>
      </c>
      <c r="F49" s="4004" t="s">
        <v>1070</v>
      </c>
      <c r="G49" s="4057"/>
      <c r="H49" s="4057"/>
      <c r="I49" s="4003" t="s">
        <v>0</v>
      </c>
      <c r="J49" s="3863"/>
    </row>
    <row r="50" spans="1:10" ht="18" customHeight="1" x14ac:dyDescent="0.2">
      <c r="A50" s="3895" t="s">
        <v>0</v>
      </c>
      <c r="B50" s="3777" t="s">
        <v>1074</v>
      </c>
      <c r="C50" s="3777" t="s">
        <v>1074</v>
      </c>
      <c r="D50" s="3777" t="s">
        <v>1074</v>
      </c>
      <c r="E50" s="3777" t="s">
        <v>1074</v>
      </c>
      <c r="F50" s="3777" t="s">
        <v>1074</v>
      </c>
      <c r="G50" s="3896"/>
      <c r="H50" s="3896"/>
      <c r="I50" s="3896"/>
      <c r="J50" s="3722"/>
    </row>
    <row r="51" spans="1:10" ht="18" customHeight="1" x14ac:dyDescent="0.2">
      <c r="A51" s="4054" t="s">
        <v>1075</v>
      </c>
      <c r="B51" s="3890">
        <v>7.25</v>
      </c>
      <c r="C51" s="3890">
        <v>7.25</v>
      </c>
      <c r="D51" s="3890">
        <v>7.25</v>
      </c>
      <c r="E51" s="3890">
        <v>7.25</v>
      </c>
      <c r="F51" s="3890">
        <v>7.25</v>
      </c>
      <c r="G51" s="4055"/>
      <c r="H51" s="4060"/>
      <c r="I51" s="3890">
        <f>SUM(B51:H51)</f>
        <v>36.25</v>
      </c>
      <c r="J51" s="4059"/>
    </row>
    <row r="52" spans="1:10" ht="18" customHeight="1" x14ac:dyDescent="0.2">
      <c r="A52" s="4007" t="s">
        <v>1062</v>
      </c>
      <c r="B52" s="4046" t="s">
        <v>1076</v>
      </c>
      <c r="C52" s="4046" t="s">
        <v>1076</v>
      </c>
      <c r="D52" s="4046" t="s">
        <v>1076</v>
      </c>
      <c r="E52" s="4046" t="s">
        <v>1076</v>
      </c>
      <c r="F52" s="4046" t="s">
        <v>1076</v>
      </c>
      <c r="G52" s="3906"/>
      <c r="H52" s="4061"/>
      <c r="I52" s="3865"/>
      <c r="J52" s="3743"/>
    </row>
    <row r="53" spans="1:10" ht="18" customHeight="1" x14ac:dyDescent="0.2">
      <c r="A53" s="24" t="s">
        <v>754</v>
      </c>
      <c r="B53" s="25">
        <f t="shared" ref="B53:I53" si="0">SUM(B36,B39,B42,B45,B48,B51)</f>
        <v>31.75</v>
      </c>
      <c r="C53" s="25">
        <f t="shared" si="0"/>
        <v>31.75</v>
      </c>
      <c r="D53" s="25">
        <f t="shared" si="0"/>
        <v>31.75</v>
      </c>
      <c r="E53" s="25">
        <f t="shared" si="0"/>
        <v>31.75</v>
      </c>
      <c r="F53" s="25">
        <f t="shared" si="0"/>
        <v>31.75</v>
      </c>
      <c r="G53" s="25">
        <f t="shared" si="0"/>
        <v>24.5</v>
      </c>
      <c r="H53" s="25">
        <f t="shared" si="0"/>
        <v>24.5</v>
      </c>
      <c r="I53" s="25">
        <f t="shared" si="0"/>
        <v>207.75</v>
      </c>
      <c r="J53" s="26"/>
    </row>
    <row r="54" spans="1:10" ht="18" customHeight="1" x14ac:dyDescent="0.2">
      <c r="A54" s="3" t="s">
        <v>755</v>
      </c>
      <c r="D54" s="2"/>
      <c r="E54" s="2"/>
    </row>
    <row r="55" spans="1:10" ht="18" customHeight="1" x14ac:dyDescent="0.2">
      <c r="A55" s="3786" t="s">
        <v>756</v>
      </c>
      <c r="B55" s="3787" t="s">
        <v>97</v>
      </c>
      <c r="C55" s="3788" t="s">
        <v>98</v>
      </c>
      <c r="D55" s="3788" t="s">
        <v>99</v>
      </c>
      <c r="E55" s="3788" t="s">
        <v>100</v>
      </c>
      <c r="F55" s="3788" t="s">
        <v>101</v>
      </c>
      <c r="G55" s="3788" t="s">
        <v>102</v>
      </c>
      <c r="H55" s="3789" t="s">
        <v>103</v>
      </c>
      <c r="I55" s="3790" t="s">
        <v>209</v>
      </c>
      <c r="J55" s="3791" t="s">
        <v>104</v>
      </c>
    </row>
    <row r="56" spans="1:10" ht="18" customHeight="1" x14ac:dyDescent="0.2">
      <c r="A56" s="3792"/>
      <c r="B56" s="3794" t="s">
        <v>757</v>
      </c>
      <c r="C56" s="3794" t="s">
        <v>757</v>
      </c>
      <c r="D56" s="3794" t="s">
        <v>757</v>
      </c>
      <c r="E56" s="3794" t="s">
        <v>757</v>
      </c>
      <c r="F56" s="3794" t="s">
        <v>758</v>
      </c>
      <c r="G56" s="3794"/>
      <c r="H56" s="3794"/>
      <c r="I56" s="3896"/>
      <c r="J56" s="3795"/>
    </row>
    <row r="57" spans="1:10" ht="18" customHeight="1" x14ac:dyDescent="0.2">
      <c r="A57" s="4049" t="s">
        <v>898</v>
      </c>
      <c r="B57" s="3890">
        <v>7.75</v>
      </c>
      <c r="C57" s="3890">
        <v>7.75</v>
      </c>
      <c r="D57" s="3890">
        <v>7.75</v>
      </c>
      <c r="E57" s="3890">
        <v>7.75</v>
      </c>
      <c r="F57" s="3890">
        <v>6</v>
      </c>
      <c r="G57" s="3890"/>
      <c r="H57" s="3890"/>
      <c r="I57" s="3890">
        <f>SUM(B57:H57)</f>
        <v>37</v>
      </c>
      <c r="J57" s="4050"/>
    </row>
    <row r="58" spans="1:10" ht="18" customHeight="1" x14ac:dyDescent="0.2">
      <c r="A58" s="4002" t="s">
        <v>1062</v>
      </c>
      <c r="B58" s="4062" t="s">
        <v>1065</v>
      </c>
      <c r="C58" s="4062" t="s">
        <v>1065</v>
      </c>
      <c r="D58" s="4062" t="s">
        <v>1065</v>
      </c>
      <c r="E58" s="4062" t="s">
        <v>1065</v>
      </c>
      <c r="F58" s="4062" t="s">
        <v>1066</v>
      </c>
      <c r="G58" s="4003"/>
      <c r="H58" s="4003"/>
      <c r="I58" s="4003"/>
      <c r="J58" s="4005"/>
    </row>
    <row r="59" spans="1:10" ht="18" customHeight="1" x14ac:dyDescent="0.2">
      <c r="A59" s="3792"/>
      <c r="B59" s="3794" t="s">
        <v>757</v>
      </c>
      <c r="C59" s="3794" t="s">
        <v>757</v>
      </c>
      <c r="D59" s="3794" t="s">
        <v>757</v>
      </c>
      <c r="E59" s="3794" t="s">
        <v>757</v>
      </c>
      <c r="F59" s="3794" t="s">
        <v>758</v>
      </c>
      <c r="G59" s="3794"/>
      <c r="H59" s="3794"/>
      <c r="I59" s="3896"/>
      <c r="J59" s="3795"/>
    </row>
    <row r="60" spans="1:10" ht="18" customHeight="1" x14ac:dyDescent="0.2">
      <c r="A60" s="4049" t="s">
        <v>900</v>
      </c>
      <c r="B60" s="3890">
        <v>7.75</v>
      </c>
      <c r="C60" s="3890">
        <v>7.75</v>
      </c>
      <c r="D60" s="3890">
        <v>7.75</v>
      </c>
      <c r="E60" s="3890">
        <v>7.75</v>
      </c>
      <c r="F60" s="3890">
        <v>6</v>
      </c>
      <c r="G60" s="3890"/>
      <c r="H60" s="3890"/>
      <c r="I60" s="3890">
        <f>SUM(B60:H60)</f>
        <v>37</v>
      </c>
      <c r="J60" s="4050"/>
    </row>
    <row r="61" spans="1:10" ht="18" customHeight="1" x14ac:dyDescent="0.2">
      <c r="A61" s="4002" t="s">
        <v>1062</v>
      </c>
      <c r="B61" s="4062" t="s">
        <v>1065</v>
      </c>
      <c r="C61" s="4062" t="s">
        <v>1065</v>
      </c>
      <c r="D61" s="4062" t="s">
        <v>1065</v>
      </c>
      <c r="E61" s="4062" t="s">
        <v>1065</v>
      </c>
      <c r="F61" s="4062" t="s">
        <v>1066</v>
      </c>
      <c r="G61" s="4003"/>
      <c r="H61" s="4003"/>
      <c r="I61" s="4057"/>
      <c r="J61" s="4005"/>
    </row>
    <row r="62" spans="1:10" ht="18" customHeight="1" x14ac:dyDescent="0.2">
      <c r="A62" s="3654"/>
      <c r="B62" s="3794" t="s">
        <v>757</v>
      </c>
      <c r="C62" s="3794" t="s">
        <v>757</v>
      </c>
      <c r="D62" s="3794" t="s">
        <v>757</v>
      </c>
      <c r="E62" s="3794" t="s">
        <v>757</v>
      </c>
      <c r="F62" s="3794" t="s">
        <v>758</v>
      </c>
      <c r="G62" s="3794"/>
      <c r="H62" s="3794"/>
      <c r="I62" s="3896"/>
      <c r="J62" s="3795"/>
    </row>
    <row r="63" spans="1:10" ht="18" customHeight="1" x14ac:dyDescent="0.2">
      <c r="A63" s="4049" t="s">
        <v>901</v>
      </c>
      <c r="B63" s="3890">
        <v>7.75</v>
      </c>
      <c r="C63" s="3890">
        <v>7.75</v>
      </c>
      <c r="D63" s="3890">
        <v>7.75</v>
      </c>
      <c r="E63" s="3890">
        <v>7.75</v>
      </c>
      <c r="F63" s="3890">
        <v>6</v>
      </c>
      <c r="G63" s="3890"/>
      <c r="H63" s="3890"/>
      <c r="I63" s="3890">
        <f>SUM(B63:H63)</f>
        <v>37</v>
      </c>
      <c r="J63" s="4050"/>
    </row>
    <row r="64" spans="1:10" ht="18" customHeight="1" x14ac:dyDescent="0.2">
      <c r="A64" s="4007" t="s">
        <v>1062</v>
      </c>
      <c r="B64" s="4045" t="s">
        <v>1065</v>
      </c>
      <c r="C64" s="4045" t="s">
        <v>1065</v>
      </c>
      <c r="D64" s="4045" t="s">
        <v>1065</v>
      </c>
      <c r="E64" s="4045" t="s">
        <v>1065</v>
      </c>
      <c r="F64" s="4045" t="s">
        <v>1066</v>
      </c>
      <c r="G64" s="3865"/>
      <c r="H64" s="3865"/>
      <c r="I64" s="3906"/>
      <c r="J64" s="3867"/>
    </row>
    <row r="65" spans="1:10" ht="18" customHeight="1" x14ac:dyDescent="0.2">
      <c r="A65" s="24" t="s">
        <v>754</v>
      </c>
      <c r="B65" s="27">
        <f t="shared" ref="B65:I65" si="1">SUM(B57,B60,B63)</f>
        <v>23.25</v>
      </c>
      <c r="C65" s="27">
        <f t="shared" si="1"/>
        <v>23.25</v>
      </c>
      <c r="D65" s="27">
        <f t="shared" si="1"/>
        <v>23.25</v>
      </c>
      <c r="E65" s="27">
        <f t="shared" si="1"/>
        <v>23.25</v>
      </c>
      <c r="F65" s="27">
        <f t="shared" si="1"/>
        <v>18</v>
      </c>
      <c r="G65" s="27">
        <f t="shared" si="1"/>
        <v>0</v>
      </c>
      <c r="H65" s="27">
        <f t="shared" si="1"/>
        <v>0</v>
      </c>
      <c r="I65" s="25">
        <f t="shared" si="1"/>
        <v>111</v>
      </c>
      <c r="J65" s="28"/>
    </row>
    <row r="66" spans="1:10" ht="18" customHeight="1" x14ac:dyDescent="0.2">
      <c r="A66" s="5"/>
      <c r="B66" s="5"/>
      <c r="C66" s="5"/>
      <c r="D66" s="5"/>
      <c r="E66" s="5"/>
      <c r="F66" s="5"/>
      <c r="G66" s="3893" t="s">
        <v>871</v>
      </c>
      <c r="H66" s="3893" t="s">
        <v>872</v>
      </c>
      <c r="I66" s="3893" t="s">
        <v>873</v>
      </c>
      <c r="J66" s="6"/>
    </row>
    <row r="67" spans="1:10" ht="18" customHeight="1" x14ac:dyDescent="0.2">
      <c r="A67" s="5"/>
      <c r="B67" s="5"/>
      <c r="C67" s="5"/>
      <c r="D67" s="5"/>
      <c r="E67" s="5"/>
      <c r="F67" s="5"/>
      <c r="G67" s="3857">
        <f>I53+I65</f>
        <v>318.75</v>
      </c>
      <c r="H67" s="3894">
        <f>SUM(G67*13/3)</f>
        <v>1381.25</v>
      </c>
      <c r="I67" s="3857">
        <f>SUM(H67*12)</f>
        <v>16575</v>
      </c>
      <c r="J67" s="6"/>
    </row>
    <row r="68" spans="1:10" ht="18" customHeight="1" x14ac:dyDescent="0.2">
      <c r="A68" s="5"/>
      <c r="B68" s="5"/>
      <c r="C68" s="5"/>
      <c r="D68" s="5"/>
      <c r="E68" s="5"/>
      <c r="F68" s="5"/>
      <c r="G68" s="5"/>
      <c r="H68" s="23"/>
      <c r="I68" s="5"/>
      <c r="J68" s="6"/>
    </row>
    <row r="69" spans="1:10" ht="17.850000000000001" customHeight="1" x14ac:dyDescent="0.2">
      <c r="A69" s="1" t="s">
        <v>906</v>
      </c>
      <c r="B69" s="5"/>
      <c r="C69" s="5"/>
      <c r="D69" s="5"/>
      <c r="E69" s="5"/>
      <c r="F69" s="5"/>
    </row>
    <row r="70" spans="1:10" ht="17.850000000000001" customHeight="1" x14ac:dyDescent="0.2">
      <c r="A70" s="3923" t="s">
        <v>907</v>
      </c>
      <c r="B70" s="3787" t="s">
        <v>97</v>
      </c>
      <c r="C70" s="3788" t="s">
        <v>98</v>
      </c>
      <c r="D70" s="3788" t="s">
        <v>99</v>
      </c>
      <c r="E70" s="3788" t="s">
        <v>100</v>
      </c>
      <c r="F70" s="3788" t="s">
        <v>101</v>
      </c>
      <c r="G70" s="3788" t="s">
        <v>102</v>
      </c>
      <c r="H70" s="3924" t="s">
        <v>103</v>
      </c>
      <c r="I70" s="3925" t="s">
        <v>209</v>
      </c>
      <c r="J70" s="3926" t="s">
        <v>104</v>
      </c>
    </row>
    <row r="71" spans="1:10" ht="17.850000000000001" customHeight="1" x14ac:dyDescent="0.2">
      <c r="A71" s="3940"/>
      <c r="B71" s="3930" t="s">
        <v>909</v>
      </c>
      <c r="C71" s="3930" t="s">
        <v>909</v>
      </c>
      <c r="D71" s="3930" t="s">
        <v>909</v>
      </c>
      <c r="E71" s="3930" t="s">
        <v>909</v>
      </c>
      <c r="F71" s="3930" t="s">
        <v>909</v>
      </c>
      <c r="G71" s="3931" t="s">
        <v>910</v>
      </c>
      <c r="H71" s="3931" t="s">
        <v>910</v>
      </c>
      <c r="I71" s="3990"/>
      <c r="J71" s="3944"/>
    </row>
    <row r="72" spans="1:10" ht="17.850000000000001" customHeight="1" x14ac:dyDescent="0.2">
      <c r="A72" s="29" t="s">
        <v>1077</v>
      </c>
      <c r="B72" s="4063" t="s">
        <v>1078</v>
      </c>
      <c r="C72" s="4063" t="s">
        <v>1078</v>
      </c>
      <c r="D72" s="4063" t="s">
        <v>1078</v>
      </c>
      <c r="E72" s="4063" t="s">
        <v>1078</v>
      </c>
      <c r="F72" s="4063" t="s">
        <v>1078</v>
      </c>
      <c r="G72" s="4064" t="s">
        <v>1079</v>
      </c>
      <c r="H72" s="4064" t="s">
        <v>1079</v>
      </c>
      <c r="I72" s="4065"/>
      <c r="J72" s="30"/>
    </row>
    <row r="73" spans="1:10" ht="17.850000000000001" customHeight="1" x14ac:dyDescent="0.2">
      <c r="A73" s="165" t="s">
        <v>766</v>
      </c>
      <c r="B73" s="176">
        <v>8.25</v>
      </c>
      <c r="C73" s="176">
        <v>8.25</v>
      </c>
      <c r="D73" s="176">
        <v>8.25</v>
      </c>
      <c r="E73" s="176">
        <v>8.25</v>
      </c>
      <c r="F73" s="176">
        <v>8.25</v>
      </c>
      <c r="G73" s="177">
        <v>12.25</v>
      </c>
      <c r="H73" s="177">
        <v>12.25</v>
      </c>
      <c r="I73" s="151">
        <f>SUM(B73:H73)</f>
        <v>65.75</v>
      </c>
      <c r="J73" s="178" t="s">
        <v>913</v>
      </c>
    </row>
    <row r="74" spans="1:10" ht="17.850000000000001" customHeight="1" x14ac:dyDescent="0.2">
      <c r="A74" s="3940"/>
      <c r="B74" s="3941" t="s">
        <v>915</v>
      </c>
      <c r="C74" s="3941" t="s">
        <v>915</v>
      </c>
      <c r="D74" s="3941" t="s">
        <v>915</v>
      </c>
      <c r="E74" s="3941" t="s">
        <v>915</v>
      </c>
      <c r="F74" s="3941" t="s">
        <v>915</v>
      </c>
      <c r="G74" s="3942" t="s">
        <v>916</v>
      </c>
      <c r="H74" s="3943" t="s">
        <v>916</v>
      </c>
      <c r="I74" s="3925"/>
      <c r="J74" s="3944"/>
    </row>
    <row r="75" spans="1:10" ht="17.850000000000001" customHeight="1" x14ac:dyDescent="0.2">
      <c r="A75" s="29" t="s">
        <v>1077</v>
      </c>
      <c r="B75" s="4066" t="s">
        <v>1080</v>
      </c>
      <c r="C75" s="4066" t="s">
        <v>1080</v>
      </c>
      <c r="D75" s="4066" t="s">
        <v>1080</v>
      </c>
      <c r="E75" s="4066" t="s">
        <v>1080</v>
      </c>
      <c r="F75" s="4066" t="s">
        <v>1080</v>
      </c>
      <c r="G75" s="4067" t="s">
        <v>1081</v>
      </c>
      <c r="H75" s="4067" t="s">
        <v>1081</v>
      </c>
      <c r="I75" s="3978"/>
      <c r="J75" s="30"/>
    </row>
    <row r="76" spans="1:10" ht="17.850000000000001" customHeight="1" x14ac:dyDescent="0.2">
      <c r="A76" s="165" t="s">
        <v>918</v>
      </c>
      <c r="B76" s="163">
        <v>7</v>
      </c>
      <c r="C76" s="163">
        <v>7</v>
      </c>
      <c r="D76" s="163">
        <v>7</v>
      </c>
      <c r="E76" s="163">
        <v>7</v>
      </c>
      <c r="F76" s="163">
        <v>7</v>
      </c>
      <c r="G76" s="179">
        <v>11</v>
      </c>
      <c r="H76" s="180">
        <v>11</v>
      </c>
      <c r="I76" s="151">
        <f>SUM(B76:H76)</f>
        <v>57</v>
      </c>
      <c r="J76" s="178" t="s">
        <v>919</v>
      </c>
    </row>
    <row r="77" spans="1:10" ht="17.850000000000001" customHeight="1" x14ac:dyDescent="0.2">
      <c r="A77" s="3940"/>
      <c r="B77" s="3949" t="s">
        <v>921</v>
      </c>
      <c r="C77" s="3949" t="s">
        <v>921</v>
      </c>
      <c r="D77" s="3949" t="s">
        <v>921</v>
      </c>
      <c r="E77" s="3949" t="s">
        <v>921</v>
      </c>
      <c r="F77" s="3949" t="s">
        <v>921</v>
      </c>
      <c r="G77" s="3943" t="s">
        <v>922</v>
      </c>
      <c r="H77" s="3943" t="s">
        <v>922</v>
      </c>
      <c r="I77" s="3925"/>
      <c r="J77" s="3944"/>
    </row>
    <row r="78" spans="1:10" ht="17.850000000000001" customHeight="1" x14ac:dyDescent="0.2">
      <c r="A78" s="29" t="s">
        <v>1077</v>
      </c>
      <c r="B78" s="4068" t="s">
        <v>1082</v>
      </c>
      <c r="C78" s="4068" t="s">
        <v>1082</v>
      </c>
      <c r="D78" s="4068" t="s">
        <v>1082</v>
      </c>
      <c r="E78" s="4068" t="s">
        <v>1082</v>
      </c>
      <c r="F78" s="4068" t="s">
        <v>1082</v>
      </c>
      <c r="G78" s="31" t="s">
        <v>1083</v>
      </c>
      <c r="H78" s="31" t="s">
        <v>1083</v>
      </c>
      <c r="I78" s="3978"/>
      <c r="J78" s="30"/>
    </row>
    <row r="79" spans="1:10" ht="17.850000000000001" customHeight="1" x14ac:dyDescent="0.2">
      <c r="A79" s="165" t="s">
        <v>923</v>
      </c>
      <c r="B79" s="181">
        <v>8</v>
      </c>
      <c r="C79" s="181">
        <v>8</v>
      </c>
      <c r="D79" s="181">
        <v>8</v>
      </c>
      <c r="E79" s="181">
        <v>8</v>
      </c>
      <c r="F79" s="181">
        <v>8</v>
      </c>
      <c r="G79" s="179">
        <v>12</v>
      </c>
      <c r="H79" s="179">
        <v>12</v>
      </c>
      <c r="I79" s="151">
        <f>SUM(B79:H79)</f>
        <v>64</v>
      </c>
      <c r="J79" s="178" t="s">
        <v>924</v>
      </c>
    </row>
    <row r="80" spans="1:10" ht="17.850000000000001" customHeight="1" x14ac:dyDescent="0.2">
      <c r="A80" s="3940"/>
      <c r="B80" s="3793" t="s">
        <v>742</v>
      </c>
      <c r="C80" s="3793" t="s">
        <v>742</v>
      </c>
      <c r="D80" s="3793" t="s">
        <v>742</v>
      </c>
      <c r="E80" s="3793" t="s">
        <v>742</v>
      </c>
      <c r="F80" s="3793" t="s">
        <v>742</v>
      </c>
      <c r="G80" s="3997"/>
      <c r="H80" s="3998"/>
      <c r="I80" s="3996"/>
      <c r="J80" s="3944"/>
    </row>
    <row r="81" spans="1:10" ht="17.850000000000001" customHeight="1" x14ac:dyDescent="0.2">
      <c r="A81" s="29" t="s">
        <v>1077</v>
      </c>
      <c r="B81" s="3853"/>
      <c r="C81" s="3853"/>
      <c r="D81" s="3853"/>
      <c r="E81" s="3853"/>
      <c r="F81" s="3853"/>
      <c r="G81" s="18"/>
      <c r="H81" s="18"/>
      <c r="I81" s="3868"/>
      <c r="J81" s="30"/>
    </row>
    <row r="82" spans="1:10" ht="17.850000000000001" customHeight="1" x14ac:dyDescent="0.2">
      <c r="A82" s="165" t="s">
        <v>1084</v>
      </c>
      <c r="B82" s="3797"/>
      <c r="C82" s="3797"/>
      <c r="D82" s="3797"/>
      <c r="E82" s="3797"/>
      <c r="F82" s="3797"/>
      <c r="G82" s="152"/>
      <c r="H82" s="182"/>
      <c r="I82" s="151">
        <f>SUM(B82:H82)</f>
        <v>0</v>
      </c>
      <c r="J82" s="178" t="s">
        <v>927</v>
      </c>
    </row>
    <row r="83" spans="1:10" ht="17.850000000000001" customHeight="1" x14ac:dyDescent="0.2">
      <c r="A83" s="3940"/>
      <c r="B83" s="3793" t="s">
        <v>742</v>
      </c>
      <c r="C83" s="3793" t="s">
        <v>742</v>
      </c>
      <c r="D83" s="3793" t="s">
        <v>742</v>
      </c>
      <c r="E83" s="3793" t="s">
        <v>742</v>
      </c>
      <c r="F83" s="3793" t="s">
        <v>742</v>
      </c>
      <c r="G83" s="3925"/>
      <c r="H83" s="3955"/>
      <c r="I83" s="3925"/>
      <c r="J83" s="3944"/>
    </row>
    <row r="84" spans="1:10" ht="17.850000000000001" customHeight="1" x14ac:dyDescent="0.2">
      <c r="A84" s="29" t="s">
        <v>1077</v>
      </c>
      <c r="B84" s="3853"/>
      <c r="C84" s="3853"/>
      <c r="D84" s="3853"/>
      <c r="E84" s="3853"/>
      <c r="F84" s="3853"/>
      <c r="G84" s="3978"/>
      <c r="H84" s="32"/>
      <c r="I84" s="3978"/>
      <c r="J84" s="30"/>
    </row>
    <row r="85" spans="1:10" ht="17.850000000000001" customHeight="1" x14ac:dyDescent="0.2">
      <c r="A85" s="165" t="s">
        <v>931</v>
      </c>
      <c r="B85" s="3797"/>
      <c r="C85" s="3797"/>
      <c r="D85" s="3797"/>
      <c r="E85" s="3797"/>
      <c r="F85" s="3797"/>
      <c r="G85" s="172"/>
      <c r="H85" s="149"/>
      <c r="I85" s="151">
        <f>SUM(B85:H85)</f>
        <v>0</v>
      </c>
      <c r="J85" s="178" t="s">
        <v>928</v>
      </c>
    </row>
    <row r="86" spans="1:10" ht="17.850000000000001" customHeight="1" x14ac:dyDescent="0.2">
      <c r="A86" s="3923"/>
      <c r="B86" s="3793" t="s">
        <v>742</v>
      </c>
      <c r="C86" s="3793" t="s">
        <v>742</v>
      </c>
      <c r="D86" s="3793" t="s">
        <v>742</v>
      </c>
      <c r="E86" s="3793" t="s">
        <v>742</v>
      </c>
      <c r="F86" s="3793" t="s">
        <v>742</v>
      </c>
      <c r="G86" s="3956" t="s">
        <v>933</v>
      </c>
      <c r="H86" s="3957" t="s">
        <v>934</v>
      </c>
      <c r="I86" s="3925"/>
      <c r="J86" s="3958"/>
    </row>
    <row r="87" spans="1:10" ht="17.850000000000001" customHeight="1" x14ac:dyDescent="0.2">
      <c r="A87" s="29" t="s">
        <v>1077</v>
      </c>
      <c r="B87" s="3853"/>
      <c r="C87" s="3853"/>
      <c r="D87" s="3853"/>
      <c r="E87" s="3853"/>
      <c r="F87" s="3853"/>
      <c r="G87" s="4069" t="s">
        <v>1085</v>
      </c>
      <c r="H87" s="4069" t="s">
        <v>1085</v>
      </c>
      <c r="I87" s="3978"/>
      <c r="J87" s="33"/>
    </row>
    <row r="88" spans="1:10" ht="17.850000000000001" customHeight="1" x14ac:dyDescent="0.2">
      <c r="A88" s="165" t="s">
        <v>937</v>
      </c>
      <c r="B88" s="3797"/>
      <c r="C88" s="3797"/>
      <c r="D88" s="3797"/>
      <c r="E88" s="3797"/>
      <c r="F88" s="3797"/>
      <c r="G88" s="183">
        <v>12.25</v>
      </c>
      <c r="H88" s="184">
        <v>12.25</v>
      </c>
      <c r="I88" s="151">
        <f>SUM(B88:H88)</f>
        <v>24.5</v>
      </c>
      <c r="J88" s="178" t="s">
        <v>938</v>
      </c>
    </row>
    <row r="89" spans="1:10" ht="17.850000000000001" customHeight="1" x14ac:dyDescent="0.2">
      <c r="A89" s="3940"/>
      <c r="B89" s="3959" t="s">
        <v>940</v>
      </c>
      <c r="C89" s="3959" t="s">
        <v>940</v>
      </c>
      <c r="D89" s="3959" t="s">
        <v>940</v>
      </c>
      <c r="E89" s="3959" t="s">
        <v>940</v>
      </c>
      <c r="F89" s="3959" t="s">
        <v>941</v>
      </c>
      <c r="G89" s="3956" t="s">
        <v>942</v>
      </c>
      <c r="H89" s="3957" t="s">
        <v>942</v>
      </c>
      <c r="I89" s="3925"/>
      <c r="J89" s="3944"/>
    </row>
    <row r="90" spans="1:10" ht="17.850000000000001" customHeight="1" x14ac:dyDescent="0.2">
      <c r="A90" s="29" t="s">
        <v>1077</v>
      </c>
      <c r="B90" s="4070" t="s">
        <v>1086</v>
      </c>
      <c r="C90" s="4070" t="s">
        <v>1086</v>
      </c>
      <c r="D90" s="4070" t="s">
        <v>1086</v>
      </c>
      <c r="E90" s="4070" t="s">
        <v>1086</v>
      </c>
      <c r="F90" s="4070" t="s">
        <v>1087</v>
      </c>
      <c r="G90" s="4069" t="s">
        <v>1088</v>
      </c>
      <c r="H90" s="4069" t="s">
        <v>1088</v>
      </c>
      <c r="I90" s="3978"/>
      <c r="J90" s="30"/>
    </row>
    <row r="91" spans="1:10" ht="17.850000000000001" customHeight="1" x14ac:dyDescent="0.2">
      <c r="A91" s="165" t="s">
        <v>784</v>
      </c>
      <c r="B91" s="185">
        <v>7</v>
      </c>
      <c r="C91" s="185">
        <v>7</v>
      </c>
      <c r="D91" s="185">
        <v>7</v>
      </c>
      <c r="E91" s="185">
        <v>7</v>
      </c>
      <c r="F91" s="185">
        <v>6.5</v>
      </c>
      <c r="G91" s="183">
        <v>12</v>
      </c>
      <c r="H91" s="184">
        <v>12</v>
      </c>
      <c r="I91" s="151">
        <f>SUM(B91:H91)</f>
        <v>58.5</v>
      </c>
      <c r="J91" s="178" t="s">
        <v>945</v>
      </c>
    </row>
    <row r="92" spans="1:10" ht="17.850000000000001" customHeight="1" x14ac:dyDescent="0.2">
      <c r="A92" s="3940"/>
      <c r="B92" s="3962" t="s">
        <v>948</v>
      </c>
      <c r="C92" s="3962" t="s">
        <v>948</v>
      </c>
      <c r="D92" s="3962" t="s">
        <v>948</v>
      </c>
      <c r="E92" s="3962" t="s">
        <v>948</v>
      </c>
      <c r="F92" s="3962" t="s">
        <v>948</v>
      </c>
      <c r="G92" s="3956" t="s">
        <v>949</v>
      </c>
      <c r="H92" s="3957" t="s">
        <v>942</v>
      </c>
      <c r="I92" s="3952"/>
      <c r="J92" s="3944"/>
    </row>
    <row r="93" spans="1:10" ht="17.850000000000001" customHeight="1" x14ac:dyDescent="0.2">
      <c r="A93" s="29" t="s">
        <v>1077</v>
      </c>
      <c r="B93" s="4071" t="s">
        <v>1089</v>
      </c>
      <c r="C93" s="4071" t="s">
        <v>1089</v>
      </c>
      <c r="D93" s="4071" t="s">
        <v>1089</v>
      </c>
      <c r="E93" s="4071" t="s">
        <v>1089</v>
      </c>
      <c r="F93" s="4071" t="s">
        <v>1089</v>
      </c>
      <c r="G93" s="4069" t="s">
        <v>1090</v>
      </c>
      <c r="H93" s="34" t="s">
        <v>1088</v>
      </c>
      <c r="I93" s="3853"/>
      <c r="J93" s="30"/>
    </row>
    <row r="94" spans="1:10" ht="17.850000000000001" customHeight="1" x14ac:dyDescent="0.2">
      <c r="A94" s="165" t="s">
        <v>952</v>
      </c>
      <c r="B94" s="3965">
        <v>7</v>
      </c>
      <c r="C94" s="3965">
        <v>7</v>
      </c>
      <c r="D94" s="3965">
        <v>7</v>
      </c>
      <c r="E94" s="3965">
        <v>7</v>
      </c>
      <c r="F94" s="3965">
        <v>7</v>
      </c>
      <c r="G94" s="3966">
        <v>9</v>
      </c>
      <c r="H94" s="184">
        <v>12</v>
      </c>
      <c r="I94" s="151">
        <f>SUM(B94:H94)</f>
        <v>56</v>
      </c>
      <c r="J94" s="178" t="s">
        <v>929</v>
      </c>
    </row>
    <row r="95" spans="1:10" ht="17.850000000000001" customHeight="1" x14ac:dyDescent="0.2">
      <c r="A95" s="3940"/>
      <c r="B95" s="3970" t="s">
        <v>955</v>
      </c>
      <c r="C95" s="3970" t="s">
        <v>955</v>
      </c>
      <c r="D95" s="3970" t="s">
        <v>955</v>
      </c>
      <c r="E95" s="3970" t="s">
        <v>955</v>
      </c>
      <c r="F95" s="3970" t="s">
        <v>955</v>
      </c>
      <c r="G95" s="3787"/>
      <c r="H95" s="3988"/>
      <c r="I95" s="3925"/>
      <c r="J95" s="3944"/>
    </row>
    <row r="96" spans="1:10" ht="17.850000000000001" customHeight="1" x14ac:dyDescent="0.2">
      <c r="A96" s="29" t="s">
        <v>1077</v>
      </c>
      <c r="B96" s="4072" t="s">
        <v>1091</v>
      </c>
      <c r="C96" s="4072" t="s">
        <v>1091</v>
      </c>
      <c r="D96" s="4072" t="s">
        <v>1091</v>
      </c>
      <c r="E96" s="4072" t="s">
        <v>1091</v>
      </c>
      <c r="F96" s="4072" t="s">
        <v>1091</v>
      </c>
      <c r="G96" s="4073"/>
      <c r="H96" s="35"/>
      <c r="I96" s="3978"/>
      <c r="J96" s="30"/>
    </row>
    <row r="97" spans="1:10" ht="17.850000000000001" customHeight="1" x14ac:dyDescent="0.2">
      <c r="A97" s="165" t="s">
        <v>957</v>
      </c>
      <c r="B97" s="3973">
        <v>8</v>
      </c>
      <c r="C97" s="3973">
        <v>8</v>
      </c>
      <c r="D97" s="3973">
        <v>8</v>
      </c>
      <c r="E97" s="3973">
        <v>8</v>
      </c>
      <c r="F97" s="3973">
        <v>8</v>
      </c>
      <c r="G97" s="151"/>
      <c r="H97" s="189"/>
      <c r="I97" s="151">
        <f>SUM(B97:H97)</f>
        <v>40</v>
      </c>
      <c r="J97" s="178" t="s">
        <v>946</v>
      </c>
    </row>
    <row r="98" spans="1:10" ht="17.850000000000001" customHeight="1" x14ac:dyDescent="0.2">
      <c r="A98" s="3940"/>
      <c r="B98" s="3793" t="s">
        <v>742</v>
      </c>
      <c r="C98" s="3793" t="s">
        <v>742</v>
      </c>
      <c r="D98" s="3793" t="s">
        <v>742</v>
      </c>
      <c r="E98" s="3793" t="s">
        <v>742</v>
      </c>
      <c r="F98" s="3793" t="s">
        <v>742</v>
      </c>
      <c r="G98" s="3997"/>
      <c r="H98" s="3998"/>
      <c r="I98" s="3990"/>
      <c r="J98" s="3944"/>
    </row>
    <row r="99" spans="1:10" ht="17.850000000000001" customHeight="1" x14ac:dyDescent="0.2">
      <c r="A99" s="29" t="s">
        <v>1077</v>
      </c>
      <c r="B99" s="3853"/>
      <c r="C99" s="3853"/>
      <c r="D99" s="3853"/>
      <c r="E99" s="3853"/>
      <c r="F99" s="3853"/>
      <c r="G99" s="18"/>
      <c r="H99" s="3854"/>
      <c r="I99" s="4065"/>
      <c r="J99" s="30"/>
    </row>
    <row r="100" spans="1:10" ht="17.850000000000001" customHeight="1" x14ac:dyDescent="0.2">
      <c r="A100" s="165" t="s">
        <v>960</v>
      </c>
      <c r="B100" s="3860"/>
      <c r="C100" s="3860"/>
      <c r="D100" s="3860"/>
      <c r="E100" s="3860"/>
      <c r="F100" s="3860"/>
      <c r="G100" s="152"/>
      <c r="H100" s="182"/>
      <c r="I100" s="151">
        <f>SUM(B100:H100)</f>
        <v>0</v>
      </c>
      <c r="J100" s="178" t="s">
        <v>223</v>
      </c>
    </row>
    <row r="101" spans="1:10" ht="17.850000000000001" customHeight="1" x14ac:dyDescent="0.2">
      <c r="A101" s="3940"/>
      <c r="B101" s="3793" t="s">
        <v>742</v>
      </c>
      <c r="C101" s="3793" t="s">
        <v>742</v>
      </c>
      <c r="D101" s="3793" t="s">
        <v>742</v>
      </c>
      <c r="E101" s="3793" t="s">
        <v>742</v>
      </c>
      <c r="F101" s="3793" t="s">
        <v>742</v>
      </c>
      <c r="G101" s="3925"/>
      <c r="H101" s="3955"/>
      <c r="I101" s="3925"/>
      <c r="J101" s="3944"/>
    </row>
    <row r="102" spans="1:10" ht="17.850000000000001" customHeight="1" x14ac:dyDescent="0.2">
      <c r="A102" s="29" t="s">
        <v>1077</v>
      </c>
      <c r="B102" s="3853"/>
      <c r="C102" s="3853"/>
      <c r="D102" s="3853"/>
      <c r="E102" s="3853"/>
      <c r="F102" s="3853"/>
      <c r="G102" s="3978"/>
      <c r="H102" s="32"/>
      <c r="I102" s="3978"/>
      <c r="J102" s="30"/>
    </row>
    <row r="103" spans="1:10" ht="17.850000000000001" customHeight="1" x14ac:dyDescent="0.2">
      <c r="A103" s="15" t="s">
        <v>978</v>
      </c>
      <c r="B103" s="3860"/>
      <c r="C103" s="3860"/>
      <c r="D103" s="3797"/>
      <c r="E103" s="3797"/>
      <c r="F103" s="3797"/>
      <c r="G103" s="3978"/>
      <c r="H103" s="32"/>
      <c r="I103" s="3853">
        <f>SUM(B103:H103)</f>
        <v>0</v>
      </c>
      <c r="J103" s="36" t="s">
        <v>932</v>
      </c>
    </row>
    <row r="104" spans="1:10" ht="17.850000000000001" customHeight="1" x14ac:dyDescent="0.2">
      <c r="A104" s="3940" t="s">
        <v>0</v>
      </c>
      <c r="B104" s="3981" t="s">
        <v>920</v>
      </c>
      <c r="C104" s="3981" t="s">
        <v>920</v>
      </c>
      <c r="D104" s="3981" t="s">
        <v>920</v>
      </c>
      <c r="E104" s="3981" t="s">
        <v>920</v>
      </c>
      <c r="F104" s="3981" t="s">
        <v>920</v>
      </c>
      <c r="G104" s="3982"/>
      <c r="H104" s="3955"/>
      <c r="I104" s="3925"/>
      <c r="J104" s="3944" t="s">
        <v>0</v>
      </c>
    </row>
    <row r="105" spans="1:10" ht="17.850000000000001" customHeight="1" x14ac:dyDescent="0.2">
      <c r="A105" s="29" t="s">
        <v>1077</v>
      </c>
      <c r="B105" s="4074" t="s">
        <v>1092</v>
      </c>
      <c r="C105" s="4074" t="s">
        <v>1092</v>
      </c>
      <c r="D105" s="4074" t="s">
        <v>1092</v>
      </c>
      <c r="E105" s="4074" t="s">
        <v>1092</v>
      </c>
      <c r="F105" s="4074" t="s">
        <v>1092</v>
      </c>
      <c r="G105" s="4075"/>
      <c r="H105" s="32"/>
      <c r="I105" s="3978"/>
      <c r="J105" s="30"/>
    </row>
    <row r="106" spans="1:10" ht="17.850000000000001" customHeight="1" x14ac:dyDescent="0.2">
      <c r="A106" s="20" t="s">
        <v>965</v>
      </c>
      <c r="B106" s="193">
        <v>8</v>
      </c>
      <c r="C106" s="193">
        <v>8</v>
      </c>
      <c r="D106" s="193">
        <v>8</v>
      </c>
      <c r="E106" s="193">
        <v>8</v>
      </c>
      <c r="F106" s="193">
        <v>8</v>
      </c>
      <c r="G106" s="3978"/>
      <c r="H106" s="32"/>
      <c r="I106" s="3853">
        <f>SUM(B106:H106)</f>
        <v>40</v>
      </c>
      <c r="J106" s="33" t="s">
        <v>966</v>
      </c>
    </row>
    <row r="107" spans="1:10" ht="17.850000000000001" customHeight="1" x14ac:dyDescent="0.2">
      <c r="A107" s="3940"/>
      <c r="B107" s="3987" t="s">
        <v>968</v>
      </c>
      <c r="C107" s="3987" t="s">
        <v>968</v>
      </c>
      <c r="D107" s="3987" t="s">
        <v>968</v>
      </c>
      <c r="E107" s="3987" t="s">
        <v>968</v>
      </c>
      <c r="F107" s="3987" t="s">
        <v>968</v>
      </c>
      <c r="G107" s="3999"/>
      <c r="H107" s="4000"/>
      <c r="I107" s="3990"/>
      <c r="J107" s="3944"/>
    </row>
    <row r="108" spans="1:10" ht="17.850000000000001" customHeight="1" x14ac:dyDescent="0.2">
      <c r="A108" s="29" t="s">
        <v>1077</v>
      </c>
      <c r="B108" s="4076" t="s">
        <v>1093</v>
      </c>
      <c r="C108" s="4076" t="s">
        <v>1093</v>
      </c>
      <c r="D108" s="4076" t="s">
        <v>1093</v>
      </c>
      <c r="E108" s="4076" t="s">
        <v>1093</v>
      </c>
      <c r="F108" s="4076" t="s">
        <v>1093</v>
      </c>
      <c r="G108" s="37"/>
      <c r="H108" s="4073"/>
      <c r="I108" s="4065"/>
      <c r="J108" s="30"/>
    </row>
    <row r="109" spans="1:10" ht="17.850000000000001" customHeight="1" x14ac:dyDescent="0.2">
      <c r="A109" s="165" t="s">
        <v>794</v>
      </c>
      <c r="B109" s="187">
        <v>7</v>
      </c>
      <c r="C109" s="187">
        <v>7</v>
      </c>
      <c r="D109" s="187">
        <v>7</v>
      </c>
      <c r="E109" s="187">
        <v>7</v>
      </c>
      <c r="F109" s="187">
        <v>7</v>
      </c>
      <c r="G109" s="151"/>
      <c r="H109" s="189"/>
      <c r="I109" s="151">
        <f>SUM(B109:H109)</f>
        <v>35</v>
      </c>
      <c r="J109" s="178" t="s">
        <v>969</v>
      </c>
    </row>
    <row r="110" spans="1:10" ht="17.850000000000001" customHeight="1" x14ac:dyDescent="0.2">
      <c r="A110" s="3940"/>
      <c r="B110" s="3989" t="s">
        <v>971</v>
      </c>
      <c r="C110" s="3989" t="s">
        <v>971</v>
      </c>
      <c r="D110" s="3989" t="s">
        <v>971</v>
      </c>
      <c r="E110" s="3989" t="s">
        <v>971</v>
      </c>
      <c r="F110" s="3989" t="s">
        <v>971</v>
      </c>
      <c r="G110" s="3787"/>
      <c r="H110" s="3988"/>
      <c r="I110" s="3790"/>
      <c r="J110" s="3944"/>
    </row>
    <row r="111" spans="1:10" ht="17.850000000000001" customHeight="1" x14ac:dyDescent="0.2">
      <c r="A111" s="29" t="s">
        <v>1077</v>
      </c>
      <c r="B111" s="38" t="s">
        <v>1094</v>
      </c>
      <c r="C111" s="38" t="s">
        <v>1094</v>
      </c>
      <c r="D111" s="38" t="s">
        <v>1094</v>
      </c>
      <c r="E111" s="38" t="s">
        <v>1094</v>
      </c>
      <c r="F111" s="38" t="s">
        <v>1094</v>
      </c>
      <c r="G111" s="4073"/>
      <c r="H111" s="35"/>
      <c r="I111" s="4065"/>
      <c r="J111" s="30"/>
    </row>
    <row r="112" spans="1:10" ht="17.850000000000001" customHeight="1" x14ac:dyDescent="0.2">
      <c r="A112" s="169" t="s">
        <v>795</v>
      </c>
      <c r="B112" s="188">
        <v>7.5</v>
      </c>
      <c r="C112" s="188">
        <v>7.5</v>
      </c>
      <c r="D112" s="188">
        <v>7.5</v>
      </c>
      <c r="E112" s="188">
        <v>7.5</v>
      </c>
      <c r="F112" s="188">
        <v>7.5</v>
      </c>
      <c r="G112" s="151"/>
      <c r="H112" s="189"/>
      <c r="I112" s="158">
        <f>SUM(B112:H112)</f>
        <v>37.5</v>
      </c>
      <c r="J112" s="192" t="s">
        <v>972</v>
      </c>
    </row>
    <row r="113" spans="1:10" ht="17.850000000000001" customHeight="1" x14ac:dyDescent="0.2">
      <c r="A113" s="3940"/>
      <c r="B113" s="3994" t="s">
        <v>974</v>
      </c>
      <c r="C113" s="3995" t="s">
        <v>974</v>
      </c>
      <c r="D113" s="3995" t="s">
        <v>974</v>
      </c>
      <c r="E113" s="3995" t="s">
        <v>974</v>
      </c>
      <c r="F113" s="3995" t="s">
        <v>974</v>
      </c>
      <c r="G113" s="3787"/>
      <c r="H113" s="3988"/>
      <c r="I113" s="3996"/>
      <c r="J113" s="3944"/>
    </row>
    <row r="114" spans="1:10" ht="17.850000000000001" customHeight="1" x14ac:dyDescent="0.2">
      <c r="A114" s="29" t="s">
        <v>1077</v>
      </c>
      <c r="B114" s="39" t="s">
        <v>1095</v>
      </c>
      <c r="C114" s="39" t="s">
        <v>1095</v>
      </c>
      <c r="D114" s="39" t="s">
        <v>1095</v>
      </c>
      <c r="E114" s="39" t="s">
        <v>1095</v>
      </c>
      <c r="F114" s="39" t="s">
        <v>1095</v>
      </c>
      <c r="G114" s="4073"/>
      <c r="H114" s="35"/>
      <c r="I114" s="4077"/>
      <c r="J114" s="30"/>
    </row>
    <row r="115" spans="1:10" ht="17.850000000000001" customHeight="1" x14ac:dyDescent="0.2">
      <c r="A115" s="165" t="s">
        <v>796</v>
      </c>
      <c r="B115" s="191">
        <v>8</v>
      </c>
      <c r="C115" s="191">
        <v>8</v>
      </c>
      <c r="D115" s="191">
        <v>8</v>
      </c>
      <c r="E115" s="191">
        <v>8</v>
      </c>
      <c r="F115" s="191">
        <v>8</v>
      </c>
      <c r="G115" s="151"/>
      <c r="H115" s="151"/>
      <c r="I115" s="190">
        <f>SUM(B115:H115)</f>
        <v>40</v>
      </c>
      <c r="J115" s="178" t="s">
        <v>975</v>
      </c>
    </row>
    <row r="116" spans="1:10" ht="17.850000000000001" customHeight="1" x14ac:dyDescent="0.2">
      <c r="A116" s="24" t="s">
        <v>754</v>
      </c>
      <c r="B116" s="40">
        <f t="shared" ref="B116:I116" si="2">SUM(B73,B76,B79,B82,B85,B88,B91,B94,B97,B100,B103,B106,B109,B112,B115)</f>
        <v>75.75</v>
      </c>
      <c r="C116" s="40">
        <f t="shared" si="2"/>
        <v>75.75</v>
      </c>
      <c r="D116" s="40">
        <f t="shared" si="2"/>
        <v>75.75</v>
      </c>
      <c r="E116" s="40">
        <f t="shared" si="2"/>
        <v>75.75</v>
      </c>
      <c r="F116" s="40">
        <f t="shared" si="2"/>
        <v>75.25</v>
      </c>
      <c r="G116" s="40">
        <f t="shared" si="2"/>
        <v>68.5</v>
      </c>
      <c r="H116" s="40">
        <f t="shared" si="2"/>
        <v>71.5</v>
      </c>
      <c r="I116" s="40">
        <f t="shared" si="2"/>
        <v>518.25</v>
      </c>
      <c r="J116" s="26"/>
    </row>
    <row r="117" spans="1:10" ht="17.850000000000001" customHeight="1" x14ac:dyDescent="0.2">
      <c r="A117" s="5"/>
      <c r="B117" s="5"/>
      <c r="C117" s="5"/>
      <c r="D117" s="5"/>
      <c r="E117" s="5"/>
      <c r="F117" s="5"/>
      <c r="G117" s="3893" t="s">
        <v>871</v>
      </c>
      <c r="H117" s="3893" t="s">
        <v>872</v>
      </c>
      <c r="I117" s="3893" t="s">
        <v>873</v>
      </c>
    </row>
    <row r="118" spans="1:10" ht="17.850000000000001" customHeight="1" x14ac:dyDescent="0.2">
      <c r="A118" s="37"/>
      <c r="B118" s="37"/>
      <c r="C118" s="37"/>
      <c r="D118" s="37"/>
      <c r="E118" s="37"/>
      <c r="F118" s="5"/>
      <c r="G118" s="3857">
        <f>I116</f>
        <v>518.25</v>
      </c>
      <c r="H118" s="3894">
        <f>SUM(G118*13/3)</f>
        <v>2245.75</v>
      </c>
      <c r="I118" s="3857">
        <f>SUM(H118*12)</f>
        <v>26949</v>
      </c>
    </row>
    <row r="119" spans="1:10" ht="17.850000000000001" customHeight="1" x14ac:dyDescent="0.2">
      <c r="A119" s="5"/>
      <c r="B119" s="5"/>
      <c r="C119" s="5"/>
      <c r="D119" s="5"/>
      <c r="E119" s="5"/>
      <c r="F119" s="5"/>
      <c r="G119" s="5"/>
      <c r="H119" s="23"/>
      <c r="I119" s="5"/>
    </row>
    <row r="120" spans="1:10" ht="17.850000000000001" customHeight="1" x14ac:dyDescent="0.2">
      <c r="A120" s="5"/>
      <c r="B120" s="5"/>
      <c r="C120" s="5"/>
      <c r="D120" s="5"/>
      <c r="E120" s="5"/>
      <c r="F120" s="5"/>
      <c r="G120" s="5"/>
      <c r="H120" s="23"/>
      <c r="I120" s="5"/>
    </row>
    <row r="121" spans="1:10" ht="17.850000000000001" customHeight="1" x14ac:dyDescent="0.2">
      <c r="A121" s="5"/>
      <c r="B121" s="5"/>
      <c r="C121" s="5"/>
      <c r="D121" s="5" t="s">
        <v>1096</v>
      </c>
      <c r="E121" s="5"/>
      <c r="F121" s="5"/>
      <c r="G121" s="5"/>
      <c r="H121" s="23"/>
      <c r="I121" s="5"/>
    </row>
    <row r="122" spans="1:10" ht="17.850000000000001" customHeight="1" x14ac:dyDescent="0.2">
      <c r="A122" s="4078"/>
      <c r="B122" s="3930" t="s">
        <v>909</v>
      </c>
      <c r="C122" s="3930" t="s">
        <v>909</v>
      </c>
      <c r="D122" s="3930" t="s">
        <v>909</v>
      </c>
      <c r="E122" s="3930" t="s">
        <v>909</v>
      </c>
      <c r="F122" s="3930" t="s">
        <v>909</v>
      </c>
      <c r="G122" s="4079" t="s">
        <v>910</v>
      </c>
      <c r="H122" s="4080" t="s">
        <v>910</v>
      </c>
      <c r="I122" s="5"/>
    </row>
    <row r="123" spans="1:10" ht="17.850000000000001" customHeight="1" x14ac:dyDescent="0.2">
      <c r="A123" s="165" t="s">
        <v>766</v>
      </c>
      <c r="B123" s="176">
        <v>8.25</v>
      </c>
      <c r="C123" s="176">
        <v>8.25</v>
      </c>
      <c r="D123" s="176">
        <v>8.25</v>
      </c>
      <c r="E123" s="176">
        <v>8.25</v>
      </c>
      <c r="F123" s="176">
        <v>8.25</v>
      </c>
      <c r="G123" s="4081">
        <v>12.25</v>
      </c>
      <c r="H123" s="4082">
        <v>12.25</v>
      </c>
      <c r="I123" s="5"/>
    </row>
    <row r="124" spans="1:10" ht="17.850000000000001" customHeight="1" x14ac:dyDescent="0.2">
      <c r="A124" s="4078"/>
      <c r="B124" s="3793" t="s">
        <v>742</v>
      </c>
      <c r="C124" s="3793" t="s">
        <v>742</v>
      </c>
      <c r="D124" s="3793" t="s">
        <v>742</v>
      </c>
      <c r="E124" s="3793" t="s">
        <v>742</v>
      </c>
      <c r="F124" s="3793" t="s">
        <v>742</v>
      </c>
      <c r="G124" s="3794"/>
      <c r="H124" s="4083"/>
      <c r="I124" s="5"/>
    </row>
    <row r="125" spans="1:10" ht="17.850000000000001" customHeight="1" x14ac:dyDescent="0.2">
      <c r="A125" s="165" t="s">
        <v>1084</v>
      </c>
      <c r="B125" s="3797"/>
      <c r="C125" s="3797"/>
      <c r="D125" s="3797"/>
      <c r="E125" s="3797"/>
      <c r="F125" s="3797"/>
      <c r="G125" s="3865"/>
      <c r="H125" s="4084"/>
      <c r="I125" s="5"/>
    </row>
    <row r="126" spans="1:10" ht="17.850000000000001" customHeight="1" x14ac:dyDescent="0.2">
      <c r="A126" s="4078"/>
      <c r="B126" s="3959" t="s">
        <v>940</v>
      </c>
      <c r="C126" s="3959" t="s">
        <v>940</v>
      </c>
      <c r="D126" s="3959" t="s">
        <v>940</v>
      </c>
      <c r="E126" s="3959" t="s">
        <v>940</v>
      </c>
      <c r="F126" s="3959" t="s">
        <v>941</v>
      </c>
      <c r="G126" s="3956" t="s">
        <v>942</v>
      </c>
      <c r="H126" s="3957" t="s">
        <v>942</v>
      </c>
      <c r="I126" s="5"/>
    </row>
    <row r="127" spans="1:10" ht="17.850000000000001" customHeight="1" x14ac:dyDescent="0.2">
      <c r="A127" s="165" t="s">
        <v>784</v>
      </c>
      <c r="B127" s="185">
        <v>7</v>
      </c>
      <c r="C127" s="185">
        <v>7</v>
      </c>
      <c r="D127" s="185">
        <v>7</v>
      </c>
      <c r="E127" s="185">
        <v>7</v>
      </c>
      <c r="F127" s="185">
        <v>6.5</v>
      </c>
      <c r="G127" s="183">
        <v>12</v>
      </c>
      <c r="H127" s="184">
        <v>12</v>
      </c>
      <c r="I127" s="5"/>
    </row>
    <row r="128" spans="1:10" ht="17.850000000000001" customHeight="1" x14ac:dyDescent="0.2">
      <c r="A128" s="4078"/>
      <c r="B128" s="3793" t="s">
        <v>742</v>
      </c>
      <c r="C128" s="3793" t="s">
        <v>742</v>
      </c>
      <c r="D128" s="3793" t="s">
        <v>742</v>
      </c>
      <c r="E128" s="3793" t="s">
        <v>742</v>
      </c>
      <c r="F128" s="3793" t="s">
        <v>742</v>
      </c>
      <c r="G128" s="3794"/>
      <c r="H128" s="4083"/>
      <c r="I128" s="5"/>
    </row>
    <row r="129" spans="1:9" ht="17.850000000000001" customHeight="1" x14ac:dyDescent="0.2">
      <c r="A129" s="165" t="s">
        <v>960</v>
      </c>
      <c r="B129" s="3797"/>
      <c r="C129" s="3797"/>
      <c r="D129" s="3797"/>
      <c r="E129" s="3797"/>
      <c r="F129" s="3797"/>
      <c r="G129" s="3865"/>
      <c r="H129" s="4084"/>
      <c r="I129" s="5"/>
    </row>
    <row r="130" spans="1:9" ht="17.850000000000001" customHeight="1" x14ac:dyDescent="0.2">
      <c r="A130" s="4078"/>
      <c r="B130" s="3987" t="s">
        <v>968</v>
      </c>
      <c r="C130" s="3987" t="s">
        <v>968</v>
      </c>
      <c r="D130" s="3987" t="s">
        <v>968</v>
      </c>
      <c r="E130" s="3987" t="s">
        <v>968</v>
      </c>
      <c r="F130" s="3987" t="s">
        <v>968</v>
      </c>
      <c r="G130" s="3776"/>
      <c r="H130" s="4085"/>
      <c r="I130" s="5"/>
    </row>
    <row r="131" spans="1:9" ht="17.850000000000001" customHeight="1" x14ac:dyDescent="0.2">
      <c r="A131" s="165" t="s">
        <v>794</v>
      </c>
      <c r="B131" s="187">
        <v>7</v>
      </c>
      <c r="C131" s="187">
        <v>7</v>
      </c>
      <c r="D131" s="187">
        <v>7</v>
      </c>
      <c r="E131" s="187">
        <v>7</v>
      </c>
      <c r="F131" s="187">
        <v>7</v>
      </c>
      <c r="G131" s="3797"/>
      <c r="H131" s="4086"/>
      <c r="I131" s="5"/>
    </row>
    <row r="132" spans="1:9" ht="17.850000000000001" customHeight="1" x14ac:dyDescent="0.2">
      <c r="A132" s="4078"/>
      <c r="B132" s="3941" t="s">
        <v>915</v>
      </c>
      <c r="C132" s="3941" t="s">
        <v>915</v>
      </c>
      <c r="D132" s="3941" t="s">
        <v>915</v>
      </c>
      <c r="E132" s="3941" t="s">
        <v>915</v>
      </c>
      <c r="F132" s="3941" t="s">
        <v>915</v>
      </c>
      <c r="G132" s="3942" t="s">
        <v>916</v>
      </c>
      <c r="H132" s="3943" t="s">
        <v>916</v>
      </c>
      <c r="I132" s="5"/>
    </row>
    <row r="133" spans="1:9" ht="17.850000000000001" customHeight="1" x14ac:dyDescent="0.2">
      <c r="A133" s="165" t="s">
        <v>918</v>
      </c>
      <c r="B133" s="163">
        <v>7</v>
      </c>
      <c r="C133" s="163">
        <v>7</v>
      </c>
      <c r="D133" s="163">
        <v>7</v>
      </c>
      <c r="E133" s="163">
        <v>7</v>
      </c>
      <c r="F133" s="163">
        <v>7</v>
      </c>
      <c r="G133" s="179">
        <v>11</v>
      </c>
      <c r="H133" s="180">
        <v>11</v>
      </c>
      <c r="I133" s="5"/>
    </row>
    <row r="134" spans="1:9" ht="17.850000000000001" customHeight="1" x14ac:dyDescent="0.2">
      <c r="A134" s="4078"/>
      <c r="B134" s="3793" t="s">
        <v>742</v>
      </c>
      <c r="C134" s="3793" t="s">
        <v>742</v>
      </c>
      <c r="D134" s="3793" t="s">
        <v>742</v>
      </c>
      <c r="E134" s="3793" t="s">
        <v>742</v>
      </c>
      <c r="F134" s="3793" t="s">
        <v>742</v>
      </c>
      <c r="G134" s="3805"/>
      <c r="H134" s="3722"/>
      <c r="I134" s="5"/>
    </row>
    <row r="135" spans="1:9" ht="17.850000000000001" customHeight="1" x14ac:dyDescent="0.2">
      <c r="A135" s="165" t="s">
        <v>931</v>
      </c>
      <c r="B135" s="3797"/>
      <c r="C135" s="3797"/>
      <c r="D135" s="3797"/>
      <c r="E135" s="3797"/>
      <c r="F135" s="3797"/>
      <c r="G135" s="3810"/>
      <c r="H135" s="3743"/>
      <c r="I135" s="5"/>
    </row>
    <row r="136" spans="1:9" ht="17.850000000000001" customHeight="1" x14ac:dyDescent="0.2">
      <c r="A136" s="4078"/>
      <c r="B136" s="3962" t="s">
        <v>948</v>
      </c>
      <c r="C136" s="3962" t="s">
        <v>948</v>
      </c>
      <c r="D136" s="3962" t="s">
        <v>948</v>
      </c>
      <c r="E136" s="3962" t="s">
        <v>948</v>
      </c>
      <c r="F136" s="3962" t="s">
        <v>948</v>
      </c>
      <c r="G136" s="3956" t="s">
        <v>949</v>
      </c>
      <c r="H136" s="3957" t="s">
        <v>942</v>
      </c>
      <c r="I136" s="5"/>
    </row>
    <row r="137" spans="1:9" ht="17.850000000000001" customHeight="1" x14ac:dyDescent="0.2">
      <c r="A137" s="165" t="s">
        <v>952</v>
      </c>
      <c r="B137" s="3965">
        <v>7</v>
      </c>
      <c r="C137" s="3965">
        <v>7</v>
      </c>
      <c r="D137" s="3965">
        <v>7</v>
      </c>
      <c r="E137" s="3965">
        <v>7</v>
      </c>
      <c r="F137" s="3965">
        <v>7</v>
      </c>
      <c r="G137" s="3966">
        <v>9</v>
      </c>
      <c r="H137" s="184">
        <v>12</v>
      </c>
      <c r="I137" s="5"/>
    </row>
    <row r="138" spans="1:9" ht="17.850000000000001" customHeight="1" x14ac:dyDescent="0.2">
      <c r="A138" s="4078"/>
      <c r="B138" s="3793" t="s">
        <v>742</v>
      </c>
      <c r="C138" s="3793" t="s">
        <v>742</v>
      </c>
      <c r="D138" s="3793" t="s">
        <v>742</v>
      </c>
      <c r="E138" s="3793" t="s">
        <v>742</v>
      </c>
      <c r="F138" s="3793" t="s">
        <v>742</v>
      </c>
      <c r="G138" s="3805"/>
      <c r="H138" s="3722"/>
      <c r="I138" s="5"/>
    </row>
    <row r="139" spans="1:9" ht="17.850000000000001" customHeight="1" x14ac:dyDescent="0.2">
      <c r="A139" s="15" t="s">
        <v>978</v>
      </c>
      <c r="B139" s="3797"/>
      <c r="C139" s="3797"/>
      <c r="D139" s="3797"/>
      <c r="E139" s="3797"/>
      <c r="F139" s="3797"/>
      <c r="G139" s="3810"/>
      <c r="H139" s="3743"/>
      <c r="I139" s="5"/>
    </row>
    <row r="140" spans="1:9" ht="17.850000000000001" customHeight="1" x14ac:dyDescent="0.2">
      <c r="A140" s="4078"/>
      <c r="B140" s="3989" t="s">
        <v>971</v>
      </c>
      <c r="C140" s="3989" t="s">
        <v>971</v>
      </c>
      <c r="D140" s="3989" t="s">
        <v>971</v>
      </c>
      <c r="E140" s="3989" t="s">
        <v>971</v>
      </c>
      <c r="F140" s="3989" t="s">
        <v>971</v>
      </c>
      <c r="G140" s="3776"/>
      <c r="H140" s="4085"/>
      <c r="I140" s="5"/>
    </row>
    <row r="141" spans="1:9" ht="17.850000000000001" customHeight="1" x14ac:dyDescent="0.2">
      <c r="A141" s="169" t="s">
        <v>795</v>
      </c>
      <c r="B141" s="188">
        <v>7.5</v>
      </c>
      <c r="C141" s="188">
        <v>7.5</v>
      </c>
      <c r="D141" s="188">
        <v>7.5</v>
      </c>
      <c r="E141" s="188">
        <v>7.5</v>
      </c>
      <c r="F141" s="188">
        <v>7.5</v>
      </c>
      <c r="G141" s="3797"/>
      <c r="H141" s="4086"/>
      <c r="I141" s="5"/>
    </row>
    <row r="142" spans="1:9" ht="17.850000000000001" customHeight="1" x14ac:dyDescent="0.2">
      <c r="A142" s="4078"/>
      <c r="B142" s="3949" t="s">
        <v>921</v>
      </c>
      <c r="C142" s="3949" t="s">
        <v>921</v>
      </c>
      <c r="D142" s="3949" t="s">
        <v>921</v>
      </c>
      <c r="E142" s="3949" t="s">
        <v>921</v>
      </c>
      <c r="F142" s="3949" t="s">
        <v>921</v>
      </c>
      <c r="G142" s="3943" t="s">
        <v>922</v>
      </c>
      <c r="H142" s="3943" t="s">
        <v>922</v>
      </c>
      <c r="I142" s="5"/>
    </row>
    <row r="143" spans="1:9" ht="17.850000000000001" customHeight="1" x14ac:dyDescent="0.2">
      <c r="A143" s="165" t="s">
        <v>923</v>
      </c>
      <c r="B143" s="181">
        <v>8</v>
      </c>
      <c r="C143" s="181">
        <v>8</v>
      </c>
      <c r="D143" s="181">
        <v>8</v>
      </c>
      <c r="E143" s="181">
        <v>8</v>
      </c>
      <c r="F143" s="181">
        <v>8</v>
      </c>
      <c r="G143" s="179">
        <v>12</v>
      </c>
      <c r="H143" s="179">
        <v>12</v>
      </c>
      <c r="I143" s="5"/>
    </row>
    <row r="144" spans="1:9" ht="17.850000000000001" customHeight="1" x14ac:dyDescent="0.2">
      <c r="A144" s="4087"/>
      <c r="B144" s="3793" t="s">
        <v>742</v>
      </c>
      <c r="C144" s="3793" t="s">
        <v>742</v>
      </c>
      <c r="D144" s="3793" t="s">
        <v>742</v>
      </c>
      <c r="E144" s="3793" t="s">
        <v>742</v>
      </c>
      <c r="F144" s="3793" t="s">
        <v>742</v>
      </c>
      <c r="G144" s="3956" t="s">
        <v>933</v>
      </c>
      <c r="H144" s="3957" t="s">
        <v>934</v>
      </c>
      <c r="I144" s="5"/>
    </row>
    <row r="145" spans="1:10" ht="17.850000000000001" customHeight="1" x14ac:dyDescent="0.2">
      <c r="A145" s="165" t="s">
        <v>937</v>
      </c>
      <c r="B145" s="3797"/>
      <c r="C145" s="3797"/>
      <c r="D145" s="3797"/>
      <c r="E145" s="3797"/>
      <c r="F145" s="3797"/>
      <c r="G145" s="183">
        <v>12.25</v>
      </c>
      <c r="H145" s="184">
        <v>12.25</v>
      </c>
      <c r="I145" s="5"/>
    </row>
    <row r="146" spans="1:10" ht="17.850000000000001" customHeight="1" x14ac:dyDescent="0.2">
      <c r="A146" s="4078"/>
      <c r="B146" s="3970" t="s">
        <v>955</v>
      </c>
      <c r="C146" s="3970" t="s">
        <v>955</v>
      </c>
      <c r="D146" s="3970" t="s">
        <v>955</v>
      </c>
      <c r="E146" s="3970" t="s">
        <v>955</v>
      </c>
      <c r="F146" s="3970" t="s">
        <v>955</v>
      </c>
      <c r="G146" s="3787"/>
      <c r="H146" s="3988"/>
      <c r="I146" s="5"/>
    </row>
    <row r="147" spans="1:10" ht="17.850000000000001" customHeight="1" x14ac:dyDescent="0.2">
      <c r="A147" s="165" t="s">
        <v>957</v>
      </c>
      <c r="B147" s="3973">
        <v>8</v>
      </c>
      <c r="C147" s="3973">
        <v>8</v>
      </c>
      <c r="D147" s="3973">
        <v>8</v>
      </c>
      <c r="E147" s="3973">
        <v>8</v>
      </c>
      <c r="F147" s="3973">
        <v>8</v>
      </c>
      <c r="G147" s="151"/>
      <c r="H147" s="189"/>
      <c r="I147" s="5"/>
    </row>
    <row r="148" spans="1:10" ht="17.850000000000001" customHeight="1" x14ac:dyDescent="0.2">
      <c r="A148" s="4078" t="s">
        <v>0</v>
      </c>
      <c r="B148" s="3981" t="s">
        <v>920</v>
      </c>
      <c r="C148" s="3981" t="s">
        <v>920</v>
      </c>
      <c r="D148" s="3981" t="s">
        <v>920</v>
      </c>
      <c r="E148" s="3981" t="s">
        <v>920</v>
      </c>
      <c r="F148" s="3981" t="s">
        <v>920</v>
      </c>
      <c r="G148" s="3808"/>
      <c r="H148" s="3722"/>
      <c r="I148" s="5"/>
    </row>
    <row r="149" spans="1:10" ht="17.850000000000001" customHeight="1" x14ac:dyDescent="0.2">
      <c r="A149" s="20" t="s">
        <v>965</v>
      </c>
      <c r="B149" s="193">
        <v>8</v>
      </c>
      <c r="C149" s="193">
        <v>8</v>
      </c>
      <c r="D149" s="193">
        <v>8</v>
      </c>
      <c r="E149" s="193">
        <v>8</v>
      </c>
      <c r="F149" s="193">
        <v>8</v>
      </c>
      <c r="G149" s="3810"/>
      <c r="H149" s="3743"/>
      <c r="I149" s="5"/>
    </row>
    <row r="150" spans="1:10" ht="17.850000000000001" customHeight="1" x14ac:dyDescent="0.2">
      <c r="A150" s="4078"/>
      <c r="B150" s="3994" t="s">
        <v>974</v>
      </c>
      <c r="C150" s="3995" t="s">
        <v>974</v>
      </c>
      <c r="D150" s="3995" t="s">
        <v>974</v>
      </c>
      <c r="E150" s="3995" t="s">
        <v>974</v>
      </c>
      <c r="F150" s="3995" t="s">
        <v>974</v>
      </c>
      <c r="G150" s="3776"/>
      <c r="H150" s="4085"/>
      <c r="I150" s="5"/>
    </row>
    <row r="151" spans="1:10" ht="17.850000000000001" customHeight="1" x14ac:dyDescent="0.2">
      <c r="A151" s="165" t="s">
        <v>796</v>
      </c>
      <c r="B151" s="191">
        <v>8</v>
      </c>
      <c r="C151" s="191">
        <v>8</v>
      </c>
      <c r="D151" s="191">
        <v>8</v>
      </c>
      <c r="E151" s="191">
        <v>8</v>
      </c>
      <c r="F151" s="191">
        <v>8</v>
      </c>
      <c r="G151" s="3797"/>
      <c r="H151" s="4086"/>
      <c r="I151" s="5"/>
    </row>
    <row r="152" spans="1:10" ht="17.850000000000001" customHeight="1" x14ac:dyDescent="0.2">
      <c r="A152" s="5"/>
      <c r="B152" s="5"/>
      <c r="C152" s="5"/>
      <c r="D152" s="5"/>
      <c r="E152" s="5"/>
      <c r="F152" s="5"/>
      <c r="G152" s="5"/>
      <c r="H152" s="23"/>
      <c r="I152" s="5"/>
    </row>
    <row r="153" spans="1:10" ht="17.850000000000001" customHeight="1" x14ac:dyDescent="0.2">
      <c r="A153" s="5"/>
      <c r="B153" s="5"/>
      <c r="C153" s="5"/>
      <c r="D153" s="5"/>
      <c r="E153" s="5"/>
      <c r="F153" s="5"/>
      <c r="G153" s="5"/>
      <c r="H153" s="23"/>
      <c r="I153" s="5"/>
    </row>
    <row r="154" spans="1:10" ht="17.100000000000001" customHeight="1" x14ac:dyDescent="0.2">
      <c r="A154" s="1" t="s">
        <v>979</v>
      </c>
      <c r="B154" s="5"/>
      <c r="C154" s="5"/>
      <c r="D154" s="5"/>
      <c r="E154" s="5"/>
      <c r="F154" s="5"/>
    </row>
    <row r="155" spans="1:10" ht="17.100000000000001" customHeight="1" x14ac:dyDescent="0.2">
      <c r="A155" s="3786" t="s">
        <v>980</v>
      </c>
      <c r="B155" s="3787" t="s">
        <v>97</v>
      </c>
      <c r="C155" s="3788" t="s">
        <v>98</v>
      </c>
      <c r="D155" s="3788" t="s">
        <v>99</v>
      </c>
      <c r="E155" s="3788" t="s">
        <v>100</v>
      </c>
      <c r="F155" s="3788" t="s">
        <v>101</v>
      </c>
      <c r="G155" s="3788" t="s">
        <v>102</v>
      </c>
      <c r="H155" s="3789" t="s">
        <v>103</v>
      </c>
      <c r="I155" s="3790" t="s">
        <v>209</v>
      </c>
      <c r="J155" s="3791" t="s">
        <v>104</v>
      </c>
    </row>
    <row r="156" spans="1:10" ht="17.100000000000001" customHeight="1" x14ac:dyDescent="0.2">
      <c r="A156" s="3792" t="s">
        <v>0</v>
      </c>
      <c r="B156" s="3776" t="s">
        <v>1097</v>
      </c>
      <c r="C156" s="3776" t="s">
        <v>1097</v>
      </c>
      <c r="D156" s="3776" t="s">
        <v>1097</v>
      </c>
      <c r="E156" s="3776" t="s">
        <v>1097</v>
      </c>
      <c r="F156" s="3776" t="s">
        <v>1098</v>
      </c>
      <c r="G156" s="3777"/>
      <c r="H156" s="3777"/>
      <c r="I156" s="3793"/>
      <c r="J156" s="3795"/>
    </row>
    <row r="157" spans="1:10" ht="17.100000000000001" customHeight="1" x14ac:dyDescent="0.2">
      <c r="A157" s="4049" t="s">
        <v>839</v>
      </c>
      <c r="B157" s="3857">
        <v>7.75</v>
      </c>
      <c r="C157" s="3857">
        <v>7.75</v>
      </c>
      <c r="D157" s="3857">
        <v>7.75</v>
      </c>
      <c r="E157" s="3857">
        <v>7.75</v>
      </c>
      <c r="F157" s="3857">
        <v>6</v>
      </c>
      <c r="G157" s="3891"/>
      <c r="H157" s="3891"/>
      <c r="I157" s="3857">
        <f>SUM(B157:H157)</f>
        <v>37</v>
      </c>
      <c r="J157" s="4050"/>
    </row>
    <row r="158" spans="1:10" ht="17.100000000000001" customHeight="1" x14ac:dyDescent="0.2">
      <c r="A158" s="4088"/>
      <c r="B158" s="4062" t="s">
        <v>1099</v>
      </c>
      <c r="C158" s="4062" t="s">
        <v>1099</v>
      </c>
      <c r="D158" s="4062" t="s">
        <v>1099</v>
      </c>
      <c r="E158" s="4062" t="s">
        <v>1099</v>
      </c>
      <c r="F158" s="4062" t="s">
        <v>1100</v>
      </c>
      <c r="G158" s="4004"/>
      <c r="H158" s="4004"/>
      <c r="I158" s="3860"/>
      <c r="J158" s="4005"/>
    </row>
    <row r="159" spans="1:10" ht="17.100000000000001" customHeight="1" x14ac:dyDescent="0.2">
      <c r="A159" s="3654" t="s">
        <v>866</v>
      </c>
      <c r="B159" s="3776" t="s">
        <v>97</v>
      </c>
      <c r="C159" s="3777" t="s">
        <v>98</v>
      </c>
      <c r="D159" s="3777" t="s">
        <v>99</v>
      </c>
      <c r="E159" s="3777" t="s">
        <v>100</v>
      </c>
      <c r="F159" s="3777" t="s">
        <v>101</v>
      </c>
      <c r="G159" s="3777" t="s">
        <v>102</v>
      </c>
      <c r="H159" s="3777" t="s">
        <v>103</v>
      </c>
      <c r="I159" s="3805" t="s">
        <v>209</v>
      </c>
      <c r="J159" s="3780" t="s">
        <v>104</v>
      </c>
    </row>
    <row r="160" spans="1:10" ht="17.100000000000001" customHeight="1" x14ac:dyDescent="0.2">
      <c r="A160" s="4049" t="s">
        <v>0</v>
      </c>
      <c r="B160" s="4089" t="s">
        <v>1101</v>
      </c>
      <c r="C160" s="4089" t="s">
        <v>1101</v>
      </c>
      <c r="D160" s="4089" t="s">
        <v>1101</v>
      </c>
      <c r="E160" s="4089" t="s">
        <v>1101</v>
      </c>
      <c r="F160" s="4089" t="s">
        <v>1102</v>
      </c>
      <c r="G160" s="3891"/>
      <c r="H160" s="3891"/>
      <c r="I160" s="3857"/>
      <c r="J160" s="4050"/>
    </row>
    <row r="161" spans="1:10" ht="17.100000000000001" customHeight="1" x14ac:dyDescent="0.2">
      <c r="A161" s="3857" t="s">
        <v>987</v>
      </c>
      <c r="B161" s="4089" t="s">
        <v>1063</v>
      </c>
      <c r="C161" s="4089" t="s">
        <v>1063</v>
      </c>
      <c r="D161" s="4089" t="s">
        <v>1063</v>
      </c>
      <c r="E161" s="4089" t="s">
        <v>1063</v>
      </c>
      <c r="F161" s="4089" t="s">
        <v>1064</v>
      </c>
      <c r="G161" s="3891"/>
      <c r="H161" s="3891"/>
      <c r="I161" s="3857"/>
      <c r="J161" s="4050"/>
    </row>
    <row r="162" spans="1:10" ht="17.100000000000001" customHeight="1" x14ac:dyDescent="0.2">
      <c r="A162" s="3853"/>
      <c r="B162" s="3853">
        <v>7.75</v>
      </c>
      <c r="C162" s="3853">
        <v>7.75</v>
      </c>
      <c r="D162" s="3853">
        <v>7.75</v>
      </c>
      <c r="E162" s="3853">
        <v>7.75</v>
      </c>
      <c r="F162" s="3853">
        <v>6</v>
      </c>
      <c r="G162" s="2959"/>
      <c r="H162" s="17"/>
      <c r="I162" s="3868">
        <f>SUM(B162:H162)</f>
        <v>37</v>
      </c>
      <c r="J162" s="3832"/>
    </row>
    <row r="163" spans="1:10" ht="17.100000000000001" customHeight="1" x14ac:dyDescent="0.2">
      <c r="A163" s="4090" t="s">
        <v>754</v>
      </c>
      <c r="B163" s="4091">
        <f>SUM(B157,B162)</f>
        <v>15.5</v>
      </c>
      <c r="C163" s="4091">
        <f>SUM(C157,C162)</f>
        <v>15.5</v>
      </c>
      <c r="D163" s="4091">
        <f>SUM(D157,D162)</f>
        <v>15.5</v>
      </c>
      <c r="E163" s="4091">
        <f>SUM(E157,E162)</f>
        <v>15.5</v>
      </c>
      <c r="F163" s="4091">
        <f>SUM(F157,F162)</f>
        <v>12</v>
      </c>
      <c r="G163" s="3817"/>
      <c r="H163" s="4092"/>
      <c r="I163" s="4093">
        <f>SUM(B163:H163)</f>
        <v>74</v>
      </c>
      <c r="J163" s="4094"/>
    </row>
    <row r="164" spans="1:10" ht="17.100000000000001" customHeight="1" x14ac:dyDescent="0.2">
      <c r="A164" s="37"/>
      <c r="B164" s="5"/>
      <c r="C164" s="5"/>
      <c r="D164" s="5"/>
      <c r="E164" s="5"/>
      <c r="F164" s="18"/>
      <c r="G164" s="3893" t="s">
        <v>871</v>
      </c>
      <c r="H164" s="3893" t="s">
        <v>872</v>
      </c>
      <c r="I164" s="3893" t="s">
        <v>873</v>
      </c>
      <c r="J164" s="6"/>
    </row>
    <row r="165" spans="1:10" ht="17.100000000000001" customHeight="1" x14ac:dyDescent="0.2">
      <c r="A165" s="37"/>
      <c r="B165" s="5"/>
      <c r="C165" s="5"/>
      <c r="D165" s="5"/>
      <c r="E165" s="5"/>
      <c r="F165" s="18"/>
      <c r="G165" s="3857">
        <f>SUM(I163)</f>
        <v>74</v>
      </c>
      <c r="H165" s="3894">
        <f>SUM(G165*13/3)</f>
        <v>320.66666666666669</v>
      </c>
      <c r="I165" s="3857">
        <f>SUM(H165*12)</f>
        <v>3848</v>
      </c>
      <c r="J165" s="6"/>
    </row>
    <row r="166" spans="1:10" ht="17.100000000000001" customHeight="1" x14ac:dyDescent="0.2">
      <c r="A166" s="1" t="s">
        <v>988</v>
      </c>
      <c r="B166" s="5"/>
      <c r="C166" s="5"/>
      <c r="D166" s="5"/>
      <c r="E166" s="5"/>
      <c r="F166" s="5"/>
    </row>
    <row r="167" spans="1:10" ht="17.100000000000001" customHeight="1" x14ac:dyDescent="0.2">
      <c r="A167" s="3654" t="s">
        <v>989</v>
      </c>
      <c r="B167" s="3776" t="s">
        <v>97</v>
      </c>
      <c r="C167" s="3777" t="s">
        <v>98</v>
      </c>
      <c r="D167" s="3777" t="s">
        <v>99</v>
      </c>
      <c r="E167" s="3777" t="s">
        <v>100</v>
      </c>
      <c r="F167" s="3777" t="s">
        <v>101</v>
      </c>
      <c r="G167" s="3777" t="s">
        <v>102</v>
      </c>
      <c r="H167" s="3777" t="s">
        <v>103</v>
      </c>
      <c r="I167" s="3805" t="s">
        <v>209</v>
      </c>
      <c r="J167" s="3780" t="s">
        <v>104</v>
      </c>
    </row>
    <row r="168" spans="1:10" ht="17.100000000000001" customHeight="1" x14ac:dyDescent="0.2">
      <c r="A168" s="4049" t="s">
        <v>0</v>
      </c>
      <c r="B168" s="3857" t="s">
        <v>990</v>
      </c>
      <c r="C168" s="3857" t="s">
        <v>990</v>
      </c>
      <c r="D168" s="3857" t="s">
        <v>990</v>
      </c>
      <c r="E168" s="3857" t="s">
        <v>990</v>
      </c>
      <c r="F168" s="3857" t="s">
        <v>991</v>
      </c>
      <c r="G168" s="3891"/>
      <c r="H168" s="3891"/>
      <c r="I168" s="3857"/>
      <c r="J168" s="4050"/>
    </row>
    <row r="169" spans="1:10" ht="17.100000000000001" customHeight="1" x14ac:dyDescent="0.2">
      <c r="A169" s="4049" t="s">
        <v>841</v>
      </c>
      <c r="B169" s="3857">
        <v>8</v>
      </c>
      <c r="C169" s="3857">
        <v>8</v>
      </c>
      <c r="D169" s="3857">
        <v>8</v>
      </c>
      <c r="E169" s="3857">
        <v>8</v>
      </c>
      <c r="F169" s="3857">
        <v>5</v>
      </c>
      <c r="G169" s="3891"/>
      <c r="H169" s="3891"/>
      <c r="I169" s="3857">
        <f>SUM(B169:H169)</f>
        <v>37</v>
      </c>
      <c r="J169" s="4050"/>
    </row>
    <row r="170" spans="1:10" ht="17.100000000000001" customHeight="1" x14ac:dyDescent="0.2">
      <c r="A170" s="3796"/>
      <c r="B170" s="4045" t="s">
        <v>1103</v>
      </c>
      <c r="C170" s="4045" t="s">
        <v>1103</v>
      </c>
      <c r="D170" s="4045" t="s">
        <v>1103</v>
      </c>
      <c r="E170" s="4045" t="s">
        <v>1103</v>
      </c>
      <c r="F170" s="4045" t="s">
        <v>1104</v>
      </c>
      <c r="G170" s="4046"/>
      <c r="H170" s="4046"/>
      <c r="I170" s="3797"/>
      <c r="J170" s="3867"/>
    </row>
    <row r="171" spans="1:10" ht="17.100000000000001" customHeight="1" x14ac:dyDescent="0.2">
      <c r="A171" s="37"/>
      <c r="B171" s="5"/>
      <c r="C171" s="5"/>
      <c r="D171" s="5"/>
      <c r="E171" s="5"/>
      <c r="F171" s="18"/>
      <c r="G171" s="4048" t="s">
        <v>871</v>
      </c>
      <c r="H171" s="4048" t="s">
        <v>872</v>
      </c>
      <c r="I171" s="4048" t="s">
        <v>873</v>
      </c>
      <c r="J171" s="6"/>
    </row>
    <row r="172" spans="1:10" ht="15.75" customHeight="1" x14ac:dyDescent="0.2">
      <c r="A172" s="37"/>
      <c r="B172" s="5"/>
      <c r="C172" s="5"/>
      <c r="D172" s="5"/>
      <c r="E172" s="5"/>
      <c r="F172" s="18"/>
      <c r="G172" s="3857">
        <f>I169</f>
        <v>37</v>
      </c>
      <c r="H172" s="3894">
        <f>SUM(G172*13/3)</f>
        <v>160.33333333333334</v>
      </c>
      <c r="I172" s="3857">
        <f>SUM(H172*12)</f>
        <v>1924</v>
      </c>
      <c r="J172" s="6"/>
    </row>
    <row r="173" spans="1:10" ht="15.75" customHeight="1" x14ac:dyDescent="0.2">
      <c r="A173" s="37"/>
      <c r="B173" s="5"/>
      <c r="C173" s="5"/>
      <c r="D173" s="5"/>
      <c r="E173" s="5"/>
      <c r="F173" s="18"/>
      <c r="G173" s="5"/>
      <c r="H173" s="23"/>
      <c r="I173" s="5"/>
      <c r="J173" s="6"/>
    </row>
    <row r="174" spans="1:10" ht="15.75" customHeight="1" x14ac:dyDescent="0.2">
      <c r="A174" s="37"/>
      <c r="B174" s="5"/>
      <c r="C174" s="5"/>
      <c r="D174" s="5"/>
      <c r="E174" s="5"/>
      <c r="F174" s="18"/>
      <c r="G174" s="5"/>
      <c r="H174" s="23"/>
      <c r="I174" s="5"/>
      <c r="J174" s="6"/>
    </row>
    <row r="175" spans="1:10" ht="15.75" customHeight="1" x14ac:dyDescent="0.2">
      <c r="A175" s="37"/>
      <c r="B175" s="5"/>
      <c r="C175" s="5"/>
      <c r="D175" s="5"/>
      <c r="E175" s="5"/>
      <c r="F175" s="18"/>
      <c r="G175" s="5"/>
      <c r="H175" s="23"/>
      <c r="I175" s="5"/>
      <c r="J175" s="6"/>
    </row>
    <row r="176" spans="1:10" ht="15.75" customHeight="1" x14ac:dyDescent="0.2">
      <c r="A176" s="37"/>
      <c r="B176" s="5"/>
      <c r="C176" s="5"/>
      <c r="D176" s="5"/>
      <c r="E176" s="5"/>
      <c r="F176" s="18"/>
      <c r="G176" s="5"/>
      <c r="H176" s="23"/>
      <c r="I176" s="5"/>
      <c r="J176" s="6"/>
    </row>
    <row r="177" spans="1:10" ht="15.75" customHeight="1" x14ac:dyDescent="0.2">
      <c r="A177" s="37"/>
      <c r="B177" s="5"/>
      <c r="C177" s="5"/>
      <c r="D177" s="5"/>
      <c r="E177" s="5"/>
      <c r="F177" s="18"/>
      <c r="G177" s="5"/>
      <c r="H177" s="23"/>
      <c r="I177" s="5"/>
      <c r="J177" s="6"/>
    </row>
    <row r="178" spans="1:10" ht="15.75" customHeight="1" x14ac:dyDescent="0.2">
      <c r="A178" s="37"/>
      <c r="B178" s="5"/>
      <c r="C178" s="5"/>
      <c r="D178" s="5"/>
      <c r="E178" s="5"/>
      <c r="F178" s="18"/>
      <c r="G178" s="5"/>
      <c r="H178" s="23"/>
      <c r="I178" s="5"/>
      <c r="J178" s="6"/>
    </row>
    <row r="179" spans="1:10" ht="15.75" customHeight="1" x14ac:dyDescent="0.2">
      <c r="A179" s="37"/>
      <c r="B179" s="5"/>
      <c r="C179" s="5"/>
      <c r="D179" s="5"/>
      <c r="E179" s="5"/>
      <c r="F179" s="18"/>
      <c r="G179" s="5"/>
      <c r="H179" s="23"/>
      <c r="I179" s="5"/>
      <c r="J179" s="6"/>
    </row>
    <row r="180" spans="1:10" ht="17.100000000000001" customHeight="1" x14ac:dyDescent="0.2">
      <c r="A180" s="5"/>
      <c r="B180" s="5"/>
      <c r="C180" s="5"/>
      <c r="D180" s="5"/>
      <c r="E180" s="5"/>
      <c r="F180" s="5"/>
      <c r="G180" s="5"/>
      <c r="H180" s="23"/>
      <c r="I180" s="5"/>
      <c r="J180" s="6"/>
    </row>
    <row r="181" spans="1:10" ht="17.100000000000001" customHeight="1" x14ac:dyDescent="0.2">
      <c r="A181" s="1" t="s">
        <v>1105</v>
      </c>
      <c r="B181" s="5"/>
      <c r="C181" s="5"/>
      <c r="D181" s="5"/>
      <c r="E181" s="5"/>
      <c r="F181" s="5"/>
    </row>
    <row r="182" spans="1:10" ht="17.100000000000001" customHeight="1" x14ac:dyDescent="0.2">
      <c r="A182" s="3786" t="s">
        <v>845</v>
      </c>
      <c r="B182" s="3787" t="s">
        <v>97</v>
      </c>
      <c r="C182" s="3788" t="s">
        <v>98</v>
      </c>
      <c r="D182" s="3788" t="s">
        <v>99</v>
      </c>
      <c r="E182" s="3788" t="s">
        <v>100</v>
      </c>
      <c r="F182" s="3788" t="s">
        <v>101</v>
      </c>
      <c r="G182" s="3788" t="s">
        <v>102</v>
      </c>
      <c r="H182" s="3789" t="s">
        <v>103</v>
      </c>
      <c r="I182" s="3790" t="s">
        <v>209</v>
      </c>
      <c r="J182" s="3791" t="s">
        <v>104</v>
      </c>
    </row>
    <row r="183" spans="1:10" ht="17.100000000000001" customHeight="1" x14ac:dyDescent="0.2">
      <c r="A183" s="3792" t="s">
        <v>810</v>
      </c>
      <c r="B183" s="3793" t="s">
        <v>996</v>
      </c>
      <c r="C183" s="3793" t="s">
        <v>996</v>
      </c>
      <c r="D183" s="3793" t="s">
        <v>996</v>
      </c>
      <c r="E183" s="3793" t="s">
        <v>996</v>
      </c>
      <c r="F183" s="4095" t="s">
        <v>997</v>
      </c>
      <c r="G183" s="3777"/>
      <c r="H183" s="3777"/>
      <c r="I183" s="3793"/>
      <c r="J183" s="3795" t="s">
        <v>0</v>
      </c>
    </row>
    <row r="184" spans="1:10" ht="17.100000000000001" customHeight="1" x14ac:dyDescent="0.2">
      <c r="A184" s="3889"/>
      <c r="B184" s="3857">
        <v>8</v>
      </c>
      <c r="C184" s="3857">
        <v>8</v>
      </c>
      <c r="D184" s="3857">
        <v>8</v>
      </c>
      <c r="E184" s="3857">
        <v>8</v>
      </c>
      <c r="F184" s="4096">
        <v>7</v>
      </c>
      <c r="G184" s="3891"/>
      <c r="H184" s="3891"/>
      <c r="I184" s="3857">
        <f>SUM(B184:H184)</f>
        <v>39</v>
      </c>
      <c r="J184" s="4050"/>
    </row>
    <row r="185" spans="1:10" ht="17.100000000000001" customHeight="1" x14ac:dyDescent="0.2">
      <c r="A185" s="4002"/>
      <c r="B185" s="4062" t="s">
        <v>1106</v>
      </c>
      <c r="C185" s="4062" t="s">
        <v>1106</v>
      </c>
      <c r="D185" s="4062" t="s">
        <v>1106</v>
      </c>
      <c r="E185" s="4062" t="s">
        <v>1106</v>
      </c>
      <c r="F185" s="4097" t="s">
        <v>1107</v>
      </c>
      <c r="G185" s="4004"/>
      <c r="H185" s="4004"/>
      <c r="I185" s="3860"/>
      <c r="J185" s="4005"/>
    </row>
    <row r="186" spans="1:10" ht="17.100000000000001" customHeight="1" x14ac:dyDescent="0.2">
      <c r="A186" s="3792" t="s">
        <v>814</v>
      </c>
      <c r="B186" s="3793" t="s">
        <v>1000</v>
      </c>
      <c r="C186" s="3793" t="s">
        <v>1000</v>
      </c>
      <c r="D186" s="3793" t="s">
        <v>1000</v>
      </c>
      <c r="E186" s="3793" t="s">
        <v>1000</v>
      </c>
      <c r="F186" s="3838" t="s">
        <v>1001</v>
      </c>
      <c r="G186" s="3777"/>
      <c r="H186" s="3777"/>
      <c r="I186" s="3793"/>
      <c r="J186" s="3795"/>
    </row>
    <row r="187" spans="1:10" ht="17.100000000000001" customHeight="1" x14ac:dyDescent="0.2">
      <c r="A187" s="3889"/>
      <c r="B187" s="3857">
        <v>6.5</v>
      </c>
      <c r="C187" s="3857">
        <v>6.5</v>
      </c>
      <c r="D187" s="3857">
        <v>6.5</v>
      </c>
      <c r="E187" s="3857">
        <v>6.5</v>
      </c>
      <c r="F187" s="4098">
        <v>6.25</v>
      </c>
      <c r="G187" s="3891"/>
      <c r="H187" s="3891"/>
      <c r="I187" s="3857">
        <f>SUM(B187:H187)</f>
        <v>32.25</v>
      </c>
      <c r="J187" s="4050"/>
    </row>
    <row r="188" spans="1:10" ht="17.100000000000001" customHeight="1" x14ac:dyDescent="0.2">
      <c r="A188" s="4007"/>
      <c r="B188" s="4045" t="s">
        <v>1108</v>
      </c>
      <c r="C188" s="4045" t="s">
        <v>1108</v>
      </c>
      <c r="D188" s="4045" t="s">
        <v>1108</v>
      </c>
      <c r="E188" s="4045" t="s">
        <v>1108</v>
      </c>
      <c r="F188" s="4099" t="s">
        <v>1109</v>
      </c>
      <c r="G188" s="4046"/>
      <c r="H188" s="4046"/>
      <c r="I188" s="3797"/>
      <c r="J188" s="3867"/>
    </row>
    <row r="189" spans="1:10" ht="17.100000000000001" customHeight="1" x14ac:dyDescent="0.2">
      <c r="A189" s="24" t="s">
        <v>754</v>
      </c>
      <c r="B189" s="24">
        <f t="shared" ref="B189:I189" si="3">SUM(B184,B187)</f>
        <v>14.5</v>
      </c>
      <c r="C189" s="24">
        <f t="shared" si="3"/>
        <v>14.5</v>
      </c>
      <c r="D189" s="24">
        <f t="shared" si="3"/>
        <v>14.5</v>
      </c>
      <c r="E189" s="24">
        <f t="shared" si="3"/>
        <v>14.5</v>
      </c>
      <c r="F189" s="24">
        <f t="shared" si="3"/>
        <v>13.25</v>
      </c>
      <c r="G189" s="24">
        <f t="shared" si="3"/>
        <v>0</v>
      </c>
      <c r="H189" s="24">
        <f t="shared" si="3"/>
        <v>0</v>
      </c>
      <c r="I189" s="24">
        <f t="shared" si="3"/>
        <v>71.25</v>
      </c>
      <c r="J189" s="26"/>
    </row>
    <row r="190" spans="1:10" ht="17.100000000000001" customHeight="1" x14ac:dyDescent="0.2">
      <c r="A190" s="5"/>
      <c r="B190" s="5"/>
      <c r="C190" s="5"/>
      <c r="D190" s="5"/>
      <c r="E190" s="5"/>
      <c r="F190" s="5"/>
      <c r="G190" s="3893" t="s">
        <v>871</v>
      </c>
      <c r="H190" s="3893" t="s">
        <v>872</v>
      </c>
      <c r="I190" s="3893" t="s">
        <v>873</v>
      </c>
    </row>
    <row r="191" spans="1:10" ht="17.100000000000001" customHeight="1" x14ac:dyDescent="0.2">
      <c r="A191" s="5"/>
      <c r="B191" s="5"/>
      <c r="C191" s="5"/>
      <c r="D191" s="5"/>
      <c r="E191" s="5"/>
      <c r="F191" s="5"/>
      <c r="G191" s="3857">
        <f>I189</f>
        <v>71.25</v>
      </c>
      <c r="H191" s="3894">
        <f>SUM(G191*13/3)</f>
        <v>308.75</v>
      </c>
      <c r="I191" s="3857">
        <f>SUM(H191*12)</f>
        <v>3705</v>
      </c>
    </row>
    <row r="192" spans="1:10" ht="17.100000000000001" customHeight="1" x14ac:dyDescent="0.2">
      <c r="A192" s="5"/>
      <c r="B192" s="5"/>
      <c r="C192" s="5"/>
      <c r="D192" s="5"/>
      <c r="E192" s="5"/>
      <c r="F192" s="5"/>
      <c r="G192" s="5"/>
      <c r="H192" s="23"/>
      <c r="I192" s="5"/>
    </row>
    <row r="193" spans="1:10" ht="18" customHeight="1" x14ac:dyDescent="0.2">
      <c r="A193" s="1" t="s">
        <v>826</v>
      </c>
      <c r="B193" s="5"/>
      <c r="C193" s="5"/>
      <c r="D193" s="5"/>
      <c r="E193" s="5"/>
      <c r="F193" s="5"/>
    </row>
    <row r="194" spans="1:10" ht="18" customHeight="1" x14ac:dyDescent="0.2">
      <c r="A194" s="3786" t="s">
        <v>827</v>
      </c>
      <c r="B194" s="3787" t="s">
        <v>97</v>
      </c>
      <c r="C194" s="3788" t="s">
        <v>98</v>
      </c>
      <c r="D194" s="3788" t="s">
        <v>99</v>
      </c>
      <c r="E194" s="3788" t="s">
        <v>100</v>
      </c>
      <c r="F194" s="3788" t="s">
        <v>101</v>
      </c>
      <c r="G194" s="3788" t="s">
        <v>102</v>
      </c>
      <c r="H194" s="3789" t="s">
        <v>103</v>
      </c>
      <c r="I194" s="3790" t="s">
        <v>209</v>
      </c>
      <c r="J194" s="3791" t="s">
        <v>104</v>
      </c>
    </row>
    <row r="195" spans="1:10" ht="18" customHeight="1" x14ac:dyDescent="0.2">
      <c r="A195" s="3792" t="s">
        <v>828</v>
      </c>
      <c r="B195" s="3793" t="s">
        <v>812</v>
      </c>
      <c r="C195" s="3793" t="s">
        <v>812</v>
      </c>
      <c r="D195" s="3793" t="s">
        <v>812</v>
      </c>
      <c r="E195" s="3793" t="s">
        <v>812</v>
      </c>
      <c r="F195" s="3793" t="s">
        <v>800</v>
      </c>
      <c r="G195" s="3777"/>
      <c r="H195" s="3777"/>
      <c r="I195" s="3793"/>
      <c r="J195" s="3795"/>
    </row>
    <row r="196" spans="1:10" ht="18" customHeight="1" x14ac:dyDescent="0.2">
      <c r="A196" s="3889"/>
      <c r="B196" s="3857">
        <v>7.5</v>
      </c>
      <c r="C196" s="3857">
        <v>7.5</v>
      </c>
      <c r="D196" s="3857">
        <v>7.5</v>
      </c>
      <c r="E196" s="3857">
        <v>7.5</v>
      </c>
      <c r="F196" s="3890">
        <v>7</v>
      </c>
      <c r="G196" s="3891"/>
      <c r="H196" s="3891"/>
      <c r="I196" s="3857">
        <f>SUM(B196:H196)</f>
        <v>37</v>
      </c>
      <c r="J196" s="4050"/>
    </row>
    <row r="197" spans="1:10" ht="18" customHeight="1" x14ac:dyDescent="0.2">
      <c r="A197" s="4002"/>
      <c r="B197" s="4062" t="s">
        <v>1110</v>
      </c>
      <c r="C197" s="4062" t="s">
        <v>1110</v>
      </c>
      <c r="D197" s="4062" t="s">
        <v>1110</v>
      </c>
      <c r="E197" s="4062" t="s">
        <v>1110</v>
      </c>
      <c r="F197" s="4062" t="s">
        <v>1111</v>
      </c>
      <c r="G197" s="4004"/>
      <c r="H197" s="4004"/>
      <c r="I197" s="3860"/>
      <c r="J197" s="4005"/>
    </row>
    <row r="198" spans="1:10" ht="18" customHeight="1" x14ac:dyDescent="0.2">
      <c r="A198" s="3792" t="s">
        <v>829</v>
      </c>
      <c r="B198" s="3793" t="s">
        <v>1009</v>
      </c>
      <c r="C198" s="3793" t="s">
        <v>1009</v>
      </c>
      <c r="D198" s="3793" t="s">
        <v>1009</v>
      </c>
      <c r="E198" s="3793" t="s">
        <v>1009</v>
      </c>
      <c r="F198" s="3793" t="s">
        <v>1010</v>
      </c>
      <c r="G198" s="3777"/>
      <c r="H198" s="3777"/>
      <c r="I198" s="3793"/>
      <c r="J198" s="3795"/>
    </row>
    <row r="199" spans="1:10" ht="18" customHeight="1" x14ac:dyDescent="0.2">
      <c r="A199" s="3889"/>
      <c r="B199" s="3857">
        <v>7</v>
      </c>
      <c r="C199" s="3857">
        <v>7</v>
      </c>
      <c r="D199" s="3857">
        <v>7</v>
      </c>
      <c r="E199" s="3857">
        <v>7</v>
      </c>
      <c r="F199" s="3890">
        <v>6</v>
      </c>
      <c r="G199" s="3891"/>
      <c r="H199" s="3891"/>
      <c r="I199" s="3857">
        <f>SUM(B199:H199)</f>
        <v>34</v>
      </c>
      <c r="J199" s="4050"/>
    </row>
    <row r="200" spans="1:10" ht="18" customHeight="1" x14ac:dyDescent="0.2">
      <c r="A200" s="4002"/>
      <c r="B200" s="4062" t="s">
        <v>1112</v>
      </c>
      <c r="C200" s="4062" t="s">
        <v>1112</v>
      </c>
      <c r="D200" s="4062" t="s">
        <v>1112</v>
      </c>
      <c r="E200" s="4062" t="s">
        <v>1112</v>
      </c>
      <c r="F200" s="4062" t="s">
        <v>1113</v>
      </c>
      <c r="G200" s="4004"/>
      <c r="H200" s="4004"/>
      <c r="I200" s="3860"/>
      <c r="J200" s="4005"/>
    </row>
    <row r="201" spans="1:10" ht="18" customHeight="1" x14ac:dyDescent="0.2">
      <c r="A201" s="3792" t="s">
        <v>831</v>
      </c>
      <c r="B201" s="3793" t="s">
        <v>832</v>
      </c>
      <c r="C201" s="3793" t="s">
        <v>832</v>
      </c>
      <c r="D201" s="3793" t="s">
        <v>832</v>
      </c>
      <c r="E201" s="3793" t="s">
        <v>832</v>
      </c>
      <c r="F201" s="3793" t="s">
        <v>833</v>
      </c>
      <c r="G201" s="3793"/>
      <c r="H201" s="3793"/>
      <c r="I201" s="3793"/>
      <c r="J201" s="3795"/>
    </row>
    <row r="202" spans="1:10" ht="18" customHeight="1" x14ac:dyDescent="0.2">
      <c r="A202" s="4049"/>
      <c r="B202" s="3857" t="s">
        <v>1012</v>
      </c>
      <c r="C202" s="3857" t="s">
        <v>1012</v>
      </c>
      <c r="D202" s="3857" t="s">
        <v>1012</v>
      </c>
      <c r="E202" s="3857" t="s">
        <v>1012</v>
      </c>
      <c r="F202" s="3857" t="s">
        <v>1012</v>
      </c>
      <c r="G202" s="3890"/>
      <c r="H202" s="3890"/>
      <c r="I202" s="3857">
        <f>SUM(B202:H202)</f>
        <v>0</v>
      </c>
      <c r="J202" s="4050"/>
    </row>
    <row r="203" spans="1:10" ht="18" customHeight="1" x14ac:dyDescent="0.2">
      <c r="A203" s="3796"/>
      <c r="B203" s="4045" t="s">
        <v>1114</v>
      </c>
      <c r="C203" s="4045" t="s">
        <v>1114</v>
      </c>
      <c r="D203" s="4045" t="s">
        <v>1114</v>
      </c>
      <c r="E203" s="4045" t="s">
        <v>1114</v>
      </c>
      <c r="F203" s="4045" t="s">
        <v>1115</v>
      </c>
      <c r="G203" s="3865"/>
      <c r="H203" s="3865"/>
      <c r="I203" s="3797"/>
      <c r="J203" s="3867"/>
    </row>
    <row r="204" spans="1:10" ht="18" customHeight="1" x14ac:dyDescent="0.2">
      <c r="A204" s="24" t="s">
        <v>754</v>
      </c>
      <c r="B204" s="24">
        <f t="shared" ref="B204:I204" si="4">SUM(B196,B199,B202)</f>
        <v>14.5</v>
      </c>
      <c r="C204" s="24">
        <f t="shared" si="4"/>
        <v>14.5</v>
      </c>
      <c r="D204" s="24">
        <f t="shared" si="4"/>
        <v>14.5</v>
      </c>
      <c r="E204" s="24">
        <f t="shared" si="4"/>
        <v>14.5</v>
      </c>
      <c r="F204" s="24">
        <f t="shared" si="4"/>
        <v>13</v>
      </c>
      <c r="G204" s="24">
        <f t="shared" si="4"/>
        <v>0</v>
      </c>
      <c r="H204" s="24">
        <f t="shared" si="4"/>
        <v>0</v>
      </c>
      <c r="I204" s="41">
        <f t="shared" si="4"/>
        <v>71</v>
      </c>
      <c r="J204" s="28"/>
    </row>
    <row r="205" spans="1:10" ht="18" customHeight="1" x14ac:dyDescent="0.2">
      <c r="A205" s="5"/>
      <c r="B205" s="5"/>
      <c r="C205" s="5"/>
      <c r="D205" s="5"/>
      <c r="E205" s="5"/>
      <c r="F205" s="18"/>
      <c r="G205" s="3893" t="s">
        <v>871</v>
      </c>
      <c r="H205" s="3893" t="s">
        <v>872</v>
      </c>
      <c r="I205" s="3893" t="s">
        <v>873</v>
      </c>
      <c r="J205" s="6"/>
    </row>
    <row r="206" spans="1:10" ht="18" customHeight="1" x14ac:dyDescent="0.2">
      <c r="A206" s="5"/>
      <c r="B206" s="5"/>
      <c r="C206" s="5"/>
      <c r="D206" s="5"/>
      <c r="E206" s="5"/>
      <c r="F206" s="5"/>
      <c r="G206" s="3857">
        <f>I204</f>
        <v>71</v>
      </c>
      <c r="H206" s="3894">
        <f>SUM(G206*13/3)</f>
        <v>307.66666666666669</v>
      </c>
      <c r="I206" s="3857">
        <f>SUM(H206*12)</f>
        <v>3692</v>
      </c>
      <c r="J206" s="6"/>
    </row>
    <row r="207" spans="1:10" ht="18" customHeight="1" x14ac:dyDescent="0.2">
      <c r="A207" s="5"/>
      <c r="B207" s="5"/>
      <c r="C207" s="5"/>
      <c r="D207" s="5"/>
      <c r="E207" s="5"/>
      <c r="F207" s="5"/>
      <c r="G207" s="5"/>
      <c r="H207" s="23"/>
      <c r="I207" s="5"/>
      <c r="J207" s="6"/>
    </row>
    <row r="208" spans="1:10" ht="18" customHeight="1" x14ac:dyDescent="0.2">
      <c r="A208" s="5"/>
      <c r="B208" s="5"/>
      <c r="C208" s="5"/>
      <c r="D208" s="5"/>
      <c r="E208" s="5"/>
      <c r="F208" s="5"/>
      <c r="G208" s="5"/>
      <c r="H208" s="23"/>
      <c r="I208" s="5"/>
      <c r="J208" s="6"/>
    </row>
    <row r="209" spans="1:10" ht="18" customHeight="1" x14ac:dyDescent="0.2">
      <c r="A209" s="5"/>
      <c r="B209" s="5"/>
      <c r="C209" s="5"/>
      <c r="D209" s="5"/>
      <c r="E209" s="5"/>
      <c r="F209" s="5"/>
      <c r="G209" s="5"/>
      <c r="H209" s="23"/>
      <c r="I209" s="5"/>
      <c r="J209" s="6"/>
    </row>
    <row r="210" spans="1:10" ht="18" customHeight="1" x14ac:dyDescent="0.2">
      <c r="A210" s="5"/>
      <c r="B210" s="5"/>
      <c r="C210" s="5"/>
      <c r="D210" s="5"/>
      <c r="E210" s="5"/>
      <c r="F210" s="5"/>
      <c r="G210" s="5"/>
      <c r="H210" s="23"/>
      <c r="I210" s="5"/>
      <c r="J210" s="6"/>
    </row>
    <row r="211" spans="1:10" ht="18" customHeight="1" x14ac:dyDescent="0.2">
      <c r="A211" s="5"/>
      <c r="B211" s="5"/>
      <c r="C211" s="5"/>
      <c r="D211" s="5"/>
      <c r="E211" s="5"/>
      <c r="F211" s="5"/>
      <c r="G211" s="5"/>
      <c r="H211" s="23"/>
      <c r="I211" s="5"/>
      <c r="J211" s="6"/>
    </row>
    <row r="212" spans="1:10" ht="18" customHeight="1" x14ac:dyDescent="0.2">
      <c r="A212" s="5"/>
      <c r="B212" s="5"/>
      <c r="C212" s="5"/>
      <c r="D212" s="5"/>
      <c r="E212" s="5"/>
      <c r="F212" s="5"/>
      <c r="G212" s="5"/>
      <c r="H212" s="23"/>
      <c r="I212" s="5"/>
      <c r="J212" s="6"/>
    </row>
    <row r="213" spans="1:10" ht="18" customHeight="1" x14ac:dyDescent="0.2">
      <c r="A213" s="5"/>
      <c r="B213" s="5"/>
      <c r="C213" s="5"/>
      <c r="D213" s="5"/>
      <c r="E213" s="5"/>
      <c r="F213" s="5"/>
      <c r="G213" s="5"/>
      <c r="H213" s="23"/>
      <c r="I213" s="5"/>
      <c r="J213" s="6"/>
    </row>
    <row r="214" spans="1:10" ht="18" customHeight="1" x14ac:dyDescent="0.2">
      <c r="A214" s="5"/>
      <c r="B214" s="5"/>
      <c r="C214" s="5"/>
      <c r="D214" s="5"/>
      <c r="E214" s="5"/>
      <c r="F214" s="5"/>
      <c r="G214" s="5"/>
      <c r="H214" s="23"/>
      <c r="I214" s="5"/>
      <c r="J214" s="6"/>
    </row>
    <row r="215" spans="1:10" ht="18" customHeight="1" x14ac:dyDescent="0.2">
      <c r="A215" s="5"/>
      <c r="B215" s="5"/>
      <c r="C215" s="5"/>
      <c r="D215" s="5"/>
      <c r="E215" s="5"/>
      <c r="F215" s="5"/>
      <c r="G215" s="5"/>
      <c r="H215" s="23"/>
      <c r="I215" s="5"/>
      <c r="J215" s="6"/>
    </row>
    <row r="216" spans="1:10" ht="18" customHeight="1" x14ac:dyDescent="0.2">
      <c r="A216" s="5"/>
      <c r="B216" s="5"/>
      <c r="C216" s="5"/>
      <c r="D216" s="5"/>
      <c r="E216" s="5"/>
      <c r="F216" s="5"/>
      <c r="G216" s="5"/>
      <c r="H216" s="23"/>
      <c r="I216" s="5"/>
      <c r="J216" s="6"/>
    </row>
    <row r="217" spans="1:10" ht="18" customHeight="1" x14ac:dyDescent="0.2">
      <c r="A217" s="5"/>
      <c r="B217" s="5"/>
      <c r="C217" s="5"/>
      <c r="D217" s="5"/>
      <c r="E217" s="5"/>
      <c r="F217" s="5"/>
      <c r="G217" s="5"/>
      <c r="H217" s="23"/>
      <c r="I217" s="5"/>
      <c r="J217" s="6"/>
    </row>
    <row r="218" spans="1:10" ht="18" customHeight="1" x14ac:dyDescent="0.2">
      <c r="A218" s="42" t="s">
        <v>1016</v>
      </c>
      <c r="B218" s="5"/>
      <c r="C218" s="5"/>
      <c r="D218" s="5"/>
      <c r="E218" s="5"/>
      <c r="F218" s="18"/>
      <c r="G218" s="18"/>
      <c r="H218" s="18"/>
      <c r="I218" s="5"/>
      <c r="J218" s="6"/>
    </row>
    <row r="219" spans="1:10" ht="18" customHeight="1" x14ac:dyDescent="0.2">
      <c r="A219" s="3786" t="s">
        <v>848</v>
      </c>
      <c r="B219" s="3787" t="s">
        <v>97</v>
      </c>
      <c r="C219" s="3788" t="s">
        <v>98</v>
      </c>
      <c r="D219" s="3788" t="s">
        <v>99</v>
      </c>
      <c r="E219" s="3788" t="s">
        <v>100</v>
      </c>
      <c r="F219" s="3788" t="s">
        <v>101</v>
      </c>
      <c r="G219" s="3788" t="s">
        <v>102</v>
      </c>
      <c r="H219" s="3789" t="s">
        <v>103</v>
      </c>
      <c r="I219" s="3790" t="s">
        <v>209</v>
      </c>
      <c r="J219" s="3791" t="s">
        <v>104</v>
      </c>
    </row>
    <row r="220" spans="1:10" ht="18" customHeight="1" x14ac:dyDescent="0.2">
      <c r="A220" s="3792" t="s">
        <v>0</v>
      </c>
      <c r="B220" s="3793" t="s">
        <v>326</v>
      </c>
      <c r="C220" s="3793" t="s">
        <v>326</v>
      </c>
      <c r="D220" s="3793" t="s">
        <v>326</v>
      </c>
      <c r="E220" s="3793" t="s">
        <v>326</v>
      </c>
      <c r="F220" s="3794" t="s">
        <v>327</v>
      </c>
      <c r="G220" s="3776"/>
      <c r="H220" s="3776" t="s">
        <v>0</v>
      </c>
      <c r="I220" s="3805"/>
      <c r="J220" s="3795" t="s">
        <v>0</v>
      </c>
    </row>
    <row r="221" spans="1:10" ht="18" customHeight="1" x14ac:dyDescent="0.2">
      <c r="A221" s="4100">
        <v>1</v>
      </c>
      <c r="B221" s="3857">
        <v>7.75</v>
      </c>
      <c r="C221" s="3857">
        <v>7.75</v>
      </c>
      <c r="D221" s="3857">
        <v>7.75</v>
      </c>
      <c r="E221" s="3857">
        <v>7.75</v>
      </c>
      <c r="F221" s="3890">
        <v>6</v>
      </c>
      <c r="G221" s="3857"/>
      <c r="H221" s="3857" t="s">
        <v>0</v>
      </c>
      <c r="I221" s="3857">
        <f>SUM(B221:H221)</f>
        <v>37</v>
      </c>
      <c r="J221" s="4050"/>
    </row>
    <row r="222" spans="1:10" ht="18" customHeight="1" x14ac:dyDescent="0.2">
      <c r="A222" s="4101"/>
      <c r="B222" s="4062" t="s">
        <v>1116</v>
      </c>
      <c r="C222" s="4062" t="s">
        <v>1116</v>
      </c>
      <c r="D222" s="4062" t="s">
        <v>1116</v>
      </c>
      <c r="E222" s="4062" t="s">
        <v>1116</v>
      </c>
      <c r="F222" s="4062" t="s">
        <v>1117</v>
      </c>
      <c r="G222" s="4062"/>
      <c r="H222" s="4062" t="s">
        <v>0</v>
      </c>
      <c r="I222" s="3860"/>
      <c r="J222" s="4005"/>
    </row>
    <row r="223" spans="1:10" ht="18" customHeight="1" x14ac:dyDescent="0.2">
      <c r="A223" s="3792" t="s">
        <v>0</v>
      </c>
      <c r="B223" s="3793" t="s">
        <v>326</v>
      </c>
      <c r="C223" s="3793" t="s">
        <v>326</v>
      </c>
      <c r="D223" s="3793" t="s">
        <v>326</v>
      </c>
      <c r="E223" s="3793" t="s">
        <v>326</v>
      </c>
      <c r="F223" s="3794" t="s">
        <v>327</v>
      </c>
      <c r="G223" s="3793"/>
      <c r="H223" s="3794"/>
      <c r="I223" s="3805"/>
      <c r="J223" s="3795"/>
    </row>
    <row r="224" spans="1:10" ht="18" customHeight="1" x14ac:dyDescent="0.2">
      <c r="A224" s="4100">
        <v>2</v>
      </c>
      <c r="B224" s="3857">
        <v>7.75</v>
      </c>
      <c r="C224" s="3857">
        <v>7.75</v>
      </c>
      <c r="D224" s="3857">
        <v>7.75</v>
      </c>
      <c r="E224" s="3857">
        <v>7.75</v>
      </c>
      <c r="F224" s="3890">
        <v>6</v>
      </c>
      <c r="G224" s="3890"/>
      <c r="H224" s="3890"/>
      <c r="I224" s="3857">
        <f>SUM(B224:H224)</f>
        <v>37</v>
      </c>
      <c r="J224" s="4050"/>
    </row>
    <row r="225" spans="1:10" ht="18" customHeight="1" x14ac:dyDescent="0.2">
      <c r="A225" s="4101"/>
      <c r="B225" s="4062" t="s">
        <v>1116</v>
      </c>
      <c r="C225" s="4062" t="s">
        <v>1116</v>
      </c>
      <c r="D225" s="4062" t="s">
        <v>1116</v>
      </c>
      <c r="E225" s="4062" t="s">
        <v>1116</v>
      </c>
      <c r="F225" s="4062" t="s">
        <v>1117</v>
      </c>
      <c r="G225" s="4004"/>
      <c r="H225" s="4003"/>
      <c r="I225" s="3860"/>
      <c r="J225" s="4005"/>
    </row>
    <row r="226" spans="1:10" ht="18" customHeight="1" x14ac:dyDescent="0.2">
      <c r="A226" s="3792"/>
      <c r="B226" s="3793" t="s">
        <v>326</v>
      </c>
      <c r="C226" s="3793" t="s">
        <v>326</v>
      </c>
      <c r="D226" s="3793" t="s">
        <v>326</v>
      </c>
      <c r="E226" s="3793" t="s">
        <v>326</v>
      </c>
      <c r="F226" s="3794" t="s">
        <v>327</v>
      </c>
      <c r="G226" s="3793"/>
      <c r="H226" s="3794"/>
      <c r="I226" s="3805"/>
      <c r="J226" s="3795"/>
    </row>
    <row r="227" spans="1:10" ht="18" customHeight="1" x14ac:dyDescent="0.2">
      <c r="A227" s="4100">
        <v>3</v>
      </c>
      <c r="B227" s="3857">
        <v>7.75</v>
      </c>
      <c r="C227" s="3857">
        <v>7.75</v>
      </c>
      <c r="D227" s="3857">
        <v>7.75</v>
      </c>
      <c r="E227" s="3857">
        <v>7.75</v>
      </c>
      <c r="F227" s="3890">
        <v>6</v>
      </c>
      <c r="G227" s="3857"/>
      <c r="H227" s="3890"/>
      <c r="I227" s="3857">
        <f>SUM(B227:H227)</f>
        <v>37</v>
      </c>
      <c r="J227" s="4050"/>
    </row>
    <row r="228" spans="1:10" ht="18" customHeight="1" x14ac:dyDescent="0.2">
      <c r="A228" s="4101"/>
      <c r="B228" s="4062" t="s">
        <v>1116</v>
      </c>
      <c r="C228" s="4062" t="s">
        <v>1116</v>
      </c>
      <c r="D228" s="4062" t="s">
        <v>1116</v>
      </c>
      <c r="E228" s="4062" t="s">
        <v>1116</v>
      </c>
      <c r="F228" s="4062" t="s">
        <v>1117</v>
      </c>
      <c r="G228" s="3860"/>
      <c r="H228" s="4003"/>
      <c r="I228" s="3860"/>
      <c r="J228" s="4005"/>
    </row>
    <row r="229" spans="1:10" ht="18" customHeight="1" x14ac:dyDescent="0.2">
      <c r="A229" s="4078"/>
      <c r="B229" s="3793" t="s">
        <v>326</v>
      </c>
      <c r="C229" s="3793" t="s">
        <v>326</v>
      </c>
      <c r="D229" s="3793" t="s">
        <v>326</v>
      </c>
      <c r="E229" s="3793" t="s">
        <v>326</v>
      </c>
      <c r="F229" s="3794" t="s">
        <v>327</v>
      </c>
      <c r="G229" s="3794"/>
      <c r="H229" s="3794"/>
      <c r="I229" s="3805"/>
      <c r="J229" s="3795"/>
    </row>
    <row r="230" spans="1:10" ht="18" customHeight="1" x14ac:dyDescent="0.2">
      <c r="A230" s="4100">
        <v>4</v>
      </c>
      <c r="B230" s="3857">
        <v>7.75</v>
      </c>
      <c r="C230" s="3857">
        <v>7.75</v>
      </c>
      <c r="D230" s="3857">
        <v>7.75</v>
      </c>
      <c r="E230" s="3857">
        <v>7.75</v>
      </c>
      <c r="F230" s="3890">
        <v>6</v>
      </c>
      <c r="G230" s="3890"/>
      <c r="H230" s="3890"/>
      <c r="I230" s="3857">
        <f>SUM(B230:H230)</f>
        <v>37</v>
      </c>
      <c r="J230" s="4050"/>
    </row>
    <row r="231" spans="1:10" ht="18" customHeight="1" x14ac:dyDescent="0.2">
      <c r="A231" s="4101"/>
      <c r="B231" s="4062" t="s">
        <v>1116</v>
      </c>
      <c r="C231" s="4062" t="s">
        <v>1116</v>
      </c>
      <c r="D231" s="4062" t="s">
        <v>1116</v>
      </c>
      <c r="E231" s="4062" t="s">
        <v>1116</v>
      </c>
      <c r="F231" s="4062" t="s">
        <v>1117</v>
      </c>
      <c r="G231" s="4003"/>
      <c r="H231" s="4003"/>
      <c r="I231" s="3860"/>
      <c r="J231" s="4005"/>
    </row>
    <row r="232" spans="1:10" ht="18" customHeight="1" x14ac:dyDescent="0.2">
      <c r="A232" s="3792"/>
      <c r="B232" s="3793" t="s">
        <v>326</v>
      </c>
      <c r="C232" s="3793" t="s">
        <v>326</v>
      </c>
      <c r="D232" s="3793" t="s">
        <v>326</v>
      </c>
      <c r="E232" s="3793" t="s">
        <v>326</v>
      </c>
      <c r="F232" s="3794" t="s">
        <v>327</v>
      </c>
      <c r="G232" s="3794"/>
      <c r="H232" s="3794"/>
      <c r="I232" s="3805"/>
      <c r="J232" s="3795"/>
    </row>
    <row r="233" spans="1:10" ht="18" customHeight="1" x14ac:dyDescent="0.2">
      <c r="A233" s="4100">
        <v>5</v>
      </c>
      <c r="B233" s="3857">
        <v>7.75</v>
      </c>
      <c r="C233" s="3857">
        <v>7.75</v>
      </c>
      <c r="D233" s="3857">
        <v>7.75</v>
      </c>
      <c r="E233" s="3857">
        <v>7.75</v>
      </c>
      <c r="F233" s="3890">
        <v>6</v>
      </c>
      <c r="G233" s="3890"/>
      <c r="H233" s="3890"/>
      <c r="I233" s="3857">
        <f>SUM(B233:H233)</f>
        <v>37</v>
      </c>
      <c r="J233" s="4050"/>
    </row>
    <row r="234" spans="1:10" ht="18" customHeight="1" x14ac:dyDescent="0.2">
      <c r="A234" s="4009"/>
      <c r="B234" s="4045" t="s">
        <v>1116</v>
      </c>
      <c r="C234" s="4045" t="s">
        <v>1116</v>
      </c>
      <c r="D234" s="4045" t="s">
        <v>1116</v>
      </c>
      <c r="E234" s="4045" t="s">
        <v>1116</v>
      </c>
      <c r="F234" s="4045" t="s">
        <v>1117</v>
      </c>
      <c r="G234" s="3865"/>
      <c r="H234" s="3865"/>
      <c r="I234" s="3797"/>
      <c r="J234" s="3867"/>
    </row>
    <row r="235" spans="1:10" ht="18" customHeight="1" x14ac:dyDescent="0.2">
      <c r="A235" s="3792"/>
      <c r="B235" s="3793" t="s">
        <v>326</v>
      </c>
      <c r="C235" s="3793" t="s">
        <v>326</v>
      </c>
      <c r="D235" s="3793" t="s">
        <v>326</v>
      </c>
      <c r="E235" s="3793" t="s">
        <v>326</v>
      </c>
      <c r="F235" s="3794" t="s">
        <v>327</v>
      </c>
      <c r="G235" s="3794"/>
      <c r="H235" s="3794"/>
      <c r="I235" s="3805"/>
      <c r="J235" s="3795"/>
    </row>
    <row r="236" spans="1:10" ht="18" customHeight="1" x14ac:dyDescent="0.2">
      <c r="A236" s="4100">
        <v>6</v>
      </c>
      <c r="B236" s="3857">
        <v>7.75</v>
      </c>
      <c r="C236" s="3857">
        <v>7.75</v>
      </c>
      <c r="D236" s="3857">
        <v>7.75</v>
      </c>
      <c r="E236" s="3857">
        <v>7.75</v>
      </c>
      <c r="F236" s="3890">
        <v>6</v>
      </c>
      <c r="G236" s="3890"/>
      <c r="H236" s="3890"/>
      <c r="I236" s="3857">
        <f>SUM(B236:H236)</f>
        <v>37</v>
      </c>
      <c r="J236" s="4050"/>
    </row>
    <row r="237" spans="1:10" ht="18" customHeight="1" x14ac:dyDescent="0.2">
      <c r="A237" s="4009"/>
      <c r="B237" s="4045" t="s">
        <v>1116</v>
      </c>
      <c r="C237" s="4045" t="s">
        <v>1116</v>
      </c>
      <c r="D237" s="4045" t="s">
        <v>1116</v>
      </c>
      <c r="E237" s="4045" t="s">
        <v>1116</v>
      </c>
      <c r="F237" s="4045" t="s">
        <v>1117</v>
      </c>
      <c r="G237" s="3865"/>
      <c r="H237" s="3865"/>
      <c r="I237" s="3797"/>
      <c r="J237" s="3867"/>
    </row>
    <row r="238" spans="1:10" ht="18" customHeight="1" x14ac:dyDescent="0.2">
      <c r="A238" s="24" t="s">
        <v>754</v>
      </c>
      <c r="B238" s="24">
        <f t="shared" ref="B238:H238" si="5">SUM(B221,B224,B227,B230,B233,B236)</f>
        <v>46.5</v>
      </c>
      <c r="C238" s="24">
        <f t="shared" si="5"/>
        <v>46.5</v>
      </c>
      <c r="D238" s="24">
        <f t="shared" si="5"/>
        <v>46.5</v>
      </c>
      <c r="E238" s="24">
        <f t="shared" si="5"/>
        <v>46.5</v>
      </c>
      <c r="F238" s="24">
        <f t="shared" si="5"/>
        <v>36</v>
      </c>
      <c r="G238" s="24">
        <f t="shared" si="5"/>
        <v>0</v>
      </c>
      <c r="H238" s="24">
        <f t="shared" si="5"/>
        <v>0</v>
      </c>
      <c r="I238" s="41">
        <f>SUM(I221,I224,I227,I230,I236)</f>
        <v>185</v>
      </c>
      <c r="J238" s="28"/>
    </row>
    <row r="239" spans="1:10" ht="18" customHeight="1" x14ac:dyDescent="0.2">
      <c r="A239" s="42"/>
      <c r="B239" s="5"/>
      <c r="C239" s="5"/>
      <c r="D239" s="5"/>
      <c r="E239" s="5"/>
      <c r="F239" s="18"/>
      <c r="G239" s="3893" t="s">
        <v>871</v>
      </c>
      <c r="H239" s="3893" t="s">
        <v>872</v>
      </c>
      <c r="I239" s="3893" t="s">
        <v>873</v>
      </c>
      <c r="J239" s="6"/>
    </row>
    <row r="240" spans="1:10" ht="18" customHeight="1" x14ac:dyDescent="0.2">
      <c r="A240" s="42"/>
      <c r="B240" s="5"/>
      <c r="C240" s="5"/>
      <c r="D240" s="5"/>
      <c r="E240" s="5"/>
      <c r="F240" s="18"/>
      <c r="G240" s="3857">
        <f>I238</f>
        <v>185</v>
      </c>
      <c r="H240" s="3894">
        <f>SUM(G240*13/3)</f>
        <v>801.66666666666663</v>
      </c>
      <c r="I240" s="3857">
        <f>SUM(H240*12)</f>
        <v>9620</v>
      </c>
      <c r="J240" s="6"/>
    </row>
    <row r="241" spans="1:10" ht="18" customHeight="1" x14ac:dyDescent="0.2">
      <c r="A241" s="42"/>
      <c r="B241" s="5"/>
      <c r="C241" s="5"/>
      <c r="D241" s="5"/>
      <c r="E241" s="5"/>
      <c r="F241" s="18"/>
      <c r="G241" s="5"/>
      <c r="H241" s="23"/>
      <c r="I241" s="5"/>
      <c r="J241" s="6"/>
    </row>
    <row r="242" spans="1:10" ht="18" customHeight="1" x14ac:dyDescent="0.2">
      <c r="A242" t="s">
        <v>1118</v>
      </c>
      <c r="B242" s="5"/>
      <c r="C242" s="5"/>
      <c r="D242" s="5"/>
      <c r="E242" s="5"/>
      <c r="F242" s="18"/>
      <c r="G242" s="18"/>
      <c r="H242" s="18"/>
      <c r="I242" s="5"/>
      <c r="J242" s="6"/>
    </row>
    <row r="243" spans="1:10" ht="18" customHeight="1" x14ac:dyDescent="0.2">
      <c r="A243" s="4102" t="s">
        <v>1119</v>
      </c>
      <c r="B243" s="3787" t="s">
        <v>97</v>
      </c>
      <c r="C243" s="3788" t="s">
        <v>98</v>
      </c>
      <c r="D243" s="3788" t="s">
        <v>99</v>
      </c>
      <c r="E243" s="3788" t="s">
        <v>100</v>
      </c>
      <c r="F243" s="3788" t="s">
        <v>101</v>
      </c>
      <c r="G243" s="3788" t="s">
        <v>102</v>
      </c>
      <c r="H243" s="3789" t="s">
        <v>103</v>
      </c>
      <c r="I243" s="3790" t="s">
        <v>209</v>
      </c>
      <c r="J243" s="3791" t="s">
        <v>104</v>
      </c>
    </row>
    <row r="244" spans="1:10" ht="18" customHeight="1" x14ac:dyDescent="0.2">
      <c r="A244" s="4103" t="s">
        <v>392</v>
      </c>
      <c r="B244" s="3808" t="s">
        <v>1120</v>
      </c>
      <c r="C244" s="3910" t="s">
        <v>1121</v>
      </c>
      <c r="D244" s="3808" t="s">
        <v>1120</v>
      </c>
      <c r="E244" s="3808" t="s">
        <v>1120</v>
      </c>
      <c r="F244" s="3805" t="s">
        <v>1122</v>
      </c>
      <c r="G244" s="3910"/>
      <c r="H244" s="3808"/>
      <c r="I244" s="3805"/>
      <c r="J244" s="3795" t="s">
        <v>0</v>
      </c>
    </row>
    <row r="245" spans="1:10" ht="18" customHeight="1" x14ac:dyDescent="0.2">
      <c r="A245" s="4104" t="s">
        <v>0</v>
      </c>
      <c r="B245" s="4105" t="s">
        <v>1123</v>
      </c>
      <c r="C245" s="4105" t="s">
        <v>1123</v>
      </c>
      <c r="D245" s="4105" t="s">
        <v>1123</v>
      </c>
      <c r="E245" s="4105" t="s">
        <v>1123</v>
      </c>
      <c r="F245" s="4105" t="s">
        <v>1124</v>
      </c>
      <c r="G245" s="4060"/>
      <c r="H245" s="3874"/>
      <c r="I245" s="4105"/>
      <c r="J245" s="4050"/>
    </row>
    <row r="246" spans="1:10" ht="18" customHeight="1" x14ac:dyDescent="0.2">
      <c r="A246" s="4106"/>
      <c r="B246" s="4107">
        <v>7.5</v>
      </c>
      <c r="C246" s="4107">
        <v>7.5</v>
      </c>
      <c r="D246" s="4107">
        <v>7.5</v>
      </c>
      <c r="E246" s="4107">
        <v>7.5</v>
      </c>
      <c r="F246" s="4107">
        <v>7</v>
      </c>
      <c r="G246" s="4108"/>
      <c r="H246" s="3810"/>
      <c r="I246" s="4107"/>
      <c r="J246" s="4109"/>
    </row>
    <row r="247" spans="1:10" ht="18" customHeight="1" x14ac:dyDescent="0.2">
      <c r="A247" s="24" t="s">
        <v>754</v>
      </c>
      <c r="B247" s="43">
        <f>B246</f>
        <v>7.5</v>
      </c>
      <c r="C247" s="43">
        <f>C246</f>
        <v>7.5</v>
      </c>
      <c r="D247" s="43">
        <f>D246</f>
        <v>7.5</v>
      </c>
      <c r="E247" s="43">
        <f>E246</f>
        <v>7.5</v>
      </c>
      <c r="F247" s="43">
        <f>F246</f>
        <v>7</v>
      </c>
      <c r="G247" s="24">
        <f>SUM(G230,G236,G239,G242,G245)</f>
        <v>0</v>
      </c>
      <c r="H247" s="24">
        <f>SUM(H230,H236,H239,H242,H245)</f>
        <v>0</v>
      </c>
      <c r="I247" s="44">
        <v>37</v>
      </c>
      <c r="J247" s="28"/>
    </row>
    <row r="248" spans="1:10" ht="18" customHeight="1" x14ac:dyDescent="0.2">
      <c r="A248" s="42"/>
      <c r="B248" s="5"/>
      <c r="C248" s="5"/>
      <c r="D248" s="5"/>
      <c r="E248" s="5"/>
      <c r="F248" s="18"/>
      <c r="G248" s="3893" t="s">
        <v>871</v>
      </c>
      <c r="H248" s="3893" t="s">
        <v>872</v>
      </c>
      <c r="I248" s="3893" t="s">
        <v>873</v>
      </c>
      <c r="J248" s="6"/>
    </row>
    <row r="249" spans="1:10" ht="18" customHeight="1" x14ac:dyDescent="0.2">
      <c r="A249" s="42"/>
      <c r="B249" s="5"/>
      <c r="C249" s="5"/>
      <c r="D249" s="5"/>
      <c r="E249" s="5"/>
      <c r="F249" s="18"/>
      <c r="G249" s="3857">
        <f>I247</f>
        <v>37</v>
      </c>
      <c r="H249" s="3894">
        <f>SUM(G249*13/3)</f>
        <v>160.33333333333334</v>
      </c>
      <c r="I249" s="3857">
        <f>SUM(H249*12)</f>
        <v>1924</v>
      </c>
      <c r="J249" s="6"/>
    </row>
    <row r="250" spans="1:10" ht="18" customHeight="1" x14ac:dyDescent="0.2">
      <c r="A250" s="42"/>
      <c r="B250" s="5"/>
      <c r="C250" s="5"/>
      <c r="D250" s="5"/>
      <c r="E250" s="5"/>
      <c r="F250" s="18"/>
      <c r="G250" s="18"/>
      <c r="H250" s="18"/>
      <c r="I250" s="5"/>
      <c r="J250" s="6"/>
    </row>
    <row r="251" spans="1:10" ht="18" customHeight="1" x14ac:dyDescent="0.2">
      <c r="A251" s="42"/>
      <c r="B251" s="5"/>
      <c r="C251" s="5"/>
      <c r="D251" s="5"/>
      <c r="E251" s="5"/>
      <c r="F251" s="18"/>
      <c r="G251" s="18"/>
      <c r="H251" s="18"/>
      <c r="I251" s="5"/>
      <c r="J251" s="6"/>
    </row>
    <row r="252" spans="1:10" ht="18" customHeight="1" x14ac:dyDescent="0.2">
      <c r="A252" s="42"/>
      <c r="B252" s="5"/>
      <c r="C252" s="5"/>
      <c r="D252" s="5"/>
      <c r="E252" s="5"/>
      <c r="F252" s="18"/>
      <c r="G252" s="18"/>
      <c r="H252" s="18"/>
      <c r="I252" s="5"/>
      <c r="J252" s="6"/>
    </row>
    <row r="253" spans="1:10" ht="18" customHeight="1" x14ac:dyDescent="0.2">
      <c r="A253" s="42"/>
      <c r="B253" s="5"/>
      <c r="C253" s="5"/>
      <c r="D253" s="5"/>
      <c r="E253" s="5"/>
      <c r="F253" s="18"/>
      <c r="G253" s="18"/>
      <c r="H253" s="18"/>
      <c r="I253" s="5"/>
      <c r="J253" s="6"/>
    </row>
    <row r="254" spans="1:10" ht="20.100000000000001" customHeight="1" x14ac:dyDescent="0.2">
      <c r="A254" s="42" t="s">
        <v>1125</v>
      </c>
      <c r="B254" s="5"/>
      <c r="C254" s="5"/>
      <c r="D254" s="5"/>
      <c r="E254" s="5"/>
      <c r="F254" s="18"/>
      <c r="G254" s="18"/>
      <c r="H254" s="18"/>
      <c r="I254" s="5"/>
      <c r="J254" s="6"/>
    </row>
    <row r="255" spans="1:10" ht="20.100000000000001" customHeight="1" x14ac:dyDescent="0.2">
      <c r="A255" s="3923" t="s">
        <v>1126</v>
      </c>
      <c r="B255" s="3787" t="s">
        <v>97</v>
      </c>
      <c r="C255" s="3788" t="s">
        <v>98</v>
      </c>
      <c r="D255" s="3788" t="s">
        <v>99</v>
      </c>
      <c r="E255" s="3788" t="s">
        <v>100</v>
      </c>
      <c r="F255" s="3788" t="s">
        <v>101</v>
      </c>
      <c r="G255" s="3788" t="s">
        <v>102</v>
      </c>
      <c r="H255" s="3789" t="s">
        <v>103</v>
      </c>
      <c r="I255" s="3790" t="s">
        <v>209</v>
      </c>
      <c r="J255" s="3791" t="s">
        <v>104</v>
      </c>
    </row>
    <row r="256" spans="1:10" ht="20.100000000000001" customHeight="1" x14ac:dyDescent="0.2">
      <c r="A256" s="3792" t="s">
        <v>0</v>
      </c>
      <c r="B256" s="3777" t="s">
        <v>1127</v>
      </c>
      <c r="C256" s="3777" t="s">
        <v>1127</v>
      </c>
      <c r="D256" s="3777" t="s">
        <v>1127</v>
      </c>
      <c r="E256" s="3777" t="s">
        <v>1127</v>
      </c>
      <c r="F256" s="3777" t="s">
        <v>1127</v>
      </c>
      <c r="G256" s="3777"/>
      <c r="H256" s="3777"/>
      <c r="I256" s="3779"/>
      <c r="J256" s="3795"/>
    </row>
    <row r="257" spans="1:10" ht="20.100000000000001" customHeight="1" x14ac:dyDescent="0.2">
      <c r="A257" s="4100" t="s">
        <v>1128</v>
      </c>
      <c r="B257" s="3890">
        <v>8.5</v>
      </c>
      <c r="C257" s="3890">
        <v>8.5</v>
      </c>
      <c r="D257" s="3890">
        <v>8.5</v>
      </c>
      <c r="E257" s="3890">
        <v>8.5</v>
      </c>
      <c r="F257" s="3890">
        <v>8.5</v>
      </c>
      <c r="G257" s="3890"/>
      <c r="H257" s="3890"/>
      <c r="I257" s="3857">
        <f>SUM(B257:H257)</f>
        <v>42.5</v>
      </c>
      <c r="J257" s="4050"/>
    </row>
    <row r="258" spans="1:10" ht="20.100000000000001" customHeight="1" x14ac:dyDescent="0.2">
      <c r="A258" s="4101"/>
      <c r="B258" s="4073" t="s">
        <v>1129</v>
      </c>
      <c r="C258" s="4073" t="s">
        <v>1129</v>
      </c>
      <c r="D258" s="4073" t="s">
        <v>1129</v>
      </c>
      <c r="E258" s="4073" t="s">
        <v>1129</v>
      </c>
      <c r="F258" s="4073" t="s">
        <v>1129</v>
      </c>
      <c r="G258" s="4073"/>
      <c r="H258" s="4073"/>
      <c r="I258" s="3853"/>
      <c r="J258" s="3832"/>
    </row>
    <row r="259" spans="1:10" ht="20.100000000000001" customHeight="1" x14ac:dyDescent="0.2">
      <c r="A259" s="3792" t="s">
        <v>0</v>
      </c>
      <c r="B259" s="3777" t="s">
        <v>1130</v>
      </c>
      <c r="C259" s="3777" t="s">
        <v>1130</v>
      </c>
      <c r="D259" s="3777" t="s">
        <v>1130</v>
      </c>
      <c r="E259" s="3777" t="s">
        <v>1130</v>
      </c>
      <c r="F259" s="3777" t="s">
        <v>1130</v>
      </c>
      <c r="G259" s="3777" t="s">
        <v>1131</v>
      </c>
      <c r="H259" s="3777" t="s">
        <v>1131</v>
      </c>
      <c r="I259" s="3779"/>
      <c r="J259" s="3795" t="s">
        <v>1132</v>
      </c>
    </row>
    <row r="260" spans="1:10" ht="20.100000000000001" customHeight="1" x14ac:dyDescent="0.2">
      <c r="A260" s="4100" t="s">
        <v>1133</v>
      </c>
      <c r="B260" s="3857">
        <v>7</v>
      </c>
      <c r="C260" s="3857">
        <v>7</v>
      </c>
      <c r="D260" s="3857">
        <v>7</v>
      </c>
      <c r="E260" s="3857">
        <v>7</v>
      </c>
      <c r="F260" s="3857">
        <v>7</v>
      </c>
      <c r="G260" s="3890">
        <v>12</v>
      </c>
      <c r="H260" s="3890">
        <v>12</v>
      </c>
      <c r="I260" s="3857">
        <f>SUM(B260:H260)</f>
        <v>59</v>
      </c>
      <c r="J260" s="4050" t="s">
        <v>1134</v>
      </c>
    </row>
    <row r="261" spans="1:10" ht="20.100000000000001" customHeight="1" x14ac:dyDescent="0.2">
      <c r="A261" s="4101"/>
      <c r="B261" s="4073" t="s">
        <v>1135</v>
      </c>
      <c r="C261" s="4073" t="s">
        <v>1135</v>
      </c>
      <c r="D261" s="4073" t="s">
        <v>1135</v>
      </c>
      <c r="E261" s="4073" t="s">
        <v>1135</v>
      </c>
      <c r="F261" s="4073" t="s">
        <v>1135</v>
      </c>
      <c r="G261" s="4073" t="s">
        <v>1136</v>
      </c>
      <c r="H261" s="4073" t="s">
        <v>1136</v>
      </c>
      <c r="I261" s="3853"/>
      <c r="J261" s="3832"/>
    </row>
    <row r="262" spans="1:10" ht="20.100000000000001" customHeight="1" x14ac:dyDescent="0.2">
      <c r="A262" s="3792"/>
      <c r="B262" s="3793" t="s">
        <v>222</v>
      </c>
      <c r="C262" s="3793" t="s">
        <v>222</v>
      </c>
      <c r="D262" s="3793" t="s">
        <v>222</v>
      </c>
      <c r="E262" s="3793" t="s">
        <v>222</v>
      </c>
      <c r="F262" s="3793" t="s">
        <v>222</v>
      </c>
      <c r="G262" s="3794"/>
      <c r="H262" s="3794"/>
      <c r="I262" s="3779"/>
      <c r="J262" s="3795"/>
    </row>
    <row r="263" spans="1:10" ht="20.100000000000001" customHeight="1" x14ac:dyDescent="0.2">
      <c r="A263" s="4100" t="s">
        <v>1137</v>
      </c>
      <c r="B263" s="3857"/>
      <c r="C263" s="3857"/>
      <c r="D263" s="3857"/>
      <c r="E263" s="3857"/>
      <c r="F263" s="3857"/>
      <c r="G263" s="3890"/>
      <c r="H263" s="3890"/>
      <c r="I263" s="3857">
        <f>SUM(B263:H263)</f>
        <v>0</v>
      </c>
      <c r="J263" s="4050"/>
    </row>
    <row r="264" spans="1:10" ht="20.100000000000001" customHeight="1" x14ac:dyDescent="0.2">
      <c r="A264" s="4101"/>
      <c r="B264" s="197" t="s">
        <v>1138</v>
      </c>
      <c r="C264" s="197" t="s">
        <v>1138</v>
      </c>
      <c r="D264" s="197" t="s">
        <v>1138</v>
      </c>
      <c r="E264" s="197" t="s">
        <v>1138</v>
      </c>
      <c r="F264" s="197" t="s">
        <v>1138</v>
      </c>
      <c r="G264" s="3853"/>
      <c r="H264" s="3854"/>
      <c r="I264" s="3853"/>
      <c r="J264" s="3832"/>
    </row>
    <row r="265" spans="1:10" ht="20.100000000000001" customHeight="1" x14ac:dyDescent="0.2">
      <c r="A265" s="4078"/>
      <c r="B265" s="3777" t="s">
        <v>1139</v>
      </c>
      <c r="C265" s="3777" t="s">
        <v>1139</v>
      </c>
      <c r="D265" s="3777" t="s">
        <v>1139</v>
      </c>
      <c r="E265" s="3777" t="s">
        <v>1139</v>
      </c>
      <c r="F265" s="3777" t="s">
        <v>1139</v>
      </c>
      <c r="G265" s="3794"/>
      <c r="H265" s="3794"/>
      <c r="I265" s="3779"/>
      <c r="J265" s="3795" t="s">
        <v>0</v>
      </c>
    </row>
    <row r="266" spans="1:10" ht="20.100000000000001" customHeight="1" x14ac:dyDescent="0.2">
      <c r="A266" s="4100" t="s">
        <v>1140</v>
      </c>
      <c r="B266" s="3857">
        <v>7.75</v>
      </c>
      <c r="C266" s="3857">
        <v>7.75</v>
      </c>
      <c r="D266" s="3857">
        <v>7.75</v>
      </c>
      <c r="E266" s="3857">
        <v>7.75</v>
      </c>
      <c r="F266" s="3857">
        <v>7.75</v>
      </c>
      <c r="G266" s="3890"/>
      <c r="H266" s="3890"/>
      <c r="I266" s="3857">
        <f>SUM(B266:H266)</f>
        <v>38.75</v>
      </c>
      <c r="J266" s="4050"/>
    </row>
    <row r="267" spans="1:10" ht="20.100000000000001" customHeight="1" x14ac:dyDescent="0.2">
      <c r="A267" s="4101"/>
      <c r="B267" s="4073" t="s">
        <v>1141</v>
      </c>
      <c r="C267" s="4073" t="s">
        <v>1141</v>
      </c>
      <c r="D267" s="4073" t="s">
        <v>1141</v>
      </c>
      <c r="E267" s="4073" t="s">
        <v>1141</v>
      </c>
      <c r="F267" s="4073" t="s">
        <v>1141</v>
      </c>
      <c r="G267" s="3854"/>
      <c r="H267" s="3854"/>
      <c r="I267" s="3853"/>
      <c r="J267" s="3832"/>
    </row>
    <row r="268" spans="1:10" ht="20.100000000000001" customHeight="1" x14ac:dyDescent="0.2">
      <c r="A268" s="3792"/>
      <c r="B268" s="3793"/>
      <c r="C268" s="3793"/>
      <c r="D268" s="3793"/>
      <c r="E268" s="3793"/>
      <c r="F268" s="3793"/>
      <c r="G268" s="3793"/>
      <c r="H268" s="3793"/>
      <c r="I268" s="3779"/>
      <c r="J268" s="3795" t="s">
        <v>0</v>
      </c>
    </row>
    <row r="269" spans="1:10" ht="20.100000000000001" customHeight="1" x14ac:dyDescent="0.2">
      <c r="A269" s="4100" t="s">
        <v>1142</v>
      </c>
      <c r="B269" s="3857"/>
      <c r="C269" s="3857"/>
      <c r="D269" s="3857"/>
      <c r="E269" s="3857"/>
      <c r="F269" s="3857"/>
      <c r="G269" s="3890"/>
      <c r="H269" s="3890"/>
      <c r="I269" s="3857">
        <f>SUM(B269:H269)</f>
        <v>0</v>
      </c>
      <c r="J269" s="4050" t="s">
        <v>0</v>
      </c>
    </row>
    <row r="270" spans="1:10" ht="20.100000000000001" customHeight="1" x14ac:dyDescent="0.2">
      <c r="A270" s="4009"/>
      <c r="B270" s="4073" t="s">
        <v>1143</v>
      </c>
      <c r="C270" s="4073" t="s">
        <v>1143</v>
      </c>
      <c r="D270" s="4073" t="s">
        <v>1143</v>
      </c>
      <c r="E270" s="4073" t="s">
        <v>1143</v>
      </c>
      <c r="F270" s="4073" t="s">
        <v>1143</v>
      </c>
      <c r="G270" s="2959"/>
      <c r="H270" s="2959"/>
      <c r="I270" s="151"/>
      <c r="J270" s="159"/>
    </row>
    <row r="271" spans="1:10" ht="20.100000000000001" customHeight="1" x14ac:dyDescent="0.2">
      <c r="A271" s="45"/>
      <c r="B271" s="3793"/>
      <c r="C271" s="3793"/>
      <c r="D271" s="3793"/>
      <c r="E271" s="3793"/>
      <c r="F271" s="3793"/>
      <c r="G271" s="3793"/>
      <c r="H271" s="3793"/>
      <c r="I271" s="3779"/>
      <c r="J271" s="3795" t="s">
        <v>0</v>
      </c>
    </row>
    <row r="272" spans="1:10" ht="20.100000000000001" customHeight="1" x14ac:dyDescent="0.2">
      <c r="A272" s="45" t="s">
        <v>1144</v>
      </c>
      <c r="B272" s="3857"/>
      <c r="C272" s="3857"/>
      <c r="D272" s="3857"/>
      <c r="E272" s="3857"/>
      <c r="F272" s="3857"/>
      <c r="G272" s="3890"/>
      <c r="H272" s="3890"/>
      <c r="I272" s="3857">
        <f>SUM(B272:H272)</f>
        <v>0</v>
      </c>
      <c r="J272" s="4050"/>
    </row>
    <row r="273" spans="1:10" ht="20.100000000000001" customHeight="1" x14ac:dyDescent="0.2">
      <c r="A273" s="45"/>
      <c r="B273" s="197"/>
      <c r="C273" s="197"/>
      <c r="D273" s="197"/>
      <c r="E273" s="197"/>
      <c r="F273" s="197"/>
      <c r="G273" s="2959"/>
      <c r="H273" s="2959"/>
      <c r="I273" s="3853"/>
      <c r="J273" s="3832"/>
    </row>
    <row r="274" spans="1:10" ht="20.100000000000001" customHeight="1" x14ac:dyDescent="0.2">
      <c r="A274" s="3792"/>
      <c r="B274" s="3793"/>
      <c r="C274" s="3793"/>
      <c r="D274" s="3793"/>
      <c r="E274" s="3793"/>
      <c r="F274" s="3793"/>
      <c r="G274" s="3794"/>
      <c r="H274" s="3794"/>
      <c r="I274" s="3779"/>
      <c r="J274" s="3795"/>
    </row>
    <row r="275" spans="1:10" ht="20.100000000000001" customHeight="1" x14ac:dyDescent="0.2">
      <c r="A275" s="4100" t="s">
        <v>1145</v>
      </c>
      <c r="B275" s="3857"/>
      <c r="C275" s="3857"/>
      <c r="D275" s="3857"/>
      <c r="E275" s="3857"/>
      <c r="F275" s="3857"/>
      <c r="G275" s="3890"/>
      <c r="H275" s="3890"/>
      <c r="I275" s="3857">
        <f>SUM(B275:H275)</f>
        <v>0</v>
      </c>
      <c r="J275" s="4050"/>
    </row>
    <row r="276" spans="1:10" ht="20.100000000000001" customHeight="1" x14ac:dyDescent="0.2">
      <c r="A276" s="4009"/>
      <c r="B276" s="197"/>
      <c r="C276" s="197"/>
      <c r="D276" s="197"/>
      <c r="E276" s="197"/>
      <c r="F276" s="197"/>
      <c r="G276" s="152"/>
      <c r="H276" s="152"/>
      <c r="I276" s="151"/>
      <c r="J276" s="159"/>
    </row>
    <row r="277" spans="1:10" ht="20.100000000000001" customHeight="1" x14ac:dyDescent="0.2">
      <c r="A277" s="24" t="s">
        <v>754</v>
      </c>
      <c r="B277" s="24">
        <f t="shared" ref="B277:I277" si="6">SUM(B257,B260,B263,B266,B269,B272,B275)</f>
        <v>23.25</v>
      </c>
      <c r="C277" s="24">
        <f t="shared" si="6"/>
        <v>23.25</v>
      </c>
      <c r="D277" s="24">
        <f t="shared" si="6"/>
        <v>23.25</v>
      </c>
      <c r="E277" s="24">
        <f t="shared" si="6"/>
        <v>23.25</v>
      </c>
      <c r="F277" s="24">
        <f t="shared" si="6"/>
        <v>23.25</v>
      </c>
      <c r="G277" s="24">
        <f t="shared" si="6"/>
        <v>12</v>
      </c>
      <c r="H277" s="24">
        <f t="shared" si="6"/>
        <v>12</v>
      </c>
      <c r="I277" s="24">
        <f t="shared" si="6"/>
        <v>140.25</v>
      </c>
      <c r="J277" s="28"/>
    </row>
    <row r="278" spans="1:10" ht="20.100000000000001" customHeight="1" x14ac:dyDescent="0.2">
      <c r="A278" s="42"/>
      <c r="B278" s="5"/>
      <c r="C278" s="5"/>
      <c r="D278" s="5"/>
      <c r="E278" s="5"/>
      <c r="F278" s="18"/>
      <c r="G278" s="3893" t="s">
        <v>871</v>
      </c>
      <c r="H278" s="3893" t="s">
        <v>872</v>
      </c>
      <c r="I278" s="3893" t="s">
        <v>873</v>
      </c>
      <c r="J278" s="6"/>
    </row>
    <row r="279" spans="1:10" ht="20.100000000000001" customHeight="1" x14ac:dyDescent="0.2">
      <c r="A279" s="42"/>
      <c r="B279" s="5"/>
      <c r="C279" s="5"/>
      <c r="D279" s="5"/>
      <c r="E279" s="5"/>
      <c r="F279" s="18"/>
      <c r="G279" s="3857">
        <f>I277</f>
        <v>140.25</v>
      </c>
      <c r="H279" s="3894">
        <f>SUM(G279*13/3)</f>
        <v>607.75</v>
      </c>
      <c r="I279" s="3857">
        <f>SUM(H279*12)</f>
        <v>7293</v>
      </c>
      <c r="J279" s="6"/>
    </row>
    <row r="280" spans="1:10" ht="20.100000000000001" customHeight="1" x14ac:dyDescent="0.2">
      <c r="A280" s="5"/>
      <c r="B280" s="5"/>
      <c r="C280" s="5"/>
      <c r="D280" s="5"/>
      <c r="E280" s="5"/>
      <c r="F280" s="18"/>
      <c r="G280" s="18"/>
      <c r="H280" s="18"/>
      <c r="I280" s="5"/>
      <c r="J280" s="6"/>
    </row>
    <row r="281" spans="1:10" ht="20.100000000000001" customHeight="1" x14ac:dyDescent="0.2">
      <c r="A281" s="5"/>
      <c r="B281" s="5"/>
      <c r="C281" s="5"/>
      <c r="D281" s="5"/>
      <c r="E281" s="5"/>
      <c r="F281" s="18"/>
      <c r="G281" s="18"/>
      <c r="H281" s="18"/>
      <c r="I281" s="5"/>
      <c r="J281" s="6"/>
    </row>
    <row r="282" spans="1:10" ht="20.100000000000001" customHeight="1" x14ac:dyDescent="0.2">
      <c r="A282" s="5"/>
      <c r="B282" s="5"/>
      <c r="C282" s="5"/>
      <c r="D282" s="5"/>
      <c r="E282" s="5"/>
      <c r="F282" s="18"/>
      <c r="G282" s="18"/>
      <c r="H282" s="18"/>
      <c r="I282" s="5"/>
      <c r="J282" s="6"/>
    </row>
    <row r="283" spans="1:10" ht="20.100000000000001" customHeight="1" x14ac:dyDescent="0.2">
      <c r="A283" s="5"/>
      <c r="B283" s="5"/>
      <c r="C283" s="5"/>
      <c r="D283" s="5"/>
      <c r="E283" s="5"/>
      <c r="F283" s="18"/>
      <c r="G283" s="18"/>
      <c r="H283" s="18"/>
      <c r="I283" s="5"/>
      <c r="J283" s="6"/>
    </row>
    <row r="284" spans="1:10" ht="20.100000000000001" customHeight="1" x14ac:dyDescent="0.2">
      <c r="A284" s="5"/>
      <c r="B284" s="37"/>
      <c r="C284" s="37"/>
      <c r="D284" s="37"/>
      <c r="E284" s="37"/>
      <c r="F284" s="37"/>
      <c r="G284" s="18"/>
      <c r="H284" s="18"/>
      <c r="I284" s="5"/>
      <c r="J284" s="6"/>
    </row>
    <row r="285" spans="1:10" ht="20.100000000000001" customHeight="1" x14ac:dyDescent="0.2">
      <c r="A285" s="5"/>
      <c r="B285" s="5"/>
      <c r="C285" s="5"/>
      <c r="D285" s="5"/>
      <c r="E285" s="5"/>
      <c r="F285" s="18"/>
      <c r="G285" s="18"/>
      <c r="H285" s="18"/>
      <c r="I285" s="5"/>
      <c r="J285" s="6"/>
    </row>
    <row r="286" spans="1:10" ht="20.100000000000001" customHeight="1" x14ac:dyDescent="0.2">
      <c r="A286" s="4029"/>
      <c r="B286" s="3871" t="s">
        <v>97</v>
      </c>
      <c r="C286" s="3817" t="s">
        <v>98</v>
      </c>
      <c r="D286" s="3817" t="s">
        <v>99</v>
      </c>
      <c r="E286" s="3817" t="s">
        <v>100</v>
      </c>
      <c r="F286" s="3817" t="s">
        <v>101</v>
      </c>
      <c r="G286" s="3817" t="s">
        <v>102</v>
      </c>
      <c r="H286" s="3872" t="s">
        <v>103</v>
      </c>
      <c r="I286" s="3873" t="s">
        <v>857</v>
      </c>
      <c r="J286" s="6"/>
    </row>
    <row r="287" spans="1:10" ht="20.100000000000001" customHeight="1" x14ac:dyDescent="0.2">
      <c r="A287" s="3902" t="s">
        <v>858</v>
      </c>
      <c r="B287" s="4030">
        <f t="shared" ref="B287:I287" si="7">SUM(B4,B11,B53,B65,B116,B163,B169,B189,B204,B238,B247,B277)</f>
        <v>276</v>
      </c>
      <c r="C287" s="4030">
        <f t="shared" si="7"/>
        <v>276</v>
      </c>
      <c r="D287" s="4030">
        <f t="shared" si="7"/>
        <v>276</v>
      </c>
      <c r="E287" s="4030">
        <f t="shared" si="7"/>
        <v>276</v>
      </c>
      <c r="F287" s="4030">
        <f t="shared" si="7"/>
        <v>246.5</v>
      </c>
      <c r="G287" s="4030">
        <f t="shared" si="7"/>
        <v>105</v>
      </c>
      <c r="H287" s="4030">
        <f t="shared" si="7"/>
        <v>108</v>
      </c>
      <c r="I287" s="4030">
        <f t="shared" si="7"/>
        <v>1526.5</v>
      </c>
      <c r="J287" s="6"/>
    </row>
    <row r="288" spans="1:10" ht="20.100000000000001" customHeight="1" x14ac:dyDescent="0.2">
      <c r="A288" s="3912" t="s">
        <v>860</v>
      </c>
      <c r="B288" s="151">
        <f t="shared" ref="B288:I288" si="8">SUM(B287*52)</f>
        <v>14352</v>
      </c>
      <c r="C288" s="151">
        <f t="shared" si="8"/>
        <v>14352</v>
      </c>
      <c r="D288" s="151">
        <f t="shared" si="8"/>
        <v>14352</v>
      </c>
      <c r="E288" s="151">
        <f t="shared" si="8"/>
        <v>14352</v>
      </c>
      <c r="F288" s="151">
        <f t="shared" si="8"/>
        <v>12818</v>
      </c>
      <c r="G288" s="151">
        <f t="shared" si="8"/>
        <v>5460</v>
      </c>
      <c r="H288" s="151">
        <f t="shared" si="8"/>
        <v>5616</v>
      </c>
      <c r="I288" s="151">
        <f t="shared" si="8"/>
        <v>79378</v>
      </c>
      <c r="J288" s="6"/>
    </row>
    <row r="289" spans="1:10" ht="20.100000000000001" customHeight="1" x14ac:dyDescent="0.2">
      <c r="J289" s="6"/>
    </row>
    <row r="290" spans="1:10" ht="20.100000000000001" customHeight="1" x14ac:dyDescent="0.2">
      <c r="J290" s="18" t="s">
        <v>0</v>
      </c>
    </row>
    <row r="291" spans="1:10" ht="20.100000000000001" customHeight="1" x14ac:dyDescent="0.2">
      <c r="A291" s="4031" t="s">
        <v>1048</v>
      </c>
      <c r="B291" s="3805"/>
      <c r="C291" s="3805"/>
      <c r="D291" s="3805"/>
      <c r="E291" s="3793">
        <v>56</v>
      </c>
      <c r="F291" s="3805"/>
      <c r="G291" s="3805"/>
      <c r="H291" s="3779"/>
      <c r="I291" s="4032">
        <f>SUM(E291)*26</f>
        <v>1456</v>
      </c>
      <c r="J291" s="5" t="s">
        <v>0</v>
      </c>
    </row>
    <row r="292" spans="1:10" ht="20.100000000000001" customHeight="1" x14ac:dyDescent="0.2">
      <c r="A292" s="4033" t="s">
        <v>1049</v>
      </c>
      <c r="B292" s="3878"/>
      <c r="C292" s="3878"/>
      <c r="D292" s="3878"/>
      <c r="E292" s="3878"/>
      <c r="F292" s="3878"/>
      <c r="G292" s="3878"/>
      <c r="H292" s="3878"/>
      <c r="I292" s="4034">
        <f>SUM(I291*2)</f>
        <v>2912</v>
      </c>
    </row>
    <row r="293" spans="1:10" ht="20.100000000000001" customHeight="1" x14ac:dyDescent="0.2">
      <c r="A293" s="3902" t="s">
        <v>863</v>
      </c>
      <c r="B293" s="3874"/>
      <c r="C293" s="3876"/>
      <c r="D293" s="3878"/>
      <c r="E293" s="3878"/>
      <c r="F293" s="3878"/>
      <c r="G293" s="3878"/>
      <c r="H293" s="3878"/>
      <c r="I293" s="4034">
        <f>48*12</f>
        <v>576</v>
      </c>
    </row>
    <row r="294" spans="1:10" ht="20.100000000000001" customHeight="1" x14ac:dyDescent="0.2">
      <c r="A294" s="4035" t="s">
        <v>857</v>
      </c>
      <c r="B294" s="3811"/>
      <c r="C294" s="3811"/>
      <c r="D294" s="3811"/>
      <c r="E294" s="3811"/>
      <c r="F294" s="3811"/>
      <c r="G294" s="3811"/>
      <c r="H294" s="3811"/>
      <c r="I294" s="4036">
        <f>SUM(I291:I293)</f>
        <v>4944</v>
      </c>
    </row>
    <row r="295" spans="1:10" ht="20.100000000000001" customHeight="1" x14ac:dyDescent="0.2">
      <c r="I295" s="21"/>
    </row>
    <row r="296" spans="1:10" ht="20.100000000000001" customHeight="1" x14ac:dyDescent="0.2">
      <c r="I296" s="21"/>
    </row>
    <row r="297" spans="1:10" ht="20.100000000000001" customHeight="1" x14ac:dyDescent="0.2">
      <c r="A297" s="3879" t="s">
        <v>864</v>
      </c>
      <c r="B297" s="3879"/>
      <c r="C297" s="3879"/>
      <c r="D297" s="3879"/>
      <c r="E297" s="3879"/>
      <c r="F297" s="3879"/>
      <c r="G297" s="3879"/>
      <c r="H297" s="3879"/>
      <c r="I297" s="3881">
        <f>SUM(I288+I294)</f>
        <v>84322</v>
      </c>
      <c r="J297" t="s">
        <v>1146</v>
      </c>
    </row>
  </sheetData>
  <phoneticPr fontId="9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21"/>
  <dimension ref="A1:N20"/>
  <sheetViews>
    <sheetView workbookViewId="0">
      <selection sqref="A1:N1"/>
    </sheetView>
  </sheetViews>
  <sheetFormatPr defaultRowHeight="12" x14ac:dyDescent="0.2"/>
  <cols>
    <col min="1" max="1" width="10.140625" customWidth="1"/>
    <col min="2" max="2" width="17.85546875" customWidth="1"/>
    <col min="3" max="3" width="27.5703125" customWidth="1"/>
    <col min="4" max="4" width="8.140625" customWidth="1"/>
    <col min="5" max="5" width="8.7109375" customWidth="1"/>
    <col min="6" max="6" width="8.42578125" customWidth="1"/>
    <col min="7" max="7" width="8.7109375" customWidth="1"/>
    <col min="8" max="8" width="9.7109375" customWidth="1"/>
    <col min="9" max="9" width="8.85546875" customWidth="1"/>
    <col min="10" max="12" width="10" customWidth="1"/>
    <col min="14" max="14" width="13.140625" customWidth="1"/>
    <col min="15" max="15" width="16" customWidth="1"/>
  </cols>
  <sheetData>
    <row r="1" spans="1:14" ht="18" x14ac:dyDescent="0.25">
      <c r="A1" s="4274" t="s">
        <v>1147</v>
      </c>
      <c r="B1" s="4274"/>
      <c r="C1" s="4274"/>
      <c r="D1" s="4274"/>
      <c r="E1" s="4274"/>
      <c r="F1" s="4274"/>
      <c r="G1" s="4274"/>
      <c r="H1" s="4274"/>
      <c r="I1" s="4274"/>
      <c r="J1" s="4274"/>
      <c r="K1" s="4274"/>
      <c r="L1" s="4274"/>
      <c r="M1" s="4274"/>
      <c r="N1" s="4274"/>
    </row>
    <row r="2" spans="1:14" ht="32.25" customHeight="1" x14ac:dyDescent="0.2">
      <c r="A2" s="4110"/>
      <c r="B2" s="4111" t="s">
        <v>1148</v>
      </c>
      <c r="C2" s="4111" t="s">
        <v>1149</v>
      </c>
      <c r="D2" s="4112" t="s">
        <v>1150</v>
      </c>
      <c r="E2" s="4112" t="s">
        <v>1151</v>
      </c>
      <c r="F2" s="4110"/>
      <c r="G2" s="4113" t="s">
        <v>1152</v>
      </c>
      <c r="H2" s="4113"/>
      <c r="I2" s="4114"/>
      <c r="J2" s="4110"/>
      <c r="K2" s="4113" t="s">
        <v>1153</v>
      </c>
      <c r="L2" s="4113"/>
      <c r="M2" s="4114"/>
      <c r="N2" s="4114" t="s">
        <v>104</v>
      </c>
    </row>
    <row r="3" spans="1:14" ht="12.75" x14ac:dyDescent="0.2">
      <c r="A3" s="77"/>
      <c r="B3" s="78" t="s">
        <v>0</v>
      </c>
      <c r="C3" s="78"/>
      <c r="D3" s="79"/>
      <c r="E3" s="79"/>
      <c r="F3" s="80" t="s">
        <v>1154</v>
      </c>
      <c r="G3" s="81" t="s">
        <v>1155</v>
      </c>
      <c r="H3" s="81" t="s">
        <v>1156</v>
      </c>
      <c r="I3" s="82" t="s">
        <v>1157</v>
      </c>
      <c r="J3" s="80" t="s">
        <v>1154</v>
      </c>
      <c r="K3" s="81" t="s">
        <v>1155</v>
      </c>
      <c r="L3" s="81" t="s">
        <v>1156</v>
      </c>
      <c r="M3" s="82" t="s">
        <v>1157</v>
      </c>
      <c r="N3" s="83"/>
    </row>
    <row r="4" spans="1:14" ht="48.75" customHeight="1" x14ac:dyDescent="0.2">
      <c r="A4" s="4115" t="s">
        <v>1158</v>
      </c>
      <c r="B4" s="4116" t="s">
        <v>1159</v>
      </c>
      <c r="C4" s="4117" t="s">
        <v>1160</v>
      </c>
      <c r="D4" s="4118" t="s">
        <v>1161</v>
      </c>
      <c r="E4" s="4119" t="s">
        <v>680</v>
      </c>
      <c r="F4" s="4120"/>
      <c r="G4" s="4121"/>
      <c r="H4" s="4122"/>
      <c r="I4" s="4122"/>
      <c r="J4" s="4120"/>
      <c r="K4" s="4122"/>
      <c r="L4" s="4122"/>
      <c r="M4" s="4123"/>
      <c r="N4" s="4124"/>
    </row>
    <row r="5" spans="1:14" ht="12.75" x14ac:dyDescent="0.2">
      <c r="A5" s="84"/>
      <c r="B5" s="84"/>
      <c r="C5" s="84"/>
      <c r="D5" s="84"/>
      <c r="E5" s="84"/>
      <c r="F5" s="85"/>
      <c r="G5" s="85"/>
      <c r="H5" s="85"/>
      <c r="I5" s="85"/>
      <c r="J5" s="85"/>
      <c r="K5" s="85"/>
      <c r="L5" s="85"/>
      <c r="M5" s="85"/>
      <c r="N5" s="84"/>
    </row>
    <row r="6" spans="1:14" ht="32.25" customHeight="1" x14ac:dyDescent="0.2">
      <c r="A6" s="4110"/>
      <c r="B6" s="4111" t="s">
        <v>1162</v>
      </c>
      <c r="C6" s="4111" t="s">
        <v>1149</v>
      </c>
      <c r="D6" s="4112" t="s">
        <v>1150</v>
      </c>
      <c r="E6" s="4112" t="s">
        <v>1151</v>
      </c>
      <c r="F6" s="4125"/>
      <c r="G6" s="4126" t="s">
        <v>1152</v>
      </c>
      <c r="H6" s="4126"/>
      <c r="I6" s="4127"/>
      <c r="J6" s="4125"/>
      <c r="K6" s="4126" t="s">
        <v>1153</v>
      </c>
      <c r="L6" s="4126"/>
      <c r="M6" s="4127"/>
      <c r="N6" s="4114" t="s">
        <v>104</v>
      </c>
    </row>
    <row r="7" spans="1:14" ht="12.75" x14ac:dyDescent="0.2">
      <c r="A7" s="77"/>
      <c r="B7" s="78" t="s">
        <v>0</v>
      </c>
      <c r="C7" s="78"/>
      <c r="D7" s="79"/>
      <c r="E7" s="79"/>
      <c r="F7" s="80" t="s">
        <v>1154</v>
      </c>
      <c r="G7" s="81" t="s">
        <v>1155</v>
      </c>
      <c r="H7" s="81" t="s">
        <v>1156</v>
      </c>
      <c r="I7" s="82" t="s">
        <v>1157</v>
      </c>
      <c r="J7" s="80" t="s">
        <v>1154</v>
      </c>
      <c r="K7" s="81" t="s">
        <v>1155</v>
      </c>
      <c r="L7" s="81" t="s">
        <v>1156</v>
      </c>
      <c r="M7" s="82" t="s">
        <v>1157</v>
      </c>
      <c r="N7" s="83"/>
    </row>
    <row r="8" spans="1:14" ht="36" customHeight="1" x14ac:dyDescent="0.2">
      <c r="A8" s="86" t="s">
        <v>1163</v>
      </c>
      <c r="B8" s="4116" t="s">
        <v>1164</v>
      </c>
      <c r="C8" s="4117" t="s">
        <v>1165</v>
      </c>
      <c r="D8" s="4128" t="s">
        <v>1166</v>
      </c>
      <c r="E8" s="4129" t="s">
        <v>1167</v>
      </c>
      <c r="F8" s="4130">
        <v>0</v>
      </c>
      <c r="G8" s="4131">
        <v>0</v>
      </c>
      <c r="H8" s="4131">
        <v>0</v>
      </c>
      <c r="I8" s="4132">
        <v>0</v>
      </c>
      <c r="J8" s="4130">
        <v>0</v>
      </c>
      <c r="K8" s="4131">
        <v>0</v>
      </c>
      <c r="L8" s="4131">
        <v>0</v>
      </c>
      <c r="M8" s="4132"/>
      <c r="N8" s="4133"/>
    </row>
    <row r="9" spans="1:14" ht="39.75" customHeight="1" x14ac:dyDescent="0.2">
      <c r="A9" s="86" t="s">
        <v>675</v>
      </c>
      <c r="B9" s="3978" t="s">
        <v>1168</v>
      </c>
      <c r="C9" s="4134" t="s">
        <v>1169</v>
      </c>
      <c r="D9" s="4135" t="s">
        <v>1170</v>
      </c>
      <c r="E9" s="4129" t="s">
        <v>1167</v>
      </c>
      <c r="F9" s="4130" t="s">
        <v>0</v>
      </c>
      <c r="G9" s="4131"/>
      <c r="H9" s="4131">
        <v>4</v>
      </c>
      <c r="I9" s="4132"/>
      <c r="J9" s="4130">
        <v>0</v>
      </c>
      <c r="K9" s="4131">
        <v>0</v>
      </c>
      <c r="L9" s="4131" t="s">
        <v>0</v>
      </c>
      <c r="M9" s="4132"/>
      <c r="N9" s="4136"/>
    </row>
    <row r="10" spans="1:14" ht="39" customHeight="1" x14ac:dyDescent="0.2">
      <c r="A10" s="87" t="s">
        <v>1171</v>
      </c>
      <c r="B10" s="4116" t="s">
        <v>1164</v>
      </c>
      <c r="C10" s="4117" t="s">
        <v>1165</v>
      </c>
      <c r="D10" s="4128" t="s">
        <v>1166</v>
      </c>
      <c r="E10" s="4129" t="s">
        <v>1172</v>
      </c>
      <c r="F10" s="4130">
        <v>0</v>
      </c>
      <c r="G10" s="4131">
        <v>0</v>
      </c>
      <c r="H10" s="4131">
        <v>0</v>
      </c>
      <c r="I10" s="4132">
        <v>0</v>
      </c>
      <c r="J10" s="4130">
        <v>0</v>
      </c>
      <c r="K10" s="4131">
        <v>0</v>
      </c>
      <c r="L10" s="4131">
        <v>0</v>
      </c>
      <c r="M10" s="4132"/>
      <c r="N10" s="4133"/>
    </row>
    <row r="11" spans="1:14" ht="45" x14ac:dyDescent="0.2">
      <c r="A11" s="87" t="s">
        <v>1173</v>
      </c>
      <c r="B11" s="3978" t="s">
        <v>1168</v>
      </c>
      <c r="C11" s="4134" t="s">
        <v>1169</v>
      </c>
      <c r="D11" s="4135" t="s">
        <v>1170</v>
      </c>
      <c r="E11" s="4129" t="s">
        <v>1174</v>
      </c>
      <c r="F11" s="4130" t="s">
        <v>0</v>
      </c>
      <c r="G11" s="4131"/>
      <c r="H11" s="4131">
        <v>4</v>
      </c>
      <c r="I11" s="4132"/>
      <c r="J11" s="4130">
        <v>0</v>
      </c>
      <c r="K11" s="4131">
        <v>0</v>
      </c>
      <c r="L11" s="4131">
        <v>0</v>
      </c>
      <c r="M11" s="4132"/>
      <c r="N11" s="4136"/>
    </row>
    <row r="12" spans="1:14" ht="36" customHeight="1" x14ac:dyDescent="0.2">
      <c r="A12" s="88" t="s">
        <v>1175</v>
      </c>
      <c r="B12" s="4116" t="s">
        <v>1164</v>
      </c>
      <c r="C12" s="4117" t="s">
        <v>1165</v>
      </c>
      <c r="D12" s="4128" t="s">
        <v>1166</v>
      </c>
      <c r="E12" s="4129" t="s">
        <v>1176</v>
      </c>
      <c r="F12" s="4130">
        <v>0</v>
      </c>
      <c r="G12" s="4131">
        <v>0</v>
      </c>
      <c r="H12" s="4131">
        <v>0</v>
      </c>
      <c r="I12" s="4132">
        <v>0</v>
      </c>
      <c r="J12" s="4130">
        <v>0</v>
      </c>
      <c r="K12" s="4131">
        <v>0</v>
      </c>
      <c r="L12" s="4131">
        <v>0</v>
      </c>
      <c r="M12" s="4132"/>
      <c r="N12" s="4133"/>
    </row>
    <row r="13" spans="1:14" ht="37.5" customHeight="1" x14ac:dyDescent="0.2">
      <c r="A13" s="88" t="s">
        <v>354</v>
      </c>
      <c r="B13" s="3978" t="s">
        <v>1168</v>
      </c>
      <c r="C13" s="4134" t="s">
        <v>1169</v>
      </c>
      <c r="D13" s="4135" t="s">
        <v>1170</v>
      </c>
      <c r="E13" s="4129" t="s">
        <v>1176</v>
      </c>
      <c r="F13" s="4130" t="s">
        <v>0</v>
      </c>
      <c r="G13" s="4131"/>
      <c r="H13" s="4131">
        <v>4</v>
      </c>
      <c r="I13" s="4132"/>
      <c r="J13" s="4130">
        <v>0</v>
      </c>
      <c r="K13" s="4131">
        <v>0</v>
      </c>
      <c r="L13" s="4131">
        <v>0</v>
      </c>
      <c r="M13" s="4132"/>
      <c r="N13" s="4136"/>
    </row>
    <row r="14" spans="1:14" ht="36" customHeight="1" x14ac:dyDescent="0.2">
      <c r="A14" s="89" t="s">
        <v>1177</v>
      </c>
      <c r="B14" s="4116" t="s">
        <v>1164</v>
      </c>
      <c r="C14" s="4117" t="s">
        <v>1165</v>
      </c>
      <c r="D14" s="4128" t="s">
        <v>1166</v>
      </c>
      <c r="E14" s="4129" t="s">
        <v>1176</v>
      </c>
      <c r="F14" s="4130">
        <v>0</v>
      </c>
      <c r="G14" s="4131">
        <v>0</v>
      </c>
      <c r="H14" s="4131">
        <v>0</v>
      </c>
      <c r="I14" s="4132">
        <v>0</v>
      </c>
      <c r="J14" s="4130">
        <v>0</v>
      </c>
      <c r="K14" s="4131">
        <v>0</v>
      </c>
      <c r="L14" s="4131">
        <v>0</v>
      </c>
      <c r="M14" s="4132"/>
      <c r="N14" s="4133"/>
    </row>
    <row r="15" spans="1:14" ht="45" x14ac:dyDescent="0.2">
      <c r="A15" s="198" t="s">
        <v>1178</v>
      </c>
      <c r="B15" s="172" t="s">
        <v>1168</v>
      </c>
      <c r="C15" s="4137" t="s">
        <v>1169</v>
      </c>
      <c r="D15" s="4138" t="s">
        <v>1170</v>
      </c>
      <c r="E15" s="4139" t="s">
        <v>1176</v>
      </c>
      <c r="F15" s="4140" t="s">
        <v>0</v>
      </c>
      <c r="G15" s="4141"/>
      <c r="H15" s="4141">
        <v>4</v>
      </c>
      <c r="I15" s="4142"/>
      <c r="J15" s="4140">
        <v>0</v>
      </c>
      <c r="K15" s="4141">
        <v>0</v>
      </c>
      <c r="L15" s="4141">
        <v>0</v>
      </c>
      <c r="M15" s="4142"/>
      <c r="N15" s="4143"/>
    </row>
    <row r="16" spans="1:14" ht="36" customHeight="1" x14ac:dyDescent="0.2">
      <c r="A16" s="90"/>
      <c r="B16" s="4116" t="s">
        <v>1164</v>
      </c>
      <c r="C16" s="4117" t="s">
        <v>1165</v>
      </c>
      <c r="D16" s="4128" t="s">
        <v>1166</v>
      </c>
      <c r="E16" s="4129" t="s">
        <v>1179</v>
      </c>
      <c r="F16" s="4130">
        <v>0</v>
      </c>
      <c r="G16" s="4131">
        <v>0</v>
      </c>
      <c r="H16" s="4131">
        <v>0</v>
      </c>
      <c r="I16" s="4132">
        <v>0</v>
      </c>
      <c r="J16" s="4144"/>
      <c r="K16" s="4145"/>
      <c r="L16" s="4145"/>
      <c r="M16" s="4146"/>
      <c r="N16" s="4147"/>
    </row>
    <row r="17" spans="1:14" ht="45.75" customHeight="1" x14ac:dyDescent="0.2">
      <c r="A17" s="199" t="s">
        <v>606</v>
      </c>
      <c r="B17" s="172" t="s">
        <v>1168</v>
      </c>
      <c r="C17" s="4137" t="s">
        <v>1169</v>
      </c>
      <c r="D17" s="4138" t="s">
        <v>1170</v>
      </c>
      <c r="E17" s="4139" t="s">
        <v>1179</v>
      </c>
      <c r="F17" s="4148"/>
      <c r="G17" s="4149"/>
      <c r="H17" s="4141">
        <v>4</v>
      </c>
      <c r="I17" s="4150"/>
      <c r="J17" s="4148"/>
      <c r="K17" s="4149"/>
      <c r="L17" s="4149"/>
      <c r="M17" s="4150"/>
      <c r="N17" s="4151"/>
    </row>
    <row r="18" spans="1:14" ht="12.75" x14ac:dyDescent="0.2">
      <c r="A18" s="84"/>
      <c r="B18" s="84"/>
      <c r="C18" s="84"/>
      <c r="D18" s="84"/>
      <c r="E18" s="84"/>
      <c r="F18" s="85"/>
      <c r="G18" s="85"/>
      <c r="H18" s="85"/>
      <c r="I18" s="85"/>
      <c r="J18" s="85"/>
      <c r="K18" s="85"/>
      <c r="L18" s="85"/>
      <c r="M18" s="85"/>
      <c r="N18" s="84"/>
    </row>
    <row r="19" spans="1:14" ht="12.75" x14ac:dyDescent="0.2">
      <c r="A19" s="84"/>
      <c r="B19" s="84"/>
      <c r="C19" s="84"/>
      <c r="D19" s="84"/>
      <c r="E19" s="84"/>
      <c r="F19" s="85"/>
      <c r="G19" s="85"/>
      <c r="H19" s="85"/>
      <c r="I19" s="85"/>
      <c r="J19" s="85"/>
      <c r="K19" s="85"/>
      <c r="L19" s="85"/>
      <c r="M19" s="85"/>
      <c r="N19" s="84"/>
    </row>
    <row r="20" spans="1:14" ht="18" x14ac:dyDescent="0.25">
      <c r="A20" s="84"/>
      <c r="B20" s="84"/>
      <c r="C20" s="91"/>
      <c r="D20" s="84"/>
      <c r="E20" s="84"/>
      <c r="F20" s="85"/>
      <c r="G20" s="85"/>
      <c r="H20" s="85"/>
      <c r="I20" s="85"/>
      <c r="J20" s="85"/>
      <c r="K20" s="85"/>
      <c r="L20" s="85"/>
      <c r="M20" s="85"/>
      <c r="N20" s="84"/>
    </row>
  </sheetData>
  <sheetProtection selectLockedCells="1" selectUnlockedCells="1"/>
  <mergeCells count="1">
    <mergeCell ref="A1:N1"/>
  </mergeCells>
  <phoneticPr fontId="9" type="noConversion"/>
  <pageMargins left="0" right="0" top="0" bottom="0" header="0.51180555555555551" footer="0.51180555555555551"/>
  <pageSetup paperSize="9" scale="85" firstPageNumber="0" orientation="landscape" horizontalDpi="300" verticalDpi="30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4"/>
  <dimension ref="A1:A3"/>
  <sheetViews>
    <sheetView workbookViewId="0"/>
  </sheetViews>
  <sheetFormatPr defaultRowHeight="12" x14ac:dyDescent="0.2"/>
  <sheetData>
    <row r="1" spans="1:1" x14ac:dyDescent="0.2">
      <c r="A1" s="123" t="s">
        <v>1180</v>
      </c>
    </row>
    <row r="2" spans="1:1" x14ac:dyDescent="0.2">
      <c r="A2" s="123" t="s">
        <v>1181</v>
      </c>
    </row>
    <row r="3" spans="1:1" x14ac:dyDescent="0.2">
      <c r="A3" s="123" t="s">
        <v>1182</v>
      </c>
    </row>
  </sheetData>
  <pageMargins left="0.7" right="0.7" top="0.75" bottom="0.75" header="0.3" footer="0.3"/>
</worksheet>
</file>

<file path=customUI/customUI.xml><?xml version="1.0" encoding="utf-8"?>
<!--RibbonX Visual Designer 1.94 for Microsoft Excel 12.0. XML Code produced on 2015-03-05-->
<customUI xmlns="http://schemas.microsoft.com/office/2006/01/customui">
  <ribbon>
    <tabs>
      <tab id="Tab1" insertBeforeMso="TabInsert" label="Vagtplan">
        <group id="Group1" label="Group1">
          <button idMso="FileSendAsAttachment" label="Email"/>
          <button idMso="FilePrint" label="Udskriv"/>
          <gallery idMso="ViewFreezePanesGallery" label="Frys"/>
        </group>
        <group idMso="GroupStyles"/>
        <group idMso="GroupComments"/>
        <group idMso="GroupMacros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5c24c4d-4de2-4a11-996b-ad1b02b5a53f">
      <UserInfo>
        <DisplayName>Bo Volfing Jacobsen</DisplayName>
        <AccountId>51</AccountId>
        <AccountType/>
      </UserInfo>
      <UserInfo>
        <DisplayName>Erik Skyggebjerg Andersen</DisplayName>
        <AccountId>52</AccountId>
        <AccountType/>
      </UserInfo>
      <UserInfo>
        <DisplayName>Steen Hertin-Sandkær</DisplayName>
        <AccountId>53</AccountId>
        <AccountType/>
      </UserInfo>
      <UserInfo>
        <DisplayName>Michael Bo Pedersen</DisplayName>
        <AccountId>54</AccountId>
        <AccountType/>
      </UserInfo>
      <UserInfo>
        <DisplayName>Rasmus Sørensen</DisplayName>
        <AccountId>55</AccountId>
        <AccountType/>
      </UserInfo>
      <UserInfo>
        <DisplayName>Dennis Rise</DisplayName>
        <AccountId>56</AccountId>
        <AccountType/>
      </UserInfo>
      <UserInfo>
        <DisplayName>Kim Holm Aabroe</DisplayName>
        <AccountId>38</AccountId>
        <AccountType/>
      </UserInfo>
      <UserInfo>
        <DisplayName>Flemming Nielsen</DisplayName>
        <AccountId>130</AccountId>
        <AccountType/>
      </UserInfo>
      <UserInfo>
        <DisplayName>Flemming Erik Dam</DisplayName>
        <AccountId>133</AccountId>
        <AccountType/>
      </UserInfo>
      <UserInfo>
        <DisplayName>Thomas Holm</DisplayName>
        <AccountId>26</AccountId>
        <AccountType/>
      </UserInfo>
      <UserInfo>
        <DisplayName>Nikolaj Langtin Pamhede</DisplayName>
        <AccountId>69</AccountId>
        <AccountType/>
      </UserInfo>
      <UserInfo>
        <DisplayName>Anders Villadsen</DisplayName>
        <AccountId>79</AccountId>
        <AccountType/>
      </UserInfo>
      <UserInfo>
        <DisplayName>Marianne Rasmussen</DisplayName>
        <AccountId>40</AccountId>
        <AccountType/>
      </UserInfo>
      <UserInfo>
        <DisplayName>Mathias Søndergaard</DisplayName>
        <AccountId>33</AccountId>
        <AccountType/>
      </UserInfo>
      <UserInfo>
        <DisplayName>Martin Svanebjerg Larsen</DisplayName>
        <AccountId>792</AccountId>
        <AccountType/>
      </UserInfo>
      <UserInfo>
        <DisplayName>Kim BT. Pedersen</DisplayName>
        <AccountId>24</AccountId>
        <AccountType/>
      </UserInfo>
      <UserInfo>
        <DisplayName>Nick Lorentzen</DisplayName>
        <AccountId>112</AccountId>
        <AccountType/>
      </UserInfo>
      <UserInfo>
        <DisplayName>Oliver Voss</DisplayName>
        <AccountId>886</AccountId>
        <AccountType/>
      </UserInfo>
      <UserInfo>
        <DisplayName>Michael Riis-Jensen</DisplayName>
        <AccountId>197</AccountId>
        <AccountType/>
      </UserInfo>
      <UserInfo>
        <DisplayName>Henrik Wolffbrandt Hansen</DisplayName>
        <AccountId>418</AccountId>
        <AccountType/>
      </UserInfo>
      <UserInfo>
        <DisplayName>Henriette Dedichen</DisplayName>
        <AccountId>113</AccountId>
        <AccountType/>
      </UserInfo>
      <UserInfo>
        <DisplayName>Jesper Larsen</DisplayName>
        <AccountId>110</AccountId>
        <AccountType/>
      </UserInfo>
    </SharedWithUsers>
    <dato xmlns="0f03729d-1f1c-4b43-bedd-870f9fd028b5">2020-12-25T23:00:00+00:00</dato>
    <Note xmlns="0f03729d-1f1c-4b43-bedd-870f9fd028b5" xsi:nil="true"/>
    <lcf76f155ced4ddcb4097134ff3c332f xmlns="0f03729d-1f1c-4b43-bedd-870f9fd028b5">
      <Terms xmlns="http://schemas.microsoft.com/office/infopath/2007/PartnerControls"/>
    </lcf76f155ced4ddcb4097134ff3c332f>
    <eDoc xmlns="0f03729d-1f1c-4b43-bedd-870f9fd028b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4556FA7B362AE4B8446F9CC073D5A4F" ma:contentTypeVersion="21" ma:contentTypeDescription="Opret et nyt dokument." ma:contentTypeScope="" ma:versionID="d1aa7de62efe80bb21950df6e450197f">
  <xsd:schema xmlns:xsd="http://www.w3.org/2001/XMLSchema" xmlns:xs="http://www.w3.org/2001/XMLSchema" xmlns:p="http://schemas.microsoft.com/office/2006/metadata/properties" xmlns:ns2="0f03729d-1f1c-4b43-bedd-870f9fd028b5" xmlns:ns3="45c24c4d-4de2-4a11-996b-ad1b02b5a53f" targetNamespace="http://schemas.microsoft.com/office/2006/metadata/properties" ma:root="true" ma:fieldsID="14b8e5f815d087d67dcc59fc9196c213" ns2:_="" ns3:_="">
    <xsd:import namespace="0f03729d-1f1c-4b43-bedd-870f9fd028b5"/>
    <xsd:import namespace="45c24c4d-4de2-4a11-996b-ad1b02b5a53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dato" minOccurs="0"/>
                <xsd:element ref="ns2:Note" minOccurs="0"/>
                <xsd:element ref="ns2:MediaLengthInSeconds" minOccurs="0"/>
                <xsd:element ref="ns2:lcf76f155ced4ddcb4097134ff3c332f" minOccurs="0"/>
                <xsd:element ref="ns2:eDoc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3729d-1f1c-4b43-bedd-870f9fd02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ato" ma:index="20" nillable="true" ma:displayName="dato" ma:format="DateTime" ma:internalName="dato" ma:readOnly="false">
      <xsd:simpleType>
        <xsd:restriction base="dms:DateTime"/>
      </xsd:simpleType>
    </xsd:element>
    <xsd:element name="Note" ma:index="21" nillable="true" ma:displayName="Note" ma:description="Ekstra noter" ma:format="Dropdown" ma:internalName="Not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Billedmærker" ma:readOnly="false" ma:fieldId="{5cf76f15-5ced-4ddc-b409-7134ff3c332f}" ma:taxonomyMulti="true" ma:sspId="e6a412d2-aea5-45d9-add9-4615ec1865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eDoc" ma:index="25" nillable="true" ma:displayName="eDoc" ma:internalName="eDoc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c24c4d-4de2-4a11-996b-ad1b02b5a53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CA86D9-54B4-4348-9CE7-64F24673B21E}">
  <ds:schemaRefs>
    <ds:schemaRef ds:uri="45c24c4d-4de2-4a11-996b-ad1b02b5a53f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0f03729d-1f1c-4b43-bedd-870f9fd028b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574A16D-7D0F-432C-80FF-48A6AFFF8F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863C13-6DFB-4E72-8F38-6E669A2469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03729d-1f1c-4b43-bedd-870f9fd028b5"/>
    <ds:schemaRef ds:uri="45c24c4d-4de2-4a11-996b-ad1b02b5a5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23</vt:i4>
      </vt:variant>
      <vt:variant>
        <vt:lpstr>Navngivne områder</vt:lpstr>
      </vt:variant>
      <vt:variant>
        <vt:i4>16</vt:i4>
      </vt:variant>
    </vt:vector>
  </HeadingPairs>
  <TitlesOfParts>
    <vt:vector size="39" baseType="lpstr">
      <vt:lpstr>Ark7</vt:lpstr>
      <vt:lpstr>Ark8</vt:lpstr>
      <vt:lpstr>Ark9</vt:lpstr>
      <vt:lpstr>Ark4</vt:lpstr>
      <vt:lpstr>Maj 2023</vt:lpstr>
      <vt:lpstr>Juni 2023</vt:lpstr>
      <vt:lpstr>Juli 2023</vt:lpstr>
      <vt:lpstr>August 2023</vt:lpstr>
      <vt:lpstr>September 2023</vt:lpstr>
      <vt:lpstr>Oktober 2023</vt:lpstr>
      <vt:lpstr>November 2023</vt:lpstr>
      <vt:lpstr>December 2023</vt:lpstr>
      <vt:lpstr>Januar 2024</vt:lpstr>
      <vt:lpstr>Februar 2024</vt:lpstr>
      <vt:lpstr>Marts 2024</vt:lpstr>
      <vt:lpstr>April 2024</vt:lpstr>
      <vt:lpstr>Prisliste 2023</vt:lpstr>
      <vt:lpstr>Prisliste 2023(kostægte)</vt:lpstr>
      <vt:lpstr>GRUSMUS 2023</vt:lpstr>
      <vt:lpstr>Nøgler GL</vt:lpstr>
      <vt:lpstr>Nøgler januar 2000</vt:lpstr>
      <vt:lpstr>Nøgler m. lønkode</vt:lpstr>
      <vt:lpstr>Balanced 2010</vt:lpstr>
      <vt:lpstr>NormTid</vt:lpstr>
      <vt:lpstr>'Nøgler januar 2000'!Udskriftsområde</vt:lpstr>
      <vt:lpstr>'Nøgler m. lønkode'!Udskriftsområde</vt:lpstr>
      <vt:lpstr>'April 2024'!Udskriftstitler</vt:lpstr>
      <vt:lpstr>'August 2023'!Udskriftstitler</vt:lpstr>
      <vt:lpstr>'Balanced 2010'!Udskriftstitler</vt:lpstr>
      <vt:lpstr>'December 2023'!Udskriftstitler</vt:lpstr>
      <vt:lpstr>'Februar 2024'!Udskriftstitler</vt:lpstr>
      <vt:lpstr>'Januar 2024'!Udskriftstitler</vt:lpstr>
      <vt:lpstr>'Juli 2023'!Udskriftstitler</vt:lpstr>
      <vt:lpstr>'Juni 2023'!Udskriftstitler</vt:lpstr>
      <vt:lpstr>'Maj 2023'!Udskriftstitler</vt:lpstr>
      <vt:lpstr>'Marts 2024'!Udskriftstitler</vt:lpstr>
      <vt:lpstr>'November 2023'!Udskriftstitler</vt:lpstr>
      <vt:lpstr>'Oktober 2023'!Udskriftstitler</vt:lpstr>
      <vt:lpstr>'September 2023'!Udskriftstitler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Steen Hertin-Sandkær</cp:lastModifiedBy>
  <cp:revision>11</cp:revision>
  <cp:lastPrinted>2024-04-22T00:59:29Z</cp:lastPrinted>
  <dcterms:created xsi:type="dcterms:W3CDTF">2000-02-23T09:56:36Z</dcterms:created>
  <dcterms:modified xsi:type="dcterms:W3CDTF">2025-03-07T12:02:32Z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0x01010024556FA7B362AE4B8446F9CC073D5A4F</vt:lpwstr>
  </property>
  <property fmtid="{D5CDD505-2E9C-101B-9397-08002B2CF9AE}" pid="12" name="Order">
    <vt:r8>100</vt:r8>
  </property>
  <property fmtid="{D5CDD505-2E9C-101B-9397-08002B2CF9AE}" pid="13" name="SharedWithUsers">
    <vt:lpwstr>51;#Bo Volfing Jacobsen;#52;#Erik Skyggebjerg Andersen;#53;#Steen Hertin;#54;#Michael Bo Pedersen;#55;#Rasmus Sørensen;#56;#Dennis Rise;#38;#Kim Holm Aabroe;#130;#Flemming Nielsen;#133;#Flemming Dam</vt:lpwstr>
  </property>
  <property fmtid="{D5CDD505-2E9C-101B-9397-08002B2CF9AE}" pid="14" name="Sensitivity">
    <vt:lpwstr/>
  </property>
  <property fmtid="{D5CDD505-2E9C-101B-9397-08002B2CF9AE}" pid="15" name="j2c2601e249f4d2993f2fcc4fe83f7c1">
    <vt:lpwstr/>
  </property>
  <property fmtid="{D5CDD505-2E9C-101B-9397-08002B2CF9AE}" pid="16" name="TaxCatchAll">
    <vt:lpwstr/>
  </property>
  <property fmtid="{D5CDD505-2E9C-101B-9397-08002B2CF9AE}" pid="17" name="AuthorIds_UIVersion_55808">
    <vt:lpwstr>64</vt:lpwstr>
  </property>
  <property fmtid="{D5CDD505-2E9C-101B-9397-08002B2CF9AE}" pid="18" name="CloudStatistics_StoryID">
    <vt:lpwstr>a4b12edf-297e-42b2-ba9a-01191d323809</vt:lpwstr>
  </property>
  <property fmtid="{D5CDD505-2E9C-101B-9397-08002B2CF9AE}" pid="19" name="MediaServiceImageTags">
    <vt:lpwstr/>
  </property>
</Properties>
</file>