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autoCompressPictures="0" defaultThemeVersion="124226"/>
  <mc:AlternateContent xmlns:mc="http://schemas.openxmlformats.org/markup-compatibility/2006">
    <mc:Choice Requires="x15">
      <x15ac:absPath xmlns:x15ac="http://schemas.microsoft.com/office/spreadsheetml/2010/11/ac" url="https://d.docs.live.net/db4b71745a36b7f0/Desktop/Purdue/Fall-2023/ENGR-101/AO3/"/>
    </mc:Choice>
  </mc:AlternateContent>
  <xr:revisionPtr revIDLastSave="176" documentId="8_{5EBDACAA-6DA0-45E2-891E-84D9BE1F7D56}" xr6:coauthVersionLast="47" xr6:coauthVersionMax="47" xr10:uidLastSave="{11516E74-BBFB-43BB-A49C-EA2EE6D3CC5C}"/>
  <bookViews>
    <workbookView xWindow="-110" yWindow="-110" windowWidth="19420" windowHeight="10300" activeTab="1" xr2:uid="{00000000-000D-0000-FFFF-FFFF00000000}"/>
  </bookViews>
  <sheets>
    <sheet name="Problem1" sheetId="1" r:id="rId1"/>
    <sheet name="Problem 2" sheetId="8" r:id="rId2"/>
    <sheet name="Problem 3"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52" i="7" l="1"/>
  <c r="R52" i="7" s="1"/>
  <c r="Q53" i="7"/>
  <c r="R53" i="7" s="1"/>
  <c r="M14" i="7"/>
  <c r="L14" i="7"/>
  <c r="M13" i="7"/>
  <c r="L13" i="7"/>
  <c r="M12" i="7"/>
  <c r="L12" i="7"/>
  <c r="M11" i="7"/>
  <c r="L11" i="7"/>
  <c r="M10" i="7"/>
  <c r="L10" i="7"/>
  <c r="M8" i="7"/>
  <c r="L8" i="7"/>
  <c r="L9" i="7" s="1"/>
  <c r="M7" i="7"/>
  <c r="L7" i="7"/>
  <c r="G10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6" i="1"/>
  <c r="F18" i="1"/>
  <c r="F19" i="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7" i="1"/>
  <c r="F16" i="1"/>
  <c r="M9" i="7" l="1"/>
</calcChain>
</file>

<file path=xl/sharedStrings.xml><?xml version="1.0" encoding="utf-8"?>
<sst xmlns="http://schemas.openxmlformats.org/spreadsheetml/2006/main" count="94" uniqueCount="78">
  <si>
    <t xml:space="preserve"> </t>
  </si>
  <si>
    <t>Assignment</t>
  </si>
  <si>
    <t>Problem Description</t>
  </si>
  <si>
    <t>kg</t>
  </si>
  <si>
    <t>m/s</t>
  </si>
  <si>
    <t xml:space="preserve">  </t>
  </si>
  <si>
    <t xml:space="preserve">ENGR 131  </t>
  </si>
  <si>
    <t xml:space="preserve">Name </t>
  </si>
  <si>
    <t xml:space="preserve">Purdue login </t>
  </si>
  <si>
    <t>Data Analytics Calculations</t>
  </si>
  <si>
    <t>INPUTS</t>
  </si>
  <si>
    <t>CALCULATIONS</t>
  </si>
  <si>
    <t>OUTPUTS:</t>
  </si>
  <si>
    <t>Table 1: Constants</t>
  </si>
  <si>
    <t>Variable</t>
  </si>
  <si>
    <t>Units</t>
  </si>
  <si>
    <t>Value</t>
  </si>
  <si>
    <r>
      <t>Exhaust velocity v</t>
    </r>
    <r>
      <rPr>
        <vertAlign val="subscript"/>
        <sz val="11"/>
        <color theme="1"/>
        <rFont val="Calibri"/>
        <family val="2"/>
        <scheme val="minor"/>
      </rPr>
      <t>e</t>
    </r>
  </si>
  <si>
    <r>
      <t>Initial total mass m</t>
    </r>
    <r>
      <rPr>
        <vertAlign val="subscript"/>
        <sz val="11"/>
        <color theme="1"/>
        <rFont val="Calibri"/>
        <family val="2"/>
        <scheme val="minor"/>
      </rPr>
      <t>o</t>
    </r>
  </si>
  <si>
    <t>Academic Integrity Statement: I have not used material obtained from any other unauthorized source, either modified or unmodified.  Neither have I provided access to my work to another. The solution I am submitting is my own original work.</t>
  </si>
  <si>
    <t>Table 2: Calculation of delta V</t>
  </si>
  <si>
    <t>Final Total Vehicle Mass (kg)</t>
  </si>
  <si>
    <t>Delta V (m/s)</t>
  </si>
  <si>
    <t>If a delta V of 2000 m/s is needed to get to low-earth orbit, what final vehicle mass will just get the vehicle there? Provide an estimate based on your calculations.</t>
  </si>
  <si>
    <t>a)</t>
  </si>
  <si>
    <t>b)</t>
  </si>
  <si>
    <t>Voltage Measurement in a Spark Plug</t>
  </si>
  <si>
    <t>Trial Data</t>
  </si>
  <si>
    <t>Trial 1: Spark plug 1 (1 mm)</t>
  </si>
  <si>
    <t>Trial 2: Spark plug 2 (3 mm)</t>
  </si>
  <si>
    <t>Test Number</t>
  </si>
  <si>
    <t>Breakdown Voltage (kV)</t>
  </si>
  <si>
    <t>Minimum</t>
  </si>
  <si>
    <t>Maximum</t>
  </si>
  <si>
    <t>Range</t>
  </si>
  <si>
    <t>Mean</t>
  </si>
  <si>
    <t>Median</t>
  </si>
  <si>
    <t>Mode</t>
  </si>
  <si>
    <t>Variance</t>
  </si>
  <si>
    <t>Standard Deviation</t>
  </si>
  <si>
    <t>1 mm Spark Plug</t>
  </si>
  <si>
    <t>3 mm Spark Plug</t>
  </si>
  <si>
    <t>Descriptive Statistic</t>
  </si>
  <si>
    <t>Thermocouple Response Time</t>
  </si>
  <si>
    <t>Time (seconds)</t>
  </si>
  <si>
    <t>Sensor A Temperature (degrees F)</t>
  </si>
  <si>
    <t>Sensor B Temperature (degrees F)</t>
  </si>
  <si>
    <t>CHART</t>
  </si>
  <si>
    <t xml:space="preserve">Sensor A </t>
  </si>
  <si>
    <t xml:space="preserve">Sensor B  </t>
  </si>
  <si>
    <t>Table 3: Temperature Response Data for Sensor A and Sensor B</t>
  </si>
  <si>
    <t>Table 4: 1mm gap data</t>
  </si>
  <si>
    <t>Table 5: 3mm gap data</t>
  </si>
  <si>
    <t>Table 6: Summary of Descriptive Statistics</t>
  </si>
  <si>
    <t>2a. What type of chart will you use to represent the data?  Justify your choice based on the data type.</t>
  </si>
  <si>
    <t>2b. Which temperature sensor has the faster response time?  Use complete sentences and reference the data in your answer.</t>
  </si>
  <si>
    <t>2c. Given your answer in 2b and the sizes of the temperature sensors listed in Table 1, provide one possible reason for the response time differences.    Use complete sentences in your answer.</t>
  </si>
  <si>
    <t>3a. Using complete sentences and referencing the actual data, compare the descriptive statistics of the performance of the two designs</t>
  </si>
  <si>
    <t>3b. If the goal of the spark plug is higher mean breakdown voltage, which spark gap is the better choice for this application?  Use complete sentences in your answer.</t>
  </si>
  <si>
    <t>3c. If the goal of the spark plug is more consistent performance and lower variability, which spark gap is the better choice for this application?  Use complete sentences in your answer.</t>
  </si>
  <si>
    <t>3d. The measured voltage must be above 20 kV in order to ignite the fuel mixture. Using Excel functions (e.g. COUNTIF or SORT), find which spark plug would be the best choice for the ignition application. Use complete sentences and refer to the data in your answer.</t>
  </si>
  <si>
    <t>If a delta V of 4500 m/s is needed to get to a geosynchronous orbit, what final vehicle mass will just get the vehicle there? Provide an estimate based on your calculations.</t>
  </si>
  <si>
    <t xml:space="preserve"> Michael Ray</t>
  </si>
  <si>
    <t>ray186@purdue.edu</t>
  </si>
  <si>
    <t>kV</t>
  </si>
  <si>
    <t>kV^2</t>
  </si>
  <si>
    <t>When comparing the two sparkplugs, the 1 mm spark plug generally requires less voltage to arc, about 19.71 kV on average, whereas the 3mm spark plug requires 29.37 kV to arc. However, the 1mm spark plug far more consistently generates similar values, with a range of voltages of only 3 kV, as opposed to 11 kV for the 3 mm spark plug. On average, measured arc voltages for the 1mm spark plug are less dispersed from the mean than the 3mm spark plug, with standard deviations of 1.107 and 3.518 kV respectively.</t>
  </si>
  <si>
    <t>If the only goal of the spark plug is to on average, generate higher voltage, the 3mm spark plug is better. Its average arc voltage is nearly 10kV higher than the 1mm spark plug.</t>
  </si>
  <si>
    <t>If the goal is consistency and low variability, the 1mm spark plug is better. The maximum range of values for the 1mm spark plug is 8 kV less than the 3mm spark plug, and its standard deviation is only about 1/3rd of the 3 mm spark plug's</t>
  </si>
  <si>
    <t># Tests &gt; 20 kV</t>
  </si>
  <si>
    <t>Plug Diameter (mm)</t>
  </si>
  <si>
    <t>% True</t>
  </si>
  <si>
    <t>If the minimum required voltage is 20 kV, the 3 mm spark plug is better, since it reaches and exceeds that threshold in 100% of the tests, as opposed to the 1mm plug, which only does so 32% of the tests.</t>
  </si>
  <si>
    <t>A delta V of 2000 m/s is achieved between 3700 and 3600 kg, 1988 and 2043 m/s respectively. This places the final vehicle mass at around 3650 kg to reach low earth orbit, the average between the two mass values.</t>
  </si>
  <si>
    <t>A delta V of 4500 m/s is achived between 1100 and 1000 kg, 4414 and 4605 m/s respectively. This places the final vehicle mass at around 1050 kg to reach geostationary orbit, the average between the two mass values.</t>
  </si>
  <si>
    <t>Sensor A has the faster response time, since it reaches equilibrium quicker. Whereas by 150 seconds, sensor B is still updating its readings, sensor A is maintaining a consistent value of 130. The initial rate of change for sensor A is also larger than that of sensor B, between 0 and 90 seconds.</t>
  </si>
  <si>
    <t>With greater surface area, perhaps more heat is transferred to sensor A than sensor B in the same amount of time.</t>
  </si>
  <si>
    <t>I used a scatter plot because the data represents change over time, which is numerical and continuous. The scatter plot is useful for plotting one variable against another, which was the goal in this case (temperature vs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</si>
</sst>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9" formatCode="0.000"/>
  </numFmts>
  <fonts count="17" x14ac:knownFonts="1">
    <font>
      <sz val="11"/>
      <color theme="1"/>
      <name val="Calibri"/>
      <family val="2"/>
      <scheme val="minor"/>
    </font>
    <font>
      <b/>
      <sz val="11"/>
      <color theme="1"/>
      <name val="Calibri"/>
      <family val="2"/>
      <scheme val="minor"/>
    </font>
    <font>
      <i/>
      <sz val="11"/>
      <color rgb="FFFF0000"/>
      <name val="Calibri"/>
      <family val="2"/>
      <scheme val="minor"/>
    </font>
    <font>
      <b/>
      <i/>
      <sz val="12"/>
      <name val="Arial"/>
      <family val="2"/>
    </font>
    <font>
      <b/>
      <sz val="10"/>
      <color rgb="FFFF0000"/>
      <name val="Arial"/>
      <family val="2"/>
    </font>
    <font>
      <sz val="10"/>
      <name val="Arial"/>
      <family val="2"/>
    </font>
    <font>
      <b/>
      <sz val="10"/>
      <name val="Arial"/>
      <family val="2"/>
    </font>
    <font>
      <sz val="11"/>
      <color rgb="FF000000"/>
      <name val="Courier New"/>
      <family val="3"/>
    </font>
    <font>
      <sz val="11"/>
      <color theme="1"/>
      <name val="Calibri"/>
      <family val="2"/>
      <scheme val="minor"/>
    </font>
    <font>
      <u/>
      <sz val="11"/>
      <color theme="10"/>
      <name val="Calibri"/>
      <family val="2"/>
      <scheme val="minor"/>
    </font>
    <font>
      <u/>
      <sz val="11"/>
      <color theme="11"/>
      <name val="Calibri"/>
      <family val="2"/>
      <scheme val="minor"/>
    </font>
    <font>
      <b/>
      <sz val="10"/>
      <color indexed="10"/>
      <name val="Arial"/>
      <family val="2"/>
    </font>
    <font>
      <sz val="11"/>
      <name val="Calibri"/>
      <family val="2"/>
      <scheme val="minor"/>
    </font>
    <font>
      <vertAlign val="subscript"/>
      <sz val="11"/>
      <color theme="1"/>
      <name val="Calibri"/>
      <family val="2"/>
      <scheme val="minor"/>
    </font>
    <font>
      <sz val="12"/>
      <color theme="1"/>
      <name val="Calibri"/>
      <family val="2"/>
      <scheme val="minor"/>
    </font>
    <font>
      <sz val="12"/>
      <color theme="1"/>
      <name val="Calibri"/>
      <family val="2"/>
    </font>
    <font>
      <b/>
      <sz val="11"/>
      <color theme="0"/>
      <name val="Calibri"/>
      <family val="2"/>
      <scheme val="minor"/>
    </font>
  </fonts>
  <fills count="12">
    <fill>
      <patternFill patternType="none"/>
    </fill>
    <fill>
      <patternFill patternType="gray125"/>
    </fill>
    <fill>
      <patternFill patternType="solid">
        <fgColor rgb="FFDDDDDD"/>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B64C"/>
        <bgColor rgb="FF000000"/>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A5A5A5"/>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s>
  <cellStyleXfs count="13">
    <xf numFmtId="0" fontId="0" fillId="0" borderId="0"/>
    <xf numFmtId="0" fontId="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5" fillId="0" borderId="0"/>
    <xf numFmtId="0" fontId="16" fillId="11" borderId="26" applyNumberFormat="0" applyAlignment="0" applyProtection="0"/>
    <xf numFmtId="0" fontId="9" fillId="0" borderId="0" applyNumberFormat="0" applyFill="0" applyBorder="0" applyAlignment="0" applyProtection="0"/>
  </cellStyleXfs>
  <cellXfs count="72">
    <xf numFmtId="0" fontId="0" fillId="0" borderId="0" xfId="0"/>
    <xf numFmtId="0" fontId="1" fillId="0" borderId="0" xfId="0" applyFont="1" applyAlignment="1">
      <alignment horizontal="right"/>
    </xf>
    <xf numFmtId="0" fontId="2" fillId="0" borderId="0" xfId="0" applyFont="1"/>
    <xf numFmtId="0" fontId="0" fillId="0" borderId="0" xfId="0" applyProtection="1">
      <protection locked="0"/>
    </xf>
    <xf numFmtId="0" fontId="6" fillId="0" borderId="0" xfId="0" applyFont="1" applyAlignment="1" applyProtection="1">
      <alignment horizontal="left" vertical="top" wrapText="1"/>
      <protection locked="0"/>
    </xf>
    <xf numFmtId="0" fontId="8" fillId="0" borderId="0" xfId="1"/>
    <xf numFmtId="2" fontId="0" fillId="0" borderId="0" xfId="0" applyNumberFormat="1"/>
    <xf numFmtId="0" fontId="5" fillId="0" borderId="0" xfId="10"/>
    <xf numFmtId="0" fontId="3" fillId="0" borderId="0" xfId="0" applyFont="1" applyAlignment="1" applyProtection="1">
      <alignment horizontal="left"/>
      <protection locked="0"/>
    </xf>
    <xf numFmtId="0" fontId="0" fillId="0" borderId="0" xfId="0" applyAlignment="1" applyProtection="1">
      <alignment horizontal="right"/>
      <protection locked="0"/>
    </xf>
    <xf numFmtId="164" fontId="0" fillId="0" borderId="0" xfId="0" applyNumberFormat="1" applyProtection="1">
      <protection locked="0"/>
    </xf>
    <xf numFmtId="0" fontId="4" fillId="0" borderId="0" xfId="0" applyFont="1" applyAlignment="1" applyProtection="1">
      <alignment horizontal="left"/>
      <protection locked="0"/>
    </xf>
    <xf numFmtId="0" fontId="0" fillId="0" borderId="0" xfId="0" applyAlignment="1" applyProtection="1">
      <alignment horizontal="left"/>
      <protection locked="0"/>
    </xf>
    <xf numFmtId="0" fontId="6" fillId="0" borderId="0" xfId="0" applyFont="1" applyAlignment="1" applyProtection="1">
      <alignment horizontal="left"/>
      <protection locked="0"/>
    </xf>
    <xf numFmtId="0" fontId="6" fillId="4" borderId="0" xfId="0" applyFont="1" applyFill="1" applyAlignment="1">
      <alignment horizontal="left"/>
    </xf>
    <xf numFmtId="0" fontId="1" fillId="0" borderId="0" xfId="0" applyFont="1"/>
    <xf numFmtId="0" fontId="0" fillId="0" borderId="7" xfId="0" applyBorder="1"/>
    <xf numFmtId="0" fontId="0" fillId="0" borderId="8" xfId="0" applyBorder="1"/>
    <xf numFmtId="0" fontId="0" fillId="0" borderId="9" xfId="0" applyBorder="1"/>
    <xf numFmtId="0" fontId="0" fillId="0" borderId="1" xfId="0" applyBorder="1"/>
    <xf numFmtId="0" fontId="0" fillId="0" borderId="12" xfId="0" applyBorder="1"/>
    <xf numFmtId="0" fontId="0" fillId="0" borderId="8" xfId="0" applyBorder="1" applyAlignment="1">
      <alignment horizontal="center"/>
    </xf>
    <xf numFmtId="0" fontId="0" fillId="0" borderId="10" xfId="0" applyBorder="1" applyAlignment="1">
      <alignment horizontal="center"/>
    </xf>
    <xf numFmtId="0" fontId="1" fillId="6" borderId="5" xfId="0" applyFont="1" applyFill="1" applyBorder="1" applyAlignment="1">
      <alignment horizontal="center"/>
    </xf>
    <xf numFmtId="0" fontId="1" fillId="6" borderId="11" xfId="0" applyFont="1" applyFill="1" applyBorder="1" applyAlignment="1">
      <alignment horizontal="center"/>
    </xf>
    <xf numFmtId="0" fontId="1" fillId="6" borderId="6" xfId="0" applyFont="1" applyFill="1" applyBorder="1" applyAlignment="1">
      <alignment horizont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1" fillId="6" borderId="21" xfId="0" applyFont="1" applyFill="1" applyBorder="1" applyAlignment="1">
      <alignment horizontal="center"/>
    </xf>
    <xf numFmtId="0" fontId="1" fillId="6" borderId="22" xfId="0" applyFont="1" applyFill="1" applyBorder="1"/>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0" fillId="8" borderId="7" xfId="0" applyFill="1" applyBorder="1" applyAlignment="1">
      <alignment horizontal="center" vertical="top" wrapText="1"/>
    </xf>
    <xf numFmtId="0" fontId="0" fillId="8" borderId="8" xfId="0" applyFill="1" applyBorder="1" applyAlignment="1">
      <alignment horizontal="center" vertical="top" wrapText="1"/>
    </xf>
    <xf numFmtId="0" fontId="12" fillId="0" borderId="0" xfId="10" applyFont="1"/>
    <xf numFmtId="0" fontId="0" fillId="9" borderId="11" xfId="0" applyFill="1" applyBorder="1" applyAlignment="1">
      <alignment horizontal="center" vertical="center" wrapText="1"/>
    </xf>
    <xf numFmtId="0" fontId="0" fillId="9" borderId="5" xfId="0" applyFill="1" applyBorder="1" applyAlignment="1">
      <alignment vertical="center"/>
    </xf>
    <xf numFmtId="0" fontId="0" fillId="9" borderId="6" xfId="0" applyFill="1" applyBorder="1" applyAlignment="1">
      <alignment horizontal="center" vertical="center"/>
    </xf>
    <xf numFmtId="0" fontId="0" fillId="0" borderId="0" xfId="0" applyAlignment="1">
      <alignment wrapText="1"/>
    </xf>
    <xf numFmtId="0" fontId="0" fillId="0" borderId="24" xfId="0" applyBorder="1"/>
    <xf numFmtId="0" fontId="1" fillId="10" borderId="13" xfId="0" applyFont="1" applyFill="1" applyBorder="1" applyAlignment="1">
      <alignment horizontal="center" wrapText="1"/>
    </xf>
    <xf numFmtId="0" fontId="1" fillId="10" borderId="23" xfId="0" applyFont="1" applyFill="1" applyBorder="1" applyAlignment="1">
      <alignment horizontal="center" wrapText="1"/>
    </xf>
    <xf numFmtId="0" fontId="1" fillId="10" borderId="14" xfId="0" applyFont="1" applyFill="1" applyBorder="1" applyAlignment="1">
      <alignment horizontal="center" wrapText="1"/>
    </xf>
    <xf numFmtId="0" fontId="1" fillId="10" borderId="19" xfId="0" applyFont="1" applyFill="1" applyBorder="1" applyAlignment="1">
      <alignment horizontal="center" wrapText="1"/>
    </xf>
    <xf numFmtId="0" fontId="1" fillId="10" borderId="25" xfId="0" applyFont="1" applyFill="1" applyBorder="1" applyAlignment="1">
      <alignment horizontal="center" wrapText="1"/>
    </xf>
    <xf numFmtId="0" fontId="1" fillId="10" borderId="20" xfId="0" applyFont="1" applyFill="1" applyBorder="1" applyAlignment="1">
      <alignment horizontal="center" wrapText="1"/>
    </xf>
    <xf numFmtId="0" fontId="15" fillId="10" borderId="0" xfId="0" applyFont="1" applyFill="1" applyAlignment="1">
      <alignment horizontal="left" vertical="top" wrapText="1"/>
    </xf>
    <xf numFmtId="0" fontId="0" fillId="0" borderId="0" xfId="0" applyAlignment="1">
      <alignment horizontal="left" vertical="top" wrapText="1"/>
    </xf>
    <xf numFmtId="0" fontId="6" fillId="5" borderId="0" xfId="0" applyFont="1" applyFill="1" applyAlignment="1">
      <alignment horizontal="left"/>
    </xf>
    <xf numFmtId="0" fontId="7" fillId="3" borderId="0" xfId="0" applyFont="1" applyFill="1" applyAlignment="1" applyProtection="1">
      <alignment horizontal="left" vertical="top" wrapText="1"/>
      <protection locked="0"/>
    </xf>
    <xf numFmtId="0" fontId="14" fillId="10" borderId="0" xfId="0" applyFont="1" applyFill="1" applyAlignment="1">
      <alignment horizontal="left" vertical="top" wrapText="1"/>
    </xf>
    <xf numFmtId="0" fontId="6" fillId="4" borderId="0" xfId="0" applyFont="1" applyFill="1" applyAlignment="1">
      <alignment horizontal="left"/>
    </xf>
    <xf numFmtId="0" fontId="5" fillId="2" borderId="2" xfId="0" applyFont="1" applyFill="1" applyBorder="1" applyAlignment="1" applyProtection="1">
      <alignment horizontal="left"/>
      <protection locked="0"/>
    </xf>
    <xf numFmtId="0" fontId="5" fillId="2" borderId="3" xfId="0" applyFont="1" applyFill="1" applyBorder="1" applyAlignment="1" applyProtection="1">
      <alignment horizontal="left"/>
      <protection locked="0"/>
    </xf>
    <xf numFmtId="0" fontId="5" fillId="2" borderId="4" xfId="0" applyFont="1" applyFill="1" applyBorder="1" applyAlignment="1" applyProtection="1">
      <alignment horizontal="left"/>
      <protection locked="0"/>
    </xf>
    <xf numFmtId="0" fontId="11" fillId="0" borderId="0" xfId="0" applyFont="1" applyAlignment="1" applyProtection="1">
      <alignment horizontal="left"/>
      <protection locked="0"/>
    </xf>
    <xf numFmtId="0" fontId="12" fillId="2" borderId="2" xfId="0" applyFont="1" applyFill="1" applyBorder="1" applyAlignment="1" applyProtection="1">
      <alignment horizontal="left"/>
      <protection locked="0"/>
    </xf>
    <xf numFmtId="0" fontId="12" fillId="2" borderId="3" xfId="0" applyFont="1" applyFill="1" applyBorder="1" applyAlignment="1" applyProtection="1">
      <alignment horizontal="left"/>
      <protection locked="0"/>
    </xf>
    <xf numFmtId="0" fontId="12" fillId="2" borderId="4" xfId="0" applyFont="1" applyFill="1" applyBorder="1" applyAlignment="1" applyProtection="1">
      <alignment horizontal="left"/>
      <protection locked="0"/>
    </xf>
    <xf numFmtId="0" fontId="0" fillId="2" borderId="0" xfId="0" applyFill="1" applyAlignment="1" applyProtection="1">
      <alignment vertical="top" wrapText="1"/>
      <protection locked="0"/>
    </xf>
    <xf numFmtId="0" fontId="0" fillId="2" borderId="0" xfId="0" applyFill="1" applyAlignment="1" applyProtection="1">
      <alignment wrapText="1"/>
      <protection locked="0"/>
    </xf>
    <xf numFmtId="0" fontId="2" fillId="7" borderId="0" xfId="0" applyFont="1" applyFill="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9" fillId="2" borderId="2" xfId="12" applyFill="1" applyBorder="1" applyAlignment="1" applyProtection="1">
      <alignment horizontal="left"/>
      <protection locked="0"/>
    </xf>
    <xf numFmtId="169" fontId="0" fillId="0" borderId="20" xfId="0" applyNumberFormat="1" applyBorder="1"/>
    <xf numFmtId="169" fontId="0" fillId="0" borderId="1" xfId="0" applyNumberFormat="1" applyBorder="1"/>
    <xf numFmtId="169" fontId="0" fillId="0" borderId="12" xfId="0" applyNumberFormat="1" applyBorder="1"/>
    <xf numFmtId="0" fontId="16" fillId="11" borderId="26" xfId="11"/>
  </cellXfs>
  <cellStyles count="13">
    <cellStyle name="Check Cell" xfId="11" builtinId="23"/>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Hyperlink" xfId="12" builtinId="8"/>
    <cellStyle name="Normal" xfId="0" builtinId="0"/>
    <cellStyle name="Normal 2" xfId="1" xr:uid="{00000000-0005-0000-0000-000009000000}"/>
    <cellStyle name="Normal 3" xfId="10" xr:uid="{00000000-0005-0000-0000-00000A000000}"/>
  </cellStyles>
  <dxfs count="0"/>
  <tableStyles count="0" defaultTableStyle="TableStyleMedium2"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a:t>
            </a:r>
            <a:r>
              <a:rPr lang="en-US" baseline="0"/>
              <a:t> Response Data for Sensor A and Sensor 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2'!$B$5</c:f>
              <c:strCache>
                <c:ptCount val="1"/>
                <c:pt idx="0">
                  <c:v>Sensor A Temperature (degrees F)</c:v>
                </c:pt>
              </c:strCache>
            </c:strRef>
          </c:tx>
          <c:spPr>
            <a:ln w="28575" cap="rnd">
              <a:noFill/>
              <a:round/>
            </a:ln>
            <a:effectLst/>
          </c:spPr>
          <c:marker>
            <c:symbol val="circle"/>
            <c:size val="5"/>
            <c:spPr>
              <a:solidFill>
                <a:schemeClr val="accent1"/>
              </a:solidFill>
              <a:ln w="9525">
                <a:solidFill>
                  <a:schemeClr val="accent1"/>
                </a:solidFill>
              </a:ln>
              <a:effectLst/>
            </c:spPr>
          </c:marker>
          <c:xVal>
            <c:numRef>
              <c:f>'Problem 2'!$A$7:$A$25</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'Problem 2'!$B$7:$B$25</c:f>
              <c:numCache>
                <c:formatCode>General</c:formatCode>
                <c:ptCount val="19"/>
                <c:pt idx="0">
                  <c:v>120</c:v>
                </c:pt>
                <c:pt idx="1">
                  <c:v>124.5</c:v>
                </c:pt>
                <c:pt idx="2">
                  <c:v>127</c:v>
                </c:pt>
                <c:pt idx="3">
                  <c:v>128.5</c:v>
                </c:pt>
                <c:pt idx="4">
                  <c:v>129.19999999999999</c:v>
                </c:pt>
                <c:pt idx="5">
                  <c:v>129.6</c:v>
                </c:pt>
                <c:pt idx="6">
                  <c:v>129.69999999999999</c:v>
                </c:pt>
                <c:pt idx="7">
                  <c:v>129.80000000000001</c:v>
                </c:pt>
                <c:pt idx="8">
                  <c:v>129.9</c:v>
                </c:pt>
                <c:pt idx="9">
                  <c:v>130</c:v>
                </c:pt>
                <c:pt idx="10">
                  <c:v>130</c:v>
                </c:pt>
                <c:pt idx="11">
                  <c:v>130</c:v>
                </c:pt>
                <c:pt idx="12">
                  <c:v>130</c:v>
                </c:pt>
                <c:pt idx="13">
                  <c:v>130</c:v>
                </c:pt>
                <c:pt idx="14">
                  <c:v>130</c:v>
                </c:pt>
                <c:pt idx="15">
                  <c:v>130</c:v>
                </c:pt>
                <c:pt idx="16">
                  <c:v>130</c:v>
                </c:pt>
                <c:pt idx="17">
                  <c:v>130</c:v>
                </c:pt>
                <c:pt idx="18">
                  <c:v>130</c:v>
                </c:pt>
              </c:numCache>
            </c:numRef>
          </c:yVal>
          <c:smooth val="0"/>
          <c:extLst>
            <c:ext xmlns:c16="http://schemas.microsoft.com/office/drawing/2014/chart" uri="{C3380CC4-5D6E-409C-BE32-E72D297353CC}">
              <c16:uniqueId val="{00000000-21E4-4548-9B8C-27A4B77E3A8B}"/>
            </c:ext>
          </c:extLst>
        </c:ser>
        <c:ser>
          <c:idx val="1"/>
          <c:order val="1"/>
          <c:tx>
            <c:strRef>
              <c:f>'Problem 2'!$C$5</c:f>
              <c:strCache>
                <c:ptCount val="1"/>
                <c:pt idx="0">
                  <c:v>Sensor B Temperature (degrees F)</c:v>
                </c:pt>
              </c:strCache>
            </c:strRef>
          </c:tx>
          <c:spPr>
            <a:ln w="28575" cap="rnd">
              <a:noFill/>
              <a:round/>
            </a:ln>
            <a:effectLst/>
          </c:spPr>
          <c:marker>
            <c:symbol val="circle"/>
            <c:size val="5"/>
            <c:spPr>
              <a:solidFill>
                <a:schemeClr val="accent2"/>
              </a:solidFill>
              <a:ln w="9525">
                <a:solidFill>
                  <a:schemeClr val="accent2"/>
                </a:solidFill>
              </a:ln>
              <a:effectLst/>
            </c:spPr>
          </c:marker>
          <c:xVal>
            <c:numRef>
              <c:f>'Problem 2'!$A$7:$A$25</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'Problem 2'!$C$7:$C$25</c:f>
              <c:numCache>
                <c:formatCode>General</c:formatCode>
                <c:ptCount val="19"/>
                <c:pt idx="0">
                  <c:v>120</c:v>
                </c:pt>
                <c:pt idx="1">
                  <c:v>122</c:v>
                </c:pt>
                <c:pt idx="2">
                  <c:v>123.7</c:v>
                </c:pt>
                <c:pt idx="3">
                  <c:v>124.7</c:v>
                </c:pt>
                <c:pt idx="4">
                  <c:v>125.5</c:v>
                </c:pt>
                <c:pt idx="5">
                  <c:v>126.1</c:v>
                </c:pt>
                <c:pt idx="6">
                  <c:v>126.5</c:v>
                </c:pt>
                <c:pt idx="7">
                  <c:v>126.8</c:v>
                </c:pt>
                <c:pt idx="8">
                  <c:v>127.1</c:v>
                </c:pt>
                <c:pt idx="9">
                  <c:v>127.3</c:v>
                </c:pt>
                <c:pt idx="10">
                  <c:v>127.5</c:v>
                </c:pt>
                <c:pt idx="11">
                  <c:v>127.6</c:v>
                </c:pt>
                <c:pt idx="12">
                  <c:v>127.9</c:v>
                </c:pt>
                <c:pt idx="13">
                  <c:v>128</c:v>
                </c:pt>
                <c:pt idx="14">
                  <c:v>128.1</c:v>
                </c:pt>
                <c:pt idx="15">
                  <c:v>128.30000000000001</c:v>
                </c:pt>
                <c:pt idx="16">
                  <c:v>128.4</c:v>
                </c:pt>
                <c:pt idx="17">
                  <c:v>128.5</c:v>
                </c:pt>
                <c:pt idx="18">
                  <c:v>128.6</c:v>
                </c:pt>
              </c:numCache>
            </c:numRef>
          </c:yVal>
          <c:smooth val="0"/>
          <c:extLst>
            <c:ext xmlns:c16="http://schemas.microsoft.com/office/drawing/2014/chart" uri="{C3380CC4-5D6E-409C-BE32-E72D297353CC}">
              <c16:uniqueId val="{00000001-21E4-4548-9B8C-27A4B77E3A8B}"/>
            </c:ext>
          </c:extLst>
        </c:ser>
        <c:dLbls>
          <c:showLegendKey val="0"/>
          <c:showVal val="0"/>
          <c:showCatName val="0"/>
          <c:showSerName val="0"/>
          <c:showPercent val="0"/>
          <c:showBubbleSize val="0"/>
        </c:dLbls>
        <c:axId val="570920608"/>
        <c:axId val="83030464"/>
      </c:scatterChart>
      <c:valAx>
        <c:axId val="570920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0464"/>
        <c:crosses val="autoZero"/>
        <c:crossBetween val="midCat"/>
      </c:valAx>
      <c:valAx>
        <c:axId val="83030464"/>
        <c:scaling>
          <c:orientation val="minMax"/>
          <c:min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a:t>
                </a:r>
                <a:r>
                  <a:rPr lang="en-US" baseline="0"/>
                  <a:t> (degrees F)</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20608"/>
        <c:crosses val="autoZero"/>
        <c:crossBetween val="midCat"/>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508000</xdr:colOff>
      <xdr:row>4</xdr:row>
      <xdr:rowOff>107950</xdr:rowOff>
    </xdr:from>
    <xdr:to>
      <xdr:col>11</xdr:col>
      <xdr:colOff>488950</xdr:colOff>
      <xdr:row>19</xdr:row>
      <xdr:rowOff>38100</xdr:rowOff>
    </xdr:to>
    <xdr:graphicFrame macro="">
      <xdr:nvGraphicFramePr>
        <xdr:cNvPr id="2" name="Chart 1">
          <a:extLst>
            <a:ext uri="{FF2B5EF4-FFF2-40B4-BE49-F238E27FC236}">
              <a16:creationId xmlns:a16="http://schemas.microsoft.com/office/drawing/2014/main" id="{43AFEC3E-2BF2-605F-0415-C371D2B2C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ay186@purdue.ed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V121"/>
  <sheetViews>
    <sheetView topLeftCell="G45" workbookViewId="0">
      <selection activeCell="K31" sqref="K31:T38"/>
    </sheetView>
  </sheetViews>
  <sheetFormatPr defaultColWidth="8.81640625" defaultRowHeight="14.5" x14ac:dyDescent="0.35"/>
  <cols>
    <col min="1" max="1" width="20.453125" style="1" customWidth="1"/>
    <col min="2" max="2" width="13" customWidth="1"/>
    <col min="3" max="3" width="7.453125" customWidth="1"/>
    <col min="4" max="4" width="18.7265625" customWidth="1"/>
    <col min="5" max="5" width="11.453125" customWidth="1"/>
    <col min="6" max="6" width="29.26953125" customWidth="1"/>
    <col min="7" max="7" width="17" customWidth="1"/>
    <col min="12" max="12" width="10.7265625" customWidth="1"/>
  </cols>
  <sheetData>
    <row r="1" spans="1:22" x14ac:dyDescent="0.35">
      <c r="A1"/>
    </row>
    <row r="2" spans="1:22" ht="15.5" x14ac:dyDescent="0.35">
      <c r="A2" s="8" t="s">
        <v>6</v>
      </c>
      <c r="B2" s="3"/>
      <c r="C2" s="9"/>
      <c r="D2" s="9"/>
      <c r="E2" s="9"/>
      <c r="F2" s="9"/>
      <c r="G2" s="9"/>
      <c r="H2" s="9"/>
      <c r="I2" s="3"/>
      <c r="J2" s="3"/>
      <c r="K2" s="3"/>
      <c r="L2" s="3"/>
      <c r="M2" s="3"/>
      <c r="N2" s="3"/>
      <c r="O2" s="3"/>
      <c r="P2" s="3"/>
      <c r="Q2" s="3"/>
      <c r="R2" s="3"/>
      <c r="S2" s="3"/>
      <c r="T2" s="3"/>
      <c r="U2" s="10"/>
      <c r="V2" s="3"/>
    </row>
    <row r="3" spans="1:22" x14ac:dyDescent="0.35">
      <c r="A3" s="11" t="s">
        <v>7</v>
      </c>
      <c r="B3" s="55" t="s">
        <v>62</v>
      </c>
      <c r="C3" s="56"/>
      <c r="D3" s="56"/>
      <c r="E3" s="56"/>
      <c r="F3" s="57"/>
      <c r="J3" s="58"/>
      <c r="K3" s="58"/>
      <c r="L3" s="3"/>
      <c r="M3" s="3"/>
      <c r="N3" s="3"/>
      <c r="O3" s="3"/>
      <c r="P3" s="3"/>
      <c r="Q3" s="3"/>
      <c r="R3" s="3"/>
      <c r="S3" s="3"/>
      <c r="T3" s="3"/>
      <c r="U3" s="3"/>
      <c r="V3" s="12"/>
    </row>
    <row r="4" spans="1:22" x14ac:dyDescent="0.35">
      <c r="A4" s="11" t="s">
        <v>8</v>
      </c>
      <c r="B4" s="67" t="s">
        <v>63</v>
      </c>
      <c r="C4" s="56"/>
      <c r="D4" s="56"/>
      <c r="E4" s="56"/>
      <c r="F4" s="57"/>
      <c r="J4" s="58"/>
      <c r="K4" s="58"/>
      <c r="L4" s="3"/>
      <c r="M4" s="3"/>
      <c r="N4" s="3"/>
      <c r="O4" s="3"/>
      <c r="P4" s="3"/>
      <c r="Q4" s="3"/>
      <c r="R4" s="3"/>
      <c r="S4" s="3"/>
      <c r="T4" s="3"/>
      <c r="U4" s="3"/>
      <c r="V4" s="12"/>
    </row>
    <row r="5" spans="1:22" x14ac:dyDescent="0.35">
      <c r="A5" s="13" t="s">
        <v>1</v>
      </c>
      <c r="B5" s="59" t="s">
        <v>9</v>
      </c>
      <c r="C5" s="60"/>
      <c r="D5" s="60"/>
      <c r="E5" s="60"/>
      <c r="F5" s="61"/>
      <c r="J5" s="3"/>
      <c r="K5" s="3"/>
      <c r="L5" s="3"/>
      <c r="M5" s="3"/>
      <c r="N5" s="3"/>
      <c r="O5" s="3"/>
      <c r="P5" s="3"/>
      <c r="Q5" s="3"/>
      <c r="R5" s="3"/>
      <c r="S5" s="3"/>
      <c r="T5" s="3"/>
      <c r="U5" s="10"/>
      <c r="V5" s="3"/>
    </row>
    <row r="6" spans="1:22" ht="15" customHeight="1" x14ac:dyDescent="0.35">
      <c r="A6" s="13"/>
      <c r="B6" s="3"/>
      <c r="C6" s="9"/>
      <c r="D6" s="9"/>
      <c r="E6" s="9"/>
      <c r="F6" s="9"/>
      <c r="G6" s="9"/>
      <c r="H6" s="9"/>
      <c r="I6" s="3"/>
      <c r="J6" s="3"/>
      <c r="K6" s="3"/>
      <c r="L6" s="3"/>
      <c r="M6" s="3"/>
      <c r="N6" s="3"/>
      <c r="O6" s="3"/>
      <c r="P6" s="3"/>
      <c r="Q6" s="3"/>
      <c r="R6" s="3"/>
      <c r="S6" s="3"/>
      <c r="T6" s="3"/>
      <c r="U6" s="10"/>
      <c r="V6" s="3"/>
    </row>
    <row r="7" spans="1:22" ht="15" customHeight="1" x14ac:dyDescent="0.35">
      <c r="A7" s="52" t="s">
        <v>19</v>
      </c>
      <c r="B7" s="52"/>
      <c r="C7" s="52"/>
      <c r="D7" s="52"/>
      <c r="E7" s="52"/>
      <c r="F7" s="52"/>
      <c r="G7" s="52"/>
    </row>
    <row r="8" spans="1:22" x14ac:dyDescent="0.35">
      <c r="A8" s="52"/>
      <c r="B8" s="52"/>
      <c r="C8" s="52"/>
      <c r="D8" s="52"/>
      <c r="E8" s="52"/>
      <c r="F8" s="52"/>
      <c r="G8" s="52"/>
    </row>
    <row r="9" spans="1:22" x14ac:dyDescent="0.35">
      <c r="A9" s="52"/>
      <c r="B9" s="52"/>
      <c r="C9" s="52"/>
      <c r="D9" s="52"/>
      <c r="E9" s="52"/>
      <c r="F9" s="52"/>
      <c r="G9" s="52"/>
    </row>
    <row r="10" spans="1:22" x14ac:dyDescent="0.35">
      <c r="A10" s="52"/>
      <c r="B10" s="52"/>
      <c r="C10" s="52"/>
      <c r="D10" s="52"/>
      <c r="E10" s="52"/>
      <c r="F10" s="52"/>
      <c r="G10" s="52"/>
    </row>
    <row r="11" spans="1:22" x14ac:dyDescent="0.35">
      <c r="A11" s="14" t="s">
        <v>10</v>
      </c>
      <c r="F11" s="54" t="s">
        <v>11</v>
      </c>
      <c r="G11" s="54"/>
      <c r="K11" s="51" t="s">
        <v>12</v>
      </c>
      <c r="L11" s="51"/>
    </row>
    <row r="12" spans="1:22" x14ac:dyDescent="0.35">
      <c r="A12"/>
    </row>
    <row r="13" spans="1:22" ht="15.75" customHeight="1" x14ac:dyDescent="0.35">
      <c r="A13" s="15" t="s">
        <v>13</v>
      </c>
      <c r="F13" s="15" t="s">
        <v>20</v>
      </c>
      <c r="J13" t="s">
        <v>24</v>
      </c>
      <c r="K13" s="53" t="s">
        <v>23</v>
      </c>
      <c r="L13" s="53"/>
      <c r="M13" s="53"/>
      <c r="N13" s="53"/>
      <c r="O13" s="53"/>
      <c r="P13" s="53"/>
      <c r="Q13" s="53"/>
      <c r="R13" s="53"/>
      <c r="S13" s="53"/>
      <c r="T13" s="53"/>
    </row>
    <row r="14" spans="1:22" ht="15" thickBot="1" x14ac:dyDescent="0.4">
      <c r="A14"/>
      <c r="K14" s="53"/>
      <c r="L14" s="53"/>
      <c r="M14" s="53"/>
      <c r="N14" s="53"/>
      <c r="O14" s="53"/>
      <c r="P14" s="53"/>
      <c r="Q14" s="53"/>
      <c r="R14" s="53"/>
      <c r="S14" s="53"/>
      <c r="T14" s="53"/>
    </row>
    <row r="15" spans="1:22" ht="15.5" thickTop="1" thickBot="1" x14ac:dyDescent="0.4">
      <c r="A15" s="23" t="s">
        <v>14</v>
      </c>
      <c r="B15" s="24" t="s">
        <v>16</v>
      </c>
      <c r="C15" s="25" t="s">
        <v>15</v>
      </c>
      <c r="F15" s="31" t="s">
        <v>21</v>
      </c>
      <c r="G15" s="32" t="s">
        <v>22</v>
      </c>
      <c r="K15" s="53"/>
      <c r="L15" s="53"/>
      <c r="M15" s="53"/>
      <c r="N15" s="53"/>
      <c r="O15" s="53"/>
      <c r="P15" s="53"/>
      <c r="Q15" s="53"/>
      <c r="R15" s="53"/>
      <c r="S15" s="53"/>
      <c r="T15" s="53"/>
    </row>
    <row r="16" spans="1:22" ht="17" thickTop="1" x14ac:dyDescent="0.45">
      <c r="A16" s="16" t="s">
        <v>17</v>
      </c>
      <c r="B16" s="19">
        <v>2000</v>
      </c>
      <c r="C16" s="21" t="s">
        <v>4</v>
      </c>
      <c r="F16" s="30">
        <f>B17</f>
        <v>10000</v>
      </c>
      <c r="G16" s="68">
        <f>$B$16 * LN($B$17/F16)</f>
        <v>0</v>
      </c>
    </row>
    <row r="17" spans="1:20" ht="17" thickBot="1" x14ac:dyDescent="0.5">
      <c r="A17" s="18" t="s">
        <v>18</v>
      </c>
      <c r="B17" s="20">
        <v>10000</v>
      </c>
      <c r="C17" s="22" t="s">
        <v>3</v>
      </c>
      <c r="F17" s="26">
        <f>F16-100</f>
        <v>9900</v>
      </c>
      <c r="G17" s="68">
        <f t="shared" ref="G17:G80" si="0">$B$16 * LN($B$17/F17)</f>
        <v>20.100671707003013</v>
      </c>
      <c r="K17" s="50" t="s">
        <v>73</v>
      </c>
      <c r="L17" s="50"/>
      <c r="M17" s="50"/>
      <c r="N17" s="50"/>
      <c r="O17" s="50"/>
      <c r="P17" s="50"/>
      <c r="Q17" s="50"/>
      <c r="R17" s="50"/>
      <c r="S17" s="50"/>
      <c r="T17" s="50"/>
    </row>
    <row r="18" spans="1:20" x14ac:dyDescent="0.35">
      <c r="A18"/>
      <c r="F18" s="26">
        <f t="shared" ref="F18:F81" si="1">F17-100</f>
        <v>9800</v>
      </c>
      <c r="G18" s="68">
        <f t="shared" si="0"/>
        <v>40.405414635038937</v>
      </c>
      <c r="K18" s="50"/>
      <c r="L18" s="50"/>
      <c r="M18" s="50"/>
      <c r="N18" s="50"/>
      <c r="O18" s="50"/>
      <c r="P18" s="50"/>
      <c r="Q18" s="50"/>
      <c r="R18" s="50"/>
      <c r="S18" s="50"/>
      <c r="T18" s="50"/>
    </row>
    <row r="19" spans="1:20" ht="15.75" customHeight="1" x14ac:dyDescent="0.35">
      <c r="A19"/>
      <c r="F19" s="26">
        <f t="shared" si="1"/>
        <v>9700</v>
      </c>
      <c r="G19" s="68">
        <f t="shared" si="0"/>
        <v>60.91841496941688</v>
      </c>
      <c r="K19" s="50"/>
      <c r="L19" s="50"/>
      <c r="M19" s="50"/>
      <c r="N19" s="50"/>
      <c r="O19" s="50"/>
      <c r="P19" s="50"/>
      <c r="Q19" s="50"/>
      <c r="R19" s="50"/>
      <c r="S19" s="50"/>
      <c r="T19" s="50"/>
    </row>
    <row r="20" spans="1:20" ht="14.15" customHeight="1" x14ac:dyDescent="0.35">
      <c r="A20"/>
      <c r="F20" s="26">
        <f t="shared" si="1"/>
        <v>9600</v>
      </c>
      <c r="G20" s="68">
        <f t="shared" si="0"/>
        <v>81.643989040510405</v>
      </c>
      <c r="K20" s="50"/>
      <c r="L20" s="50"/>
      <c r="M20" s="50"/>
      <c r="N20" s="50"/>
      <c r="O20" s="50"/>
      <c r="P20" s="50"/>
      <c r="Q20" s="50"/>
      <c r="R20" s="50"/>
      <c r="S20" s="50"/>
      <c r="T20" s="50"/>
    </row>
    <row r="21" spans="1:20" ht="17.25" customHeight="1" x14ac:dyDescent="0.35">
      <c r="A21"/>
      <c r="F21" s="26">
        <f t="shared" si="1"/>
        <v>9500</v>
      </c>
      <c r="G21" s="68">
        <f t="shared" si="0"/>
        <v>102.58658877510096</v>
      </c>
      <c r="K21" s="50"/>
      <c r="L21" s="50"/>
      <c r="M21" s="50"/>
      <c r="N21" s="50"/>
      <c r="O21" s="50"/>
      <c r="P21" s="50"/>
      <c r="Q21" s="50"/>
      <c r="R21" s="50"/>
      <c r="S21" s="50"/>
      <c r="T21" s="50"/>
    </row>
    <row r="22" spans="1:20" x14ac:dyDescent="0.35">
      <c r="A22"/>
      <c r="D22" s="6"/>
      <c r="F22" s="26">
        <f t="shared" si="1"/>
        <v>9400</v>
      </c>
      <c r="G22" s="68">
        <f t="shared" si="0"/>
        <v>123.75080743617491</v>
      </c>
      <c r="K22" s="50"/>
      <c r="L22" s="50"/>
      <c r="M22" s="50"/>
      <c r="N22" s="50"/>
      <c r="O22" s="50"/>
      <c r="P22" s="50"/>
      <c r="Q22" s="50"/>
      <c r="R22" s="50"/>
      <c r="S22" s="50"/>
      <c r="T22" s="50"/>
    </row>
    <row r="23" spans="1:20" x14ac:dyDescent="0.35">
      <c r="A23"/>
      <c r="D23" s="6"/>
      <c r="F23" s="26">
        <f t="shared" si="1"/>
        <v>9300</v>
      </c>
      <c r="G23" s="68">
        <f t="shared" si="0"/>
        <v>145.14138566967074</v>
      </c>
      <c r="K23" s="50"/>
      <c r="L23" s="50"/>
      <c r="M23" s="50"/>
      <c r="N23" s="50"/>
      <c r="O23" s="50"/>
      <c r="P23" s="50"/>
      <c r="Q23" s="50"/>
      <c r="R23" s="50"/>
      <c r="S23" s="50"/>
      <c r="T23" s="50"/>
    </row>
    <row r="24" spans="1:20" x14ac:dyDescent="0.35">
      <c r="A24"/>
      <c r="D24" s="6"/>
      <c r="F24" s="26">
        <f t="shared" si="1"/>
        <v>9200</v>
      </c>
      <c r="G24" s="68">
        <f t="shared" si="0"/>
        <v>166.76321787810201</v>
      </c>
    </row>
    <row r="25" spans="1:20" ht="14.25" customHeight="1" x14ac:dyDescent="0.35">
      <c r="A25"/>
      <c r="D25" s="6"/>
      <c r="F25" s="26">
        <f t="shared" si="1"/>
        <v>9100</v>
      </c>
      <c r="G25" s="68">
        <f t="shared" si="0"/>
        <v>188.62135894248283</v>
      </c>
    </row>
    <row r="26" spans="1:20" x14ac:dyDescent="0.35">
      <c r="A26"/>
      <c r="D26" s="6"/>
      <c r="F26" s="26">
        <f t="shared" si="1"/>
        <v>9000</v>
      </c>
      <c r="G26" s="68">
        <f t="shared" si="0"/>
        <v>210.72103131565271</v>
      </c>
    </row>
    <row r="27" spans="1:20" ht="14.15" customHeight="1" x14ac:dyDescent="0.35">
      <c r="A27"/>
      <c r="D27" s="6"/>
      <c r="F27" s="26">
        <f t="shared" si="1"/>
        <v>8900</v>
      </c>
      <c r="G27" s="68">
        <f t="shared" si="0"/>
        <v>233.06763251190321</v>
      </c>
      <c r="J27" t="s">
        <v>25</v>
      </c>
      <c r="K27" s="49" t="s">
        <v>61</v>
      </c>
      <c r="L27" s="49"/>
      <c r="M27" s="49"/>
      <c r="N27" s="49"/>
      <c r="O27" s="49"/>
      <c r="P27" s="49"/>
      <c r="Q27" s="49"/>
      <c r="R27" s="49"/>
      <c r="S27" s="49"/>
      <c r="T27" s="49"/>
    </row>
    <row r="28" spans="1:20" x14ac:dyDescent="0.35">
      <c r="A28"/>
      <c r="D28" s="6"/>
      <c r="F28" s="26">
        <f t="shared" si="1"/>
        <v>8800</v>
      </c>
      <c r="G28" s="68">
        <f t="shared" si="0"/>
        <v>255.66674301977</v>
      </c>
      <c r="K28" s="49"/>
      <c r="L28" s="49"/>
      <c r="M28" s="49"/>
      <c r="N28" s="49"/>
      <c r="O28" s="49"/>
      <c r="P28" s="49"/>
      <c r="Q28" s="49"/>
      <c r="R28" s="49"/>
      <c r="S28" s="49"/>
      <c r="T28" s="49"/>
    </row>
    <row r="29" spans="1:20" ht="14.25" customHeight="1" x14ac:dyDescent="0.35">
      <c r="A29"/>
      <c r="D29" s="6"/>
      <c r="F29" s="26">
        <f t="shared" si="1"/>
        <v>8700</v>
      </c>
      <c r="G29" s="68">
        <f t="shared" si="0"/>
        <v>278.52413466701518</v>
      </c>
      <c r="K29" s="49"/>
      <c r="L29" s="49"/>
      <c r="M29" s="49"/>
      <c r="N29" s="49"/>
      <c r="O29" s="49"/>
      <c r="P29" s="49"/>
      <c r="Q29" s="49"/>
      <c r="R29" s="49"/>
      <c r="S29" s="49"/>
      <c r="T29" s="49"/>
    </row>
    <row r="30" spans="1:20" ht="14.15" customHeight="1" x14ac:dyDescent="0.35">
      <c r="A30"/>
      <c r="D30" s="6"/>
      <c r="F30" s="26">
        <f t="shared" si="1"/>
        <v>8600</v>
      </c>
      <c r="G30" s="68">
        <f t="shared" si="0"/>
        <v>301.64577946916739</v>
      </c>
    </row>
    <row r="31" spans="1:20" x14ac:dyDescent="0.35">
      <c r="A31"/>
      <c r="D31" s="6"/>
      <c r="F31" s="26">
        <f t="shared" si="1"/>
        <v>8500</v>
      </c>
      <c r="G31" s="68">
        <f t="shared" si="0"/>
        <v>325.03785899554987</v>
      </c>
      <c r="K31" s="50" t="s">
        <v>74</v>
      </c>
      <c r="L31" s="50"/>
      <c r="M31" s="50"/>
      <c r="N31" s="50"/>
      <c r="O31" s="50"/>
      <c r="P31" s="50"/>
      <c r="Q31" s="50"/>
      <c r="R31" s="50"/>
      <c r="S31" s="50"/>
      <c r="T31" s="50"/>
    </row>
    <row r="32" spans="1:20" x14ac:dyDescent="0.35">
      <c r="A32"/>
      <c r="D32" s="6"/>
      <c r="F32" s="26">
        <f t="shared" si="1"/>
        <v>8400</v>
      </c>
      <c r="G32" s="68">
        <f t="shared" si="0"/>
        <v>348.70677428955548</v>
      </c>
      <c r="K32" s="50"/>
      <c r="L32" s="50"/>
      <c r="M32" s="50"/>
      <c r="N32" s="50"/>
      <c r="O32" s="50"/>
      <c r="P32" s="50"/>
      <c r="Q32" s="50"/>
      <c r="R32" s="50"/>
      <c r="S32" s="50"/>
      <c r="T32" s="50"/>
    </row>
    <row r="33" spans="1:20" x14ac:dyDescent="0.35">
      <c r="A33"/>
      <c r="D33" s="6"/>
      <c r="F33" s="26">
        <f t="shared" si="1"/>
        <v>8300</v>
      </c>
      <c r="G33" s="68">
        <f t="shared" si="0"/>
        <v>372.65915638298708</v>
      </c>
      <c r="K33" s="50"/>
      <c r="L33" s="50"/>
      <c r="M33" s="50"/>
      <c r="N33" s="50"/>
      <c r="O33" s="50"/>
      <c r="P33" s="50"/>
      <c r="Q33" s="50"/>
      <c r="R33" s="50"/>
      <c r="S33" s="50"/>
      <c r="T33" s="50"/>
    </row>
    <row r="34" spans="1:20" x14ac:dyDescent="0.35">
      <c r="A34"/>
      <c r="D34" s="6"/>
      <c r="F34" s="26">
        <f t="shared" si="1"/>
        <v>8200</v>
      </c>
      <c r="G34" s="68">
        <f t="shared" si="0"/>
        <v>396.90187744767644</v>
      </c>
      <c r="K34" s="50"/>
      <c r="L34" s="50"/>
      <c r="M34" s="50"/>
      <c r="N34" s="50"/>
      <c r="O34" s="50"/>
      <c r="P34" s="50"/>
      <c r="Q34" s="50"/>
      <c r="R34" s="50"/>
      <c r="S34" s="50"/>
      <c r="T34" s="50"/>
    </row>
    <row r="35" spans="1:20" x14ac:dyDescent="0.35">
      <c r="A35"/>
      <c r="D35" s="6"/>
      <c r="F35" s="26">
        <f t="shared" si="1"/>
        <v>8100</v>
      </c>
      <c r="G35" s="68">
        <f t="shared" si="0"/>
        <v>421.44206263130508</v>
      </c>
      <c r="K35" s="50"/>
      <c r="L35" s="50"/>
      <c r="M35" s="50"/>
      <c r="N35" s="50"/>
      <c r="O35" s="50"/>
      <c r="P35" s="50"/>
      <c r="Q35" s="50"/>
      <c r="R35" s="50"/>
      <c r="S35" s="50"/>
      <c r="T35" s="50"/>
    </row>
    <row r="36" spans="1:20" x14ac:dyDescent="0.35">
      <c r="A36"/>
      <c r="D36" s="6"/>
      <c r="F36" s="26">
        <f t="shared" si="1"/>
        <v>8000</v>
      </c>
      <c r="G36" s="68">
        <f t="shared" si="0"/>
        <v>446.28710262841952</v>
      </c>
      <c r="K36" s="50"/>
      <c r="L36" s="50"/>
      <c r="M36" s="50"/>
      <c r="N36" s="50"/>
      <c r="O36" s="50"/>
      <c r="P36" s="50"/>
      <c r="Q36" s="50"/>
      <c r="R36" s="50"/>
      <c r="S36" s="50"/>
      <c r="T36" s="50"/>
    </row>
    <row r="37" spans="1:20" x14ac:dyDescent="0.35">
      <c r="A37"/>
      <c r="D37" s="6"/>
      <c r="F37" s="26">
        <f t="shared" si="1"/>
        <v>7900</v>
      </c>
      <c r="G37" s="68">
        <f t="shared" si="0"/>
        <v>471.44466704213988</v>
      </c>
      <c r="K37" s="50"/>
      <c r="L37" s="50"/>
      <c r="M37" s="50"/>
      <c r="N37" s="50"/>
      <c r="O37" s="50"/>
      <c r="P37" s="50"/>
      <c r="Q37" s="50"/>
      <c r="R37" s="50"/>
      <c r="S37" s="50"/>
      <c r="T37" s="50"/>
    </row>
    <row r="38" spans="1:20" x14ac:dyDescent="0.35">
      <c r="A38"/>
      <c r="D38" s="6"/>
      <c r="F38" s="26">
        <f t="shared" si="1"/>
        <v>7800</v>
      </c>
      <c r="G38" s="68">
        <f t="shared" si="0"/>
        <v>496.92271859699946</v>
      </c>
      <c r="K38" s="50"/>
      <c r="L38" s="50"/>
      <c r="M38" s="50"/>
      <c r="N38" s="50"/>
      <c r="O38" s="50"/>
      <c r="P38" s="50"/>
      <c r="Q38" s="50"/>
      <c r="R38" s="50"/>
      <c r="S38" s="50"/>
      <c r="T38" s="50"/>
    </row>
    <row r="39" spans="1:20" x14ac:dyDescent="0.35">
      <c r="A39"/>
      <c r="D39" s="6"/>
      <c r="F39" s="26">
        <f t="shared" si="1"/>
        <v>7700</v>
      </c>
      <c r="G39" s="68">
        <f t="shared" si="0"/>
        <v>522.72952826881499</v>
      </c>
    </row>
    <row r="40" spans="1:20" x14ac:dyDescent="0.35">
      <c r="A40"/>
      <c r="D40" s="6"/>
      <c r="F40" s="26">
        <f t="shared" si="1"/>
        <v>7600</v>
      </c>
      <c r="G40" s="68">
        <f t="shared" si="0"/>
        <v>548.87369140352075</v>
      </c>
    </row>
    <row r="41" spans="1:20" x14ac:dyDescent="0.35">
      <c r="A41"/>
      <c r="F41" s="26">
        <f t="shared" si="1"/>
        <v>7500</v>
      </c>
      <c r="G41" s="68">
        <f t="shared" si="0"/>
        <v>575.36414490356174</v>
      </c>
    </row>
    <row r="42" spans="1:20" x14ac:dyDescent="0.35">
      <c r="A42"/>
      <c r="F42" s="26">
        <f t="shared" si="1"/>
        <v>7400</v>
      </c>
      <c r="G42" s="68">
        <f t="shared" si="0"/>
        <v>602.21018556784327</v>
      </c>
    </row>
    <row r="43" spans="1:20" x14ac:dyDescent="0.35">
      <c r="A43"/>
      <c r="F43" s="26">
        <f t="shared" si="1"/>
        <v>7300</v>
      </c>
      <c r="G43" s="68">
        <f t="shared" si="0"/>
        <v>629.42148967940034</v>
      </c>
    </row>
    <row r="44" spans="1:20" x14ac:dyDescent="0.35">
      <c r="A44"/>
      <c r="F44" s="26">
        <f t="shared" si="1"/>
        <v>7200</v>
      </c>
      <c r="G44" s="68">
        <f t="shared" si="0"/>
        <v>657.00813394407214</v>
      </c>
    </row>
    <row r="45" spans="1:20" x14ac:dyDescent="0.35">
      <c r="A45"/>
      <c r="F45" s="26">
        <f t="shared" si="1"/>
        <v>7100</v>
      </c>
      <c r="G45" s="68">
        <f t="shared" si="0"/>
        <v>684.98061789355177</v>
      </c>
    </row>
    <row r="46" spans="1:20" x14ac:dyDescent="0.35">
      <c r="A46"/>
      <c r="F46" s="26">
        <f t="shared" si="1"/>
        <v>7000</v>
      </c>
      <c r="G46" s="68">
        <f t="shared" si="0"/>
        <v>713.34988787746477</v>
      </c>
    </row>
    <row r="47" spans="1:20" x14ac:dyDescent="0.35">
      <c r="A47"/>
      <c r="F47" s="26">
        <f t="shared" si="1"/>
        <v>6900</v>
      </c>
      <c r="G47" s="68">
        <f t="shared" si="0"/>
        <v>742.12736278166392</v>
      </c>
    </row>
    <row r="48" spans="1:20" x14ac:dyDescent="0.35">
      <c r="A48"/>
      <c r="F48" s="26">
        <f t="shared" si="1"/>
        <v>6800</v>
      </c>
      <c r="G48" s="68">
        <f t="shared" si="0"/>
        <v>771.32496162396944</v>
      </c>
    </row>
    <row r="49" spans="1:7" x14ac:dyDescent="0.35">
      <c r="A49"/>
      <c r="F49" s="26">
        <f t="shared" si="1"/>
        <v>6700</v>
      </c>
      <c r="G49" s="68">
        <f t="shared" si="0"/>
        <v>800.95513319425072</v>
      </c>
    </row>
    <row r="50" spans="1:7" x14ac:dyDescent="0.35">
      <c r="A50"/>
      <c r="F50" s="26">
        <f t="shared" si="1"/>
        <v>6600</v>
      </c>
      <c r="G50" s="68">
        <f t="shared" si="0"/>
        <v>831.03088792333153</v>
      </c>
    </row>
    <row r="51" spans="1:7" x14ac:dyDescent="0.35">
      <c r="A51"/>
      <c r="F51" s="26">
        <f t="shared" si="1"/>
        <v>6500</v>
      </c>
      <c r="G51" s="68">
        <f t="shared" si="0"/>
        <v>861.56583218490869</v>
      </c>
    </row>
    <row r="52" spans="1:7" x14ac:dyDescent="0.35">
      <c r="A52"/>
      <c r="F52" s="26">
        <f t="shared" si="1"/>
        <v>6400</v>
      </c>
      <c r="G52" s="68">
        <f t="shared" si="0"/>
        <v>892.57420525683904</v>
      </c>
    </row>
    <row r="53" spans="1:7" x14ac:dyDescent="0.35">
      <c r="A53"/>
      <c r="F53" s="26">
        <f t="shared" si="1"/>
        <v>6300</v>
      </c>
      <c r="G53" s="68">
        <f t="shared" si="0"/>
        <v>924.07091919311722</v>
      </c>
    </row>
    <row r="54" spans="1:7" x14ac:dyDescent="0.35">
      <c r="A54"/>
      <c r="F54" s="26">
        <f t="shared" si="1"/>
        <v>6200</v>
      </c>
      <c r="G54" s="68">
        <f t="shared" si="0"/>
        <v>956.07160188599948</v>
      </c>
    </row>
    <row r="55" spans="1:7" x14ac:dyDescent="0.35">
      <c r="A55"/>
      <c r="F55" s="26">
        <f t="shared" si="1"/>
        <v>6100</v>
      </c>
      <c r="G55" s="68">
        <f t="shared" si="0"/>
        <v>988.59264362956037</v>
      </c>
    </row>
    <row r="56" spans="1:7" x14ac:dyDescent="0.35">
      <c r="A56"/>
      <c r="F56" s="26">
        <f t="shared" si="1"/>
        <v>6000</v>
      </c>
      <c r="G56" s="68">
        <f t="shared" si="0"/>
        <v>1021.6512475319814</v>
      </c>
    </row>
    <row r="57" spans="1:7" x14ac:dyDescent="0.35">
      <c r="A57"/>
      <c r="F57" s="26">
        <f t="shared" si="1"/>
        <v>5900</v>
      </c>
      <c r="G57" s="68">
        <f t="shared" si="0"/>
        <v>1055.2654841647438</v>
      </c>
    </row>
    <row r="58" spans="1:7" x14ac:dyDescent="0.35">
      <c r="A58"/>
      <c r="F58" s="26">
        <f t="shared" si="1"/>
        <v>5800</v>
      </c>
      <c r="G58" s="68">
        <f t="shared" si="0"/>
        <v>1089.4543508833437</v>
      </c>
    </row>
    <row r="59" spans="1:7" x14ac:dyDescent="0.35">
      <c r="A59"/>
      <c r="F59" s="26">
        <f t="shared" si="1"/>
        <v>5700</v>
      </c>
      <c r="G59" s="68">
        <f t="shared" si="0"/>
        <v>1124.2378363070825</v>
      </c>
    </row>
    <row r="60" spans="1:7" x14ac:dyDescent="0.35">
      <c r="A60"/>
      <c r="F60" s="26">
        <f t="shared" si="1"/>
        <v>5600</v>
      </c>
      <c r="G60" s="68">
        <f t="shared" si="0"/>
        <v>1159.6369905058843</v>
      </c>
    </row>
    <row r="61" spans="1:7" x14ac:dyDescent="0.35">
      <c r="A61"/>
      <c r="F61" s="26">
        <f t="shared" si="1"/>
        <v>5500</v>
      </c>
      <c r="G61" s="68">
        <f t="shared" si="0"/>
        <v>1195.6740015112407</v>
      </c>
    </row>
    <row r="62" spans="1:7" x14ac:dyDescent="0.35">
      <c r="A62"/>
      <c r="F62" s="26">
        <f t="shared" si="1"/>
        <v>5400</v>
      </c>
      <c r="G62" s="68">
        <f t="shared" si="0"/>
        <v>1232.3722788476339</v>
      </c>
    </row>
    <row r="63" spans="1:7" x14ac:dyDescent="0.35">
      <c r="A63"/>
      <c r="F63" s="26">
        <f t="shared" si="1"/>
        <v>5300</v>
      </c>
      <c r="G63" s="68">
        <f t="shared" si="0"/>
        <v>1269.756544871939</v>
      </c>
    </row>
    <row r="64" spans="1:7" x14ac:dyDescent="0.35">
      <c r="A64"/>
      <c r="F64" s="26">
        <f t="shared" si="1"/>
        <v>5200</v>
      </c>
      <c r="G64" s="68">
        <f t="shared" si="0"/>
        <v>1307.8529348133281</v>
      </c>
    </row>
    <row r="65" spans="1:7" x14ac:dyDescent="0.35">
      <c r="A65"/>
      <c r="F65" s="26">
        <f t="shared" si="1"/>
        <v>5100</v>
      </c>
      <c r="G65" s="68">
        <f t="shared" si="0"/>
        <v>1346.6891065275311</v>
      </c>
    </row>
    <row r="66" spans="1:7" x14ac:dyDescent="0.35">
      <c r="A66"/>
      <c r="F66" s="26">
        <f t="shared" si="1"/>
        <v>5000</v>
      </c>
      <c r="G66" s="68">
        <f t="shared" si="0"/>
        <v>1386.2943611198905</v>
      </c>
    </row>
    <row r="67" spans="1:7" x14ac:dyDescent="0.35">
      <c r="A67"/>
      <c r="F67" s="26">
        <f t="shared" si="1"/>
        <v>4900</v>
      </c>
      <c r="G67" s="68">
        <f t="shared" si="0"/>
        <v>1426.6997757549295</v>
      </c>
    </row>
    <row r="68" spans="1:7" x14ac:dyDescent="0.35">
      <c r="A68"/>
      <c r="F68" s="26">
        <f t="shared" si="1"/>
        <v>4800</v>
      </c>
      <c r="G68" s="68">
        <f t="shared" si="0"/>
        <v>1467.9383501604011</v>
      </c>
    </row>
    <row r="69" spans="1:7" x14ac:dyDescent="0.35">
      <c r="A69"/>
      <c r="F69" s="26">
        <f t="shared" si="1"/>
        <v>4700</v>
      </c>
      <c r="G69" s="68">
        <f t="shared" si="0"/>
        <v>1510.0451685560656</v>
      </c>
    </row>
    <row r="70" spans="1:7" x14ac:dyDescent="0.35">
      <c r="A70"/>
      <c r="F70" s="26">
        <f t="shared" si="1"/>
        <v>4600</v>
      </c>
      <c r="G70" s="68">
        <f t="shared" si="0"/>
        <v>1553.0575789979926</v>
      </c>
    </row>
    <row r="71" spans="1:7" x14ac:dyDescent="0.35">
      <c r="A71"/>
      <c r="F71" s="26">
        <f t="shared" si="1"/>
        <v>4500</v>
      </c>
      <c r="G71" s="68">
        <f t="shared" si="0"/>
        <v>1597.0153924355432</v>
      </c>
    </row>
    <row r="72" spans="1:7" x14ac:dyDescent="0.35">
      <c r="A72"/>
      <c r="F72" s="26">
        <f t="shared" si="1"/>
        <v>4400</v>
      </c>
      <c r="G72" s="68">
        <f t="shared" si="0"/>
        <v>1641.9611041396606</v>
      </c>
    </row>
    <row r="73" spans="1:7" x14ac:dyDescent="0.35">
      <c r="A73"/>
      <c r="F73" s="26">
        <f t="shared" si="1"/>
        <v>4300</v>
      </c>
      <c r="G73" s="68">
        <f t="shared" si="0"/>
        <v>1687.940140589058</v>
      </c>
    </row>
    <row r="74" spans="1:7" x14ac:dyDescent="0.35">
      <c r="A74"/>
      <c r="F74" s="26">
        <f t="shared" si="1"/>
        <v>4200</v>
      </c>
      <c r="G74" s="68">
        <f t="shared" si="0"/>
        <v>1735.0011354094461</v>
      </c>
    </row>
    <row r="75" spans="1:7" x14ac:dyDescent="0.35">
      <c r="A75"/>
      <c r="F75" s="26">
        <f t="shared" si="1"/>
        <v>4100</v>
      </c>
      <c r="G75" s="68">
        <f t="shared" si="0"/>
        <v>1783.196238567567</v>
      </c>
    </row>
    <row r="76" spans="1:7" x14ac:dyDescent="0.35">
      <c r="A76"/>
      <c r="F76" s="26">
        <f t="shared" si="1"/>
        <v>4000</v>
      </c>
      <c r="G76" s="68">
        <f t="shared" si="0"/>
        <v>1832.5814637483102</v>
      </c>
    </row>
    <row r="77" spans="1:7" x14ac:dyDescent="0.35">
      <c r="A77"/>
      <c r="F77" s="26">
        <f t="shared" si="1"/>
        <v>3900</v>
      </c>
      <c r="G77" s="68">
        <f t="shared" si="0"/>
        <v>1883.2170797168901</v>
      </c>
    </row>
    <row r="78" spans="1:7" x14ac:dyDescent="0.35">
      <c r="A78"/>
      <c r="F78" s="26">
        <f t="shared" si="1"/>
        <v>3800</v>
      </c>
      <c r="G78" s="68">
        <f t="shared" si="0"/>
        <v>1935.1680525234115</v>
      </c>
    </row>
    <row r="79" spans="1:7" x14ac:dyDescent="0.35">
      <c r="A79"/>
      <c r="F79" s="26">
        <f t="shared" si="1"/>
        <v>3700</v>
      </c>
      <c r="G79" s="68">
        <f t="shared" si="0"/>
        <v>1988.5045466877339</v>
      </c>
    </row>
    <row r="80" spans="1:7" x14ac:dyDescent="0.35">
      <c r="A80"/>
      <c r="F80" s="26">
        <f t="shared" si="1"/>
        <v>3600</v>
      </c>
      <c r="G80" s="68">
        <f t="shared" si="0"/>
        <v>2043.3024950639624</v>
      </c>
    </row>
    <row r="81" spans="1:7" x14ac:dyDescent="0.35">
      <c r="A81"/>
      <c r="F81" s="26">
        <f t="shared" si="1"/>
        <v>3500</v>
      </c>
      <c r="G81" s="68">
        <f t="shared" ref="G81:G116" si="2">$B$16 * LN($B$17/F81)</f>
        <v>2099.6442489973551</v>
      </c>
    </row>
    <row r="82" spans="1:7" x14ac:dyDescent="0.35">
      <c r="A82"/>
      <c r="F82" s="26">
        <f t="shared" ref="F82:F116" si="3">F81-100</f>
        <v>3400</v>
      </c>
      <c r="G82" s="68">
        <f t="shared" si="2"/>
        <v>2157.6193227438598</v>
      </c>
    </row>
    <row r="83" spans="1:7" x14ac:dyDescent="0.35">
      <c r="A83"/>
      <c r="F83" s="26">
        <f t="shared" si="3"/>
        <v>3300</v>
      </c>
      <c r="G83" s="68">
        <f t="shared" si="2"/>
        <v>2217.3252490432224</v>
      </c>
    </row>
    <row r="84" spans="1:7" x14ac:dyDescent="0.35">
      <c r="A84"/>
      <c r="F84" s="26">
        <f t="shared" si="3"/>
        <v>3200</v>
      </c>
      <c r="G84" s="68">
        <f t="shared" si="2"/>
        <v>2278.8685663767296</v>
      </c>
    </row>
    <row r="85" spans="1:7" x14ac:dyDescent="0.35">
      <c r="A85"/>
      <c r="F85" s="26">
        <f t="shared" si="3"/>
        <v>3100</v>
      </c>
      <c r="G85" s="68">
        <f t="shared" si="2"/>
        <v>2342.3659630058901</v>
      </c>
    </row>
    <row r="86" spans="1:7" x14ac:dyDescent="0.35">
      <c r="A86"/>
      <c r="F86" s="26">
        <f t="shared" si="3"/>
        <v>3000</v>
      </c>
      <c r="G86" s="68">
        <f t="shared" si="2"/>
        <v>2407.9456086518721</v>
      </c>
    </row>
    <row r="87" spans="1:7" x14ac:dyDescent="0.35">
      <c r="A87"/>
      <c r="F87" s="26">
        <f t="shared" si="3"/>
        <v>2900</v>
      </c>
      <c r="G87" s="68">
        <f t="shared" si="2"/>
        <v>2475.7487120032342</v>
      </c>
    </row>
    <row r="88" spans="1:7" x14ac:dyDescent="0.35">
      <c r="A88"/>
      <c r="F88" s="26">
        <f t="shared" si="3"/>
        <v>2800</v>
      </c>
      <c r="G88" s="68">
        <f t="shared" si="2"/>
        <v>2545.9313516257753</v>
      </c>
    </row>
    <row r="89" spans="1:7" x14ac:dyDescent="0.35">
      <c r="A89"/>
      <c r="F89" s="26">
        <f t="shared" si="3"/>
        <v>2700</v>
      </c>
      <c r="G89" s="68">
        <f t="shared" si="2"/>
        <v>2618.6666399675246</v>
      </c>
    </row>
    <row r="90" spans="1:7" x14ac:dyDescent="0.35">
      <c r="A90"/>
      <c r="F90" s="26">
        <f t="shared" si="3"/>
        <v>2600</v>
      </c>
      <c r="G90" s="68">
        <f t="shared" si="2"/>
        <v>2694.1472959332191</v>
      </c>
    </row>
    <row r="91" spans="1:7" x14ac:dyDescent="0.35">
      <c r="A91"/>
      <c r="F91" s="26">
        <f t="shared" si="3"/>
        <v>2500</v>
      </c>
      <c r="G91" s="68">
        <f t="shared" si="2"/>
        <v>2772.588722239781</v>
      </c>
    </row>
    <row r="92" spans="1:7" x14ac:dyDescent="0.35">
      <c r="A92"/>
      <c r="F92" s="26">
        <f t="shared" si="3"/>
        <v>2400</v>
      </c>
      <c r="G92" s="68">
        <f t="shared" si="2"/>
        <v>2854.2327112802918</v>
      </c>
    </row>
    <row r="93" spans="1:7" x14ac:dyDescent="0.35">
      <c r="A93"/>
      <c r="F93" s="26">
        <f t="shared" si="3"/>
        <v>2300</v>
      </c>
      <c r="G93" s="68">
        <f t="shared" si="2"/>
        <v>2939.3519401178833</v>
      </c>
    </row>
    <row r="94" spans="1:7" x14ac:dyDescent="0.35">
      <c r="A94"/>
      <c r="F94" s="26">
        <f t="shared" si="3"/>
        <v>2200</v>
      </c>
      <c r="G94" s="68">
        <f t="shared" si="2"/>
        <v>3028.2554652595509</v>
      </c>
    </row>
    <row r="95" spans="1:7" x14ac:dyDescent="0.35">
      <c r="A95"/>
      <c r="F95" s="26">
        <f t="shared" si="3"/>
        <v>2100</v>
      </c>
      <c r="G95" s="68">
        <f t="shared" si="2"/>
        <v>3121.2954965293366</v>
      </c>
    </row>
    <row r="96" spans="1:7" x14ac:dyDescent="0.35">
      <c r="A96"/>
      <c r="F96" s="26">
        <f t="shared" si="3"/>
        <v>2000</v>
      </c>
      <c r="G96" s="68">
        <f t="shared" si="2"/>
        <v>3218.8758248682007</v>
      </c>
    </row>
    <row r="97" spans="1:7" x14ac:dyDescent="0.35">
      <c r="A97"/>
      <c r="F97" s="26">
        <f t="shared" si="3"/>
        <v>1900</v>
      </c>
      <c r="G97" s="68">
        <f t="shared" si="2"/>
        <v>3321.4624136433017</v>
      </c>
    </row>
    <row r="98" spans="1:7" x14ac:dyDescent="0.35">
      <c r="A98"/>
      <c r="F98" s="26">
        <f t="shared" si="3"/>
        <v>1800</v>
      </c>
      <c r="G98" s="68">
        <f t="shared" si="2"/>
        <v>3429.5968561838531</v>
      </c>
    </row>
    <row r="99" spans="1:7" x14ac:dyDescent="0.35">
      <c r="A99"/>
      <c r="F99" s="26">
        <f t="shared" si="3"/>
        <v>1700</v>
      </c>
      <c r="G99" s="68">
        <f t="shared" si="2"/>
        <v>3543.913683863751</v>
      </c>
    </row>
    <row r="100" spans="1:7" x14ac:dyDescent="0.35">
      <c r="A100"/>
      <c r="F100" s="26">
        <f t="shared" si="3"/>
        <v>1600</v>
      </c>
      <c r="G100" s="68">
        <f t="shared" si="2"/>
        <v>3665.1629274966203</v>
      </c>
    </row>
    <row r="101" spans="1:7" x14ac:dyDescent="0.35">
      <c r="A101"/>
      <c r="F101" s="26">
        <f t="shared" si="3"/>
        <v>1500</v>
      </c>
      <c r="G101" s="68">
        <f t="shared" si="2"/>
        <v>3794.2399697717624</v>
      </c>
    </row>
    <row r="102" spans="1:7" x14ac:dyDescent="0.35">
      <c r="A102"/>
      <c r="F102" s="26">
        <f t="shared" si="3"/>
        <v>1400</v>
      </c>
      <c r="G102" s="68">
        <f t="shared" si="2"/>
        <v>3932.2257127456655</v>
      </c>
    </row>
    <row r="103" spans="1:7" x14ac:dyDescent="0.35">
      <c r="A103"/>
      <c r="F103" s="26">
        <f t="shared" si="3"/>
        <v>1300</v>
      </c>
      <c r="G103" s="68">
        <f t="shared" si="2"/>
        <v>4080.4416570531093</v>
      </c>
    </row>
    <row r="104" spans="1:7" x14ac:dyDescent="0.35">
      <c r="A104"/>
      <c r="F104" s="26">
        <f t="shared" si="3"/>
        <v>1200</v>
      </c>
      <c r="G104" s="68">
        <f t="shared" si="2"/>
        <v>4240.5270724001821</v>
      </c>
    </row>
    <row r="105" spans="1:7" x14ac:dyDescent="0.35">
      <c r="A105"/>
      <c r="F105" s="26">
        <f t="shared" si="3"/>
        <v>1100</v>
      </c>
      <c r="G105" s="68">
        <f t="shared" si="2"/>
        <v>4414.5498263794425</v>
      </c>
    </row>
    <row r="106" spans="1:7" x14ac:dyDescent="0.35">
      <c r="A106"/>
      <c r="F106" s="26">
        <f t="shared" si="3"/>
        <v>1000</v>
      </c>
      <c r="G106" s="68">
        <f>$B$16 * LN($B$17/F106)</f>
        <v>4605.1701859880914</v>
      </c>
    </row>
    <row r="107" spans="1:7" x14ac:dyDescent="0.35">
      <c r="A107"/>
      <c r="F107" s="26"/>
      <c r="G107" s="68"/>
    </row>
    <row r="108" spans="1:7" x14ac:dyDescent="0.35">
      <c r="A108"/>
      <c r="F108" s="26"/>
      <c r="G108" s="27"/>
    </row>
    <row r="109" spans="1:7" x14ac:dyDescent="0.35">
      <c r="A109"/>
      <c r="F109" s="26"/>
      <c r="G109" s="27"/>
    </row>
    <row r="110" spans="1:7" x14ac:dyDescent="0.35">
      <c r="A110" s="5"/>
      <c r="F110" s="26"/>
      <c r="G110" s="27"/>
    </row>
    <row r="111" spans="1:7" x14ac:dyDescent="0.35">
      <c r="A111" s="5"/>
      <c r="F111" s="26"/>
      <c r="G111" s="27"/>
    </row>
    <row r="112" spans="1:7" x14ac:dyDescent="0.35">
      <c r="A112" s="5"/>
      <c r="F112" s="26"/>
      <c r="G112" s="27"/>
    </row>
    <row r="113" spans="1:7" x14ac:dyDescent="0.35">
      <c r="A113" s="5"/>
      <c r="F113" s="26"/>
      <c r="G113" s="27"/>
    </row>
    <row r="114" spans="1:7" x14ac:dyDescent="0.35">
      <c r="A114" s="5"/>
      <c r="F114" s="26"/>
      <c r="G114" s="27"/>
    </row>
    <row r="115" spans="1:7" x14ac:dyDescent="0.35">
      <c r="A115" s="5"/>
      <c r="F115" s="26"/>
      <c r="G115" s="27"/>
    </row>
    <row r="116" spans="1:7" ht="15" thickBot="1" x14ac:dyDescent="0.4">
      <c r="A116" s="5"/>
      <c r="F116" s="26"/>
      <c r="G116" s="29"/>
    </row>
    <row r="117" spans="1:7" ht="15" thickTop="1" x14ac:dyDescent="0.35">
      <c r="A117" s="5"/>
    </row>
    <row r="118" spans="1:7" x14ac:dyDescent="0.35">
      <c r="A118" s="5"/>
    </row>
    <row r="119" spans="1:7" x14ac:dyDescent="0.35">
      <c r="A119" s="5"/>
    </row>
    <row r="120" spans="1:7" x14ac:dyDescent="0.35">
      <c r="A120" s="5"/>
    </row>
    <row r="121" spans="1:7" x14ac:dyDescent="0.35">
      <c r="A121" s="5"/>
    </row>
  </sheetData>
  <mergeCells count="12">
    <mergeCell ref="B3:F3"/>
    <mergeCell ref="J3:K3"/>
    <mergeCell ref="B4:F4"/>
    <mergeCell ref="J4:K4"/>
    <mergeCell ref="B5:F5"/>
    <mergeCell ref="K27:T29"/>
    <mergeCell ref="K31:T38"/>
    <mergeCell ref="K11:L11"/>
    <mergeCell ref="A7:G10"/>
    <mergeCell ref="K13:T15"/>
    <mergeCell ref="K17:T23"/>
    <mergeCell ref="F11:G11"/>
  </mergeCells>
  <hyperlinks>
    <hyperlink ref="B4" r:id="rId1" xr:uid="{ADC01374-6EDB-4CBA-A63D-F33C98721658}"/>
  </hyperlinks>
  <pageMargins left="0.7" right="0.7" top="0.75" bottom="0.75" header="0.3" footer="0.3"/>
  <pageSetup orientation="landscape"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1D337-B88B-4017-A593-396CC286C698}">
  <dimension ref="A1:Y43"/>
  <sheetViews>
    <sheetView tabSelected="1" topLeftCell="A15" workbookViewId="0">
      <selection activeCell="P9" sqref="P9:Y15"/>
    </sheetView>
  </sheetViews>
  <sheetFormatPr defaultColWidth="8.81640625" defaultRowHeight="14.5" x14ac:dyDescent="0.35"/>
  <cols>
    <col min="1" max="1" width="12.26953125" customWidth="1"/>
    <col min="2" max="3" width="18.1796875" customWidth="1"/>
  </cols>
  <sheetData>
    <row r="1" spans="1:25" ht="33" customHeight="1" x14ac:dyDescent="0.35">
      <c r="A1" s="4" t="s">
        <v>2</v>
      </c>
      <c r="B1" s="62" t="s">
        <v>43</v>
      </c>
      <c r="C1" s="62"/>
      <c r="D1" s="63"/>
      <c r="E1" s="63"/>
    </row>
    <row r="3" spans="1:25" x14ac:dyDescent="0.35">
      <c r="A3" s="14" t="s">
        <v>10</v>
      </c>
      <c r="F3" s="54" t="s">
        <v>47</v>
      </c>
      <c r="G3" s="54"/>
      <c r="P3" s="51" t="s">
        <v>12</v>
      </c>
      <c r="Q3" s="51"/>
    </row>
    <row r="4" spans="1:25" ht="15" customHeight="1" thickBot="1" x14ac:dyDescent="0.4">
      <c r="A4" t="s">
        <v>50</v>
      </c>
    </row>
    <row r="5" spans="1:25" s="41" customFormat="1" ht="51" customHeight="1" thickTop="1" x14ac:dyDescent="0.35">
      <c r="A5" s="43" t="s">
        <v>44</v>
      </c>
      <c r="B5" s="44" t="s">
        <v>45</v>
      </c>
      <c r="C5" s="45" t="s">
        <v>46</v>
      </c>
      <c r="P5" s="53" t="s">
        <v>54</v>
      </c>
      <c r="Q5" s="53"/>
      <c r="R5" s="53"/>
      <c r="S5" s="53"/>
      <c r="T5" s="53"/>
      <c r="U5" s="53"/>
      <c r="V5" s="53"/>
      <c r="W5" s="53"/>
      <c r="X5" s="53"/>
      <c r="Y5" s="53"/>
    </row>
    <row r="6" spans="1:25" x14ac:dyDescent="0.35">
      <c r="A6" s="46"/>
      <c r="B6" s="47" t="s">
        <v>48</v>
      </c>
      <c r="C6" s="48" t="s">
        <v>49</v>
      </c>
      <c r="P6" s="53"/>
      <c r="Q6" s="53"/>
      <c r="R6" s="53"/>
      <c r="S6" s="53"/>
      <c r="T6" s="53"/>
      <c r="U6" s="53"/>
      <c r="V6" s="53"/>
      <c r="W6" s="53"/>
      <c r="X6" s="53"/>
      <c r="Y6" s="53"/>
    </row>
    <row r="7" spans="1:25" x14ac:dyDescent="0.35">
      <c r="A7" s="26">
        <v>0</v>
      </c>
      <c r="B7" s="19">
        <v>120</v>
      </c>
      <c r="C7" s="27">
        <v>120</v>
      </c>
      <c r="P7" s="53"/>
      <c r="Q7" s="53"/>
      <c r="R7" s="53"/>
      <c r="S7" s="53"/>
      <c r="T7" s="53"/>
      <c r="U7" s="53"/>
      <c r="V7" s="53"/>
      <c r="W7" s="53"/>
      <c r="X7" s="53"/>
      <c r="Y7" s="53"/>
    </row>
    <row r="8" spans="1:25" x14ac:dyDescent="0.35">
      <c r="A8" s="26">
        <v>10</v>
      </c>
      <c r="B8" s="19">
        <v>124.5</v>
      </c>
      <c r="C8" s="27">
        <v>122</v>
      </c>
    </row>
    <row r="9" spans="1:25" x14ac:dyDescent="0.35">
      <c r="A9" s="26">
        <v>20</v>
      </c>
      <c r="B9" s="19">
        <v>127</v>
      </c>
      <c r="C9" s="27">
        <v>123.7</v>
      </c>
      <c r="P9" s="50" t="s">
        <v>77</v>
      </c>
      <c r="Q9" s="50"/>
      <c r="R9" s="50"/>
      <c r="S9" s="50"/>
      <c r="T9" s="50"/>
      <c r="U9" s="50"/>
      <c r="V9" s="50"/>
      <c r="W9" s="50"/>
      <c r="X9" s="50"/>
      <c r="Y9" s="50"/>
    </row>
    <row r="10" spans="1:25" x14ac:dyDescent="0.35">
      <c r="A10" s="26">
        <v>30</v>
      </c>
      <c r="B10" s="19">
        <v>128.5</v>
      </c>
      <c r="C10" s="27">
        <v>124.7</v>
      </c>
      <c r="P10" s="50"/>
      <c r="Q10" s="50"/>
      <c r="R10" s="50"/>
      <c r="S10" s="50"/>
      <c r="T10" s="50"/>
      <c r="U10" s="50"/>
      <c r="V10" s="50"/>
      <c r="W10" s="50"/>
      <c r="X10" s="50"/>
      <c r="Y10" s="50"/>
    </row>
    <row r="11" spans="1:25" x14ac:dyDescent="0.35">
      <c r="A11" s="26">
        <v>40</v>
      </c>
      <c r="B11" s="19">
        <v>129.19999999999999</v>
      </c>
      <c r="C11" s="27">
        <v>125.5</v>
      </c>
      <c r="P11" s="50"/>
      <c r="Q11" s="50"/>
      <c r="R11" s="50"/>
      <c r="S11" s="50"/>
      <c r="T11" s="50"/>
      <c r="U11" s="50"/>
      <c r="V11" s="50"/>
      <c r="W11" s="50"/>
      <c r="X11" s="50"/>
      <c r="Y11" s="50"/>
    </row>
    <row r="12" spans="1:25" x14ac:dyDescent="0.35">
      <c r="A12" s="26">
        <v>50</v>
      </c>
      <c r="B12" s="19">
        <v>129.6</v>
      </c>
      <c r="C12" s="27">
        <v>126.1</v>
      </c>
      <c r="P12" s="50"/>
      <c r="Q12" s="50"/>
      <c r="R12" s="50"/>
      <c r="S12" s="50"/>
      <c r="T12" s="50"/>
      <c r="U12" s="50"/>
      <c r="V12" s="50"/>
      <c r="W12" s="50"/>
      <c r="X12" s="50"/>
      <c r="Y12" s="50"/>
    </row>
    <row r="13" spans="1:25" x14ac:dyDescent="0.35">
      <c r="A13" s="26">
        <v>60</v>
      </c>
      <c r="B13" s="19">
        <v>129.69999999999999</v>
      </c>
      <c r="C13" s="27">
        <v>126.5</v>
      </c>
      <c r="P13" s="50"/>
      <c r="Q13" s="50"/>
      <c r="R13" s="50"/>
      <c r="S13" s="50"/>
      <c r="T13" s="50"/>
      <c r="U13" s="50"/>
      <c r="V13" s="50"/>
      <c r="W13" s="50"/>
      <c r="X13" s="50"/>
      <c r="Y13" s="50"/>
    </row>
    <row r="14" spans="1:25" x14ac:dyDescent="0.35">
      <c r="A14" s="26">
        <v>70</v>
      </c>
      <c r="B14" s="19">
        <v>129.80000000000001</v>
      </c>
      <c r="C14" s="27">
        <v>126.8</v>
      </c>
      <c r="P14" s="50"/>
      <c r="Q14" s="50"/>
      <c r="R14" s="50"/>
      <c r="S14" s="50"/>
      <c r="T14" s="50"/>
      <c r="U14" s="50"/>
      <c r="V14" s="50"/>
      <c r="W14" s="50"/>
      <c r="X14" s="50"/>
      <c r="Y14" s="50"/>
    </row>
    <row r="15" spans="1:25" x14ac:dyDescent="0.35">
      <c r="A15" s="26">
        <v>80</v>
      </c>
      <c r="B15" s="19">
        <v>129.9</v>
      </c>
      <c r="C15" s="27">
        <v>127.1</v>
      </c>
      <c r="P15" s="50"/>
      <c r="Q15" s="50"/>
      <c r="R15" s="50"/>
      <c r="S15" s="50"/>
      <c r="T15" s="50"/>
      <c r="U15" s="50"/>
      <c r="V15" s="50"/>
      <c r="W15" s="50"/>
      <c r="X15" s="50"/>
      <c r="Y15" s="50"/>
    </row>
    <row r="16" spans="1:25" x14ac:dyDescent="0.35">
      <c r="A16" s="26">
        <v>90</v>
      </c>
      <c r="B16" s="19">
        <v>130</v>
      </c>
      <c r="C16" s="27">
        <v>127.3</v>
      </c>
    </row>
    <row r="17" spans="1:25" x14ac:dyDescent="0.35">
      <c r="A17" s="26">
        <v>100</v>
      </c>
      <c r="B17" s="19">
        <v>130</v>
      </c>
      <c r="C17" s="27">
        <v>127.5</v>
      </c>
    </row>
    <row r="18" spans="1:25" x14ac:dyDescent="0.35">
      <c r="A18" s="26">
        <v>110</v>
      </c>
      <c r="B18" s="19">
        <v>130</v>
      </c>
      <c r="C18" s="27">
        <v>127.6</v>
      </c>
    </row>
    <row r="19" spans="1:25" x14ac:dyDescent="0.35">
      <c r="A19" s="26">
        <v>120</v>
      </c>
      <c r="B19" s="19">
        <v>130</v>
      </c>
      <c r="C19" s="27">
        <v>127.9</v>
      </c>
      <c r="P19" s="49" t="s">
        <v>55</v>
      </c>
      <c r="Q19" s="49"/>
      <c r="R19" s="49"/>
      <c r="S19" s="49"/>
      <c r="T19" s="49"/>
      <c r="U19" s="49"/>
      <c r="V19" s="49"/>
      <c r="W19" s="49"/>
      <c r="X19" s="49"/>
      <c r="Y19" s="49"/>
    </row>
    <row r="20" spans="1:25" x14ac:dyDescent="0.35">
      <c r="A20" s="26">
        <v>130</v>
      </c>
      <c r="B20" s="19">
        <v>130</v>
      </c>
      <c r="C20" s="27">
        <v>128</v>
      </c>
      <c r="P20" s="49"/>
      <c r="Q20" s="49"/>
      <c r="R20" s="49"/>
      <c r="S20" s="49"/>
      <c r="T20" s="49"/>
      <c r="U20" s="49"/>
      <c r="V20" s="49"/>
      <c r="W20" s="49"/>
      <c r="X20" s="49"/>
      <c r="Y20" s="49"/>
    </row>
    <row r="21" spans="1:25" x14ac:dyDescent="0.35">
      <c r="A21" s="26">
        <v>140</v>
      </c>
      <c r="B21" s="19">
        <v>130</v>
      </c>
      <c r="C21" s="27">
        <v>128.1</v>
      </c>
      <c r="P21" s="49"/>
      <c r="Q21" s="49"/>
      <c r="R21" s="49"/>
      <c r="S21" s="49"/>
      <c r="T21" s="49"/>
      <c r="U21" s="49"/>
      <c r="V21" s="49"/>
      <c r="W21" s="49"/>
      <c r="X21" s="49"/>
      <c r="Y21" s="49"/>
    </row>
    <row r="22" spans="1:25" x14ac:dyDescent="0.35">
      <c r="A22" s="26">
        <v>150</v>
      </c>
      <c r="B22" s="19">
        <v>130</v>
      </c>
      <c r="C22" s="27">
        <v>128.30000000000001</v>
      </c>
    </row>
    <row r="23" spans="1:25" x14ac:dyDescent="0.35">
      <c r="A23" s="26">
        <v>160</v>
      </c>
      <c r="B23" s="19">
        <v>130</v>
      </c>
      <c r="C23" s="27">
        <v>128.4</v>
      </c>
      <c r="P23" s="50" t="s">
        <v>75</v>
      </c>
      <c r="Q23" s="50"/>
      <c r="R23" s="50"/>
      <c r="S23" s="50"/>
      <c r="T23" s="50"/>
      <c r="U23" s="50"/>
      <c r="V23" s="50"/>
      <c r="W23" s="50"/>
      <c r="X23" s="50"/>
      <c r="Y23" s="50"/>
    </row>
    <row r="24" spans="1:25" x14ac:dyDescent="0.35">
      <c r="A24" s="26">
        <v>170</v>
      </c>
      <c r="B24" s="19">
        <v>130</v>
      </c>
      <c r="C24" s="27">
        <v>128.5</v>
      </c>
      <c r="P24" s="50"/>
      <c r="Q24" s="50"/>
      <c r="R24" s="50"/>
      <c r="S24" s="50"/>
      <c r="T24" s="50"/>
      <c r="U24" s="50"/>
      <c r="V24" s="50"/>
      <c r="W24" s="50"/>
      <c r="X24" s="50"/>
      <c r="Y24" s="50"/>
    </row>
    <row r="25" spans="1:25" ht="15" thickBot="1" x14ac:dyDescent="0.4">
      <c r="A25" s="28">
        <v>180</v>
      </c>
      <c r="B25" s="42">
        <v>130</v>
      </c>
      <c r="C25" s="29">
        <v>128.6</v>
      </c>
      <c r="P25" s="50"/>
      <c r="Q25" s="50"/>
      <c r="R25" s="50"/>
      <c r="S25" s="50"/>
      <c r="T25" s="50"/>
      <c r="U25" s="50"/>
      <c r="V25" s="50"/>
      <c r="W25" s="50"/>
      <c r="X25" s="50"/>
      <c r="Y25" s="50"/>
    </row>
    <row r="26" spans="1:25" ht="15" thickTop="1" x14ac:dyDescent="0.35">
      <c r="P26" s="50"/>
      <c r="Q26" s="50"/>
      <c r="R26" s="50"/>
      <c r="S26" s="50"/>
      <c r="T26" s="50"/>
      <c r="U26" s="50"/>
      <c r="V26" s="50"/>
      <c r="W26" s="50"/>
      <c r="X26" s="50"/>
      <c r="Y26" s="50"/>
    </row>
    <row r="27" spans="1:25" x14ac:dyDescent="0.35">
      <c r="P27" s="50"/>
      <c r="Q27" s="50"/>
      <c r="R27" s="50"/>
      <c r="S27" s="50"/>
      <c r="T27" s="50"/>
      <c r="U27" s="50"/>
      <c r="V27" s="50"/>
      <c r="W27" s="50"/>
      <c r="X27" s="50"/>
      <c r="Y27" s="50"/>
    </row>
    <row r="28" spans="1:25" x14ac:dyDescent="0.35">
      <c r="P28" s="50"/>
      <c r="Q28" s="50"/>
      <c r="R28" s="50"/>
      <c r="S28" s="50"/>
      <c r="T28" s="50"/>
      <c r="U28" s="50"/>
      <c r="V28" s="50"/>
      <c r="W28" s="50"/>
      <c r="X28" s="50"/>
      <c r="Y28" s="50"/>
    </row>
    <row r="29" spans="1:25" x14ac:dyDescent="0.35">
      <c r="P29" s="50"/>
      <c r="Q29" s="50"/>
      <c r="R29" s="50"/>
      <c r="S29" s="50"/>
      <c r="T29" s="50"/>
      <c r="U29" s="50"/>
      <c r="V29" s="50"/>
      <c r="W29" s="50"/>
      <c r="X29" s="50"/>
      <c r="Y29" s="50"/>
    </row>
    <row r="30" spans="1:25" x14ac:dyDescent="0.35">
      <c r="P30" s="50"/>
      <c r="Q30" s="50"/>
      <c r="R30" s="50"/>
      <c r="S30" s="50"/>
      <c r="T30" s="50"/>
      <c r="U30" s="50"/>
      <c r="V30" s="50"/>
      <c r="W30" s="50"/>
      <c r="X30" s="50"/>
      <c r="Y30" s="50"/>
    </row>
    <row r="33" spans="16:25" x14ac:dyDescent="0.35">
      <c r="P33" s="53" t="s">
        <v>56</v>
      </c>
      <c r="Q33" s="53"/>
      <c r="R33" s="53"/>
      <c r="S33" s="53"/>
      <c r="T33" s="53"/>
      <c r="U33" s="53"/>
      <c r="V33" s="53"/>
      <c r="W33" s="53"/>
      <c r="X33" s="53"/>
      <c r="Y33" s="53"/>
    </row>
    <row r="34" spans="16:25" x14ac:dyDescent="0.35">
      <c r="P34" s="53"/>
      <c r="Q34" s="53"/>
      <c r="R34" s="53"/>
      <c r="S34" s="53"/>
      <c r="T34" s="53"/>
      <c r="U34" s="53"/>
      <c r="V34" s="53"/>
      <c r="W34" s="53"/>
      <c r="X34" s="53"/>
      <c r="Y34" s="53"/>
    </row>
    <row r="35" spans="16:25" x14ac:dyDescent="0.35">
      <c r="P35" s="53"/>
      <c r="Q35" s="53"/>
      <c r="R35" s="53"/>
      <c r="S35" s="53"/>
      <c r="T35" s="53"/>
      <c r="U35" s="53"/>
      <c r="V35" s="53"/>
      <c r="W35" s="53"/>
      <c r="X35" s="53"/>
      <c r="Y35" s="53"/>
    </row>
    <row r="37" spans="16:25" x14ac:dyDescent="0.35">
      <c r="P37" s="50" t="s">
        <v>76</v>
      </c>
      <c r="Q37" s="50"/>
      <c r="R37" s="50"/>
      <c r="S37" s="50"/>
      <c r="T37" s="50"/>
      <c r="U37" s="50"/>
      <c r="V37" s="50"/>
      <c r="W37" s="50"/>
      <c r="X37" s="50"/>
      <c r="Y37" s="50"/>
    </row>
    <row r="38" spans="16:25" x14ac:dyDescent="0.35">
      <c r="P38" s="50"/>
      <c r="Q38" s="50"/>
      <c r="R38" s="50"/>
      <c r="S38" s="50"/>
      <c r="T38" s="50"/>
      <c r="U38" s="50"/>
      <c r="V38" s="50"/>
      <c r="W38" s="50"/>
      <c r="X38" s="50"/>
      <c r="Y38" s="50"/>
    </row>
    <row r="39" spans="16:25" x14ac:dyDescent="0.35">
      <c r="P39" s="50"/>
      <c r="Q39" s="50"/>
      <c r="R39" s="50"/>
      <c r="S39" s="50"/>
      <c r="T39" s="50"/>
      <c r="U39" s="50"/>
      <c r="V39" s="50"/>
      <c r="W39" s="50"/>
      <c r="X39" s="50"/>
      <c r="Y39" s="50"/>
    </row>
    <row r="40" spans="16:25" x14ac:dyDescent="0.35">
      <c r="P40" s="50"/>
      <c r="Q40" s="50"/>
      <c r="R40" s="50"/>
      <c r="S40" s="50"/>
      <c r="T40" s="50"/>
      <c r="U40" s="50"/>
      <c r="V40" s="50"/>
      <c r="W40" s="50"/>
      <c r="X40" s="50"/>
      <c r="Y40" s="50"/>
    </row>
    <row r="41" spans="16:25" x14ac:dyDescent="0.35">
      <c r="P41" s="50"/>
      <c r="Q41" s="50"/>
      <c r="R41" s="50"/>
      <c r="S41" s="50"/>
      <c r="T41" s="50"/>
      <c r="U41" s="50"/>
      <c r="V41" s="50"/>
      <c r="W41" s="50"/>
      <c r="X41" s="50"/>
      <c r="Y41" s="50"/>
    </row>
    <row r="42" spans="16:25" x14ac:dyDescent="0.35">
      <c r="P42" s="50"/>
      <c r="Q42" s="50"/>
      <c r="R42" s="50"/>
      <c r="S42" s="50"/>
      <c r="T42" s="50"/>
      <c r="U42" s="50"/>
      <c r="V42" s="50"/>
      <c r="W42" s="50"/>
      <c r="X42" s="50"/>
      <c r="Y42" s="50"/>
    </row>
    <row r="43" spans="16:25" x14ac:dyDescent="0.35">
      <c r="P43" s="50"/>
      <c r="Q43" s="50"/>
      <c r="R43" s="50"/>
      <c r="S43" s="50"/>
      <c r="T43" s="50"/>
      <c r="U43" s="50"/>
      <c r="V43" s="50"/>
      <c r="W43" s="50"/>
      <c r="X43" s="50"/>
      <c r="Y43" s="50"/>
    </row>
  </sheetData>
  <mergeCells count="9">
    <mergeCell ref="P33:Y35"/>
    <mergeCell ref="P37:Y43"/>
    <mergeCell ref="F3:G3"/>
    <mergeCell ref="P3:Q3"/>
    <mergeCell ref="B1:E1"/>
    <mergeCell ref="P5:Y7"/>
    <mergeCell ref="P9:Y15"/>
    <mergeCell ref="P19:Y21"/>
    <mergeCell ref="P23:Y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C106"/>
  <sheetViews>
    <sheetView topLeftCell="C17" workbookViewId="0">
      <selection activeCell="T52" sqref="T52:AC59"/>
    </sheetView>
  </sheetViews>
  <sheetFormatPr defaultColWidth="8.81640625" defaultRowHeight="14.5" x14ac:dyDescent="0.35"/>
  <cols>
    <col min="1" max="1" width="31.1796875" style="1" customWidth="1"/>
    <col min="2" max="2" width="12.453125" customWidth="1"/>
    <col min="3" max="3" width="13.1796875" customWidth="1"/>
    <col min="4" max="4" width="10.1796875" customWidth="1"/>
    <col min="5" max="5" width="10.26953125" customWidth="1"/>
    <col min="6" max="6" width="18.1796875" customWidth="1"/>
    <col min="7" max="7" width="13" customWidth="1"/>
    <col min="10" max="10" width="10.7265625" customWidth="1"/>
    <col min="11" max="11" width="19.1796875" customWidth="1"/>
    <col min="12" max="12" width="10.7265625" customWidth="1"/>
    <col min="13" max="13" width="10.26953125" customWidth="1"/>
    <col min="16" max="16" width="17.81640625" customWidth="1"/>
    <col min="17" max="17" width="14.26953125" customWidth="1"/>
  </cols>
  <sheetData>
    <row r="1" spans="1:29" x14ac:dyDescent="0.35">
      <c r="A1" s="4" t="s">
        <v>2</v>
      </c>
      <c r="B1" s="62" t="s">
        <v>26</v>
      </c>
      <c r="C1" s="62"/>
      <c r="D1" s="63"/>
      <c r="E1" s="63"/>
    </row>
    <row r="2" spans="1:29" x14ac:dyDescent="0.35">
      <c r="B2" s="2" t="s">
        <v>0</v>
      </c>
      <c r="C2" s="2"/>
    </row>
    <row r="3" spans="1:29" x14ac:dyDescent="0.35">
      <c r="A3"/>
      <c r="B3" s="64" t="s">
        <v>27</v>
      </c>
      <c r="C3" s="64"/>
      <c r="D3" s="64"/>
      <c r="E3" s="64"/>
      <c r="F3" s="64"/>
      <c r="G3" s="64"/>
    </row>
    <row r="4" spans="1:29" ht="15" thickBot="1" x14ac:dyDescent="0.4">
      <c r="A4" s="14" t="s">
        <v>10</v>
      </c>
      <c r="B4" t="s">
        <v>51</v>
      </c>
      <c r="F4" t="s">
        <v>52</v>
      </c>
      <c r="K4" s="54" t="s">
        <v>11</v>
      </c>
      <c r="L4" s="54"/>
      <c r="T4" s="51" t="s">
        <v>12</v>
      </c>
      <c r="U4" s="51"/>
    </row>
    <row r="5" spans="1:29" ht="14.25" customHeight="1" thickBot="1" x14ac:dyDescent="0.4">
      <c r="A5"/>
      <c r="B5" s="65" t="s">
        <v>28</v>
      </c>
      <c r="C5" s="66"/>
      <c r="F5" s="65" t="s">
        <v>29</v>
      </c>
      <c r="G5" s="66"/>
      <c r="K5" t="s">
        <v>53</v>
      </c>
    </row>
    <row r="6" spans="1:29" ht="32.25" customHeight="1" x14ac:dyDescent="0.35">
      <c r="A6"/>
      <c r="B6" s="33" t="s">
        <v>30</v>
      </c>
      <c r="C6" s="34" t="s">
        <v>31</v>
      </c>
      <c r="F6" s="35" t="s">
        <v>30</v>
      </c>
      <c r="G6" s="36" t="s">
        <v>31</v>
      </c>
      <c r="K6" s="39" t="s">
        <v>42</v>
      </c>
      <c r="L6" s="38" t="s">
        <v>40</v>
      </c>
      <c r="M6" s="38" t="s">
        <v>41</v>
      </c>
      <c r="N6" s="40" t="s">
        <v>15</v>
      </c>
      <c r="T6" s="53" t="s">
        <v>57</v>
      </c>
      <c r="U6" s="53"/>
      <c r="V6" s="53"/>
      <c r="W6" s="53"/>
      <c r="X6" s="53"/>
      <c r="Y6" s="53"/>
      <c r="Z6" s="53"/>
      <c r="AA6" s="53"/>
      <c r="AB6" s="53"/>
      <c r="AC6" s="53"/>
    </row>
    <row r="7" spans="1:29" ht="14.15" customHeight="1" x14ac:dyDescent="0.35">
      <c r="A7"/>
      <c r="B7" s="16">
        <v>1</v>
      </c>
      <c r="C7" s="17">
        <v>18</v>
      </c>
      <c r="F7" s="16">
        <v>1</v>
      </c>
      <c r="G7" s="17">
        <v>28</v>
      </c>
      <c r="K7" s="16" t="s">
        <v>32</v>
      </c>
      <c r="L7" s="69">
        <f>MIN(C7:C106)</f>
        <v>18</v>
      </c>
      <c r="M7" s="69">
        <f>MIN(G7:G106)</f>
        <v>24</v>
      </c>
      <c r="N7" s="17" t="s">
        <v>64</v>
      </c>
      <c r="T7" s="53"/>
      <c r="U7" s="53"/>
      <c r="V7" s="53"/>
      <c r="W7" s="53"/>
      <c r="X7" s="53"/>
      <c r="Y7" s="53"/>
      <c r="Z7" s="53"/>
      <c r="AA7" s="53"/>
      <c r="AB7" s="53"/>
      <c r="AC7" s="53"/>
    </row>
    <row r="8" spans="1:29" ht="12.75" customHeight="1" x14ac:dyDescent="0.35">
      <c r="A8"/>
      <c r="B8" s="16">
        <v>2</v>
      </c>
      <c r="C8" s="17">
        <v>19</v>
      </c>
      <c r="F8" s="16">
        <v>2</v>
      </c>
      <c r="G8" s="17">
        <v>26</v>
      </c>
      <c r="K8" s="16" t="s">
        <v>33</v>
      </c>
      <c r="L8" s="69">
        <f>MAX(C7:C106)</f>
        <v>21</v>
      </c>
      <c r="M8" s="69">
        <f>MAX(G7:G106)</f>
        <v>35</v>
      </c>
      <c r="N8" s="17" t="s">
        <v>64</v>
      </c>
      <c r="T8" s="53"/>
      <c r="U8" s="53"/>
      <c r="V8" s="53"/>
      <c r="W8" s="53"/>
      <c r="X8" s="53"/>
      <c r="Y8" s="53"/>
      <c r="Z8" s="53"/>
      <c r="AA8" s="53"/>
      <c r="AB8" s="53"/>
      <c r="AC8" s="53"/>
    </row>
    <row r="9" spans="1:29" x14ac:dyDescent="0.35">
      <c r="A9"/>
      <c r="B9" s="16">
        <v>3</v>
      </c>
      <c r="C9" s="17">
        <v>19</v>
      </c>
      <c r="F9" s="16">
        <v>3</v>
      </c>
      <c r="G9" s="17">
        <v>32</v>
      </c>
      <c r="K9" s="16" t="s">
        <v>34</v>
      </c>
      <c r="L9" s="69">
        <f>L8-L7</f>
        <v>3</v>
      </c>
      <c r="M9" s="69">
        <f>M8-M7</f>
        <v>11</v>
      </c>
      <c r="N9" s="17" t="s">
        <v>64</v>
      </c>
    </row>
    <row r="10" spans="1:29" x14ac:dyDescent="0.35">
      <c r="A10"/>
      <c r="B10" s="16">
        <v>4</v>
      </c>
      <c r="C10" s="17">
        <v>19</v>
      </c>
      <c r="F10" s="16">
        <v>4</v>
      </c>
      <c r="G10" s="17">
        <v>31</v>
      </c>
      <c r="K10" s="16" t="s">
        <v>35</v>
      </c>
      <c r="L10" s="69">
        <f>AVERAGE(C7:C106)</f>
        <v>19.71</v>
      </c>
      <c r="M10" s="69">
        <f>AVERAGE(G7:G106)</f>
        <v>29.37</v>
      </c>
      <c r="N10" s="17" t="s">
        <v>64</v>
      </c>
      <c r="T10" s="50" t="s">
        <v>66</v>
      </c>
      <c r="U10" s="50"/>
      <c r="V10" s="50"/>
      <c r="W10" s="50"/>
      <c r="X10" s="50"/>
      <c r="Y10" s="50"/>
      <c r="Z10" s="50"/>
      <c r="AA10" s="50"/>
      <c r="AB10" s="50"/>
      <c r="AC10" s="50"/>
    </row>
    <row r="11" spans="1:29" x14ac:dyDescent="0.35">
      <c r="A11"/>
      <c r="B11" s="16">
        <v>5</v>
      </c>
      <c r="C11" s="17">
        <v>18</v>
      </c>
      <c r="F11" s="16">
        <v>5</v>
      </c>
      <c r="G11" s="17">
        <v>34</v>
      </c>
      <c r="K11" s="16" t="s">
        <v>36</v>
      </c>
      <c r="L11" s="69">
        <f>MEDIAN(C7:C106)</f>
        <v>20</v>
      </c>
      <c r="M11" s="69">
        <f>MEDIAN(G7:G106)</f>
        <v>29</v>
      </c>
      <c r="N11" s="17" t="s">
        <v>64</v>
      </c>
      <c r="T11" s="50"/>
      <c r="U11" s="50"/>
      <c r="V11" s="50"/>
      <c r="W11" s="50"/>
      <c r="X11" s="50"/>
      <c r="Y11" s="50"/>
      <c r="Z11" s="50"/>
      <c r="AA11" s="50"/>
      <c r="AB11" s="50"/>
      <c r="AC11" s="50"/>
    </row>
    <row r="12" spans="1:29" ht="14.25" customHeight="1" x14ac:dyDescent="0.35">
      <c r="A12"/>
      <c r="B12" s="16">
        <v>6</v>
      </c>
      <c r="C12" s="17">
        <v>21</v>
      </c>
      <c r="F12" s="16">
        <v>6</v>
      </c>
      <c r="G12" s="17">
        <v>25</v>
      </c>
      <c r="K12" s="16" t="s">
        <v>37</v>
      </c>
      <c r="L12" s="69">
        <f>MODE(C7:C106)</f>
        <v>21</v>
      </c>
      <c r="M12" s="69">
        <f>_xlfn.MODE.SNGL(G7:G106)</f>
        <v>24</v>
      </c>
      <c r="N12" s="17" t="s">
        <v>64</v>
      </c>
      <c r="T12" s="50"/>
      <c r="U12" s="50"/>
      <c r="V12" s="50"/>
      <c r="W12" s="50"/>
      <c r="X12" s="50"/>
      <c r="Y12" s="50"/>
      <c r="Z12" s="50"/>
      <c r="AA12" s="50"/>
      <c r="AB12" s="50"/>
      <c r="AC12" s="50"/>
    </row>
    <row r="13" spans="1:29" x14ac:dyDescent="0.35">
      <c r="A13"/>
      <c r="B13" s="16">
        <v>7</v>
      </c>
      <c r="C13" s="17">
        <v>21</v>
      </c>
      <c r="F13" s="16">
        <v>7</v>
      </c>
      <c r="G13" s="17">
        <v>35</v>
      </c>
      <c r="K13" s="16" t="s">
        <v>38</v>
      </c>
      <c r="L13" s="69">
        <f>_xlfn.VAR.P(C7:C106)</f>
        <v>1.225900000000002</v>
      </c>
      <c r="M13" s="69">
        <f>_xlfn.VAR.P(G7:G106)</f>
        <v>12.373100000000001</v>
      </c>
      <c r="N13" s="17" t="s">
        <v>65</v>
      </c>
      <c r="T13" s="50"/>
      <c r="U13" s="50"/>
      <c r="V13" s="50"/>
      <c r="W13" s="50"/>
      <c r="X13" s="50"/>
      <c r="Y13" s="50"/>
      <c r="Z13" s="50"/>
      <c r="AA13" s="50"/>
      <c r="AB13" s="50"/>
      <c r="AC13" s="50"/>
    </row>
    <row r="14" spans="1:29" ht="17.25" customHeight="1" thickBot="1" x14ac:dyDescent="0.4">
      <c r="A14"/>
      <c r="B14" s="16">
        <v>8</v>
      </c>
      <c r="C14" s="17">
        <v>21</v>
      </c>
      <c r="F14" s="16">
        <v>8</v>
      </c>
      <c r="G14" s="17">
        <v>27</v>
      </c>
      <c r="K14" s="18" t="s">
        <v>39</v>
      </c>
      <c r="L14" s="70">
        <f>_xlfn.STDEV.P(C7:C106)</f>
        <v>1.1072036849649671</v>
      </c>
      <c r="M14" s="70">
        <f>_xlfn.STDEV.P(G7:G106)</f>
        <v>3.517541755260341</v>
      </c>
      <c r="N14" s="17" t="s">
        <v>64</v>
      </c>
      <c r="T14" s="50"/>
      <c r="U14" s="50"/>
      <c r="V14" s="50"/>
      <c r="W14" s="50"/>
      <c r="X14" s="50"/>
      <c r="Y14" s="50"/>
      <c r="Z14" s="50"/>
      <c r="AA14" s="50"/>
      <c r="AB14" s="50"/>
      <c r="AC14" s="50"/>
    </row>
    <row r="15" spans="1:29" x14ac:dyDescent="0.35">
      <c r="A15"/>
      <c r="B15" s="16">
        <v>9</v>
      </c>
      <c r="C15" s="17">
        <v>21</v>
      </c>
      <c r="F15" s="16">
        <v>9</v>
      </c>
      <c r="G15" s="17">
        <v>29</v>
      </c>
      <c r="T15" s="50"/>
      <c r="U15" s="50"/>
      <c r="V15" s="50"/>
      <c r="W15" s="50"/>
      <c r="X15" s="50"/>
      <c r="Y15" s="50"/>
      <c r="Z15" s="50"/>
      <c r="AA15" s="50"/>
      <c r="AB15" s="50"/>
      <c r="AC15" s="50"/>
    </row>
    <row r="16" spans="1:29" ht="14.25" customHeight="1" x14ac:dyDescent="0.35">
      <c r="A16"/>
      <c r="B16" s="16">
        <v>10</v>
      </c>
      <c r="C16" s="17">
        <v>18</v>
      </c>
      <c r="F16" s="16">
        <v>10</v>
      </c>
      <c r="G16" s="17">
        <v>24</v>
      </c>
      <c r="T16" s="50"/>
      <c r="U16" s="50"/>
      <c r="V16" s="50"/>
      <c r="W16" s="50"/>
      <c r="X16" s="50"/>
      <c r="Y16" s="50"/>
      <c r="Z16" s="50"/>
      <c r="AA16" s="50"/>
      <c r="AB16" s="50"/>
      <c r="AC16" s="50"/>
    </row>
    <row r="17" spans="1:29" x14ac:dyDescent="0.35">
      <c r="A17"/>
      <c r="B17" s="16">
        <v>11</v>
      </c>
      <c r="C17" s="17">
        <v>21</v>
      </c>
      <c r="F17" s="16">
        <v>11</v>
      </c>
      <c r="G17" s="17">
        <v>35</v>
      </c>
    </row>
    <row r="18" spans="1:29" x14ac:dyDescent="0.35">
      <c r="A18"/>
      <c r="B18" s="16">
        <v>12</v>
      </c>
      <c r="C18" s="17">
        <v>18</v>
      </c>
      <c r="F18" s="16">
        <v>12</v>
      </c>
      <c r="G18" s="17">
        <v>24</v>
      </c>
    </row>
    <row r="19" spans="1:29" x14ac:dyDescent="0.35">
      <c r="A19"/>
      <c r="B19" s="16">
        <v>13</v>
      </c>
      <c r="C19" s="17">
        <v>18</v>
      </c>
      <c r="F19" s="16">
        <v>13</v>
      </c>
      <c r="G19" s="17">
        <v>33</v>
      </c>
    </row>
    <row r="20" spans="1:29" x14ac:dyDescent="0.35">
      <c r="A20"/>
      <c r="B20" s="16">
        <v>14</v>
      </c>
      <c r="C20" s="17">
        <v>21</v>
      </c>
      <c r="F20" s="16">
        <v>14</v>
      </c>
      <c r="G20" s="17">
        <v>26</v>
      </c>
      <c r="T20" s="49" t="s">
        <v>58</v>
      </c>
      <c r="U20" s="49"/>
      <c r="V20" s="49"/>
      <c r="W20" s="49"/>
      <c r="X20" s="49"/>
      <c r="Y20" s="49"/>
      <c r="Z20" s="49"/>
      <c r="AA20" s="49"/>
      <c r="AB20" s="49"/>
      <c r="AC20" s="49"/>
    </row>
    <row r="21" spans="1:29" x14ac:dyDescent="0.35">
      <c r="A21"/>
      <c r="B21" s="16">
        <v>15</v>
      </c>
      <c r="C21" s="17">
        <v>18</v>
      </c>
      <c r="F21" s="16">
        <v>15</v>
      </c>
      <c r="G21" s="17">
        <v>29</v>
      </c>
      <c r="T21" s="49"/>
      <c r="U21" s="49"/>
      <c r="V21" s="49"/>
      <c r="W21" s="49"/>
      <c r="X21" s="49"/>
      <c r="Y21" s="49"/>
      <c r="Z21" s="49"/>
      <c r="AA21" s="49"/>
      <c r="AB21" s="49"/>
      <c r="AC21" s="49"/>
    </row>
    <row r="22" spans="1:29" x14ac:dyDescent="0.35">
      <c r="A22"/>
      <c r="B22" s="16">
        <v>16</v>
      </c>
      <c r="C22" s="17">
        <v>19</v>
      </c>
      <c r="F22" s="16">
        <v>16</v>
      </c>
      <c r="G22" s="17">
        <v>25</v>
      </c>
      <c r="T22" s="49"/>
      <c r="U22" s="49"/>
      <c r="V22" s="49"/>
      <c r="W22" s="49"/>
      <c r="X22" s="49"/>
      <c r="Y22" s="49"/>
      <c r="Z22" s="49"/>
      <c r="AA22" s="49"/>
      <c r="AB22" s="49"/>
      <c r="AC22" s="49"/>
    </row>
    <row r="23" spans="1:29" x14ac:dyDescent="0.35">
      <c r="A23"/>
      <c r="B23" s="16">
        <v>17</v>
      </c>
      <c r="C23" s="17">
        <v>20</v>
      </c>
      <c r="F23" s="16">
        <v>17</v>
      </c>
      <c r="G23" s="17">
        <v>32</v>
      </c>
    </row>
    <row r="24" spans="1:29" x14ac:dyDescent="0.35">
      <c r="A24"/>
      <c r="B24" s="16">
        <v>18</v>
      </c>
      <c r="C24" s="17">
        <v>19</v>
      </c>
      <c r="F24" s="16">
        <v>18</v>
      </c>
      <c r="G24" s="17">
        <v>25</v>
      </c>
      <c r="T24" s="50" t="s">
        <v>67</v>
      </c>
      <c r="U24" s="50"/>
      <c r="V24" s="50"/>
      <c r="W24" s="50"/>
      <c r="X24" s="50"/>
      <c r="Y24" s="50"/>
      <c r="Z24" s="50"/>
      <c r="AA24" s="50"/>
      <c r="AB24" s="50"/>
      <c r="AC24" s="50"/>
    </row>
    <row r="25" spans="1:29" x14ac:dyDescent="0.35">
      <c r="A25"/>
      <c r="B25" s="16">
        <v>19</v>
      </c>
      <c r="C25" s="17">
        <v>21</v>
      </c>
      <c r="F25" s="16">
        <v>19</v>
      </c>
      <c r="G25" s="17">
        <v>31</v>
      </c>
      <c r="T25" s="50"/>
      <c r="U25" s="50"/>
      <c r="V25" s="50"/>
      <c r="W25" s="50"/>
      <c r="X25" s="50"/>
      <c r="Y25" s="50"/>
      <c r="Z25" s="50"/>
      <c r="AA25" s="50"/>
      <c r="AB25" s="50"/>
      <c r="AC25" s="50"/>
    </row>
    <row r="26" spans="1:29" x14ac:dyDescent="0.35">
      <c r="A26"/>
      <c r="B26" s="16">
        <v>20</v>
      </c>
      <c r="C26" s="17">
        <v>21</v>
      </c>
      <c r="D26" s="37"/>
      <c r="E26" s="37"/>
      <c r="F26" s="16">
        <v>20</v>
      </c>
      <c r="G26" s="17">
        <v>29</v>
      </c>
      <c r="T26" s="50"/>
      <c r="U26" s="50"/>
      <c r="V26" s="50"/>
      <c r="W26" s="50"/>
      <c r="X26" s="50"/>
      <c r="Y26" s="50"/>
      <c r="Z26" s="50"/>
      <c r="AA26" s="50"/>
      <c r="AB26" s="50"/>
      <c r="AC26" s="50"/>
    </row>
    <row r="27" spans="1:29" x14ac:dyDescent="0.35">
      <c r="A27"/>
      <c r="B27" s="16">
        <v>21</v>
      </c>
      <c r="C27" s="17">
        <v>18</v>
      </c>
      <c r="D27" s="37"/>
      <c r="E27" s="37"/>
      <c r="F27" s="16">
        <v>21</v>
      </c>
      <c r="G27" s="17">
        <v>35</v>
      </c>
      <c r="T27" s="50"/>
      <c r="U27" s="50"/>
      <c r="V27" s="50"/>
      <c r="W27" s="50"/>
      <c r="X27" s="50"/>
      <c r="Y27" s="50"/>
      <c r="Z27" s="50"/>
      <c r="AA27" s="50"/>
      <c r="AB27" s="50"/>
      <c r="AC27" s="50"/>
    </row>
    <row r="28" spans="1:29" x14ac:dyDescent="0.35">
      <c r="B28" s="16">
        <v>22</v>
      </c>
      <c r="C28" s="17">
        <v>20</v>
      </c>
      <c r="D28" s="37" t="s">
        <v>5</v>
      </c>
      <c r="E28" s="37"/>
      <c r="F28" s="16">
        <v>22</v>
      </c>
      <c r="G28" s="17">
        <v>24</v>
      </c>
      <c r="T28" s="50"/>
      <c r="U28" s="50"/>
      <c r="V28" s="50"/>
      <c r="W28" s="50"/>
      <c r="X28" s="50"/>
      <c r="Y28" s="50"/>
      <c r="Z28" s="50"/>
      <c r="AA28" s="50"/>
      <c r="AB28" s="50"/>
      <c r="AC28" s="50"/>
    </row>
    <row r="29" spans="1:29" x14ac:dyDescent="0.35">
      <c r="B29" s="16">
        <v>23</v>
      </c>
      <c r="C29" s="17">
        <v>20</v>
      </c>
      <c r="D29" s="37"/>
      <c r="E29" s="37"/>
      <c r="F29" s="16">
        <v>23</v>
      </c>
      <c r="G29" s="17">
        <v>33</v>
      </c>
      <c r="T29" s="50"/>
      <c r="U29" s="50"/>
      <c r="V29" s="50"/>
      <c r="W29" s="50"/>
      <c r="X29" s="50"/>
      <c r="Y29" s="50"/>
      <c r="Z29" s="50"/>
      <c r="AA29" s="50"/>
      <c r="AB29" s="50"/>
      <c r="AC29" s="50"/>
    </row>
    <row r="30" spans="1:29" x14ac:dyDescent="0.35">
      <c r="B30" s="16">
        <v>24</v>
      </c>
      <c r="C30" s="17">
        <v>19</v>
      </c>
      <c r="D30" s="37"/>
      <c r="E30" s="37"/>
      <c r="F30" s="16">
        <v>24</v>
      </c>
      <c r="G30" s="17">
        <v>26</v>
      </c>
      <c r="T30" s="50"/>
      <c r="U30" s="50"/>
      <c r="V30" s="50"/>
      <c r="W30" s="50"/>
      <c r="X30" s="50"/>
      <c r="Y30" s="50"/>
      <c r="Z30" s="50"/>
      <c r="AA30" s="50"/>
      <c r="AB30" s="50"/>
      <c r="AC30" s="50"/>
    </row>
    <row r="31" spans="1:29" x14ac:dyDescent="0.35">
      <c r="B31" s="16">
        <v>25</v>
      </c>
      <c r="C31" s="17">
        <v>21</v>
      </c>
      <c r="D31" s="37"/>
      <c r="E31" s="37"/>
      <c r="F31" s="16">
        <v>25</v>
      </c>
      <c r="G31" s="17">
        <v>30</v>
      </c>
      <c r="T31" s="50"/>
      <c r="U31" s="50"/>
      <c r="V31" s="50"/>
      <c r="W31" s="50"/>
      <c r="X31" s="50"/>
      <c r="Y31" s="50"/>
      <c r="Z31" s="50"/>
      <c r="AA31" s="50"/>
      <c r="AB31" s="50"/>
      <c r="AC31" s="50"/>
    </row>
    <row r="32" spans="1:29" x14ac:dyDescent="0.35">
      <c r="B32" s="16">
        <v>26</v>
      </c>
      <c r="C32" s="17">
        <v>20</v>
      </c>
      <c r="D32" s="37"/>
      <c r="E32" s="37"/>
      <c r="F32" s="16">
        <v>26</v>
      </c>
      <c r="G32" s="17">
        <v>32</v>
      </c>
    </row>
    <row r="33" spans="1:29" x14ac:dyDescent="0.35">
      <c r="A33" s="7"/>
      <c r="B33" s="16">
        <v>27</v>
      </c>
      <c r="C33" s="17">
        <v>21</v>
      </c>
      <c r="D33" s="37"/>
      <c r="E33" s="37"/>
      <c r="F33" s="16">
        <v>27</v>
      </c>
      <c r="G33" s="17">
        <v>35</v>
      </c>
    </row>
    <row r="34" spans="1:29" x14ac:dyDescent="0.35">
      <c r="A34"/>
      <c r="B34" s="16">
        <v>28</v>
      </c>
      <c r="C34" s="17">
        <v>18</v>
      </c>
      <c r="D34" s="37"/>
      <c r="E34" s="37"/>
      <c r="F34" s="16">
        <v>28</v>
      </c>
      <c r="G34" s="17">
        <v>27</v>
      </c>
      <c r="T34" s="53" t="s">
        <v>59</v>
      </c>
      <c r="U34" s="53"/>
      <c r="V34" s="53"/>
      <c r="W34" s="53"/>
      <c r="X34" s="53"/>
      <c r="Y34" s="53"/>
      <c r="Z34" s="53"/>
      <c r="AA34" s="53"/>
      <c r="AB34" s="53"/>
      <c r="AC34" s="53"/>
    </row>
    <row r="35" spans="1:29" x14ac:dyDescent="0.35">
      <c r="A35"/>
      <c r="B35" s="16">
        <v>29</v>
      </c>
      <c r="C35" s="17">
        <v>21</v>
      </c>
      <c r="D35" s="37"/>
      <c r="E35" s="37"/>
      <c r="F35" s="16">
        <v>29</v>
      </c>
      <c r="G35" s="17">
        <v>28</v>
      </c>
      <c r="T35" s="53"/>
      <c r="U35" s="53"/>
      <c r="V35" s="53"/>
      <c r="W35" s="53"/>
      <c r="X35" s="53"/>
      <c r="Y35" s="53"/>
      <c r="Z35" s="53"/>
      <c r="AA35" s="53"/>
      <c r="AB35" s="53"/>
      <c r="AC35" s="53"/>
    </row>
    <row r="36" spans="1:29" x14ac:dyDescent="0.35">
      <c r="A36"/>
      <c r="B36" s="16">
        <v>30</v>
      </c>
      <c r="C36" s="17">
        <v>20</v>
      </c>
      <c r="D36" s="37"/>
      <c r="E36" s="37"/>
      <c r="F36" s="16">
        <v>30</v>
      </c>
      <c r="G36" s="17">
        <v>27</v>
      </c>
      <c r="T36" s="53"/>
      <c r="U36" s="53"/>
      <c r="V36" s="53"/>
      <c r="W36" s="53"/>
      <c r="X36" s="53"/>
      <c r="Y36" s="53"/>
      <c r="Z36" s="53"/>
      <c r="AA36" s="53"/>
      <c r="AB36" s="53"/>
      <c r="AC36" s="53"/>
    </row>
    <row r="37" spans="1:29" x14ac:dyDescent="0.35">
      <c r="A37"/>
      <c r="B37" s="16">
        <v>31</v>
      </c>
      <c r="C37" s="17">
        <v>20</v>
      </c>
      <c r="D37" s="37" t="s">
        <v>0</v>
      </c>
      <c r="E37" s="37"/>
      <c r="F37" s="16">
        <v>31</v>
      </c>
      <c r="G37" s="17">
        <v>35</v>
      </c>
    </row>
    <row r="38" spans="1:29" x14ac:dyDescent="0.35">
      <c r="B38" s="16">
        <v>32</v>
      </c>
      <c r="C38" s="17">
        <v>18</v>
      </c>
      <c r="D38" s="37"/>
      <c r="E38" s="37"/>
      <c r="F38" s="16">
        <v>32</v>
      </c>
      <c r="G38" s="17">
        <v>26</v>
      </c>
      <c r="T38" s="50" t="s">
        <v>68</v>
      </c>
      <c r="U38" s="50"/>
      <c r="V38" s="50"/>
      <c r="W38" s="50"/>
      <c r="X38" s="50"/>
      <c r="Y38" s="50"/>
      <c r="Z38" s="50"/>
      <c r="AA38" s="50"/>
      <c r="AB38" s="50"/>
      <c r="AC38" s="50"/>
    </row>
    <row r="39" spans="1:29" x14ac:dyDescent="0.35">
      <c r="B39" s="16">
        <v>33</v>
      </c>
      <c r="C39" s="17">
        <v>21</v>
      </c>
      <c r="D39" s="37"/>
      <c r="E39" s="37"/>
      <c r="F39" s="16">
        <v>33</v>
      </c>
      <c r="G39" s="17">
        <v>28</v>
      </c>
      <c r="T39" s="50"/>
      <c r="U39" s="50"/>
      <c r="V39" s="50"/>
      <c r="W39" s="50"/>
      <c r="X39" s="50"/>
      <c r="Y39" s="50"/>
      <c r="Z39" s="50"/>
      <c r="AA39" s="50"/>
      <c r="AB39" s="50"/>
      <c r="AC39" s="50"/>
    </row>
    <row r="40" spans="1:29" x14ac:dyDescent="0.35">
      <c r="B40" s="16">
        <v>34</v>
      </c>
      <c r="C40" s="17">
        <v>20</v>
      </c>
      <c r="D40" s="37"/>
      <c r="E40" s="37"/>
      <c r="F40" s="16">
        <v>34</v>
      </c>
      <c r="G40" s="17">
        <v>34</v>
      </c>
      <c r="T40" s="50"/>
      <c r="U40" s="50"/>
      <c r="V40" s="50"/>
      <c r="W40" s="50"/>
      <c r="X40" s="50"/>
      <c r="Y40" s="50"/>
      <c r="Z40" s="50"/>
      <c r="AA40" s="50"/>
      <c r="AB40" s="50"/>
      <c r="AC40" s="50"/>
    </row>
    <row r="41" spans="1:29" x14ac:dyDescent="0.35">
      <c r="B41" s="16">
        <v>35</v>
      </c>
      <c r="C41" s="17">
        <v>21</v>
      </c>
      <c r="D41" s="37"/>
      <c r="E41" s="37"/>
      <c r="F41" s="16">
        <v>35</v>
      </c>
      <c r="G41" s="17">
        <v>33</v>
      </c>
      <c r="T41" s="50"/>
      <c r="U41" s="50"/>
      <c r="V41" s="50"/>
      <c r="W41" s="50"/>
      <c r="X41" s="50"/>
      <c r="Y41" s="50"/>
      <c r="Z41" s="50"/>
      <c r="AA41" s="50"/>
      <c r="AB41" s="50"/>
      <c r="AC41" s="50"/>
    </row>
    <row r="42" spans="1:29" x14ac:dyDescent="0.35">
      <c r="B42" s="16">
        <v>36</v>
      </c>
      <c r="C42" s="17">
        <v>21</v>
      </c>
      <c r="D42" s="37"/>
      <c r="E42" s="37"/>
      <c r="F42" s="16">
        <v>36</v>
      </c>
      <c r="G42" s="17">
        <v>32</v>
      </c>
      <c r="T42" s="50"/>
      <c r="U42" s="50"/>
      <c r="V42" s="50"/>
      <c r="W42" s="50"/>
      <c r="X42" s="50"/>
      <c r="Y42" s="50"/>
      <c r="Z42" s="50"/>
      <c r="AA42" s="50"/>
      <c r="AB42" s="50"/>
      <c r="AC42" s="50"/>
    </row>
    <row r="43" spans="1:29" x14ac:dyDescent="0.35">
      <c r="A43" s="7"/>
      <c r="B43" s="16">
        <v>37</v>
      </c>
      <c r="C43" s="17">
        <v>20</v>
      </c>
      <c r="D43" s="37"/>
      <c r="E43" s="37"/>
      <c r="F43" s="16">
        <v>37</v>
      </c>
      <c r="G43" s="17">
        <v>34</v>
      </c>
      <c r="T43" s="50"/>
      <c r="U43" s="50"/>
      <c r="V43" s="50"/>
      <c r="W43" s="50"/>
      <c r="X43" s="50"/>
      <c r="Y43" s="50"/>
      <c r="Z43" s="50"/>
      <c r="AA43" s="50"/>
      <c r="AB43" s="50"/>
      <c r="AC43" s="50"/>
    </row>
    <row r="44" spans="1:29" x14ac:dyDescent="0.35">
      <c r="A44" s="7"/>
      <c r="B44" s="16">
        <v>38</v>
      </c>
      <c r="C44" s="17">
        <v>21</v>
      </c>
      <c r="D44" s="37"/>
      <c r="E44" s="37"/>
      <c r="F44" s="16">
        <v>38</v>
      </c>
      <c r="G44" s="17">
        <v>24</v>
      </c>
      <c r="T44" s="50"/>
      <c r="U44" s="50"/>
      <c r="V44" s="50"/>
      <c r="W44" s="50"/>
      <c r="X44" s="50"/>
      <c r="Y44" s="50"/>
      <c r="Z44" s="50"/>
      <c r="AA44" s="50"/>
      <c r="AB44" s="50"/>
      <c r="AC44" s="50"/>
    </row>
    <row r="45" spans="1:29" x14ac:dyDescent="0.35">
      <c r="A45" s="7"/>
      <c r="B45" s="16">
        <v>39</v>
      </c>
      <c r="C45" s="17">
        <v>20</v>
      </c>
      <c r="D45" s="37"/>
      <c r="E45" s="37"/>
      <c r="F45" s="16">
        <v>39</v>
      </c>
      <c r="G45" s="17">
        <v>27</v>
      </c>
    </row>
    <row r="46" spans="1:29" x14ac:dyDescent="0.35">
      <c r="A46" s="7"/>
      <c r="B46" s="16">
        <v>40</v>
      </c>
      <c r="C46" s="17">
        <v>21</v>
      </c>
      <c r="D46" s="37"/>
      <c r="E46" s="37"/>
      <c r="F46" s="16">
        <v>40</v>
      </c>
      <c r="G46" s="17">
        <v>30</v>
      </c>
    </row>
    <row r="47" spans="1:29" x14ac:dyDescent="0.35">
      <c r="A47"/>
      <c r="B47" s="16">
        <v>41</v>
      </c>
      <c r="C47" s="17">
        <v>19</v>
      </c>
      <c r="F47" s="16">
        <v>41</v>
      </c>
      <c r="G47" s="17">
        <v>33</v>
      </c>
    </row>
    <row r="48" spans="1:29" x14ac:dyDescent="0.35">
      <c r="A48"/>
      <c r="B48" s="16">
        <v>42</v>
      </c>
      <c r="C48" s="17">
        <v>21</v>
      </c>
      <c r="F48" s="16">
        <v>42</v>
      </c>
      <c r="G48" s="17">
        <v>29</v>
      </c>
      <c r="T48" s="49" t="s">
        <v>60</v>
      </c>
      <c r="U48" s="49"/>
      <c r="V48" s="49"/>
      <c r="W48" s="49"/>
      <c r="X48" s="49"/>
      <c r="Y48" s="49"/>
      <c r="Z48" s="49"/>
      <c r="AA48" s="49"/>
      <c r="AB48" s="49"/>
      <c r="AC48" s="49"/>
    </row>
    <row r="49" spans="1:29" x14ac:dyDescent="0.35">
      <c r="A49"/>
      <c r="B49" s="16">
        <v>43</v>
      </c>
      <c r="C49" s="17">
        <v>20</v>
      </c>
      <c r="F49" s="16">
        <v>43</v>
      </c>
      <c r="G49" s="17">
        <v>31</v>
      </c>
      <c r="T49" s="49"/>
      <c r="U49" s="49"/>
      <c r="V49" s="49"/>
      <c r="W49" s="49"/>
      <c r="X49" s="49"/>
      <c r="Y49" s="49"/>
      <c r="Z49" s="49"/>
      <c r="AA49" s="49"/>
      <c r="AB49" s="49"/>
      <c r="AC49" s="49"/>
    </row>
    <row r="50" spans="1:29" ht="15" thickBot="1" x14ac:dyDescent="0.4">
      <c r="A50"/>
      <c r="B50" s="16">
        <v>44</v>
      </c>
      <c r="C50" s="17">
        <v>20</v>
      </c>
      <c r="F50" s="16">
        <v>44</v>
      </c>
      <c r="G50" s="17">
        <v>32</v>
      </c>
      <c r="T50" s="49"/>
      <c r="U50" s="49"/>
      <c r="V50" s="49"/>
      <c r="W50" s="49"/>
      <c r="X50" s="49"/>
      <c r="Y50" s="49"/>
      <c r="Z50" s="49"/>
      <c r="AA50" s="49"/>
      <c r="AB50" s="49"/>
      <c r="AC50" s="49"/>
    </row>
    <row r="51" spans="1:29" ht="15.5" thickTop="1" thickBot="1" x14ac:dyDescent="0.4">
      <c r="A51"/>
      <c r="B51" s="16">
        <v>45</v>
      </c>
      <c r="C51" s="17">
        <v>19</v>
      </c>
      <c r="F51" s="16">
        <v>45</v>
      </c>
      <c r="G51" s="17">
        <v>33</v>
      </c>
      <c r="P51" s="71" t="s">
        <v>70</v>
      </c>
      <c r="Q51" s="71" t="s">
        <v>69</v>
      </c>
      <c r="R51" s="71" t="s">
        <v>71</v>
      </c>
    </row>
    <row r="52" spans="1:29" ht="15.5" thickTop="1" thickBot="1" x14ac:dyDescent="0.4">
      <c r="A52"/>
      <c r="B52" s="16">
        <v>46</v>
      </c>
      <c r="C52" s="17">
        <v>19</v>
      </c>
      <c r="F52" s="16">
        <v>46</v>
      </c>
      <c r="G52" s="17">
        <v>34</v>
      </c>
      <c r="P52" s="71">
        <v>1</v>
      </c>
      <c r="Q52" s="71">
        <f>COUNTIF(C7:C106,"&gt;"&amp;20)</f>
        <v>32</v>
      </c>
      <c r="R52" s="71">
        <f>(Q52 / COUNT(C7:C106)) * 100</f>
        <v>32</v>
      </c>
      <c r="T52" s="50" t="s">
        <v>72</v>
      </c>
      <c r="U52" s="50"/>
      <c r="V52" s="50"/>
      <c r="W52" s="50"/>
      <c r="X52" s="50"/>
      <c r="Y52" s="50"/>
      <c r="Z52" s="50"/>
      <c r="AA52" s="50"/>
      <c r="AB52" s="50"/>
      <c r="AC52" s="50"/>
    </row>
    <row r="53" spans="1:29" ht="15.5" thickTop="1" thickBot="1" x14ac:dyDescent="0.4">
      <c r="A53"/>
      <c r="B53" s="16">
        <v>47</v>
      </c>
      <c r="C53" s="17">
        <v>21</v>
      </c>
      <c r="F53" s="16">
        <v>47</v>
      </c>
      <c r="G53" s="17">
        <v>33</v>
      </c>
      <c r="P53" s="71">
        <v>3</v>
      </c>
      <c r="Q53" s="71">
        <f>COUNTIF(G7:G106,"&gt;"&amp;20)</f>
        <v>100</v>
      </c>
      <c r="R53" s="71">
        <f>(Q53 / COUNT(G7:G106)) * 100</f>
        <v>100</v>
      </c>
      <c r="T53" s="50"/>
      <c r="U53" s="50"/>
      <c r="V53" s="50"/>
      <c r="W53" s="50"/>
      <c r="X53" s="50"/>
      <c r="Y53" s="50"/>
      <c r="Z53" s="50"/>
      <c r="AA53" s="50"/>
      <c r="AB53" s="50"/>
      <c r="AC53" s="50"/>
    </row>
    <row r="54" spans="1:29" ht="15" thickTop="1" x14ac:dyDescent="0.35">
      <c r="A54"/>
      <c r="B54" s="16">
        <v>48</v>
      </c>
      <c r="C54" s="17">
        <v>21</v>
      </c>
      <c r="F54" s="16">
        <v>48</v>
      </c>
      <c r="G54" s="17">
        <v>28</v>
      </c>
      <c r="T54" s="50"/>
      <c r="U54" s="50"/>
      <c r="V54" s="50"/>
      <c r="W54" s="50"/>
      <c r="X54" s="50"/>
      <c r="Y54" s="50"/>
      <c r="Z54" s="50"/>
      <c r="AA54" s="50"/>
      <c r="AB54" s="50"/>
      <c r="AC54" s="50"/>
    </row>
    <row r="55" spans="1:29" x14ac:dyDescent="0.35">
      <c r="A55"/>
      <c r="B55" s="16">
        <v>49</v>
      </c>
      <c r="C55" s="17">
        <v>20</v>
      </c>
      <c r="F55" s="16">
        <v>49</v>
      </c>
      <c r="G55" s="17">
        <v>26</v>
      </c>
      <c r="T55" s="50"/>
      <c r="U55" s="50"/>
      <c r="V55" s="50"/>
      <c r="W55" s="50"/>
      <c r="X55" s="50"/>
      <c r="Y55" s="50"/>
      <c r="Z55" s="50"/>
      <c r="AA55" s="50"/>
      <c r="AB55" s="50"/>
      <c r="AC55" s="50"/>
    </row>
    <row r="56" spans="1:29" x14ac:dyDescent="0.35">
      <c r="A56"/>
      <c r="B56" s="16">
        <v>50</v>
      </c>
      <c r="C56" s="17">
        <v>19</v>
      </c>
      <c r="F56" s="16">
        <v>50</v>
      </c>
      <c r="G56" s="17">
        <v>24</v>
      </c>
      <c r="T56" s="50"/>
      <c r="U56" s="50"/>
      <c r="V56" s="50"/>
      <c r="W56" s="50"/>
      <c r="X56" s="50"/>
      <c r="Y56" s="50"/>
      <c r="Z56" s="50"/>
      <c r="AA56" s="50"/>
      <c r="AB56" s="50"/>
      <c r="AC56" s="50"/>
    </row>
    <row r="57" spans="1:29" x14ac:dyDescent="0.35">
      <c r="A57"/>
      <c r="B57" s="16">
        <v>51</v>
      </c>
      <c r="C57" s="17">
        <v>19</v>
      </c>
      <c r="F57" s="16">
        <v>51</v>
      </c>
      <c r="G57" s="17">
        <v>25</v>
      </c>
      <c r="T57" s="50"/>
      <c r="U57" s="50"/>
      <c r="V57" s="50"/>
      <c r="W57" s="50"/>
      <c r="X57" s="50"/>
      <c r="Y57" s="50"/>
      <c r="Z57" s="50"/>
      <c r="AA57" s="50"/>
      <c r="AB57" s="50"/>
      <c r="AC57" s="50"/>
    </row>
    <row r="58" spans="1:29" x14ac:dyDescent="0.35">
      <c r="A58"/>
      <c r="B58" s="16">
        <v>52</v>
      </c>
      <c r="C58" s="17">
        <v>21</v>
      </c>
      <c r="F58" s="16">
        <v>52</v>
      </c>
      <c r="G58" s="17">
        <v>28</v>
      </c>
      <c r="T58" s="50"/>
      <c r="U58" s="50"/>
      <c r="V58" s="50"/>
      <c r="W58" s="50"/>
      <c r="X58" s="50"/>
      <c r="Y58" s="50"/>
      <c r="Z58" s="50"/>
      <c r="AA58" s="50"/>
      <c r="AB58" s="50"/>
      <c r="AC58" s="50"/>
    </row>
    <row r="59" spans="1:29" x14ac:dyDescent="0.35">
      <c r="A59"/>
      <c r="B59" s="16">
        <v>53</v>
      </c>
      <c r="C59" s="17">
        <v>18</v>
      </c>
      <c r="F59" s="16">
        <v>53</v>
      </c>
      <c r="G59" s="17">
        <v>26</v>
      </c>
      <c r="T59" s="50"/>
      <c r="U59" s="50"/>
      <c r="V59" s="50"/>
      <c r="W59" s="50"/>
      <c r="X59" s="50"/>
      <c r="Y59" s="50"/>
      <c r="Z59" s="50"/>
      <c r="AA59" s="50"/>
      <c r="AB59" s="50"/>
      <c r="AC59" s="50"/>
    </row>
    <row r="60" spans="1:29" x14ac:dyDescent="0.35">
      <c r="A60"/>
      <c r="B60" s="16">
        <v>54</v>
      </c>
      <c r="C60" s="17">
        <v>21</v>
      </c>
      <c r="F60" s="16">
        <v>54</v>
      </c>
      <c r="G60" s="17">
        <v>28</v>
      </c>
    </row>
    <row r="61" spans="1:29" x14ac:dyDescent="0.35">
      <c r="A61"/>
      <c r="B61" s="16">
        <v>55</v>
      </c>
      <c r="C61" s="17">
        <v>18</v>
      </c>
      <c r="F61" s="16">
        <v>55</v>
      </c>
      <c r="G61" s="17">
        <v>29</v>
      </c>
    </row>
    <row r="62" spans="1:29" x14ac:dyDescent="0.35">
      <c r="A62"/>
      <c r="B62" s="16">
        <v>56</v>
      </c>
      <c r="C62" s="17">
        <v>18</v>
      </c>
      <c r="F62" s="16">
        <v>56</v>
      </c>
      <c r="G62" s="17">
        <v>24</v>
      </c>
    </row>
    <row r="63" spans="1:29" x14ac:dyDescent="0.35">
      <c r="A63"/>
      <c r="B63" s="16">
        <v>57</v>
      </c>
      <c r="C63" s="17">
        <v>21</v>
      </c>
      <c r="F63" s="16">
        <v>57</v>
      </c>
      <c r="G63" s="17">
        <v>34</v>
      </c>
    </row>
    <row r="64" spans="1:29" x14ac:dyDescent="0.35">
      <c r="A64"/>
      <c r="B64" s="16">
        <v>58</v>
      </c>
      <c r="C64" s="17">
        <v>21</v>
      </c>
      <c r="F64" s="16">
        <v>58</v>
      </c>
      <c r="G64" s="17">
        <v>29</v>
      </c>
    </row>
    <row r="65" spans="1:7" x14ac:dyDescent="0.35">
      <c r="A65"/>
      <c r="B65" s="16">
        <v>59</v>
      </c>
      <c r="C65" s="17">
        <v>19</v>
      </c>
      <c r="F65" s="16">
        <v>59</v>
      </c>
      <c r="G65" s="17">
        <v>32</v>
      </c>
    </row>
    <row r="66" spans="1:7" x14ac:dyDescent="0.35">
      <c r="A66"/>
      <c r="B66" s="16">
        <v>60</v>
      </c>
      <c r="C66" s="17">
        <v>21</v>
      </c>
      <c r="F66" s="16">
        <v>60</v>
      </c>
      <c r="G66" s="17">
        <v>31</v>
      </c>
    </row>
    <row r="67" spans="1:7" x14ac:dyDescent="0.35">
      <c r="A67"/>
      <c r="B67" s="16">
        <v>61</v>
      </c>
      <c r="C67" s="17">
        <v>19</v>
      </c>
      <c r="F67" s="16">
        <v>61</v>
      </c>
      <c r="G67" s="17">
        <v>25</v>
      </c>
    </row>
    <row r="68" spans="1:7" x14ac:dyDescent="0.35">
      <c r="A68"/>
      <c r="B68" s="16">
        <v>62</v>
      </c>
      <c r="C68" s="17">
        <v>18</v>
      </c>
      <c r="F68" s="16">
        <v>62</v>
      </c>
      <c r="G68" s="17">
        <v>33</v>
      </c>
    </row>
    <row r="69" spans="1:7" x14ac:dyDescent="0.35">
      <c r="A69"/>
      <c r="B69" s="16">
        <v>63</v>
      </c>
      <c r="C69" s="17">
        <v>21</v>
      </c>
      <c r="F69" s="16">
        <v>63</v>
      </c>
      <c r="G69" s="17">
        <v>25</v>
      </c>
    </row>
    <row r="70" spans="1:7" x14ac:dyDescent="0.35">
      <c r="A70"/>
      <c r="B70" s="16">
        <v>64</v>
      </c>
      <c r="C70" s="17">
        <v>20</v>
      </c>
      <c r="F70" s="16">
        <v>64</v>
      </c>
      <c r="G70" s="17">
        <v>26</v>
      </c>
    </row>
    <row r="71" spans="1:7" x14ac:dyDescent="0.35">
      <c r="A71"/>
      <c r="B71" s="16">
        <v>65</v>
      </c>
      <c r="C71" s="17">
        <v>20</v>
      </c>
      <c r="F71" s="16">
        <v>65</v>
      </c>
      <c r="G71" s="17">
        <v>34</v>
      </c>
    </row>
    <row r="72" spans="1:7" x14ac:dyDescent="0.35">
      <c r="A72"/>
      <c r="B72" s="16">
        <v>66</v>
      </c>
      <c r="C72" s="17">
        <v>20</v>
      </c>
      <c r="F72" s="16">
        <v>66</v>
      </c>
      <c r="G72" s="17">
        <v>27</v>
      </c>
    </row>
    <row r="73" spans="1:7" x14ac:dyDescent="0.35">
      <c r="A73"/>
      <c r="B73" s="16">
        <v>67</v>
      </c>
      <c r="C73" s="17">
        <v>20</v>
      </c>
      <c r="F73" s="16">
        <v>67</v>
      </c>
      <c r="G73" s="17">
        <v>32</v>
      </c>
    </row>
    <row r="74" spans="1:7" x14ac:dyDescent="0.35">
      <c r="A74"/>
      <c r="B74" s="16">
        <v>68</v>
      </c>
      <c r="C74" s="17">
        <v>21</v>
      </c>
      <c r="F74" s="16">
        <v>68</v>
      </c>
      <c r="G74" s="17">
        <v>27</v>
      </c>
    </row>
    <row r="75" spans="1:7" x14ac:dyDescent="0.35">
      <c r="A75"/>
      <c r="B75" s="16">
        <v>69</v>
      </c>
      <c r="C75" s="17">
        <v>18</v>
      </c>
      <c r="F75" s="16">
        <v>69</v>
      </c>
      <c r="G75" s="17">
        <v>31</v>
      </c>
    </row>
    <row r="76" spans="1:7" x14ac:dyDescent="0.35">
      <c r="A76"/>
      <c r="B76" s="16">
        <v>70</v>
      </c>
      <c r="C76" s="17">
        <v>20</v>
      </c>
      <c r="F76" s="16">
        <v>70</v>
      </c>
      <c r="G76" s="17">
        <v>26</v>
      </c>
    </row>
    <row r="77" spans="1:7" x14ac:dyDescent="0.35">
      <c r="A77"/>
      <c r="B77" s="16">
        <v>71</v>
      </c>
      <c r="C77" s="17">
        <v>20</v>
      </c>
      <c r="F77" s="16">
        <v>71</v>
      </c>
      <c r="G77" s="17">
        <v>28</v>
      </c>
    </row>
    <row r="78" spans="1:7" x14ac:dyDescent="0.35">
      <c r="A78"/>
      <c r="B78" s="16">
        <v>72</v>
      </c>
      <c r="C78" s="17">
        <v>19</v>
      </c>
      <c r="F78" s="16">
        <v>72</v>
      </c>
      <c r="G78" s="17">
        <v>28</v>
      </c>
    </row>
    <row r="79" spans="1:7" x14ac:dyDescent="0.35">
      <c r="A79"/>
      <c r="B79" s="16">
        <v>73</v>
      </c>
      <c r="C79" s="17">
        <v>21</v>
      </c>
      <c r="F79" s="16">
        <v>73</v>
      </c>
      <c r="G79" s="17">
        <v>31</v>
      </c>
    </row>
    <row r="80" spans="1:7" x14ac:dyDescent="0.35">
      <c r="A80"/>
      <c r="B80" s="16">
        <v>74</v>
      </c>
      <c r="C80" s="17">
        <v>21</v>
      </c>
      <c r="F80" s="16">
        <v>74</v>
      </c>
      <c r="G80" s="17">
        <v>35</v>
      </c>
    </row>
    <row r="81" spans="1:7" x14ac:dyDescent="0.35">
      <c r="A81"/>
      <c r="B81" s="16">
        <v>75</v>
      </c>
      <c r="C81" s="17">
        <v>19</v>
      </c>
      <c r="F81" s="16">
        <v>75</v>
      </c>
      <c r="G81" s="17">
        <v>35</v>
      </c>
    </row>
    <row r="82" spans="1:7" x14ac:dyDescent="0.35">
      <c r="A82"/>
      <c r="B82" s="16">
        <v>76</v>
      </c>
      <c r="C82" s="17">
        <v>20</v>
      </c>
      <c r="F82" s="16">
        <v>76</v>
      </c>
      <c r="G82" s="17">
        <v>33</v>
      </c>
    </row>
    <row r="83" spans="1:7" x14ac:dyDescent="0.35">
      <c r="A83"/>
      <c r="B83" s="16">
        <v>77</v>
      </c>
      <c r="C83" s="17">
        <v>18</v>
      </c>
      <c r="F83" s="16">
        <v>77</v>
      </c>
      <c r="G83" s="17">
        <v>24</v>
      </c>
    </row>
    <row r="84" spans="1:7" x14ac:dyDescent="0.35">
      <c r="A84"/>
      <c r="B84" s="16">
        <v>78</v>
      </c>
      <c r="C84" s="17">
        <v>20</v>
      </c>
      <c r="F84" s="16">
        <v>78</v>
      </c>
      <c r="G84" s="17">
        <v>33</v>
      </c>
    </row>
    <row r="85" spans="1:7" x14ac:dyDescent="0.35">
      <c r="A85"/>
      <c r="B85" s="16">
        <v>79</v>
      </c>
      <c r="C85" s="17">
        <v>19</v>
      </c>
      <c r="F85" s="16">
        <v>79</v>
      </c>
      <c r="G85" s="17">
        <v>34</v>
      </c>
    </row>
    <row r="86" spans="1:7" x14ac:dyDescent="0.35">
      <c r="A86"/>
      <c r="B86" s="16">
        <v>80</v>
      </c>
      <c r="C86" s="17">
        <v>19</v>
      </c>
      <c r="F86" s="16">
        <v>80</v>
      </c>
      <c r="G86" s="17">
        <v>28</v>
      </c>
    </row>
    <row r="87" spans="1:7" x14ac:dyDescent="0.35">
      <c r="A87"/>
      <c r="B87" s="16">
        <v>81</v>
      </c>
      <c r="C87" s="17">
        <v>20</v>
      </c>
      <c r="F87" s="16">
        <v>81</v>
      </c>
      <c r="G87" s="17">
        <v>24</v>
      </c>
    </row>
    <row r="88" spans="1:7" x14ac:dyDescent="0.35">
      <c r="A88"/>
      <c r="B88" s="16">
        <v>82</v>
      </c>
      <c r="C88" s="17">
        <v>19</v>
      </c>
      <c r="F88" s="16">
        <v>82</v>
      </c>
      <c r="G88" s="17">
        <v>24</v>
      </c>
    </row>
    <row r="89" spans="1:7" x14ac:dyDescent="0.35">
      <c r="A89"/>
      <c r="B89" s="16">
        <v>83</v>
      </c>
      <c r="C89" s="17">
        <v>19</v>
      </c>
      <c r="F89" s="16">
        <v>83</v>
      </c>
      <c r="G89" s="17">
        <v>27</v>
      </c>
    </row>
    <row r="90" spans="1:7" x14ac:dyDescent="0.35">
      <c r="A90"/>
      <c r="B90" s="16">
        <v>84</v>
      </c>
      <c r="C90" s="17">
        <v>18</v>
      </c>
      <c r="F90" s="16">
        <v>84</v>
      </c>
      <c r="G90" s="17">
        <v>31</v>
      </c>
    </row>
    <row r="91" spans="1:7" x14ac:dyDescent="0.35">
      <c r="A91"/>
      <c r="B91" s="16">
        <v>85</v>
      </c>
      <c r="C91" s="17">
        <v>18</v>
      </c>
      <c r="F91" s="16">
        <v>85</v>
      </c>
      <c r="G91" s="17">
        <v>33</v>
      </c>
    </row>
    <row r="92" spans="1:7" x14ac:dyDescent="0.35">
      <c r="A92"/>
      <c r="B92" s="16">
        <v>86</v>
      </c>
      <c r="C92" s="17">
        <v>20</v>
      </c>
      <c r="F92" s="16">
        <v>86</v>
      </c>
      <c r="G92" s="17">
        <v>30</v>
      </c>
    </row>
    <row r="93" spans="1:7" x14ac:dyDescent="0.35">
      <c r="A93"/>
      <c r="B93" s="16">
        <v>87</v>
      </c>
      <c r="C93" s="17">
        <v>20</v>
      </c>
      <c r="F93" s="16">
        <v>87</v>
      </c>
      <c r="G93" s="17">
        <v>24</v>
      </c>
    </row>
    <row r="94" spans="1:7" x14ac:dyDescent="0.35">
      <c r="A94"/>
      <c r="B94" s="16">
        <v>88</v>
      </c>
      <c r="C94" s="17">
        <v>20</v>
      </c>
      <c r="F94" s="16">
        <v>88</v>
      </c>
      <c r="G94" s="17">
        <v>27</v>
      </c>
    </row>
    <row r="95" spans="1:7" x14ac:dyDescent="0.35">
      <c r="A95"/>
      <c r="B95" s="16">
        <v>89</v>
      </c>
      <c r="C95" s="17">
        <v>19</v>
      </c>
      <c r="F95" s="16">
        <v>89</v>
      </c>
      <c r="G95" s="17">
        <v>34</v>
      </c>
    </row>
    <row r="96" spans="1:7" x14ac:dyDescent="0.35">
      <c r="A96"/>
      <c r="B96" s="16">
        <v>90</v>
      </c>
      <c r="C96" s="17">
        <v>21</v>
      </c>
      <c r="F96" s="16">
        <v>90</v>
      </c>
      <c r="G96" s="17">
        <v>29</v>
      </c>
    </row>
    <row r="97" spans="1:7" x14ac:dyDescent="0.35">
      <c r="A97"/>
      <c r="B97" s="16">
        <v>91</v>
      </c>
      <c r="C97" s="17">
        <v>18</v>
      </c>
      <c r="F97" s="16">
        <v>91</v>
      </c>
      <c r="G97" s="17">
        <v>30</v>
      </c>
    </row>
    <row r="98" spans="1:7" x14ac:dyDescent="0.35">
      <c r="A98"/>
      <c r="B98" s="16">
        <v>92</v>
      </c>
      <c r="C98" s="17">
        <v>20</v>
      </c>
      <c r="F98" s="16">
        <v>92</v>
      </c>
      <c r="G98" s="17">
        <v>30</v>
      </c>
    </row>
    <row r="99" spans="1:7" x14ac:dyDescent="0.35">
      <c r="A99"/>
      <c r="B99" s="16">
        <v>93</v>
      </c>
      <c r="C99" s="17">
        <v>19</v>
      </c>
      <c r="F99" s="16">
        <v>93</v>
      </c>
      <c r="G99" s="17">
        <v>32</v>
      </c>
    </row>
    <row r="100" spans="1:7" x14ac:dyDescent="0.35">
      <c r="A100"/>
      <c r="B100" s="16">
        <v>94</v>
      </c>
      <c r="C100" s="17">
        <v>20</v>
      </c>
      <c r="F100" s="16">
        <v>94</v>
      </c>
      <c r="G100" s="17">
        <v>29</v>
      </c>
    </row>
    <row r="101" spans="1:7" x14ac:dyDescent="0.35">
      <c r="A101"/>
      <c r="B101" s="16">
        <v>95</v>
      </c>
      <c r="C101" s="17">
        <v>19</v>
      </c>
      <c r="F101" s="16">
        <v>95</v>
      </c>
      <c r="G101" s="17">
        <v>24</v>
      </c>
    </row>
    <row r="102" spans="1:7" x14ac:dyDescent="0.35">
      <c r="A102"/>
      <c r="B102" s="16">
        <v>96</v>
      </c>
      <c r="C102" s="17">
        <v>18</v>
      </c>
      <c r="F102" s="16">
        <v>96</v>
      </c>
      <c r="G102" s="17">
        <v>35</v>
      </c>
    </row>
    <row r="103" spans="1:7" x14ac:dyDescent="0.35">
      <c r="A103"/>
      <c r="B103" s="16">
        <v>97</v>
      </c>
      <c r="C103" s="17">
        <v>21</v>
      </c>
      <c r="F103" s="16">
        <v>97</v>
      </c>
      <c r="G103" s="17">
        <v>28</v>
      </c>
    </row>
    <row r="104" spans="1:7" x14ac:dyDescent="0.35">
      <c r="A104"/>
      <c r="B104" s="16">
        <v>98</v>
      </c>
      <c r="C104" s="17">
        <v>19</v>
      </c>
      <c r="F104" s="16">
        <v>98</v>
      </c>
      <c r="G104" s="17">
        <v>29</v>
      </c>
    </row>
    <row r="105" spans="1:7" x14ac:dyDescent="0.35">
      <c r="A105"/>
      <c r="B105" s="16">
        <v>99</v>
      </c>
      <c r="C105" s="17">
        <v>21</v>
      </c>
      <c r="F105" s="16">
        <v>99</v>
      </c>
      <c r="G105" s="17">
        <v>26</v>
      </c>
    </row>
    <row r="106" spans="1:7" ht="15" thickBot="1" x14ac:dyDescent="0.4">
      <c r="B106" s="18">
        <v>100</v>
      </c>
      <c r="C106" s="17">
        <v>21</v>
      </c>
      <c r="F106" s="16">
        <v>100</v>
      </c>
      <c r="G106" s="17">
        <v>27</v>
      </c>
    </row>
  </sheetData>
  <mergeCells count="14">
    <mergeCell ref="B1:E1"/>
    <mergeCell ref="B3:G3"/>
    <mergeCell ref="B5:C5"/>
    <mergeCell ref="F5:G5"/>
    <mergeCell ref="K4:L4"/>
    <mergeCell ref="T34:AC36"/>
    <mergeCell ref="T38:AC44"/>
    <mergeCell ref="T48:AC50"/>
    <mergeCell ref="T52:AC59"/>
    <mergeCell ref="T4:U4"/>
    <mergeCell ref="T6:AC8"/>
    <mergeCell ref="T10:AC16"/>
    <mergeCell ref="T20:AC22"/>
    <mergeCell ref="T24:AC31"/>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Problem1</vt:lpstr>
      <vt:lpstr>Problem 2</vt:lpstr>
      <vt:lpstr>Problem 3</vt:lpstr>
    </vt:vector>
  </TitlesOfParts>
  <Company>Purdue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tltuser</dc:creator>
  <cp:lastModifiedBy>Michael Ray</cp:lastModifiedBy>
  <cp:lastPrinted>2012-12-03T13:43:25Z</cp:lastPrinted>
  <dcterms:created xsi:type="dcterms:W3CDTF">2012-07-28T22:59:25Z</dcterms:created>
  <dcterms:modified xsi:type="dcterms:W3CDTF">2023-08-26T15:58:41Z</dcterms:modified>
</cp:coreProperties>
</file>