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lkd\Downloads\"/>
    </mc:Choice>
  </mc:AlternateContent>
  <xr:revisionPtr revIDLastSave="0" documentId="13_ncr:1_{C5EAC93D-22DA-484C-B2BF-AE73522971AB}" xr6:coauthVersionLast="47" xr6:coauthVersionMax="47" xr10:uidLastSave="{00000000-0000-0000-0000-000000000000}"/>
  <bookViews>
    <workbookView xWindow="-30" yWindow="0" windowWidth="26250" windowHeight="15585" activeTab="3" xr2:uid="{00000000-000D-0000-FFFF-FFFF00000000}"/>
  </bookViews>
  <sheets>
    <sheet name="Monthly Closing Prices" sheetId="1" r:id="rId1"/>
    <sheet name="2009-2013" sheetId="6" r:id="rId2"/>
    <sheet name="2004-2007" sheetId="3" r:id="rId3"/>
    <sheet name="schema de composition" sheetId="4" r:id="rId4"/>
    <sheet name="Formatted Data" sheetId="2" r:id="rId5"/>
  </sheets>
  <definedNames>
    <definedName name="_xlnm._FilterDatabase" localSheetId="2" hidden="1">'2004-2007'!$D$4:$D$51</definedName>
    <definedName name="_xlnm._FilterDatabase" localSheetId="1" hidden="1">'2009-2013'!$D$4:$D$51</definedName>
    <definedName name="_xlnm._FilterDatabase" localSheetId="3" hidden="1">'schema de composition'!#REF!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6" l="1"/>
  <c r="F65" i="6"/>
  <c r="F52" i="6"/>
  <c r="F53" i="6"/>
  <c r="F54" i="6"/>
  <c r="F55" i="6"/>
  <c r="F56" i="6"/>
  <c r="F57" i="6"/>
  <c r="F58" i="6"/>
  <c r="F59" i="6"/>
  <c r="F60" i="6"/>
  <c r="F61" i="6"/>
  <c r="F62" i="6"/>
  <c r="F63" i="6"/>
  <c r="F3" i="6" a="1"/>
  <c r="F3" i="6" s="1"/>
  <c r="F4" i="6" s="1"/>
  <c r="I65" i="6"/>
  <c r="I66" i="6"/>
  <c r="I67" i="6"/>
  <c r="I68" i="6"/>
  <c r="I69" i="6"/>
  <c r="I70" i="6"/>
  <c r="I71" i="6"/>
  <c r="I72" i="6"/>
  <c r="I73" i="6"/>
  <c r="I74" i="6"/>
  <c r="I75" i="6"/>
  <c r="I76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111" i="6"/>
  <c r="H111" i="6" s="1"/>
  <c r="H102" i="6"/>
  <c r="H98" i="6"/>
  <c r="K76" i="6"/>
  <c r="K75" i="6"/>
  <c r="K74" i="6"/>
  <c r="K73" i="6"/>
  <c r="K72" i="6"/>
  <c r="K71" i="6"/>
  <c r="K70" i="6"/>
  <c r="K69" i="6"/>
  <c r="K68" i="6"/>
  <c r="K67" i="6"/>
  <c r="K66" i="6"/>
  <c r="K65" i="6"/>
  <c r="T5" i="2"/>
  <c r="U5" i="2"/>
  <c r="V5" i="2"/>
  <c r="W5" i="2"/>
  <c r="X5" i="2"/>
  <c r="Y5" i="2"/>
  <c r="Z5" i="2"/>
  <c r="AA5" i="2"/>
  <c r="AB5" i="2"/>
  <c r="AC5" i="2"/>
  <c r="AD5" i="2"/>
  <c r="T6" i="2"/>
  <c r="U6" i="2"/>
  <c r="V6" i="2"/>
  <c r="W6" i="2"/>
  <c r="X6" i="2"/>
  <c r="Y6" i="2"/>
  <c r="Z6" i="2"/>
  <c r="AA6" i="2"/>
  <c r="AB6" i="2"/>
  <c r="AC6" i="2"/>
  <c r="AD6" i="2"/>
  <c r="T7" i="2"/>
  <c r="U7" i="2"/>
  <c r="V7" i="2"/>
  <c r="W7" i="2"/>
  <c r="X7" i="2"/>
  <c r="Y7" i="2"/>
  <c r="Z7" i="2"/>
  <c r="AA7" i="2"/>
  <c r="AB7" i="2"/>
  <c r="AC7" i="2"/>
  <c r="AD7" i="2"/>
  <c r="T8" i="2"/>
  <c r="U8" i="2"/>
  <c r="V8" i="2"/>
  <c r="W8" i="2"/>
  <c r="X8" i="2"/>
  <c r="Y8" i="2"/>
  <c r="Z8" i="2"/>
  <c r="AA8" i="2"/>
  <c r="AB8" i="2"/>
  <c r="AC8" i="2"/>
  <c r="AD8" i="2"/>
  <c r="T9" i="2"/>
  <c r="U9" i="2"/>
  <c r="V9" i="2"/>
  <c r="W9" i="2"/>
  <c r="X9" i="2"/>
  <c r="Y9" i="2"/>
  <c r="Z9" i="2"/>
  <c r="AA9" i="2"/>
  <c r="AB9" i="2"/>
  <c r="AC9" i="2"/>
  <c r="AD9" i="2"/>
  <c r="T10" i="2"/>
  <c r="U10" i="2"/>
  <c r="V10" i="2"/>
  <c r="W10" i="2"/>
  <c r="X10" i="2"/>
  <c r="Y10" i="2"/>
  <c r="Z10" i="2"/>
  <c r="AA10" i="2"/>
  <c r="AB10" i="2"/>
  <c r="AC10" i="2"/>
  <c r="AD10" i="2"/>
  <c r="T11" i="2"/>
  <c r="U11" i="2"/>
  <c r="V11" i="2"/>
  <c r="W11" i="2"/>
  <c r="X11" i="2"/>
  <c r="Y11" i="2"/>
  <c r="Z11" i="2"/>
  <c r="AA11" i="2"/>
  <c r="AB11" i="2"/>
  <c r="AC11" i="2"/>
  <c r="AD11" i="2"/>
  <c r="T12" i="2"/>
  <c r="U12" i="2"/>
  <c r="V12" i="2"/>
  <c r="W12" i="2"/>
  <c r="X12" i="2"/>
  <c r="Y12" i="2"/>
  <c r="Z12" i="2"/>
  <c r="AA12" i="2"/>
  <c r="AB12" i="2"/>
  <c r="AC12" i="2"/>
  <c r="AD12" i="2"/>
  <c r="T13" i="2"/>
  <c r="U13" i="2"/>
  <c r="V13" i="2"/>
  <c r="W13" i="2"/>
  <c r="X13" i="2"/>
  <c r="Y13" i="2"/>
  <c r="Z13" i="2"/>
  <c r="AA13" i="2"/>
  <c r="AB13" i="2"/>
  <c r="AC13" i="2"/>
  <c r="AD13" i="2"/>
  <c r="T14" i="2"/>
  <c r="U14" i="2"/>
  <c r="V14" i="2"/>
  <c r="W14" i="2"/>
  <c r="X14" i="2"/>
  <c r="Y14" i="2"/>
  <c r="Z14" i="2"/>
  <c r="AA14" i="2"/>
  <c r="AB14" i="2"/>
  <c r="AC14" i="2"/>
  <c r="AD14" i="2"/>
  <c r="T15" i="2"/>
  <c r="U15" i="2"/>
  <c r="V15" i="2"/>
  <c r="W15" i="2"/>
  <c r="X15" i="2"/>
  <c r="Y15" i="2"/>
  <c r="Z15" i="2"/>
  <c r="AA15" i="2"/>
  <c r="AB15" i="2"/>
  <c r="AC15" i="2"/>
  <c r="AD15" i="2"/>
  <c r="T16" i="2"/>
  <c r="U16" i="2"/>
  <c r="V16" i="2"/>
  <c r="W16" i="2"/>
  <c r="X16" i="2"/>
  <c r="Y16" i="2"/>
  <c r="Z16" i="2"/>
  <c r="AA16" i="2"/>
  <c r="AB16" i="2"/>
  <c r="AC16" i="2"/>
  <c r="AD16" i="2"/>
  <c r="T17" i="2"/>
  <c r="U17" i="2"/>
  <c r="V17" i="2"/>
  <c r="W17" i="2"/>
  <c r="X17" i="2"/>
  <c r="Y17" i="2"/>
  <c r="Z17" i="2"/>
  <c r="AA17" i="2"/>
  <c r="AB17" i="2"/>
  <c r="AC17" i="2"/>
  <c r="AD17" i="2"/>
  <c r="T18" i="2"/>
  <c r="U18" i="2"/>
  <c r="V18" i="2"/>
  <c r="W18" i="2"/>
  <c r="X18" i="2"/>
  <c r="Y18" i="2"/>
  <c r="Z18" i="2"/>
  <c r="AA18" i="2"/>
  <c r="AB18" i="2"/>
  <c r="AC18" i="2"/>
  <c r="AD18" i="2"/>
  <c r="T19" i="2"/>
  <c r="U19" i="2"/>
  <c r="V19" i="2"/>
  <c r="W19" i="2"/>
  <c r="X19" i="2"/>
  <c r="Y19" i="2"/>
  <c r="Z19" i="2"/>
  <c r="AA19" i="2"/>
  <c r="AB19" i="2"/>
  <c r="AC19" i="2"/>
  <c r="AD19" i="2"/>
  <c r="T20" i="2"/>
  <c r="U20" i="2"/>
  <c r="V20" i="2"/>
  <c r="W20" i="2"/>
  <c r="X20" i="2"/>
  <c r="Y20" i="2"/>
  <c r="Z20" i="2"/>
  <c r="AA20" i="2"/>
  <c r="AB20" i="2"/>
  <c r="AC20" i="2"/>
  <c r="AD20" i="2"/>
  <c r="T21" i="2"/>
  <c r="U21" i="2"/>
  <c r="V21" i="2"/>
  <c r="W21" i="2"/>
  <c r="X21" i="2"/>
  <c r="Y21" i="2"/>
  <c r="Z21" i="2"/>
  <c r="AA21" i="2"/>
  <c r="AB21" i="2"/>
  <c r="AC21" i="2"/>
  <c r="AD21" i="2"/>
  <c r="T22" i="2"/>
  <c r="U22" i="2"/>
  <c r="V22" i="2"/>
  <c r="W22" i="2"/>
  <c r="X22" i="2"/>
  <c r="Y22" i="2"/>
  <c r="Z22" i="2"/>
  <c r="AA22" i="2"/>
  <c r="AB22" i="2"/>
  <c r="AC22" i="2"/>
  <c r="AD22" i="2"/>
  <c r="T23" i="2"/>
  <c r="U23" i="2"/>
  <c r="V23" i="2"/>
  <c r="W23" i="2"/>
  <c r="X23" i="2"/>
  <c r="Y23" i="2"/>
  <c r="Z23" i="2"/>
  <c r="AA23" i="2"/>
  <c r="AB23" i="2"/>
  <c r="AC23" i="2"/>
  <c r="AD23" i="2"/>
  <c r="T24" i="2"/>
  <c r="U24" i="2"/>
  <c r="V24" i="2"/>
  <c r="W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AD25" i="2"/>
  <c r="T26" i="2"/>
  <c r="U26" i="2"/>
  <c r="V26" i="2"/>
  <c r="W26" i="2"/>
  <c r="X26" i="2"/>
  <c r="Y26" i="2"/>
  <c r="Z26" i="2"/>
  <c r="AA26" i="2"/>
  <c r="AB26" i="2"/>
  <c r="AC26" i="2"/>
  <c r="AD26" i="2"/>
  <c r="T27" i="2"/>
  <c r="U27" i="2"/>
  <c r="V27" i="2"/>
  <c r="W27" i="2"/>
  <c r="X27" i="2"/>
  <c r="Y27" i="2"/>
  <c r="Z27" i="2"/>
  <c r="AA27" i="2"/>
  <c r="AB27" i="2"/>
  <c r="AC27" i="2"/>
  <c r="AD27" i="2"/>
  <c r="T28" i="2"/>
  <c r="U28" i="2"/>
  <c r="V28" i="2"/>
  <c r="W28" i="2"/>
  <c r="X28" i="2"/>
  <c r="Y28" i="2"/>
  <c r="Z28" i="2"/>
  <c r="AA28" i="2"/>
  <c r="AB28" i="2"/>
  <c r="AC28" i="2"/>
  <c r="AD28" i="2"/>
  <c r="T29" i="2"/>
  <c r="U29" i="2"/>
  <c r="V29" i="2"/>
  <c r="W29" i="2"/>
  <c r="X29" i="2"/>
  <c r="Y29" i="2"/>
  <c r="Z29" i="2"/>
  <c r="AA29" i="2"/>
  <c r="AB29" i="2"/>
  <c r="AC29" i="2"/>
  <c r="AD29" i="2"/>
  <c r="T30" i="2"/>
  <c r="U30" i="2"/>
  <c r="V30" i="2"/>
  <c r="W30" i="2"/>
  <c r="X30" i="2"/>
  <c r="Y30" i="2"/>
  <c r="Z30" i="2"/>
  <c r="AA30" i="2"/>
  <c r="AB30" i="2"/>
  <c r="AC30" i="2"/>
  <c r="AD30" i="2"/>
  <c r="T31" i="2"/>
  <c r="U31" i="2"/>
  <c r="V31" i="2"/>
  <c r="W31" i="2"/>
  <c r="X31" i="2"/>
  <c r="Y31" i="2"/>
  <c r="Z31" i="2"/>
  <c r="AA31" i="2"/>
  <c r="AB31" i="2"/>
  <c r="AC31" i="2"/>
  <c r="AD31" i="2"/>
  <c r="T32" i="2"/>
  <c r="U32" i="2"/>
  <c r="V32" i="2"/>
  <c r="W32" i="2"/>
  <c r="X32" i="2"/>
  <c r="Y32" i="2"/>
  <c r="Z32" i="2"/>
  <c r="AA32" i="2"/>
  <c r="AB32" i="2"/>
  <c r="AC32" i="2"/>
  <c r="AD32" i="2"/>
  <c r="T33" i="2"/>
  <c r="U33" i="2"/>
  <c r="V33" i="2"/>
  <c r="W33" i="2"/>
  <c r="X33" i="2"/>
  <c r="Y33" i="2"/>
  <c r="Z33" i="2"/>
  <c r="AA33" i="2"/>
  <c r="AB33" i="2"/>
  <c r="AC33" i="2"/>
  <c r="AD33" i="2"/>
  <c r="T34" i="2"/>
  <c r="U34" i="2"/>
  <c r="V34" i="2"/>
  <c r="W34" i="2"/>
  <c r="X34" i="2"/>
  <c r="Y34" i="2"/>
  <c r="Z34" i="2"/>
  <c r="AA34" i="2"/>
  <c r="AB34" i="2"/>
  <c r="AC34" i="2"/>
  <c r="AD34" i="2"/>
  <c r="T35" i="2"/>
  <c r="U35" i="2"/>
  <c r="V35" i="2"/>
  <c r="W35" i="2"/>
  <c r="X35" i="2"/>
  <c r="Y35" i="2"/>
  <c r="Z35" i="2"/>
  <c r="AA35" i="2"/>
  <c r="AB35" i="2"/>
  <c r="AC35" i="2"/>
  <c r="AD35" i="2"/>
  <c r="T36" i="2"/>
  <c r="U36" i="2"/>
  <c r="V36" i="2"/>
  <c r="W36" i="2"/>
  <c r="X36" i="2"/>
  <c r="Y36" i="2"/>
  <c r="Z36" i="2"/>
  <c r="AA36" i="2"/>
  <c r="AB36" i="2"/>
  <c r="AC36" i="2"/>
  <c r="AD36" i="2"/>
  <c r="T37" i="2"/>
  <c r="U37" i="2"/>
  <c r="V37" i="2"/>
  <c r="W37" i="2"/>
  <c r="X37" i="2"/>
  <c r="Y37" i="2"/>
  <c r="Z37" i="2"/>
  <c r="AA37" i="2"/>
  <c r="AB37" i="2"/>
  <c r="AC37" i="2"/>
  <c r="AD37" i="2"/>
  <c r="T38" i="2"/>
  <c r="U38" i="2"/>
  <c r="V38" i="2"/>
  <c r="W38" i="2"/>
  <c r="X38" i="2"/>
  <c r="Y38" i="2"/>
  <c r="Z38" i="2"/>
  <c r="AA38" i="2"/>
  <c r="AB38" i="2"/>
  <c r="AC38" i="2"/>
  <c r="AD38" i="2"/>
  <c r="T39" i="2"/>
  <c r="U39" i="2"/>
  <c r="V39" i="2"/>
  <c r="W39" i="2"/>
  <c r="X39" i="2"/>
  <c r="Y39" i="2"/>
  <c r="Z39" i="2"/>
  <c r="AA39" i="2"/>
  <c r="AB39" i="2"/>
  <c r="AC39" i="2"/>
  <c r="AD39" i="2"/>
  <c r="T40" i="2"/>
  <c r="U40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5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2" i="1"/>
  <c r="F49" i="6" l="1"/>
  <c r="F41" i="6"/>
  <c r="F33" i="6"/>
  <c r="F25" i="6"/>
  <c r="F17" i="6"/>
  <c r="F9" i="6"/>
  <c r="F14" i="6"/>
  <c r="F48" i="6"/>
  <c r="F40" i="6"/>
  <c r="F32" i="6"/>
  <c r="F24" i="6"/>
  <c r="F16" i="6"/>
  <c r="F8" i="6"/>
  <c r="F30" i="6"/>
  <c r="F75" i="6"/>
  <c r="F73" i="6"/>
  <c r="F71" i="6"/>
  <c r="F69" i="6"/>
  <c r="F67" i="6"/>
  <c r="F47" i="6"/>
  <c r="F39" i="6"/>
  <c r="F31" i="6"/>
  <c r="F23" i="6"/>
  <c r="F15" i="6"/>
  <c r="F7" i="6"/>
  <c r="F38" i="6"/>
  <c r="F46" i="6"/>
  <c r="F22" i="6"/>
  <c r="F6" i="6"/>
  <c r="F45" i="6"/>
  <c r="F37" i="6"/>
  <c r="F29" i="6"/>
  <c r="F21" i="6"/>
  <c r="F13" i="6"/>
  <c r="F5" i="6"/>
  <c r="F42" i="6"/>
  <c r="F18" i="6"/>
  <c r="F44" i="6"/>
  <c r="F36" i="6"/>
  <c r="F28" i="6"/>
  <c r="F20" i="6"/>
  <c r="F12" i="6"/>
  <c r="F50" i="6"/>
  <c r="F26" i="6"/>
  <c r="F10" i="6"/>
  <c r="F76" i="6"/>
  <c r="F74" i="6"/>
  <c r="F72" i="6"/>
  <c r="F70" i="6"/>
  <c r="F68" i="6"/>
  <c r="F66" i="6"/>
  <c r="F51" i="6"/>
  <c r="F43" i="6"/>
  <c r="F35" i="6"/>
  <c r="F27" i="6"/>
  <c r="F19" i="6"/>
  <c r="F11" i="6"/>
  <c r="F34" i="6"/>
  <c r="Q6" i="4"/>
  <c r="Q7" i="4"/>
  <c r="Q8" i="4"/>
  <c r="Q9" i="4"/>
  <c r="P6" i="4"/>
  <c r="P7" i="4"/>
  <c r="P8" i="4"/>
  <c r="P9" i="4"/>
  <c r="Q5" i="4"/>
  <c r="P5" i="4"/>
  <c r="E90" i="3"/>
  <c r="H90" i="3" s="1"/>
  <c r="H81" i="3"/>
  <c r="H77" i="3"/>
  <c r="G65" i="6" l="1" a="1"/>
  <c r="G65" i="6" s="1"/>
  <c r="J54" i="3"/>
  <c r="J55" i="3"/>
  <c r="J56" i="3"/>
  <c r="J57" i="3"/>
  <c r="J58" i="3"/>
  <c r="J59" i="3"/>
  <c r="J60" i="3"/>
  <c r="J61" i="3"/>
  <c r="J62" i="3"/>
  <c r="J63" i="3"/>
  <c r="J64" i="3"/>
  <c r="J53" i="3"/>
  <c r="H54" i="3"/>
  <c r="H55" i="3"/>
  <c r="H56" i="3"/>
  <c r="H57" i="3"/>
  <c r="H58" i="3"/>
  <c r="H59" i="3"/>
  <c r="H60" i="3"/>
  <c r="H61" i="3"/>
  <c r="H62" i="3"/>
  <c r="H63" i="3"/>
  <c r="H64" i="3"/>
  <c r="H53" i="3"/>
  <c r="D53" i="3"/>
  <c r="D54" i="3"/>
  <c r="D55" i="3"/>
  <c r="D56" i="3"/>
  <c r="D57" i="3"/>
  <c r="D58" i="3"/>
  <c r="D59" i="3"/>
  <c r="D60" i="3"/>
  <c r="D61" i="3"/>
  <c r="D62" i="3"/>
  <c r="D63" i="3"/>
  <c r="D64" i="3"/>
  <c r="E3" i="3" a="1"/>
  <c r="E3" i="3" s="1"/>
  <c r="E59" i="3" l="1"/>
  <c r="E60" i="3"/>
  <c r="E62" i="3"/>
  <c r="E53" i="3"/>
  <c r="E61" i="3"/>
  <c r="E64" i="3"/>
  <c r="E54" i="3"/>
  <c r="E55" i="3"/>
  <c r="E63" i="3"/>
  <c r="E56" i="3"/>
  <c r="E57" i="3"/>
  <c r="E58" i="3"/>
  <c r="E5" i="3"/>
  <c r="E13" i="3"/>
  <c r="E21" i="3"/>
  <c r="E29" i="3"/>
  <c r="E37" i="3"/>
  <c r="E45" i="3"/>
  <c r="E6" i="3"/>
  <c r="E14" i="3"/>
  <c r="E22" i="3"/>
  <c r="E30" i="3"/>
  <c r="E38" i="3"/>
  <c r="E46" i="3"/>
  <c r="E16" i="3"/>
  <c r="E24" i="3"/>
  <c r="E40" i="3"/>
  <c r="E17" i="3"/>
  <c r="E10" i="3"/>
  <c r="E42" i="3"/>
  <c r="E27" i="3"/>
  <c r="E51" i="3"/>
  <c r="E7" i="3"/>
  <c r="E15" i="3"/>
  <c r="E23" i="3"/>
  <c r="E31" i="3"/>
  <c r="E39" i="3"/>
  <c r="E47" i="3"/>
  <c r="E8" i="3"/>
  <c r="E32" i="3"/>
  <c r="E48" i="3"/>
  <c r="E25" i="3"/>
  <c r="E41" i="3"/>
  <c r="E18" i="3"/>
  <c r="E34" i="3"/>
  <c r="E19" i="3"/>
  <c r="E43" i="3"/>
  <c r="E12" i="3"/>
  <c r="E20" i="3"/>
  <c r="E28" i="3"/>
  <c r="E36" i="3"/>
  <c r="E44" i="3"/>
  <c r="E4" i="3"/>
  <c r="E9" i="3"/>
  <c r="E33" i="3"/>
  <c r="E49" i="3"/>
  <c r="E26" i="3"/>
  <c r="E50" i="3"/>
  <c r="E11" i="3"/>
  <c r="E35" i="3"/>
  <c r="F53" i="3" l="1" a="1"/>
  <c r="F5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<sst xmlns="http://schemas.openxmlformats.org/spreadsheetml/2006/main" count="291" uniqueCount="88">
  <si>
    <t>Date</t>
  </si>
  <si>
    <t>Close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</si>
  <si>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</si>
  <si>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</si>
  <si>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</si>
  <si>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</si>
  <si>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</si>
  <si>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</si>
  <si>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</si>
  <si>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</si>
  <si>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</si>
  <si>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</si>
  <si>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</si>
  <si>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Saisonlty</t>
  </si>
  <si>
    <t>trend</t>
  </si>
  <si>
    <t>periode</t>
  </si>
  <si>
    <t>saisonlity</t>
  </si>
  <si>
    <t>abs saisonlity</t>
  </si>
  <si>
    <t>abs saison</t>
  </si>
  <si>
    <t>Clot</t>
  </si>
  <si>
    <t>Lclot</t>
  </si>
  <si>
    <t>Extrapo</t>
  </si>
  <si>
    <t>#</t>
  </si>
  <si>
    <t>Forecast</t>
  </si>
  <si>
    <t>Real Value</t>
  </si>
  <si>
    <t>GENR DSER01 = ser01- ser01(-1)</t>
  </si>
  <si>
    <t>LED</t>
  </si>
  <si>
    <t>Holt et winter</t>
  </si>
  <si>
    <t>Alpha</t>
  </si>
  <si>
    <t>a =0,9</t>
  </si>
  <si>
    <t>b=0</t>
  </si>
  <si>
    <t>Dickey-fuller</t>
  </si>
  <si>
    <t>Model 3</t>
  </si>
  <si>
    <t>h0</t>
  </si>
  <si>
    <t>tc</t>
  </si>
  <si>
    <t>p value</t>
  </si>
  <si>
    <t>tcritique 5%</t>
  </si>
  <si>
    <t>Accepted</t>
  </si>
  <si>
    <t>h03</t>
  </si>
  <si>
    <t>SCR3</t>
  </si>
  <si>
    <t>SCRc</t>
  </si>
  <si>
    <t>n</t>
  </si>
  <si>
    <t>Value table</t>
  </si>
  <si>
    <t>F3</t>
  </si>
  <si>
    <t>Model 2</t>
  </si>
  <si>
    <t>h02</t>
  </si>
  <si>
    <t>F2</t>
  </si>
  <si>
    <t>SCRc3</t>
  </si>
  <si>
    <t>h01</t>
  </si>
  <si>
    <t>SCR2</t>
  </si>
  <si>
    <t>F1</t>
  </si>
  <si>
    <t>Moyenne</t>
  </si>
  <si>
    <t>Standard Error</t>
  </si>
  <si>
    <t>Intercept</t>
  </si>
  <si>
    <t>Coefficients</t>
  </si>
  <si>
    <t>t Stat</t>
  </si>
  <si>
    <t>X Variable 1</t>
  </si>
  <si>
    <t xml:space="preserve">Schema </t>
  </si>
  <si>
    <t xml:space="preserve">Schema Additif </t>
  </si>
  <si>
    <t xml:space="preserve">Aleatoire </t>
  </si>
  <si>
    <t>Ecartp</t>
  </si>
  <si>
    <t>BB classe</t>
  </si>
  <si>
    <t>&lt;</t>
  </si>
  <si>
    <t>T(3)</t>
  </si>
  <si>
    <t>On rej H0</t>
  </si>
  <si>
    <t>LClose</t>
  </si>
  <si>
    <t>Periode</t>
  </si>
  <si>
    <t>2015-2023</t>
  </si>
  <si>
    <t xml:space="preserve"> D 10.A  Final seasonal component forecasts</t>
  </si>
  <si>
    <t xml:space="preserve">  From  2014.Jan to 2014.Dec</t>
  </si>
  <si>
    <t xml:space="preserve">  Observations         12</t>
  </si>
  <si>
    <t xml:space="preserve"> -----------------------------------------------------------------------------</t>
  </si>
  <si>
    <t xml:space="preserve">               Jan      Feb      Mar      Apr      May      Jun </t>
  </si>
  <si>
    <t xml:space="preserve">               Jul      Aug      Sep      Oct      Nov      Dec         AVGE  </t>
  </si>
  <si>
    <t xml:space="preserve">  2014          0.0      0.0      0.0      0.0      0.0      0.0</t>
  </si>
  <si>
    <t xml:space="preserve">                0.0      0.0      0.0      0.0      0.0      0.0           0.0</t>
  </si>
  <si>
    <t>Lclotcvs</t>
  </si>
  <si>
    <t>Gamma=0</t>
  </si>
  <si>
    <t>a=0.9699925</t>
  </si>
  <si>
    <t>TEST Moyenne</t>
  </si>
  <si>
    <t>Method</t>
  </si>
  <si>
    <t>Value</t>
  </si>
  <si>
    <t>Probability</t>
  </si>
  <si>
    <t>t-statistic</t>
  </si>
  <si>
    <t>Rejete</t>
  </si>
  <si>
    <t>DS Sans D</t>
  </si>
  <si>
    <t xml:space="preserve">  2014          0.0      0.0      0.0      0.0      0.1      0.0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</si>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</sst>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Helvetic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6" fillId="2" borderId="5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7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2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11" fontId="0" fillId="0" borderId="0" xfId="0" applyNumberFormat="1"/>
    <xf numFmtId="165" fontId="0" fillId="4" borderId="0" xfId="0" applyNumberFormat="1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'Monthly Closing Prices'!$C$363:$C$410</c:f>
              <c:numCache>
                <c:formatCode>General</c:formatCode>
                <c:ptCount val="48"/>
                <c:pt idx="0">
                  <c:v>3.9970900432092979</c:v>
                </c:pt>
                <c:pt idx="1">
                  <c:v>4.032051307756781</c:v>
                </c:pt>
                <c:pt idx="2">
                  <c:v>4.0802242918172285</c:v>
                </c:pt>
                <c:pt idx="3">
                  <c:v>4.0978912742298927</c:v>
                </c:pt>
                <c:pt idx="4">
                  <c:v>4.1403926231311887</c:v>
                </c:pt>
                <c:pt idx="5">
                  <c:v>4.191417427270502</c:v>
                </c:pt>
                <c:pt idx="6">
                  <c:v>4.2297056207763886</c:v>
                </c:pt>
                <c:pt idx="7">
                  <c:v>4.2218178632177636</c:v>
                </c:pt>
                <c:pt idx="8">
                  <c:v>4.1385116028050719</c:v>
                </c:pt>
                <c:pt idx="9">
                  <c:v>4.1433412436744668</c:v>
                </c:pt>
                <c:pt idx="10">
                  <c:v>4.1323063300543668</c:v>
                </c:pt>
                <c:pt idx="11">
                  <c:v>4.1117997814549119</c:v>
                </c:pt>
                <c:pt idx="12">
                  <c:v>3.9840920427612949</c:v>
                </c:pt>
                <c:pt idx="13">
                  <c:v>3.9010105178211667</c:v>
                </c:pt>
                <c:pt idx="14">
                  <c:v>3.9768467060443631</c:v>
                </c:pt>
                <c:pt idx="15">
                  <c:v>3.982936953235964</c:v>
                </c:pt>
                <c:pt idx="16">
                  <c:v>3.982936953235964</c:v>
                </c:pt>
                <c:pt idx="17">
                  <c:v>3.9326504638347424</c:v>
                </c:pt>
                <c:pt idx="18">
                  <c:v>3.9068517289297371</c:v>
                </c:pt>
                <c:pt idx="19">
                  <c:v>3.9090273424871542</c:v>
                </c:pt>
                <c:pt idx="20">
                  <c:v>3.7563244210612283</c:v>
                </c:pt>
                <c:pt idx="21">
                  <c:v>3.8840901023755543</c:v>
                </c:pt>
                <c:pt idx="22">
                  <c:v>3.8822317367457648</c:v>
                </c:pt>
                <c:pt idx="23">
                  <c:v>3.9043077725377699</c:v>
                </c:pt>
                <c:pt idx="24">
                  <c:v>3.931234553985457</c:v>
                </c:pt>
                <c:pt idx="25">
                  <c:v>3.9667288359636843</c:v>
                </c:pt>
                <c:pt idx="26">
                  <c:v>3.9689485981474499</c:v>
                </c:pt>
                <c:pt idx="27">
                  <c:v>3.9966463876032412</c:v>
                </c:pt>
                <c:pt idx="28">
                  <c:v>4.014833259602705</c:v>
                </c:pt>
                <c:pt idx="29">
                  <c:v>4.0591459619198078</c:v>
                </c:pt>
                <c:pt idx="30">
                  <c:v>4.0560796858531214</c:v>
                </c:pt>
                <c:pt idx="31">
                  <c:v>4.009428793973397</c:v>
                </c:pt>
                <c:pt idx="32">
                  <c:v>3.9626265211100176</c:v>
                </c:pt>
                <c:pt idx="33">
                  <c:v>3.882095669099733</c:v>
                </c:pt>
                <c:pt idx="34">
                  <c:v>3.9308950120823054</c:v>
                </c:pt>
                <c:pt idx="35">
                  <c:v>3.9429126584353771</c:v>
                </c:pt>
                <c:pt idx="36">
                  <c:v>3.9257526315839484</c:v>
                </c:pt>
                <c:pt idx="37">
                  <c:v>3.8436670672429787</c:v>
                </c:pt>
                <c:pt idx="38">
                  <c:v>3.9852610445076606</c:v>
                </c:pt>
                <c:pt idx="39">
                  <c:v>3.9687841159273041</c:v>
                </c:pt>
                <c:pt idx="40">
                  <c:v>3.9415576599740869</c:v>
                </c:pt>
                <c:pt idx="41">
                  <c:v>3.951831449370129</c:v>
                </c:pt>
                <c:pt idx="42">
                  <c:v>3.9273756630563015</c:v>
                </c:pt>
                <c:pt idx="43">
                  <c:v>3.8493781166688272</c:v>
                </c:pt>
                <c:pt idx="44">
                  <c:v>3.8851721187072856</c:v>
                </c:pt>
                <c:pt idx="45">
                  <c:v>3.8799938210824476</c:v>
                </c:pt>
                <c:pt idx="46">
                  <c:v>3.8628752829881257</c:v>
                </c:pt>
                <c:pt idx="47">
                  <c:v>3.8845760136450123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1-478F-ADA9-5742ADCC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83695"/>
        <c:axId val="533939439"/>
      </c:lineChart>
      <c:catAx>
        <c:axId val="71428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9439"/>
        <c:crosses val="autoZero"/>
        <c:auto val="1"/>
        <c:lblAlgn val="ctr"/>
        <c:lblOffset val="100"/>
        <c:noMultiLvlLbl val="0"/>
      </c:catAx>
      <c:valAx>
        <c:axId val="53393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205383</xdr:colOff>
      <xdr:row>355</xdr:row>
      <xdr:rowOff>30361</xdr:rowOff>
    </xdr:from>
    <xdr:to>
      <xdr:col>11</xdr:col>
      <xdr:colOff>62508</xdr:colOff>
      <xdr:row>369</xdr:row>
      <xdr:rowOff>106561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80A63-CEC4-BCF2-77FD-221EB7997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zoomScale="160" zoomScaleNormal="160" workbookViewId="0">
      <selection activeCell="D1" sqref="D1"/>
    </sheetView>
  </sheetViews>
  <sheetFormatPr defaultColWidth="8.85546875" defaultRowHeight="15" x14ac:dyDescent="0.25"/>
  <cols>
    <col min="1" max="1" width="19.42578125" bestFit="1" customWidth="1"/>
    <col min="2" max="3" width="8.85546875" style="7"/>
  </cols>
  <sheetData>
    <row r="1" spans="1:3" x14ac:dyDescent="0.25">
      <c r="A1" s="1" t="s">
        <v>0</v>
      </c>
      <c r="B1" s="1" t="s">
        <v>1</v>
      </c>
      <c r="C1" s="7" t="s">
        <v>65</v>
      </c>
    </row>
    <row r="2" spans="1:3" x14ac:dyDescent="0.25">
      <c r="A2" s="2">
        <v>32539</v>
      </c>
      <c r="B2" s="7">
        <v>1.9312994480133061</v>
      </c>
      <c r="C2" s="7">
        <f>LN(B2)</f>
        <v>0.65819306548542267</v>
      </c>
    </row>
    <row r="3" spans="1:3" x14ac:dyDescent="0.25">
      <c r="A3" s="2">
        <v>32567</v>
      </c>
      <c r="B3" s="7">
        <v>1.7341151237487791</v>
      </c>
      <c r="C3" s="7">
        <f t="shared" ref="C3:C66" si="0">LN(B3)</f>
        <v>0.55049726816648137</v>
      </c>
    </row>
    <row r="4" spans="1:3" x14ac:dyDescent="0.25">
      <c r="A4" s="2">
        <v>32598</v>
      </c>
      <c r="B4" s="7">
        <v>1.885228753089905</v>
      </c>
      <c r="C4" s="7">
        <f t="shared" si="0"/>
        <v>0.63404916796147437</v>
      </c>
    </row>
    <row r="5" spans="1:3" x14ac:dyDescent="0.25">
      <c r="A5" s="2">
        <v>32628</v>
      </c>
      <c r="B5" s="7">
        <v>1.9220864772796631</v>
      </c>
      <c r="C5" s="7">
        <f t="shared" si="0"/>
        <v>0.65341130291764749</v>
      </c>
    </row>
    <row r="6" spans="1:3" x14ac:dyDescent="0.25">
      <c r="A6" s="2">
        <v>32659</v>
      </c>
      <c r="B6" s="7">
        <v>1.981056213378906</v>
      </c>
      <c r="C6" s="7">
        <f t="shared" si="0"/>
        <v>0.68363014357777596</v>
      </c>
    </row>
    <row r="7" spans="1:3" x14ac:dyDescent="0.25">
      <c r="A7" s="2">
        <v>32689</v>
      </c>
      <c r="B7" s="7">
        <v>2.0371048450469971</v>
      </c>
      <c r="C7" s="7">
        <f t="shared" si="0"/>
        <v>0.71152960624264883</v>
      </c>
    </row>
    <row r="8" spans="1:3" x14ac:dyDescent="0.25">
      <c r="A8" s="2">
        <v>32720</v>
      </c>
      <c r="B8" s="7">
        <v>2.5382649898529048</v>
      </c>
      <c r="C8" s="7">
        <f t="shared" si="0"/>
        <v>0.93148077276745789</v>
      </c>
    </row>
    <row r="9" spans="1:3" x14ac:dyDescent="0.25">
      <c r="A9" s="2">
        <v>32751</v>
      </c>
      <c r="B9" s="7">
        <v>2.3434820175170898</v>
      </c>
      <c r="C9" s="7">
        <f t="shared" si="0"/>
        <v>0.85163786500665173</v>
      </c>
    </row>
    <row r="10" spans="1:3" x14ac:dyDescent="0.25">
      <c r="A10" s="2">
        <v>32781</v>
      </c>
      <c r="B10" s="7">
        <v>2.2258012294769292</v>
      </c>
      <c r="C10" s="7">
        <f t="shared" si="0"/>
        <v>0.80011695393232907</v>
      </c>
    </row>
    <row r="11" spans="1:3" x14ac:dyDescent="0.25">
      <c r="A11" s="2">
        <v>32812</v>
      </c>
      <c r="B11" s="7">
        <v>2.1304385662078862</v>
      </c>
      <c r="C11" s="7">
        <f t="shared" si="0"/>
        <v>0.75632785815503012</v>
      </c>
    </row>
    <row r="12" spans="1:3" x14ac:dyDescent="0.25">
      <c r="A12" s="2">
        <v>32842</v>
      </c>
      <c r="B12" s="7">
        <v>2.3069601058959961</v>
      </c>
      <c r="C12" s="7">
        <f t="shared" si="0"/>
        <v>0.83593068640923907</v>
      </c>
    </row>
    <row r="13" spans="1:3" x14ac:dyDescent="0.25">
      <c r="A13" s="2">
        <v>32873</v>
      </c>
      <c r="B13" s="7">
        <v>2.3962361812591548</v>
      </c>
      <c r="C13" s="7">
        <f t="shared" si="0"/>
        <v>0.87389924854174827</v>
      </c>
    </row>
    <row r="14" spans="1:3" x14ac:dyDescent="0.25">
      <c r="A14" s="2">
        <v>32904</v>
      </c>
      <c r="B14" s="7">
        <v>2.3962361812591548</v>
      </c>
      <c r="C14" s="7">
        <f t="shared" si="0"/>
        <v>0.87389924854174827</v>
      </c>
    </row>
    <row r="15" spans="1:3" x14ac:dyDescent="0.25">
      <c r="A15" s="2">
        <v>32932</v>
      </c>
      <c r="B15" s="7">
        <v>2.4023234844207759</v>
      </c>
      <c r="C15" s="7">
        <f t="shared" si="0"/>
        <v>0.87643638753807118</v>
      </c>
    </row>
    <row r="16" spans="1:3" x14ac:dyDescent="0.25">
      <c r="A16" s="2">
        <v>32963</v>
      </c>
      <c r="B16" s="7">
        <v>2.4023234844207759</v>
      </c>
      <c r="C16" s="7">
        <f t="shared" si="0"/>
        <v>0.87643638753807118</v>
      </c>
    </row>
    <row r="17" spans="1:3" x14ac:dyDescent="0.25">
      <c r="A17" s="2">
        <v>32993</v>
      </c>
      <c r="B17" s="7">
        <v>2.4023234844207759</v>
      </c>
      <c r="C17" s="7">
        <f t="shared" si="0"/>
        <v>0.87643638753807118</v>
      </c>
    </row>
    <row r="18" spans="1:3" x14ac:dyDescent="0.25">
      <c r="A18" s="2">
        <v>33024</v>
      </c>
      <c r="B18" s="7">
        <v>2.4023234844207759</v>
      </c>
      <c r="C18" s="7">
        <f t="shared" si="0"/>
        <v>0.87643638753807118</v>
      </c>
    </row>
    <row r="19" spans="1:3" x14ac:dyDescent="0.25">
      <c r="A19" s="2">
        <v>33054</v>
      </c>
      <c r="B19" s="7">
        <v>3.2854971885681148</v>
      </c>
      <c r="C19" s="7">
        <f t="shared" si="0"/>
        <v>1.1895179916464298</v>
      </c>
    </row>
    <row r="20" spans="1:3" x14ac:dyDescent="0.25">
      <c r="A20" s="2">
        <v>33085</v>
      </c>
      <c r="B20" s="7">
        <v>3.2854971885681148</v>
      </c>
      <c r="C20" s="7">
        <f t="shared" si="0"/>
        <v>1.1895179916464298</v>
      </c>
    </row>
    <row r="21" spans="1:3" x14ac:dyDescent="0.25">
      <c r="A21" s="2">
        <v>33116</v>
      </c>
      <c r="B21" s="7">
        <v>2.7551429271697998</v>
      </c>
      <c r="C21" s="7">
        <f t="shared" si="0"/>
        <v>1.0134693204496892</v>
      </c>
    </row>
    <row r="22" spans="1:3" x14ac:dyDescent="0.25">
      <c r="A22" s="2">
        <v>33146</v>
      </c>
      <c r="B22" s="7">
        <v>2.4899666309356689</v>
      </c>
      <c r="C22" s="7">
        <f t="shared" si="0"/>
        <v>0.91226930915616389</v>
      </c>
    </row>
    <row r="23" spans="1:3" x14ac:dyDescent="0.25">
      <c r="A23" s="2">
        <v>33177</v>
      </c>
      <c r="B23" s="7">
        <v>2.8832380771636958</v>
      </c>
      <c r="C23" s="7">
        <f t="shared" si="0"/>
        <v>1.0589139949081108</v>
      </c>
    </row>
    <row r="24" spans="1:3" x14ac:dyDescent="0.25">
      <c r="A24" s="2">
        <v>33207</v>
      </c>
      <c r="B24" s="7">
        <v>2.7551429271697998</v>
      </c>
      <c r="C24" s="7">
        <f t="shared" si="0"/>
        <v>1.0134693204496892</v>
      </c>
    </row>
    <row r="25" spans="1:3" x14ac:dyDescent="0.25">
      <c r="A25" s="2">
        <v>33238</v>
      </c>
      <c r="B25" s="7">
        <v>2.6764893531799321</v>
      </c>
      <c r="C25" s="7">
        <f t="shared" si="0"/>
        <v>0.9845059929543275</v>
      </c>
    </row>
    <row r="26" spans="1:3" x14ac:dyDescent="0.25">
      <c r="A26" s="2">
        <v>33269</v>
      </c>
      <c r="B26" s="7">
        <v>2.910204410552979</v>
      </c>
      <c r="C26" s="7">
        <f t="shared" si="0"/>
        <v>1.0682233228926759</v>
      </c>
    </row>
    <row r="27" spans="1:3" x14ac:dyDescent="0.25">
      <c r="A27" s="2">
        <v>33297</v>
      </c>
      <c r="B27" s="7">
        <v>2.9888584613800049</v>
      </c>
      <c r="C27" s="7">
        <f t="shared" si="0"/>
        <v>1.094891529012322</v>
      </c>
    </row>
    <row r="28" spans="1:3" x14ac:dyDescent="0.25">
      <c r="A28" s="2">
        <v>33328</v>
      </c>
      <c r="B28" s="7">
        <v>3.0630192756652832</v>
      </c>
      <c r="C28" s="7">
        <f t="shared" si="0"/>
        <v>1.1194011208981838</v>
      </c>
    </row>
    <row r="29" spans="1:3" x14ac:dyDescent="0.25">
      <c r="A29" s="2">
        <v>33358</v>
      </c>
      <c r="B29" s="7">
        <v>3.213584423065186</v>
      </c>
      <c r="C29" s="7">
        <f t="shared" si="0"/>
        <v>1.1673869568596225</v>
      </c>
    </row>
    <row r="30" spans="1:3" x14ac:dyDescent="0.25">
      <c r="A30" s="2">
        <v>33389</v>
      </c>
      <c r="B30" s="7">
        <v>3.3281948566436772</v>
      </c>
      <c r="C30" s="7">
        <f t="shared" si="0"/>
        <v>1.2024300719191201</v>
      </c>
    </row>
    <row r="31" spans="1:3" x14ac:dyDescent="0.25">
      <c r="A31" s="2">
        <v>33419</v>
      </c>
      <c r="B31" s="7">
        <v>3.6755492687225342</v>
      </c>
      <c r="C31" s="7">
        <f t="shared" si="0"/>
        <v>1.301702582373516</v>
      </c>
    </row>
    <row r="32" spans="1:3" x14ac:dyDescent="0.25">
      <c r="A32" s="2">
        <v>33450</v>
      </c>
      <c r="B32" s="7">
        <v>3.6755492687225342</v>
      </c>
      <c r="C32" s="7">
        <f t="shared" si="0"/>
        <v>1.301702582373516</v>
      </c>
    </row>
    <row r="33" spans="1:3" x14ac:dyDescent="0.25">
      <c r="A33" s="2">
        <v>33481</v>
      </c>
      <c r="B33" s="7">
        <v>3.8085780143737789</v>
      </c>
      <c r="C33" s="7">
        <f t="shared" si="0"/>
        <v>1.3372558948991726</v>
      </c>
    </row>
    <row r="34" spans="1:3" x14ac:dyDescent="0.25">
      <c r="A34" s="2">
        <v>33511</v>
      </c>
      <c r="B34" s="7">
        <v>3.9046556949615479</v>
      </c>
      <c r="C34" s="7">
        <f t="shared" si="0"/>
        <v>1.3621696091000783</v>
      </c>
    </row>
    <row r="35" spans="1:3" x14ac:dyDescent="0.25">
      <c r="A35" s="2">
        <v>33542</v>
      </c>
      <c r="B35" s="7">
        <v>4.0475387573242188</v>
      </c>
      <c r="C35" s="7">
        <f t="shared" si="0"/>
        <v>1.3981089821443677</v>
      </c>
    </row>
    <row r="36" spans="1:3" x14ac:dyDescent="0.25">
      <c r="A36" s="2">
        <v>33572</v>
      </c>
      <c r="B36" s="7">
        <v>3.9120469093322749</v>
      </c>
      <c r="C36" s="7">
        <f t="shared" si="0"/>
        <v>1.3640607432387848</v>
      </c>
    </row>
    <row r="37" spans="1:3" x14ac:dyDescent="0.25">
      <c r="A37" s="2">
        <v>33603</v>
      </c>
      <c r="B37" s="7">
        <v>4.2002758979797363</v>
      </c>
      <c r="C37" s="7">
        <f t="shared" si="0"/>
        <v>1.4351502131270046</v>
      </c>
    </row>
    <row r="38" spans="1:3" x14ac:dyDescent="0.25">
      <c r="A38" s="2">
        <v>33634</v>
      </c>
      <c r="B38" s="7">
        <v>4.3948931694030762</v>
      </c>
      <c r="C38" s="7">
        <f t="shared" si="0"/>
        <v>1.4804432235386586</v>
      </c>
    </row>
    <row r="39" spans="1:3" x14ac:dyDescent="0.25">
      <c r="A39" s="2">
        <v>33663</v>
      </c>
      <c r="B39" s="7">
        <v>4.5574841499328613</v>
      </c>
      <c r="C39" s="7">
        <f t="shared" si="0"/>
        <v>1.5167707497660292</v>
      </c>
    </row>
    <row r="40" spans="1:3" x14ac:dyDescent="0.25">
      <c r="A40" s="2">
        <v>33694</v>
      </c>
      <c r="B40" s="7">
        <v>4.6510968208312988</v>
      </c>
      <c r="C40" s="7">
        <f t="shared" si="0"/>
        <v>1.5371030672326165</v>
      </c>
    </row>
    <row r="41" spans="1:3" x14ac:dyDescent="0.25">
      <c r="A41" s="2">
        <v>33724</v>
      </c>
      <c r="B41" s="7">
        <v>4.7644181251525879</v>
      </c>
      <c r="C41" s="7">
        <f t="shared" si="0"/>
        <v>1.5611754153059687</v>
      </c>
    </row>
    <row r="42" spans="1:3" x14ac:dyDescent="0.25">
      <c r="A42" s="2">
        <v>33755</v>
      </c>
      <c r="B42" s="7">
        <v>4.660952091217041</v>
      </c>
      <c r="C42" s="7">
        <f t="shared" si="0"/>
        <v>1.5392197386887847</v>
      </c>
    </row>
    <row r="43" spans="1:3" x14ac:dyDescent="0.25">
      <c r="A43" s="2">
        <v>33785</v>
      </c>
      <c r="B43" s="7">
        <v>4.9170770645141602</v>
      </c>
      <c r="C43" s="7">
        <f t="shared" si="0"/>
        <v>1.5927142613828729</v>
      </c>
    </row>
    <row r="44" spans="1:3" x14ac:dyDescent="0.25">
      <c r="A44" s="2">
        <v>33816</v>
      </c>
      <c r="B44" s="7">
        <v>4.4741935729980469</v>
      </c>
      <c r="C44" s="7">
        <f t="shared" si="0"/>
        <v>1.4983261283362845</v>
      </c>
    </row>
    <row r="45" spans="1:3" x14ac:dyDescent="0.25">
      <c r="A45" s="2">
        <v>33847</v>
      </c>
      <c r="B45" s="7">
        <v>4.2378110885620117</v>
      </c>
      <c r="C45" s="7">
        <f t="shared" si="0"/>
        <v>1.4440468832419227</v>
      </c>
    </row>
    <row r="46" spans="1:3" x14ac:dyDescent="0.25">
      <c r="A46" s="2">
        <v>33877</v>
      </c>
      <c r="B46" s="7">
        <v>4.4637870788574219</v>
      </c>
      <c r="C46" s="7">
        <f t="shared" si="0"/>
        <v>1.4959975265528829</v>
      </c>
    </row>
    <row r="47" spans="1:3" x14ac:dyDescent="0.25">
      <c r="A47" s="2">
        <v>33908</v>
      </c>
      <c r="B47" s="7">
        <v>4.4021577835083008</v>
      </c>
      <c r="C47" s="7">
        <f t="shared" si="0"/>
        <v>1.4820948260576103</v>
      </c>
    </row>
    <row r="48" spans="1:3" x14ac:dyDescent="0.25">
      <c r="A48" s="2">
        <v>33938</v>
      </c>
      <c r="B48" s="7">
        <v>4.3082451820373544</v>
      </c>
      <c r="C48" s="7">
        <f t="shared" si="0"/>
        <v>1.4605306708680912</v>
      </c>
    </row>
    <row r="49" spans="1:3" x14ac:dyDescent="0.25">
      <c r="A49" s="2">
        <v>33969</v>
      </c>
      <c r="B49" s="7">
        <v>4.2671594619750977</v>
      </c>
      <c r="C49" s="7">
        <f t="shared" si="0"/>
        <v>1.4509483744883909</v>
      </c>
    </row>
    <row r="50" spans="1:3" x14ac:dyDescent="0.25">
      <c r="A50" s="2">
        <v>34000</v>
      </c>
      <c r="B50" s="7">
        <v>4.1380290985107422</v>
      </c>
      <c r="C50" s="7">
        <f t="shared" si="0"/>
        <v>1.4202196113215224</v>
      </c>
    </row>
    <row r="51" spans="1:3" x14ac:dyDescent="0.25">
      <c r="A51" s="2">
        <v>34028</v>
      </c>
      <c r="B51" s="7">
        <v>4.4696574211120614</v>
      </c>
      <c r="C51" s="7">
        <f t="shared" si="0"/>
        <v>1.4973117661162696</v>
      </c>
    </row>
    <row r="52" spans="1:3" x14ac:dyDescent="0.25">
      <c r="A52" s="2">
        <v>34059</v>
      </c>
      <c r="B52" s="7">
        <v>4.493135929107666</v>
      </c>
      <c r="C52" s="7">
        <f t="shared" si="0"/>
        <v>1.50255088315981</v>
      </c>
    </row>
    <row r="53" spans="1:3" x14ac:dyDescent="0.25">
      <c r="A53" s="2">
        <v>34089</v>
      </c>
      <c r="B53" s="7">
        <v>4.1057448387145996</v>
      </c>
      <c r="C53" s="7">
        <f t="shared" si="0"/>
        <v>1.4123871731476334</v>
      </c>
    </row>
    <row r="54" spans="1:3" x14ac:dyDescent="0.25">
      <c r="A54" s="2">
        <v>34120</v>
      </c>
      <c r="B54" s="7">
        <v>4.0000953674316406</v>
      </c>
      <c r="C54" s="7">
        <f t="shared" si="0"/>
        <v>1.3863182026935883</v>
      </c>
    </row>
    <row r="55" spans="1:3" x14ac:dyDescent="0.25">
      <c r="A55" s="2">
        <v>34150</v>
      </c>
      <c r="B55" s="7">
        <v>4.6035699844360352</v>
      </c>
      <c r="C55" s="7">
        <f t="shared" si="0"/>
        <v>1.5268320860709668</v>
      </c>
    </row>
    <row r="56" spans="1:3" x14ac:dyDescent="0.25">
      <c r="A56" s="2">
        <v>34181</v>
      </c>
      <c r="B56" s="7">
        <v>4.3133745193481454</v>
      </c>
      <c r="C56" s="7">
        <f t="shared" si="0"/>
        <v>1.4617205488941765</v>
      </c>
    </row>
    <row r="57" spans="1:3" x14ac:dyDescent="0.25">
      <c r="A57" s="2">
        <v>34212</v>
      </c>
      <c r="B57" s="7">
        <v>4.4848546981811523</v>
      </c>
      <c r="C57" s="7">
        <f t="shared" si="0"/>
        <v>1.5007060977019322</v>
      </c>
    </row>
    <row r="58" spans="1:3" x14ac:dyDescent="0.25">
      <c r="A58" s="2">
        <v>34242</v>
      </c>
      <c r="B58" s="7">
        <v>4.4485797882080078</v>
      </c>
      <c r="C58" s="7">
        <f t="shared" si="0"/>
        <v>1.4925848965220569</v>
      </c>
    </row>
    <row r="59" spans="1:3" x14ac:dyDescent="0.25">
      <c r="A59" s="2">
        <v>34273</v>
      </c>
      <c r="B59" s="7">
        <v>4.4024124145507813</v>
      </c>
      <c r="C59" s="7">
        <f t="shared" si="0"/>
        <v>1.482152666710095</v>
      </c>
    </row>
    <row r="60" spans="1:3" x14ac:dyDescent="0.25">
      <c r="A60" s="2">
        <v>34303</v>
      </c>
      <c r="B60" s="7">
        <v>4.3067798614501953</v>
      </c>
      <c r="C60" s="7">
        <f t="shared" si="0"/>
        <v>1.4601904929594043</v>
      </c>
    </row>
    <row r="61" spans="1:3" x14ac:dyDescent="0.25">
      <c r="A61" s="2">
        <v>34334</v>
      </c>
      <c r="B61" s="7">
        <v>4.6992020606994629</v>
      </c>
      <c r="C61" s="7">
        <f t="shared" si="0"/>
        <v>1.5473927199834585</v>
      </c>
    </row>
    <row r="62" spans="1:3" x14ac:dyDescent="0.25">
      <c r="A62" s="2">
        <v>34365</v>
      </c>
      <c r="B62" s="7">
        <v>4.8475990295410156</v>
      </c>
      <c r="C62" s="7">
        <f t="shared" si="0"/>
        <v>1.5784835369184744</v>
      </c>
    </row>
    <row r="63" spans="1:3" x14ac:dyDescent="0.25">
      <c r="A63" s="2">
        <v>34393</v>
      </c>
      <c r="B63" s="7">
        <v>4.5639986991882324</v>
      </c>
      <c r="C63" s="7">
        <f t="shared" si="0"/>
        <v>1.5181991469840639</v>
      </c>
    </row>
    <row r="64" spans="1:3" x14ac:dyDescent="0.25">
      <c r="A64" s="2">
        <v>34424</v>
      </c>
      <c r="B64" s="7">
        <v>4.3067798614501953</v>
      </c>
      <c r="C64" s="7">
        <f t="shared" si="0"/>
        <v>1.4601904929594043</v>
      </c>
    </row>
    <row r="65" spans="1:3" x14ac:dyDescent="0.25">
      <c r="A65" s="2">
        <v>34454</v>
      </c>
      <c r="B65" s="7">
        <v>4.3067798614501953</v>
      </c>
      <c r="C65" s="7">
        <f t="shared" si="0"/>
        <v>1.4601904929594043</v>
      </c>
    </row>
    <row r="66" spans="1:3" x14ac:dyDescent="0.25">
      <c r="A66" s="2">
        <v>34485</v>
      </c>
      <c r="B66" s="7">
        <v>4.8933796882629386</v>
      </c>
      <c r="C66" s="7">
        <f t="shared" si="0"/>
        <v>1.5878832075516478</v>
      </c>
    </row>
    <row r="67" spans="1:3" x14ac:dyDescent="0.25">
      <c r="A67" s="2">
        <v>34515</v>
      </c>
      <c r="B67" s="7">
        <v>4.5599098205566406</v>
      </c>
      <c r="C67" s="7">
        <f t="shared" ref="C67:C130" si="1">LN(B67)</f>
        <v>1.517302847137024</v>
      </c>
    </row>
    <row r="68" spans="1:3" x14ac:dyDescent="0.25">
      <c r="A68" s="2">
        <v>34546</v>
      </c>
      <c r="B68" s="7">
        <v>4.6947951316833496</v>
      </c>
      <c r="C68" s="7">
        <f t="shared" si="1"/>
        <v>1.5464544762839667</v>
      </c>
    </row>
    <row r="69" spans="1:3" x14ac:dyDescent="0.25">
      <c r="A69" s="2">
        <v>34577</v>
      </c>
      <c r="B69" s="7">
        <v>4.8334298133850098</v>
      </c>
      <c r="C69" s="7">
        <f t="shared" si="1"/>
        <v>1.5755563219491953</v>
      </c>
    </row>
    <row r="70" spans="1:3" x14ac:dyDescent="0.25">
      <c r="A70" s="2">
        <v>34607</v>
      </c>
      <c r="B70" s="7">
        <v>4.1177816390991211</v>
      </c>
      <c r="C70" s="7">
        <f t="shared" si="1"/>
        <v>1.415314581240255</v>
      </c>
    </row>
    <row r="71" spans="1:3" x14ac:dyDescent="0.25">
      <c r="A71" s="2">
        <v>34638</v>
      </c>
      <c r="B71" s="7">
        <v>4.0203652381896973</v>
      </c>
      <c r="C71" s="7">
        <f t="shared" si="1"/>
        <v>1.3913727537749085</v>
      </c>
    </row>
    <row r="72" spans="1:3" x14ac:dyDescent="0.25">
      <c r="A72" s="2">
        <v>34668</v>
      </c>
      <c r="B72" s="7">
        <v>4.4250235557556152</v>
      </c>
      <c r="C72" s="7">
        <f t="shared" si="1"/>
        <v>1.4872756017803264</v>
      </c>
    </row>
    <row r="73" spans="1:3" x14ac:dyDescent="0.25">
      <c r="A73" s="2">
        <v>34699</v>
      </c>
      <c r="B73" s="7">
        <v>4.2788972854614258</v>
      </c>
      <c r="C73" s="7">
        <f t="shared" si="1"/>
        <v>1.4536953328141164</v>
      </c>
    </row>
    <row r="74" spans="1:3" x14ac:dyDescent="0.25">
      <c r="A74" s="2">
        <v>34730</v>
      </c>
      <c r="B74" s="7">
        <v>4.1477570533752441</v>
      </c>
      <c r="C74" s="7">
        <f t="shared" si="1"/>
        <v>1.4225677190703487</v>
      </c>
    </row>
    <row r="75" spans="1:3" x14ac:dyDescent="0.25">
      <c r="A75" s="2">
        <v>34758</v>
      </c>
      <c r="B75" s="7">
        <v>4.2826428413391113</v>
      </c>
      <c r="C75" s="7">
        <f t="shared" si="1"/>
        <v>1.4545703053216725</v>
      </c>
    </row>
    <row r="76" spans="1:3" x14ac:dyDescent="0.25">
      <c r="A76" s="2">
        <v>34789</v>
      </c>
      <c r="B76" s="7">
        <v>4.7285175323486328</v>
      </c>
      <c r="C76" s="7">
        <f t="shared" si="1"/>
        <v>1.5536117352700101</v>
      </c>
    </row>
    <row r="77" spans="1:3" x14ac:dyDescent="0.25">
      <c r="A77" s="2">
        <v>34819</v>
      </c>
      <c r="B77" s="7">
        <v>4.7285175323486328</v>
      </c>
      <c r="C77" s="7">
        <f t="shared" si="1"/>
        <v>1.5536117352700101</v>
      </c>
    </row>
    <row r="78" spans="1:3" x14ac:dyDescent="0.25">
      <c r="A78" s="2">
        <v>34850</v>
      </c>
      <c r="B78" s="7">
        <v>5.4150547981262207</v>
      </c>
      <c r="C78" s="7">
        <f t="shared" si="1"/>
        <v>1.6891830000926498</v>
      </c>
    </row>
    <row r="79" spans="1:3" x14ac:dyDescent="0.25">
      <c r="A79" s="2">
        <v>34880</v>
      </c>
      <c r="B79" s="7">
        <v>5.4150547981262207</v>
      </c>
      <c r="C79" s="7">
        <f t="shared" si="1"/>
        <v>1.6891830000926498</v>
      </c>
    </row>
    <row r="80" spans="1:3" x14ac:dyDescent="0.25">
      <c r="A80" s="2">
        <v>34911</v>
      </c>
      <c r="B80" s="7">
        <v>5.4150547981262207</v>
      </c>
      <c r="C80" s="7">
        <f t="shared" si="1"/>
        <v>1.6891830000926498</v>
      </c>
    </row>
    <row r="81" spans="1:3" x14ac:dyDescent="0.25">
      <c r="A81" s="2">
        <v>34942</v>
      </c>
      <c r="B81" s="7">
        <v>5.4150547981262207</v>
      </c>
      <c r="C81" s="7">
        <f t="shared" si="1"/>
        <v>1.6891830000926498</v>
      </c>
    </row>
    <row r="82" spans="1:3" x14ac:dyDescent="0.25">
      <c r="A82" s="2">
        <v>34972</v>
      </c>
      <c r="B82" s="7">
        <v>5.2048015594482422</v>
      </c>
      <c r="C82" s="7">
        <f t="shared" si="1"/>
        <v>1.6495815763542279</v>
      </c>
    </row>
    <row r="83" spans="1:3" x14ac:dyDescent="0.25">
      <c r="A83" s="2">
        <v>35003</v>
      </c>
      <c r="B83" s="7">
        <v>5.1104035377502441</v>
      </c>
      <c r="C83" s="7">
        <f t="shared" si="1"/>
        <v>1.6312783713031578</v>
      </c>
    </row>
    <row r="84" spans="1:3" x14ac:dyDescent="0.25">
      <c r="A84" s="2">
        <v>35033</v>
      </c>
      <c r="B84" s="7">
        <v>5.1104035377502441</v>
      </c>
      <c r="C84" s="7">
        <f t="shared" si="1"/>
        <v>1.6312783713031578</v>
      </c>
    </row>
    <row r="85" spans="1:3" x14ac:dyDescent="0.25">
      <c r="A85" s="2">
        <v>35064</v>
      </c>
      <c r="B85" s="7">
        <v>5.2863292694091797</v>
      </c>
      <c r="C85" s="7">
        <f t="shared" si="1"/>
        <v>1.665124105087578</v>
      </c>
    </row>
    <row r="86" spans="1:3" x14ac:dyDescent="0.25">
      <c r="A86" s="2">
        <v>35095</v>
      </c>
      <c r="B86" s="7">
        <v>5.2992019653320313</v>
      </c>
      <c r="C86" s="7">
        <f t="shared" si="1"/>
        <v>1.6675562366420253</v>
      </c>
    </row>
    <row r="87" spans="1:3" x14ac:dyDescent="0.25">
      <c r="A87" s="2">
        <v>35124</v>
      </c>
      <c r="B87" s="7">
        <v>5.2734560966491699</v>
      </c>
      <c r="C87" s="7">
        <f t="shared" si="1"/>
        <v>1.662685953422389</v>
      </c>
    </row>
    <row r="88" spans="1:3" x14ac:dyDescent="0.25">
      <c r="A88" s="2">
        <v>35155</v>
      </c>
      <c r="B88" s="7">
        <v>5.0503315925598136</v>
      </c>
      <c r="C88" s="7">
        <f t="shared" si="1"/>
        <v>1.6194539030246531</v>
      </c>
    </row>
    <row r="89" spans="1:3" x14ac:dyDescent="0.25">
      <c r="A89" s="2">
        <v>35185</v>
      </c>
      <c r="B89" s="7">
        <v>5.1104035377502441</v>
      </c>
      <c r="C89" s="7">
        <f t="shared" si="1"/>
        <v>1.6312783713031578</v>
      </c>
    </row>
    <row r="90" spans="1:3" x14ac:dyDescent="0.25">
      <c r="A90" s="2">
        <v>35216</v>
      </c>
      <c r="B90" s="7">
        <v>5.7106852531433114</v>
      </c>
      <c r="C90" s="7">
        <f t="shared" si="1"/>
        <v>1.7423390257744378</v>
      </c>
    </row>
    <row r="91" spans="1:3" x14ac:dyDescent="0.25">
      <c r="A91" s="2">
        <v>35246</v>
      </c>
      <c r="B91" s="7">
        <v>5.884035587310791</v>
      </c>
      <c r="C91" s="7">
        <f t="shared" si="1"/>
        <v>1.7722428508702537</v>
      </c>
    </row>
    <row r="92" spans="1:3" x14ac:dyDescent="0.25">
      <c r="A92" s="2">
        <v>35277</v>
      </c>
      <c r="B92" s="7">
        <v>5.6413440704345703</v>
      </c>
      <c r="C92" s="7">
        <f t="shared" si="1"/>
        <v>1.7301223474793035</v>
      </c>
    </row>
    <row r="93" spans="1:3" x14ac:dyDescent="0.25">
      <c r="A93" s="2">
        <v>35308</v>
      </c>
      <c r="B93" s="7">
        <v>5.2797832489013672</v>
      </c>
      <c r="C93" s="7">
        <f t="shared" si="1"/>
        <v>1.6638850455311025</v>
      </c>
    </row>
    <row r="94" spans="1:3" x14ac:dyDescent="0.25">
      <c r="A94" s="2">
        <v>35338</v>
      </c>
      <c r="B94" s="7">
        <v>5.6908736228942871</v>
      </c>
      <c r="C94" s="7">
        <f t="shared" si="1"/>
        <v>1.7388637728894933</v>
      </c>
    </row>
    <row r="95" spans="1:3" x14ac:dyDescent="0.25">
      <c r="A95" s="2">
        <v>35369</v>
      </c>
      <c r="B95" s="7">
        <v>5.2847356796264648</v>
      </c>
      <c r="C95" s="7">
        <f t="shared" si="1"/>
        <v>1.6648226047557819</v>
      </c>
    </row>
    <row r="96" spans="1:3" x14ac:dyDescent="0.25">
      <c r="A96" s="2">
        <v>35399</v>
      </c>
      <c r="B96" s="7">
        <v>5.8047885894775391</v>
      </c>
      <c r="C96" s="7">
        <f t="shared" si="1"/>
        <v>1.758683195792025</v>
      </c>
    </row>
    <row r="97" spans="1:3" x14ac:dyDescent="0.25">
      <c r="A97" s="2">
        <v>35430</v>
      </c>
      <c r="B97" s="7">
        <v>5.4580879211425781</v>
      </c>
      <c r="C97" s="7">
        <f t="shared" si="1"/>
        <v>1.6970985308303825</v>
      </c>
    </row>
    <row r="98" spans="1:3" x14ac:dyDescent="0.25">
      <c r="A98" s="2">
        <v>35461</v>
      </c>
      <c r="B98" s="7">
        <v>6.4536175727844238</v>
      </c>
      <c r="C98" s="7">
        <f t="shared" si="1"/>
        <v>1.8646408375798396</v>
      </c>
    </row>
    <row r="99" spans="1:3" x14ac:dyDescent="0.25">
      <c r="A99" s="2">
        <v>35489</v>
      </c>
      <c r="B99" s="7">
        <v>6.5229573249816886</v>
      </c>
      <c r="C99" s="7">
        <f t="shared" si="1"/>
        <v>1.8753278505545834</v>
      </c>
    </row>
    <row r="100" spans="1:3" x14ac:dyDescent="0.25">
      <c r="A100" s="2">
        <v>35520</v>
      </c>
      <c r="B100" s="7">
        <v>6.7359328269958496</v>
      </c>
      <c r="C100" s="7">
        <f t="shared" si="1"/>
        <v>1.9074563046509689</v>
      </c>
    </row>
    <row r="101" spans="1:3" x14ac:dyDescent="0.25">
      <c r="A101" s="2">
        <v>35550</v>
      </c>
      <c r="B101" s="7">
        <v>6.4189486503601074</v>
      </c>
      <c r="C101" s="7">
        <f t="shared" si="1"/>
        <v>1.8592543426653192</v>
      </c>
    </row>
    <row r="102" spans="1:3" x14ac:dyDescent="0.25">
      <c r="A102" s="2">
        <v>35581</v>
      </c>
      <c r="B102" s="7">
        <v>7.4652023315429688</v>
      </c>
      <c r="C102" s="7">
        <f t="shared" si="1"/>
        <v>2.0102525346483566</v>
      </c>
    </row>
    <row r="103" spans="1:3" x14ac:dyDescent="0.25">
      <c r="A103" s="2">
        <v>35611</v>
      </c>
      <c r="B103" s="7">
        <v>8.3384895324707031</v>
      </c>
      <c r="C103" s="7">
        <f t="shared" si="1"/>
        <v>2.1208820887534947</v>
      </c>
    </row>
    <row r="104" spans="1:3" x14ac:dyDescent="0.25">
      <c r="A104" s="2">
        <v>35642</v>
      </c>
      <c r="B104" s="7">
        <v>8.4004650115966797</v>
      </c>
      <c r="C104" s="7">
        <f t="shared" si="1"/>
        <v>2.1282870628404558</v>
      </c>
    </row>
    <row r="105" spans="1:3" x14ac:dyDescent="0.25">
      <c r="A105" s="2">
        <v>35673</v>
      </c>
      <c r="B105" s="7">
        <v>7.7638092041015616</v>
      </c>
      <c r="C105" s="7">
        <f t="shared" si="1"/>
        <v>2.0494730905717269</v>
      </c>
    </row>
    <row r="106" spans="1:3" x14ac:dyDescent="0.25">
      <c r="A106" s="2">
        <v>35703</v>
      </c>
      <c r="B106" s="7">
        <v>8.0286140441894531</v>
      </c>
      <c r="C106" s="7">
        <f t="shared" si="1"/>
        <v>2.0830119158253724</v>
      </c>
    </row>
    <row r="107" spans="1:3" x14ac:dyDescent="0.25">
      <c r="A107" s="2">
        <v>35734</v>
      </c>
      <c r="B107" s="7">
        <v>7.5778861045837402</v>
      </c>
      <c r="C107" s="7">
        <f t="shared" si="1"/>
        <v>2.02523428273732</v>
      </c>
    </row>
    <row r="108" spans="1:3" x14ac:dyDescent="0.25">
      <c r="A108" s="2">
        <v>35764</v>
      </c>
      <c r="B108" s="7">
        <v>8.0905914306640625</v>
      </c>
      <c r="C108" s="7">
        <f t="shared" si="1"/>
        <v>2.0907018347844222</v>
      </c>
    </row>
    <row r="109" spans="1:3" x14ac:dyDescent="0.25">
      <c r="A109" s="2">
        <v>35795</v>
      </c>
      <c r="B109" s="7">
        <v>9.2343158721923828</v>
      </c>
      <c r="C109" s="7">
        <f t="shared" si="1"/>
        <v>2.2229265310146116</v>
      </c>
    </row>
    <row r="110" spans="1:3" x14ac:dyDescent="0.25">
      <c r="A110" s="2">
        <v>35826</v>
      </c>
      <c r="B110" s="7">
        <v>10.31606483459473</v>
      </c>
      <c r="C110" s="7">
        <f t="shared" si="1"/>
        <v>2.3337023728573101</v>
      </c>
    </row>
    <row r="111" spans="1:3" x14ac:dyDescent="0.25">
      <c r="A111" s="2">
        <v>35854</v>
      </c>
      <c r="B111" s="7">
        <v>10.56396484375</v>
      </c>
      <c r="C111" s="7">
        <f t="shared" si="1"/>
        <v>2.3574486664995868</v>
      </c>
    </row>
    <row r="112" spans="1:3" x14ac:dyDescent="0.25">
      <c r="A112" s="2">
        <v>35885</v>
      </c>
      <c r="B112" s="7">
        <v>12.761271476745611</v>
      </c>
      <c r="C112" s="7">
        <f t="shared" si="1"/>
        <v>2.5464149184653384</v>
      </c>
    </row>
    <row r="113" spans="1:3" x14ac:dyDescent="0.25">
      <c r="A113" s="2">
        <v>35915</v>
      </c>
      <c r="B113" s="7">
        <v>12.197860717773439</v>
      </c>
      <c r="C113" s="7">
        <f t="shared" si="1"/>
        <v>2.5012605853612495</v>
      </c>
    </row>
    <row r="114" spans="1:3" x14ac:dyDescent="0.25">
      <c r="A114" s="2">
        <v>35946</v>
      </c>
      <c r="B114" s="7">
        <v>14.957210540771481</v>
      </c>
      <c r="C114" s="7">
        <f t="shared" si="1"/>
        <v>2.7051934939819073</v>
      </c>
    </row>
    <row r="115" spans="1:3" x14ac:dyDescent="0.25">
      <c r="A115" s="2">
        <v>35976</v>
      </c>
      <c r="B115" s="7">
        <v>15.474863052368161</v>
      </c>
      <c r="C115" s="7">
        <f t="shared" si="1"/>
        <v>2.7392169689268595</v>
      </c>
    </row>
    <row r="116" spans="1:3" x14ac:dyDescent="0.25">
      <c r="A116" s="2">
        <v>36007</v>
      </c>
      <c r="B116" s="7">
        <v>16.686794281005859</v>
      </c>
      <c r="C116" s="7">
        <f t="shared" si="1"/>
        <v>2.8146176449894069</v>
      </c>
    </row>
    <row r="117" spans="1:3" x14ac:dyDescent="0.25">
      <c r="A117" s="2">
        <v>36038</v>
      </c>
      <c r="B117" s="7">
        <v>14.713607788085939</v>
      </c>
      <c r="C117" s="7">
        <f t="shared" si="1"/>
        <v>2.6887727654585913</v>
      </c>
    </row>
    <row r="118" spans="1:3" x14ac:dyDescent="0.25">
      <c r="A118" s="2">
        <v>36068</v>
      </c>
      <c r="B118" s="7">
        <v>13.67829704284668</v>
      </c>
      <c r="C118" s="7">
        <f t="shared" si="1"/>
        <v>2.6158104192734561</v>
      </c>
    </row>
    <row r="119" spans="1:3" x14ac:dyDescent="0.25">
      <c r="A119" s="2">
        <v>36099</v>
      </c>
      <c r="B119" s="7">
        <v>13.63566875457764</v>
      </c>
      <c r="C119" s="7">
        <f t="shared" si="1"/>
        <v>2.6126890620018428</v>
      </c>
    </row>
    <row r="120" spans="1:3" x14ac:dyDescent="0.25">
      <c r="A120" s="2">
        <v>36129</v>
      </c>
      <c r="B120" s="7">
        <v>15.413966178894039</v>
      </c>
      <c r="C120" s="7">
        <f t="shared" si="1"/>
        <v>2.7352739931723926</v>
      </c>
    </row>
    <row r="121" spans="1:3" x14ac:dyDescent="0.25">
      <c r="A121" s="2">
        <v>36160</v>
      </c>
      <c r="B121" s="7">
        <v>14.853681564331049</v>
      </c>
      <c r="C121" s="7">
        <f t="shared" si="1"/>
        <v>2.698247751312389</v>
      </c>
    </row>
    <row r="122" spans="1:3" x14ac:dyDescent="0.25">
      <c r="A122" s="2">
        <v>36191</v>
      </c>
      <c r="B122" s="7">
        <v>15.042470932006839</v>
      </c>
      <c r="C122" s="7">
        <f t="shared" si="1"/>
        <v>2.7108775957194</v>
      </c>
    </row>
    <row r="123" spans="1:3" x14ac:dyDescent="0.25">
      <c r="A123" s="2">
        <v>36219</v>
      </c>
      <c r="B123" s="7">
        <v>13.818367004394529</v>
      </c>
      <c r="C123" s="7">
        <f t="shared" si="1"/>
        <v>2.6259986495919194</v>
      </c>
    </row>
    <row r="124" spans="1:3" x14ac:dyDescent="0.25">
      <c r="A124" s="2">
        <v>36250</v>
      </c>
      <c r="B124" s="7">
        <v>14.19595336914062</v>
      </c>
      <c r="C124" s="7">
        <f t="shared" si="1"/>
        <v>2.6529569499902257</v>
      </c>
    </row>
    <row r="125" spans="1:3" x14ac:dyDescent="0.25">
      <c r="A125" s="2">
        <v>36280</v>
      </c>
      <c r="B125" s="7">
        <v>15.40787506103516</v>
      </c>
      <c r="C125" s="7">
        <f t="shared" si="1"/>
        <v>2.7348787463154149</v>
      </c>
    </row>
    <row r="126" spans="1:3" x14ac:dyDescent="0.25">
      <c r="A126" s="2">
        <v>36311</v>
      </c>
      <c r="B126" s="7">
        <v>16.398538589477539</v>
      </c>
      <c r="C126" s="7">
        <f t="shared" si="1"/>
        <v>2.7971922204618744</v>
      </c>
    </row>
    <row r="127" spans="1:3" x14ac:dyDescent="0.25">
      <c r="A127" s="2">
        <v>36341</v>
      </c>
      <c r="B127" s="7">
        <v>15.40057945251465</v>
      </c>
      <c r="C127" s="7">
        <f t="shared" si="1"/>
        <v>2.7344051354983794</v>
      </c>
    </row>
    <row r="128" spans="1:3" x14ac:dyDescent="0.25">
      <c r="A128" s="2">
        <v>36372</v>
      </c>
      <c r="B128" s="7">
        <v>14.612068176269529</v>
      </c>
      <c r="C128" s="7">
        <f t="shared" si="1"/>
        <v>2.6818477746947718</v>
      </c>
    </row>
    <row r="129" spans="1:3" x14ac:dyDescent="0.25">
      <c r="A129" s="2">
        <v>36403</v>
      </c>
      <c r="B129" s="7">
        <v>14.427263259887701</v>
      </c>
      <c r="C129" s="7">
        <f t="shared" si="1"/>
        <v>2.6691196985193146</v>
      </c>
    </row>
    <row r="130" spans="1:3" x14ac:dyDescent="0.25">
      <c r="A130" s="2">
        <v>36433</v>
      </c>
      <c r="B130" s="7">
        <v>14.07612991333008</v>
      </c>
      <c r="C130" s="7">
        <f t="shared" si="1"/>
        <v>2.6444804488377538</v>
      </c>
    </row>
    <row r="131" spans="1:3" x14ac:dyDescent="0.25">
      <c r="A131" s="2">
        <v>36464</v>
      </c>
      <c r="B131" s="7">
        <v>14.93856620788574</v>
      </c>
      <c r="C131" s="7">
        <f t="shared" ref="C131:C194" si="2">LN(B131)</f>
        <v>2.7039462050782195</v>
      </c>
    </row>
    <row r="132" spans="1:3" x14ac:dyDescent="0.25">
      <c r="A132" s="2">
        <v>36494</v>
      </c>
      <c r="B132" s="7">
        <v>14.187014579772949</v>
      </c>
      <c r="C132" s="7">
        <f t="shared" si="2"/>
        <v>2.6523270800147332</v>
      </c>
    </row>
    <row r="133" spans="1:3" x14ac:dyDescent="0.25">
      <c r="A133" s="2">
        <v>36525</v>
      </c>
      <c r="B133" s="7">
        <v>14.41494750976562</v>
      </c>
      <c r="C133" s="7">
        <f t="shared" si="2"/>
        <v>2.6682656897216561</v>
      </c>
    </row>
    <row r="134" spans="1:3" x14ac:dyDescent="0.25">
      <c r="A134" s="2">
        <v>36556</v>
      </c>
      <c r="B134" s="7">
        <v>13.552511215209959</v>
      </c>
      <c r="C134" s="7">
        <f t="shared" si="2"/>
        <v>2.6065718596901033</v>
      </c>
    </row>
    <row r="135" spans="1:3" x14ac:dyDescent="0.25">
      <c r="A135" s="2">
        <v>36585</v>
      </c>
      <c r="B135" s="7">
        <v>12.862565040588381</v>
      </c>
      <c r="C135" s="7">
        <f t="shared" si="2"/>
        <v>2.5543211577528941</v>
      </c>
    </row>
    <row r="136" spans="1:3" x14ac:dyDescent="0.25">
      <c r="A136" s="2">
        <v>36616</v>
      </c>
      <c r="B136" s="7">
        <v>14.23013305664062</v>
      </c>
      <c r="C136" s="7">
        <f t="shared" si="2"/>
        <v>2.6553617624895725</v>
      </c>
    </row>
    <row r="137" spans="1:3" x14ac:dyDescent="0.25">
      <c r="A137" s="2">
        <v>36646</v>
      </c>
      <c r="B137" s="7">
        <v>14.815359115600589</v>
      </c>
      <c r="C137" s="7">
        <f t="shared" si="2"/>
        <v>2.6956644207317844</v>
      </c>
    </row>
    <row r="138" spans="1:3" x14ac:dyDescent="0.25">
      <c r="A138" s="2">
        <v>36677</v>
      </c>
      <c r="B138" s="7">
        <v>15.67357349395752</v>
      </c>
      <c r="C138" s="7">
        <f t="shared" si="2"/>
        <v>2.7519760772075883</v>
      </c>
    </row>
    <row r="139" spans="1:3" x14ac:dyDescent="0.25">
      <c r="A139" s="2">
        <v>36707</v>
      </c>
      <c r="B139" s="7">
        <v>17.352659225463871</v>
      </c>
      <c r="C139" s="7">
        <f t="shared" si="2"/>
        <v>2.853745764127487</v>
      </c>
    </row>
    <row r="140" spans="1:3" x14ac:dyDescent="0.25">
      <c r="A140" s="2">
        <v>36738</v>
      </c>
      <c r="B140" s="7">
        <v>20.236452102661129</v>
      </c>
      <c r="C140" s="7">
        <f t="shared" si="2"/>
        <v>3.0074855376834395</v>
      </c>
    </row>
    <row r="141" spans="1:3" x14ac:dyDescent="0.25">
      <c r="A141" s="2">
        <v>36769</v>
      </c>
      <c r="B141" s="7">
        <v>19.20027923583984</v>
      </c>
      <c r="C141" s="7">
        <f t="shared" si="2"/>
        <v>2.9549248224613045</v>
      </c>
    </row>
    <row r="142" spans="1:3" x14ac:dyDescent="0.25">
      <c r="A142" s="2">
        <v>36799</v>
      </c>
      <c r="B142" s="7">
        <v>19.424991607666019</v>
      </c>
      <c r="C142" s="7">
        <f t="shared" si="2"/>
        <v>2.9665604642158323</v>
      </c>
    </row>
    <row r="143" spans="1:3" x14ac:dyDescent="0.25">
      <c r="A143" s="2">
        <v>36830</v>
      </c>
      <c r="B143" s="7">
        <v>20.57350921630859</v>
      </c>
      <c r="C143" s="7">
        <f t="shared" si="2"/>
        <v>3.0240042878655791</v>
      </c>
    </row>
    <row r="144" spans="1:3" x14ac:dyDescent="0.25">
      <c r="A144" s="2">
        <v>36860</v>
      </c>
      <c r="B144" s="7">
        <v>19.062955856323239</v>
      </c>
      <c r="C144" s="7">
        <f t="shared" si="2"/>
        <v>2.9477469678560344</v>
      </c>
    </row>
    <row r="145" spans="1:3" x14ac:dyDescent="0.25">
      <c r="A145" s="2">
        <v>36891</v>
      </c>
      <c r="B145" s="7">
        <v>20.049192428588871</v>
      </c>
      <c r="C145" s="7">
        <f t="shared" si="2"/>
        <v>2.9981888750655359</v>
      </c>
    </row>
    <row r="146" spans="1:3" x14ac:dyDescent="0.25">
      <c r="A146" s="2">
        <v>36922</v>
      </c>
      <c r="B146" s="7">
        <v>17.727178573608398</v>
      </c>
      <c r="C146" s="7">
        <f t="shared" si="2"/>
        <v>2.875098974518925</v>
      </c>
    </row>
    <row r="147" spans="1:3" x14ac:dyDescent="0.25">
      <c r="A147" s="2">
        <v>36950</v>
      </c>
      <c r="B147" s="7">
        <v>18.763345718383789</v>
      </c>
      <c r="C147" s="7">
        <f t="shared" si="2"/>
        <v>2.9319052708742515</v>
      </c>
    </row>
    <row r="148" spans="1:3" x14ac:dyDescent="0.25">
      <c r="A148" s="2">
        <v>36981</v>
      </c>
      <c r="B148" s="7">
        <v>17.951889038085941</v>
      </c>
      <c r="C148" s="7">
        <f t="shared" si="2"/>
        <v>2.8876953482876462</v>
      </c>
    </row>
    <row r="149" spans="1:3" x14ac:dyDescent="0.25">
      <c r="A149" s="2">
        <v>37011</v>
      </c>
      <c r="B149" s="7">
        <v>18.288959503173832</v>
      </c>
      <c r="C149" s="7">
        <f t="shared" si="2"/>
        <v>2.9062975719476833</v>
      </c>
    </row>
    <row r="150" spans="1:3" x14ac:dyDescent="0.25">
      <c r="A150" s="2">
        <v>37042</v>
      </c>
      <c r="B150" s="7">
        <v>19.225248336791989</v>
      </c>
      <c r="C150" s="7">
        <f t="shared" si="2"/>
        <v>2.9562244326966787</v>
      </c>
    </row>
    <row r="151" spans="1:3" x14ac:dyDescent="0.25">
      <c r="A151" s="2">
        <v>37072</v>
      </c>
      <c r="B151" s="7">
        <v>20.489242553710941</v>
      </c>
      <c r="C151" s="7">
        <f t="shared" si="2"/>
        <v>3.0198999949355558</v>
      </c>
    </row>
    <row r="152" spans="1:3" x14ac:dyDescent="0.25">
      <c r="A152" s="2">
        <v>37103</v>
      </c>
      <c r="B152" s="7">
        <v>18.833406448364261</v>
      </c>
      <c r="C152" s="7">
        <f t="shared" si="2"/>
        <v>2.9356322316907812</v>
      </c>
    </row>
    <row r="153" spans="1:3" x14ac:dyDescent="0.25">
      <c r="A153" s="2">
        <v>37134</v>
      </c>
      <c r="B153" s="7">
        <v>18.921890258789059</v>
      </c>
      <c r="C153" s="7">
        <f t="shared" si="2"/>
        <v>2.940319466603087</v>
      </c>
    </row>
    <row r="154" spans="1:3" x14ac:dyDescent="0.25">
      <c r="A154" s="2">
        <v>37164</v>
      </c>
      <c r="B154" s="7">
        <v>18.075017929077148</v>
      </c>
      <c r="C154" s="7">
        <f t="shared" si="2"/>
        <v>2.8945307599711496</v>
      </c>
    </row>
    <row r="155" spans="1:3" x14ac:dyDescent="0.25">
      <c r="A155" s="2">
        <v>37195</v>
      </c>
      <c r="B155" s="7">
        <v>16.24223709106445</v>
      </c>
      <c r="C155" s="7">
        <f t="shared" si="2"/>
        <v>2.7876150771594439</v>
      </c>
    </row>
    <row r="156" spans="1:3" x14ac:dyDescent="0.25">
      <c r="A156" s="2">
        <v>37225</v>
      </c>
      <c r="B156" s="7">
        <v>16.318075180053711</v>
      </c>
      <c r="C156" s="7">
        <f t="shared" si="2"/>
        <v>2.7922734001815397</v>
      </c>
    </row>
    <row r="157" spans="1:3" x14ac:dyDescent="0.25">
      <c r="A157" s="2">
        <v>37256</v>
      </c>
      <c r="B157" s="7">
        <v>17.316629409790039</v>
      </c>
      <c r="C157" s="7">
        <f t="shared" si="2"/>
        <v>2.8516672773708684</v>
      </c>
    </row>
    <row r="158" spans="1:3" x14ac:dyDescent="0.25">
      <c r="A158" s="2">
        <v>37287</v>
      </c>
      <c r="B158" s="7">
        <v>16.937431335449219</v>
      </c>
      <c r="C158" s="7">
        <f t="shared" si="2"/>
        <v>2.8295260446360841</v>
      </c>
    </row>
    <row r="159" spans="1:3" x14ac:dyDescent="0.25">
      <c r="A159" s="2">
        <v>37315</v>
      </c>
      <c r="B159" s="7">
        <v>16.811029434204102</v>
      </c>
      <c r="C159" s="7">
        <f t="shared" si="2"/>
        <v>2.8220351849389314</v>
      </c>
    </row>
    <row r="160" spans="1:3" x14ac:dyDescent="0.25">
      <c r="A160" s="2">
        <v>37346</v>
      </c>
      <c r="B160" s="7">
        <v>17.03854942321777</v>
      </c>
      <c r="C160" s="7">
        <f t="shared" si="2"/>
        <v>2.8354783900321614</v>
      </c>
    </row>
    <row r="161" spans="1:3" x14ac:dyDescent="0.25">
      <c r="A161" s="2">
        <v>37376</v>
      </c>
      <c r="B161" s="7">
        <v>18.58061599731445</v>
      </c>
      <c r="C161" s="7">
        <f t="shared" si="2"/>
        <v>2.9221188866205341</v>
      </c>
    </row>
    <row r="162" spans="1:3" x14ac:dyDescent="0.25">
      <c r="A162" s="2">
        <v>37407</v>
      </c>
      <c r="B162" s="7">
        <v>18.69437217712402</v>
      </c>
      <c r="C162" s="7">
        <f t="shared" si="2"/>
        <v>2.928222525470098</v>
      </c>
    </row>
    <row r="163" spans="1:3" x14ac:dyDescent="0.25">
      <c r="A163" s="2">
        <v>37437</v>
      </c>
      <c r="B163" s="7">
        <v>17.844259262084961</v>
      </c>
      <c r="C163" s="7">
        <f t="shared" si="2"/>
        <v>2.8816818465308423</v>
      </c>
    </row>
    <row r="164" spans="1:3" x14ac:dyDescent="0.25">
      <c r="A164" s="2">
        <v>37468</v>
      </c>
      <c r="B164" s="7">
        <v>15.354257583618161</v>
      </c>
      <c r="C164" s="7">
        <f t="shared" si="2"/>
        <v>2.7313928025850434</v>
      </c>
    </row>
    <row r="165" spans="1:3" x14ac:dyDescent="0.25">
      <c r="A165" s="2">
        <v>37499</v>
      </c>
      <c r="B165" s="7">
        <v>16.357301712036129</v>
      </c>
      <c r="C165" s="7">
        <f t="shared" si="2"/>
        <v>2.7946743855446869</v>
      </c>
    </row>
    <row r="166" spans="1:3" x14ac:dyDescent="0.25">
      <c r="A166" s="2">
        <v>37529</v>
      </c>
      <c r="B166" s="7">
        <v>15.68860530853271</v>
      </c>
      <c r="C166" s="7">
        <f t="shared" si="2"/>
        <v>2.7529346723243959</v>
      </c>
    </row>
    <row r="167" spans="1:3" x14ac:dyDescent="0.25">
      <c r="A167" s="2">
        <v>37560</v>
      </c>
      <c r="B167" s="7">
        <v>16.845954895019531</v>
      </c>
      <c r="C167" s="7">
        <f t="shared" si="2"/>
        <v>2.8241105624005414</v>
      </c>
    </row>
    <row r="168" spans="1:3" x14ac:dyDescent="0.25">
      <c r="A168" s="2">
        <v>37590</v>
      </c>
      <c r="B168" s="7">
        <v>16.935976028442379</v>
      </c>
      <c r="C168" s="7">
        <f t="shared" si="2"/>
        <v>2.8294401184112967</v>
      </c>
    </row>
    <row r="169" spans="1:3" x14ac:dyDescent="0.25">
      <c r="A169" s="2">
        <v>37621</v>
      </c>
      <c r="B169" s="7">
        <v>16.485897064208981</v>
      </c>
      <c r="C169" s="7">
        <f t="shared" si="2"/>
        <v>2.8025052920409581</v>
      </c>
    </row>
    <row r="170" spans="1:3" x14ac:dyDescent="0.25">
      <c r="A170" s="2">
        <v>37652</v>
      </c>
      <c r="B170" s="7">
        <v>15.07134914398193</v>
      </c>
      <c r="C170" s="7">
        <f t="shared" si="2"/>
        <v>2.7127955337793712</v>
      </c>
    </row>
    <row r="171" spans="1:3" x14ac:dyDescent="0.25">
      <c r="A171" s="2">
        <v>37680</v>
      </c>
      <c r="B171" s="7">
        <v>14.119743347167971</v>
      </c>
      <c r="C171" s="7">
        <f t="shared" si="2"/>
        <v>2.647574055353723</v>
      </c>
    </row>
    <row r="172" spans="1:3" x14ac:dyDescent="0.25">
      <c r="A172" s="2">
        <v>37711</v>
      </c>
      <c r="B172" s="7">
        <v>14.87845420837402</v>
      </c>
      <c r="C172" s="7">
        <f t="shared" si="2"/>
        <v>2.6999141401628135</v>
      </c>
    </row>
    <row r="173" spans="1:3" x14ac:dyDescent="0.25">
      <c r="A173" s="2">
        <v>37741</v>
      </c>
      <c r="B173" s="7">
        <v>16.305862426757809</v>
      </c>
      <c r="C173" s="7">
        <f t="shared" si="2"/>
        <v>2.791524701234553</v>
      </c>
    </row>
    <row r="174" spans="1:3" x14ac:dyDescent="0.25">
      <c r="A174" s="2">
        <v>37772</v>
      </c>
      <c r="B174" s="7">
        <v>15.31663608551025</v>
      </c>
      <c r="C174" s="7">
        <f t="shared" si="2"/>
        <v>2.7289395635381384</v>
      </c>
    </row>
    <row r="175" spans="1:3" x14ac:dyDescent="0.25">
      <c r="A175" s="2">
        <v>37802</v>
      </c>
      <c r="B175" s="7">
        <v>15.814969062805179</v>
      </c>
      <c r="C175" s="7">
        <f t="shared" si="2"/>
        <v>2.760956900562539</v>
      </c>
    </row>
    <row r="176" spans="1:3" x14ac:dyDescent="0.25">
      <c r="A176" s="2">
        <v>37833</v>
      </c>
      <c r="B176" s="7">
        <v>15.880595207214361</v>
      </c>
      <c r="C176" s="7">
        <f t="shared" si="2"/>
        <v>2.7650979366791906</v>
      </c>
    </row>
    <row r="177" spans="1:3" x14ac:dyDescent="0.25">
      <c r="A177" s="2">
        <v>37864</v>
      </c>
      <c r="B177" s="7">
        <v>16.392448425292969</v>
      </c>
      <c r="C177" s="7">
        <f t="shared" si="2"/>
        <v>2.7968207669126506</v>
      </c>
    </row>
    <row r="178" spans="1:3" x14ac:dyDescent="0.25">
      <c r="A178" s="2">
        <v>37894</v>
      </c>
      <c r="B178" s="7">
        <v>17.193035125732418</v>
      </c>
      <c r="C178" s="7">
        <f t="shared" si="2"/>
        <v>2.8445043672608321</v>
      </c>
    </row>
    <row r="179" spans="1:3" x14ac:dyDescent="0.25">
      <c r="A179" s="2">
        <v>37925</v>
      </c>
      <c r="B179" s="7">
        <v>17.03554534912109</v>
      </c>
      <c r="C179" s="7">
        <f t="shared" si="2"/>
        <v>2.8353020640505302</v>
      </c>
    </row>
    <row r="180" spans="1:3" x14ac:dyDescent="0.25">
      <c r="A180" s="2">
        <v>37955</v>
      </c>
      <c r="B180" s="7">
        <v>17.061794281005859</v>
      </c>
      <c r="C180" s="7">
        <f t="shared" si="2"/>
        <v>2.8368417112696269</v>
      </c>
    </row>
    <row r="181" spans="1:3" x14ac:dyDescent="0.25">
      <c r="A181" s="2">
        <v>37986</v>
      </c>
      <c r="B181" s="7">
        <v>16.983047485351559</v>
      </c>
      <c r="C181" s="7">
        <f t="shared" si="2"/>
        <v>2.8322156397707499</v>
      </c>
    </row>
    <row r="182" spans="1:3" x14ac:dyDescent="0.25">
      <c r="A182" s="2">
        <v>38017</v>
      </c>
      <c r="B182" s="7">
        <v>17.849262237548832</v>
      </c>
      <c r="C182" s="7">
        <f t="shared" si="2"/>
        <v>2.881962176141732</v>
      </c>
    </row>
    <row r="183" spans="1:3" x14ac:dyDescent="0.25">
      <c r="A183" s="2">
        <v>38046</v>
      </c>
      <c r="B183" s="7">
        <v>18.413614273071289</v>
      </c>
      <c r="C183" s="7">
        <f t="shared" si="2"/>
        <v>2.9130902971645152</v>
      </c>
    </row>
    <row r="184" spans="1:3" x14ac:dyDescent="0.25">
      <c r="A184" s="2">
        <v>38077</v>
      </c>
      <c r="B184" s="7">
        <v>17.508024215698239</v>
      </c>
      <c r="C184" s="7">
        <f t="shared" si="2"/>
        <v>2.8626593024495932</v>
      </c>
    </row>
    <row r="185" spans="1:3" x14ac:dyDescent="0.25">
      <c r="A185" s="2">
        <v>38107</v>
      </c>
      <c r="B185" s="7">
        <v>18.347991943359379</v>
      </c>
      <c r="C185" s="7">
        <f t="shared" si="2"/>
        <v>2.909520137632986</v>
      </c>
    </row>
    <row r="186" spans="1:3" x14ac:dyDescent="0.25">
      <c r="A186" s="2">
        <v>38138</v>
      </c>
      <c r="B186" s="7">
        <v>18.958244323730469</v>
      </c>
      <c r="C186" s="7">
        <f t="shared" si="2"/>
        <v>2.9422388935799639</v>
      </c>
    </row>
    <row r="187" spans="1:3" x14ac:dyDescent="0.25">
      <c r="A187" s="2">
        <v>38168</v>
      </c>
      <c r="B187" s="7">
        <v>19.18532752990723</v>
      </c>
      <c r="C187" s="7">
        <f t="shared" si="2"/>
        <v>2.9541457957401684</v>
      </c>
    </row>
    <row r="188" spans="1:3" x14ac:dyDescent="0.25">
      <c r="A188" s="2">
        <v>38199</v>
      </c>
      <c r="B188" s="7">
        <v>18.329080581665039</v>
      </c>
      <c r="C188" s="7">
        <f t="shared" si="2"/>
        <v>2.9084889013827442</v>
      </c>
    </row>
    <row r="189" spans="1:3" x14ac:dyDescent="0.25">
      <c r="A189" s="2">
        <v>38230</v>
      </c>
      <c r="B189" s="7">
        <v>17.793924331665039</v>
      </c>
      <c r="C189" s="7">
        <f t="shared" si="2"/>
        <v>2.8788570693500652</v>
      </c>
    </row>
    <row r="190" spans="1:3" x14ac:dyDescent="0.25">
      <c r="A190" s="2">
        <v>38260</v>
      </c>
      <c r="B190" s="7">
        <v>16.937675476074219</v>
      </c>
      <c r="C190" s="7">
        <f t="shared" si="2"/>
        <v>2.8295404587972772</v>
      </c>
    </row>
    <row r="191" spans="1:3" x14ac:dyDescent="0.25">
      <c r="A191" s="2">
        <v>38291</v>
      </c>
      <c r="B191" s="7">
        <v>17.553106307983398</v>
      </c>
      <c r="C191" s="7">
        <f t="shared" si="2"/>
        <v>2.8652309318555385</v>
      </c>
    </row>
    <row r="192" spans="1:3" x14ac:dyDescent="0.25">
      <c r="A192" s="2">
        <v>38321</v>
      </c>
      <c r="B192" s="7">
        <v>17.954473495483398</v>
      </c>
      <c r="C192" s="7">
        <f t="shared" si="2"/>
        <v>2.8878393036882803</v>
      </c>
    </row>
    <row r="193" spans="1:3" x14ac:dyDescent="0.25">
      <c r="A193" s="2">
        <v>38352</v>
      </c>
      <c r="B193" s="7">
        <v>18.195291519165039</v>
      </c>
      <c r="C193" s="7">
        <f t="shared" si="2"/>
        <v>2.901162852873945</v>
      </c>
    </row>
    <row r="194" spans="1:3" x14ac:dyDescent="0.25">
      <c r="A194" s="2">
        <v>38383</v>
      </c>
      <c r="B194" s="7">
        <v>19.13181114196777</v>
      </c>
      <c r="C194" s="7">
        <f t="shared" si="2"/>
        <v>2.9513524544525698</v>
      </c>
    </row>
    <row r="195" spans="1:3" x14ac:dyDescent="0.25">
      <c r="A195" s="2">
        <v>38411</v>
      </c>
      <c r="B195" s="7">
        <v>20.148611068725589</v>
      </c>
      <c r="C195" s="7">
        <f t="shared" ref="C195:C258" si="3">LN(B195)</f>
        <v>3.0031353564251564</v>
      </c>
    </row>
    <row r="196" spans="1:3" x14ac:dyDescent="0.25">
      <c r="A196" s="2">
        <v>38442</v>
      </c>
      <c r="B196" s="7">
        <v>20.54997444152832</v>
      </c>
      <c r="C196" s="7">
        <f t="shared" si="3"/>
        <v>3.0228596972202206</v>
      </c>
    </row>
    <row r="197" spans="1:3" x14ac:dyDescent="0.25">
      <c r="A197" s="2">
        <v>38472</v>
      </c>
      <c r="B197" s="7">
        <v>19.37263107299805</v>
      </c>
      <c r="C197" s="7">
        <f t="shared" si="3"/>
        <v>2.9638613005640666</v>
      </c>
    </row>
    <row r="198" spans="1:3" x14ac:dyDescent="0.25">
      <c r="A198" s="2">
        <v>38503</v>
      </c>
      <c r="B198" s="7">
        <v>20.384708404541019</v>
      </c>
      <c r="C198" s="7">
        <f t="shared" si="3"/>
        <v>3.0147850317559088</v>
      </c>
    </row>
    <row r="199" spans="1:3" x14ac:dyDescent="0.25">
      <c r="A199" s="2">
        <v>38533</v>
      </c>
      <c r="B199" s="7">
        <v>19.94609260559082</v>
      </c>
      <c r="C199" s="7">
        <f t="shared" si="3"/>
        <v>2.9930332647840401</v>
      </c>
    </row>
    <row r="200" spans="1:3" x14ac:dyDescent="0.25">
      <c r="A200" s="2">
        <v>38564</v>
      </c>
      <c r="B200" s="7">
        <v>22.38791656494141</v>
      </c>
      <c r="C200" s="7">
        <f t="shared" si="3"/>
        <v>3.1085213742462803</v>
      </c>
    </row>
    <row r="201" spans="1:3" x14ac:dyDescent="0.25">
      <c r="A201" s="2">
        <v>38595</v>
      </c>
      <c r="B201" s="7">
        <v>23.34818267822266</v>
      </c>
      <c r="C201" s="7">
        <f t="shared" si="3"/>
        <v>3.1505191514595854</v>
      </c>
    </row>
    <row r="202" spans="1:3" x14ac:dyDescent="0.25">
      <c r="A202" s="2">
        <v>38625</v>
      </c>
      <c r="B202" s="7">
        <v>24.610248565673832</v>
      </c>
      <c r="C202" s="7">
        <f t="shared" si="3"/>
        <v>3.2031629645418738</v>
      </c>
    </row>
    <row r="203" spans="1:3" x14ac:dyDescent="0.25">
      <c r="A203" s="2">
        <v>38656</v>
      </c>
      <c r="B203" s="7">
        <v>23.34818267822266</v>
      </c>
      <c r="C203" s="7">
        <f t="shared" si="3"/>
        <v>3.1505191514595854</v>
      </c>
    </row>
    <row r="204" spans="1:3" x14ac:dyDescent="0.25">
      <c r="A204" s="2">
        <v>38686</v>
      </c>
      <c r="B204" s="7">
        <v>23.951772689819339</v>
      </c>
      <c r="C204" s="7">
        <f t="shared" si="3"/>
        <v>3.1760423373942364</v>
      </c>
    </row>
    <row r="205" spans="1:3" x14ac:dyDescent="0.25">
      <c r="A205" s="2">
        <v>38717</v>
      </c>
      <c r="B205" s="7">
        <v>24.226133346557621</v>
      </c>
      <c r="C205" s="7">
        <f t="shared" si="3"/>
        <v>3.1874319408541099</v>
      </c>
    </row>
    <row r="206" spans="1:3" x14ac:dyDescent="0.25">
      <c r="A206" s="2">
        <v>38748</v>
      </c>
      <c r="B206" s="7">
        <v>24.610248565673832</v>
      </c>
      <c r="C206" s="7">
        <f t="shared" si="3"/>
        <v>3.2031629645418738</v>
      </c>
    </row>
    <row r="207" spans="1:3" x14ac:dyDescent="0.25">
      <c r="A207" s="2">
        <v>38776</v>
      </c>
      <c r="B207" s="7">
        <v>26.61308479309082</v>
      </c>
      <c r="C207" s="7">
        <f t="shared" si="3"/>
        <v>3.2814030043545226</v>
      </c>
    </row>
    <row r="208" spans="1:3" x14ac:dyDescent="0.25">
      <c r="A208" s="2">
        <v>38807</v>
      </c>
      <c r="B208" s="7">
        <v>27.73796463012695</v>
      </c>
      <c r="C208" s="7">
        <f t="shared" si="3"/>
        <v>3.322802039091898</v>
      </c>
    </row>
    <row r="209" spans="1:3" x14ac:dyDescent="0.25">
      <c r="A209" s="2">
        <v>38837</v>
      </c>
      <c r="B209" s="7">
        <v>27.134370803833011</v>
      </c>
      <c r="C209" s="7">
        <f t="shared" si="3"/>
        <v>3.3008012196229086</v>
      </c>
    </row>
    <row r="210" spans="1:3" x14ac:dyDescent="0.25">
      <c r="A210" s="2">
        <v>38868</v>
      </c>
      <c r="B210" s="7">
        <v>26.557317733764648</v>
      </c>
      <c r="C210" s="7">
        <f t="shared" si="3"/>
        <v>3.2793053305689228</v>
      </c>
    </row>
    <row r="211" spans="1:3" x14ac:dyDescent="0.25">
      <c r="A211" s="2">
        <v>38898</v>
      </c>
      <c r="B211" s="7">
        <v>28.02332878112793</v>
      </c>
      <c r="C211" s="7">
        <f t="shared" si="3"/>
        <v>3.3330373340356876</v>
      </c>
    </row>
    <row r="212" spans="1:3" x14ac:dyDescent="0.25">
      <c r="A212" s="2">
        <v>38929</v>
      </c>
      <c r="B212" s="7">
        <v>29.179225921630859</v>
      </c>
      <c r="C212" s="7">
        <f t="shared" si="3"/>
        <v>3.3734570150399246</v>
      </c>
    </row>
    <row r="213" spans="1:3" x14ac:dyDescent="0.25">
      <c r="A213" s="2">
        <v>38960</v>
      </c>
      <c r="B213" s="7">
        <v>30.278726577758789</v>
      </c>
      <c r="C213" s="7">
        <f t="shared" si="3"/>
        <v>3.4104453727892352</v>
      </c>
    </row>
    <row r="214" spans="1:3" x14ac:dyDescent="0.25">
      <c r="A214" s="2">
        <v>38990</v>
      </c>
      <c r="B214" s="7">
        <v>31.20908355712891</v>
      </c>
      <c r="C214" s="7">
        <f t="shared" si="3"/>
        <v>3.4407091920940802</v>
      </c>
    </row>
    <row r="215" spans="1:3" x14ac:dyDescent="0.25">
      <c r="A215" s="2">
        <v>39021</v>
      </c>
      <c r="B215" s="7">
        <v>32.364971160888672</v>
      </c>
      <c r="C215" s="7">
        <f t="shared" si="3"/>
        <v>3.4770767009384844</v>
      </c>
    </row>
    <row r="216" spans="1:3" x14ac:dyDescent="0.25">
      <c r="A216" s="2">
        <v>39051</v>
      </c>
      <c r="B216" s="7">
        <v>32.759658813476563</v>
      </c>
      <c r="C216" s="7">
        <f t="shared" si="3"/>
        <v>3.4891978442015925</v>
      </c>
    </row>
    <row r="217" spans="1:3" x14ac:dyDescent="0.25">
      <c r="A217" s="2">
        <v>39082</v>
      </c>
      <c r="B217" s="7">
        <v>32.364971160888672</v>
      </c>
      <c r="C217" s="7">
        <f t="shared" si="3"/>
        <v>3.4770767009384844</v>
      </c>
    </row>
    <row r="218" spans="1:3" x14ac:dyDescent="0.25">
      <c r="A218" s="2">
        <v>39113</v>
      </c>
      <c r="B218" s="7">
        <v>33.323509216308587</v>
      </c>
      <c r="C218" s="7">
        <f t="shared" si="3"/>
        <v>3.5062631303697303</v>
      </c>
    </row>
    <row r="219" spans="1:3" x14ac:dyDescent="0.25">
      <c r="A219" s="2">
        <v>39141</v>
      </c>
      <c r="B219" s="7">
        <v>33.746406555175781</v>
      </c>
      <c r="C219" s="7">
        <f t="shared" si="3"/>
        <v>3.5188739392107102</v>
      </c>
    </row>
    <row r="220" spans="1:3" x14ac:dyDescent="0.25">
      <c r="A220" s="2">
        <v>39172</v>
      </c>
      <c r="B220" s="7">
        <v>34.479404449462891</v>
      </c>
      <c r="C220" s="7">
        <f t="shared" si="3"/>
        <v>3.5403621732989596</v>
      </c>
    </row>
    <row r="221" spans="1:3" x14ac:dyDescent="0.25">
      <c r="A221" s="2">
        <v>39202</v>
      </c>
      <c r="B221" s="7">
        <v>34.169288635253913</v>
      </c>
      <c r="C221" s="7">
        <f t="shared" si="3"/>
        <v>3.5313272475099651</v>
      </c>
    </row>
    <row r="222" spans="1:3" x14ac:dyDescent="0.25">
      <c r="A222" s="2">
        <v>39233</v>
      </c>
      <c r="B222" s="7">
        <v>33.706859588623047</v>
      </c>
      <c r="C222" s="7">
        <f t="shared" si="3"/>
        <v>3.5177013652689348</v>
      </c>
    </row>
    <row r="223" spans="1:3" x14ac:dyDescent="0.25">
      <c r="A223" s="2">
        <v>39263</v>
      </c>
      <c r="B223" s="7">
        <v>34.749340057373047</v>
      </c>
      <c r="C223" s="7">
        <f t="shared" si="3"/>
        <v>3.5481605806757344</v>
      </c>
    </row>
    <row r="224" spans="1:3" x14ac:dyDescent="0.25">
      <c r="A224" s="2">
        <v>39294</v>
      </c>
      <c r="B224" s="7">
        <v>31.10066032409668</v>
      </c>
      <c r="C224" s="7">
        <f t="shared" si="3"/>
        <v>3.4372290512458537</v>
      </c>
    </row>
    <row r="225" spans="1:3" x14ac:dyDescent="0.25">
      <c r="A225" s="2">
        <v>39325</v>
      </c>
      <c r="B225" s="7">
        <v>32.374797821044922</v>
      </c>
      <c r="C225" s="7">
        <f t="shared" si="3"/>
        <v>3.4773802750903928</v>
      </c>
    </row>
    <row r="226" spans="1:3" x14ac:dyDescent="0.25">
      <c r="A226" s="2">
        <v>39355</v>
      </c>
      <c r="B226" s="7">
        <v>31.969392776489261</v>
      </c>
      <c r="C226" s="7">
        <f t="shared" si="3"/>
        <v>3.4647789693502151</v>
      </c>
    </row>
    <row r="227" spans="1:3" x14ac:dyDescent="0.25">
      <c r="A227" s="2">
        <v>39386</v>
      </c>
      <c r="B227" s="7">
        <v>34.2860107421875</v>
      </c>
      <c r="C227" s="7">
        <f t="shared" si="3"/>
        <v>3.5347374208964313</v>
      </c>
    </row>
    <row r="228" spans="1:3" x14ac:dyDescent="0.25">
      <c r="A228" s="2">
        <v>39416</v>
      </c>
      <c r="B228" s="7">
        <v>34.923084259033203</v>
      </c>
      <c r="C228" s="7">
        <f t="shared" si="3"/>
        <v>3.5531480506402113</v>
      </c>
    </row>
    <row r="229" spans="1:3" x14ac:dyDescent="0.25">
      <c r="A229" s="2">
        <v>39447</v>
      </c>
      <c r="B229" s="7">
        <v>35.560161590576172</v>
      </c>
      <c r="C229" s="7">
        <f t="shared" si="3"/>
        <v>3.5712259548023133</v>
      </c>
    </row>
    <row r="230" spans="1:3" x14ac:dyDescent="0.25">
      <c r="A230" s="2">
        <v>39478</v>
      </c>
      <c r="B230" s="7">
        <v>31.291782379150391</v>
      </c>
      <c r="C230" s="7">
        <f t="shared" si="3"/>
        <v>3.4433555192783394</v>
      </c>
    </row>
    <row r="231" spans="1:3" x14ac:dyDescent="0.25">
      <c r="A231" s="2">
        <v>39507</v>
      </c>
      <c r="B231" s="7">
        <v>30.10450553894043</v>
      </c>
      <c r="C231" s="7">
        <f t="shared" si="3"/>
        <v>3.4046748462321306</v>
      </c>
    </row>
    <row r="232" spans="1:3" x14ac:dyDescent="0.25">
      <c r="A232" s="2">
        <v>39538</v>
      </c>
      <c r="B232" s="7">
        <v>32.803371429443359</v>
      </c>
      <c r="C232" s="7">
        <f t="shared" si="3"/>
        <v>3.4905312975908558</v>
      </c>
    </row>
    <row r="233" spans="1:3" x14ac:dyDescent="0.25">
      <c r="A233" s="2">
        <v>39568</v>
      </c>
      <c r="B233" s="7">
        <v>32.919208526611328</v>
      </c>
      <c r="C233" s="7">
        <f t="shared" si="3"/>
        <v>3.4940563331933387</v>
      </c>
    </row>
    <row r="234" spans="1:3" x14ac:dyDescent="0.25">
      <c r="A234" s="2">
        <v>39599</v>
      </c>
      <c r="B234" s="7">
        <v>33.238506317138672</v>
      </c>
      <c r="C234" s="7">
        <f t="shared" si="3"/>
        <v>3.5037090326700806</v>
      </c>
    </row>
    <row r="235" spans="1:3" x14ac:dyDescent="0.25">
      <c r="A235" s="2">
        <v>39629</v>
      </c>
      <c r="B235" s="7">
        <v>26.34507942199707</v>
      </c>
      <c r="C235" s="7">
        <f t="shared" si="3"/>
        <v>3.2712815183462882</v>
      </c>
    </row>
    <row r="236" spans="1:3" x14ac:dyDescent="0.25">
      <c r="A236" s="2">
        <v>39660</v>
      </c>
      <c r="B236" s="7">
        <v>28.20577239990234</v>
      </c>
      <c r="C236" s="7">
        <f t="shared" si="3"/>
        <v>3.339526652028896</v>
      </c>
    </row>
    <row r="237" spans="1:3" x14ac:dyDescent="0.25">
      <c r="A237" s="2">
        <v>39691</v>
      </c>
      <c r="B237" s="7">
        <v>28.11125564575195</v>
      </c>
      <c r="C237" s="7">
        <f t="shared" si="3"/>
        <v>3.3361700529265716</v>
      </c>
    </row>
    <row r="238" spans="1:3" x14ac:dyDescent="0.25">
      <c r="A238" s="2">
        <v>39721</v>
      </c>
      <c r="B238" s="7">
        <v>29.534832000732418</v>
      </c>
      <c r="C238" s="7">
        <f t="shared" si="3"/>
        <v>3.3855703126012373</v>
      </c>
    </row>
    <row r="239" spans="1:3" x14ac:dyDescent="0.25">
      <c r="A239" s="2">
        <v>39752</v>
      </c>
      <c r="B239" s="7">
        <v>25.659868240356449</v>
      </c>
      <c r="C239" s="7">
        <f t="shared" si="3"/>
        <v>3.24492822434798</v>
      </c>
    </row>
    <row r="240" spans="1:3" x14ac:dyDescent="0.25">
      <c r="A240" s="2">
        <v>39782</v>
      </c>
      <c r="B240" s="7">
        <v>26.743791580200199</v>
      </c>
      <c r="C240" s="7">
        <f t="shared" si="3"/>
        <v>3.2863023559450513</v>
      </c>
    </row>
    <row r="241" spans="1:3" x14ac:dyDescent="0.25">
      <c r="A241" s="2">
        <v>39813</v>
      </c>
      <c r="B241" s="7">
        <v>25.50628662109375</v>
      </c>
      <c r="C241" s="7">
        <f t="shared" si="3"/>
        <v>3.2389249559403672</v>
      </c>
    </row>
    <row r="242" spans="1:3" x14ac:dyDescent="0.25">
      <c r="A242" s="2">
        <v>39844</v>
      </c>
      <c r="B242" s="7">
        <v>23.775547027587891</v>
      </c>
      <c r="C242" s="7">
        <f t="shared" si="3"/>
        <v>3.1686576166878089</v>
      </c>
    </row>
    <row r="243" spans="1:3" x14ac:dyDescent="0.25">
      <c r="A243" s="2">
        <v>39872</v>
      </c>
      <c r="B243" s="7">
        <v>22.357875823974609</v>
      </c>
      <c r="C243" s="7">
        <f t="shared" si="3"/>
        <v>3.107178644846424</v>
      </c>
    </row>
    <row r="244" spans="1:3" x14ac:dyDescent="0.25">
      <c r="A244" s="2">
        <v>39903</v>
      </c>
      <c r="B244" s="7">
        <v>21.65494537353516</v>
      </c>
      <c r="C244" s="7">
        <f t="shared" si="3"/>
        <v>3.0752338520836418</v>
      </c>
    </row>
    <row r="245" spans="1:3" x14ac:dyDescent="0.25">
      <c r="A245" s="2">
        <v>39933</v>
      </c>
      <c r="B245" s="7">
        <v>22.037271499633789</v>
      </c>
      <c r="C245" s="7">
        <f t="shared" si="3"/>
        <v>3.0927351789638822</v>
      </c>
    </row>
    <row r="246" spans="1:3" x14ac:dyDescent="0.25">
      <c r="A246" s="2">
        <v>39964</v>
      </c>
      <c r="B246" s="7">
        <v>21.424371719360352</v>
      </c>
      <c r="C246" s="7">
        <f t="shared" si="3"/>
        <v>3.0645291394032421</v>
      </c>
    </row>
    <row r="247" spans="1:3" x14ac:dyDescent="0.25">
      <c r="A247" s="2">
        <v>39994</v>
      </c>
      <c r="B247" s="7">
        <v>22.737007141113281</v>
      </c>
      <c r="C247" s="7">
        <f t="shared" si="3"/>
        <v>3.123993867572513</v>
      </c>
    </row>
    <row r="248" spans="1:3" x14ac:dyDescent="0.25">
      <c r="A248" s="2">
        <v>40025</v>
      </c>
      <c r="B248" s="7">
        <v>24.330146789550781</v>
      </c>
      <c r="C248" s="7">
        <f t="shared" si="3"/>
        <v>3.1917161900509994</v>
      </c>
    </row>
    <row r="249" spans="1:3" x14ac:dyDescent="0.25">
      <c r="A249" s="2">
        <v>40056</v>
      </c>
      <c r="B249" s="7">
        <v>24.514345169067379</v>
      </c>
      <c r="C249" s="7">
        <f t="shared" si="3"/>
        <v>3.1992584633072139</v>
      </c>
    </row>
    <row r="250" spans="1:3" x14ac:dyDescent="0.25">
      <c r="A250" s="2">
        <v>40086</v>
      </c>
      <c r="B250" s="7">
        <v>26.614835739135739</v>
      </c>
      <c r="C250" s="7">
        <f t="shared" si="3"/>
        <v>3.281468794865519</v>
      </c>
    </row>
    <row r="251" spans="1:3" x14ac:dyDescent="0.25">
      <c r="A251" s="2">
        <v>40117</v>
      </c>
      <c r="B251" s="7">
        <v>26.469417572021481</v>
      </c>
      <c r="C251" s="7">
        <f t="shared" si="3"/>
        <v>3.2759900126732262</v>
      </c>
    </row>
    <row r="252" spans="1:3" x14ac:dyDescent="0.25">
      <c r="A252" s="2">
        <v>40147</v>
      </c>
      <c r="B252" s="7">
        <v>25.729398727416989</v>
      </c>
      <c r="C252" s="7">
        <f t="shared" si="3"/>
        <v>3.2476342574787069</v>
      </c>
    </row>
    <row r="253" spans="1:3" x14ac:dyDescent="0.25">
      <c r="A253" s="2">
        <v>40178</v>
      </c>
      <c r="B253" s="7">
        <v>27.681241989135739</v>
      </c>
      <c r="C253" s="7">
        <f t="shared" si="3"/>
        <v>3.320754999292562</v>
      </c>
    </row>
    <row r="254" spans="1:3" x14ac:dyDescent="0.25">
      <c r="A254" s="2">
        <v>40209</v>
      </c>
      <c r="B254" s="7">
        <v>26.786106109619141</v>
      </c>
      <c r="C254" s="7">
        <f t="shared" si="3"/>
        <v>3.2878833243406107</v>
      </c>
    </row>
    <row r="255" spans="1:3" x14ac:dyDescent="0.25">
      <c r="A255" s="2">
        <v>40237</v>
      </c>
      <c r="B255" s="7">
        <v>27.758798599243161</v>
      </c>
      <c r="C255" s="7">
        <f t="shared" si="3"/>
        <v>3.3235528565768324</v>
      </c>
    </row>
    <row r="256" spans="1:3" x14ac:dyDescent="0.25">
      <c r="A256" s="2">
        <v>40268</v>
      </c>
      <c r="B256" s="7">
        <v>28.825193405151371</v>
      </c>
      <c r="C256" s="7">
        <f t="shared" si="3"/>
        <v>3.3612497757649247</v>
      </c>
    </row>
    <row r="257" spans="1:3" x14ac:dyDescent="0.25">
      <c r="A257" s="2">
        <v>40298</v>
      </c>
      <c r="B257" s="7">
        <v>28.683012008666989</v>
      </c>
      <c r="C257" s="7">
        <f t="shared" si="3"/>
        <v>3.3563050314397755</v>
      </c>
    </row>
    <row r="258" spans="1:3" x14ac:dyDescent="0.25">
      <c r="A258" s="2">
        <v>40329</v>
      </c>
      <c r="B258" s="7">
        <v>27.913949966430661</v>
      </c>
      <c r="C258" s="7">
        <f t="shared" si="3"/>
        <v>3.32912656266637</v>
      </c>
    </row>
    <row r="259" spans="1:3" x14ac:dyDescent="0.25">
      <c r="A259" s="2">
        <v>40359</v>
      </c>
      <c r="B259" s="7">
        <v>29.362129211425781</v>
      </c>
      <c r="C259" s="7">
        <f t="shared" ref="C259:C322" si="4">LN(B259)</f>
        <v>3.3797057219419355</v>
      </c>
    </row>
    <row r="260" spans="1:3" x14ac:dyDescent="0.25">
      <c r="A260" s="2">
        <v>40390</v>
      </c>
      <c r="B260" s="7">
        <v>28.591545104980469</v>
      </c>
      <c r="C260" s="7">
        <f t="shared" si="4"/>
        <v>3.3531110484199322</v>
      </c>
    </row>
    <row r="261" spans="1:3" x14ac:dyDescent="0.25">
      <c r="A261" s="2">
        <v>40421</v>
      </c>
      <c r="B261" s="7">
        <v>28.169704437255859</v>
      </c>
      <c r="C261" s="7">
        <f t="shared" si="4"/>
        <v>3.3382470897230454</v>
      </c>
    </row>
    <row r="262" spans="1:3" x14ac:dyDescent="0.25">
      <c r="A262" s="2">
        <v>40451</v>
      </c>
      <c r="B262" s="7">
        <v>29.146234512329102</v>
      </c>
      <c r="C262" s="7">
        <f t="shared" si="4"/>
        <v>3.3723257282031005</v>
      </c>
    </row>
    <row r="263" spans="1:3" x14ac:dyDescent="0.25">
      <c r="A263" s="2">
        <v>40482</v>
      </c>
      <c r="B263" s="7">
        <v>30.2091064453125</v>
      </c>
      <c r="C263" s="7">
        <f t="shared" si="4"/>
        <v>3.4081434168516562</v>
      </c>
    </row>
    <row r="264" spans="1:3" x14ac:dyDescent="0.25">
      <c r="A264" s="2">
        <v>40512</v>
      </c>
      <c r="B264" s="7">
        <v>29.97661018371582</v>
      </c>
      <c r="C264" s="7">
        <f t="shared" si="4"/>
        <v>3.4004174170259982</v>
      </c>
    </row>
    <row r="265" spans="1:3" x14ac:dyDescent="0.25">
      <c r="A265" s="2">
        <v>40543</v>
      </c>
      <c r="B265" s="7">
        <v>31.727041244506839</v>
      </c>
      <c r="C265" s="7">
        <f t="shared" si="4"/>
        <v>3.4571693533590313</v>
      </c>
    </row>
    <row r="266" spans="1:3" x14ac:dyDescent="0.25">
      <c r="A266" s="2">
        <v>40574</v>
      </c>
      <c r="B266" s="7">
        <v>29.222625732421879</v>
      </c>
      <c r="C266" s="7">
        <f t="shared" si="4"/>
        <v>3.3749432630800396</v>
      </c>
    </row>
    <row r="267" spans="1:3" x14ac:dyDescent="0.25">
      <c r="A267" s="2">
        <v>40602</v>
      </c>
      <c r="B267" s="7">
        <v>30.179220199584961</v>
      </c>
      <c r="C267" s="7">
        <f t="shared" si="4"/>
        <v>3.4071536146886232</v>
      </c>
    </row>
    <row r="268" spans="1:3" x14ac:dyDescent="0.25">
      <c r="A268" s="2">
        <v>40633</v>
      </c>
      <c r="B268" s="7">
        <v>30.620977401733398</v>
      </c>
      <c r="C268" s="7">
        <f t="shared" si="4"/>
        <v>3.4216853100902243</v>
      </c>
    </row>
    <row r="269" spans="1:3" x14ac:dyDescent="0.25">
      <c r="A269" s="2">
        <v>40663</v>
      </c>
      <c r="B269" s="7">
        <v>32.853038787841797</v>
      </c>
      <c r="C269" s="7">
        <f t="shared" si="4"/>
        <v>3.4920442456094323</v>
      </c>
    </row>
    <row r="270" spans="1:3" x14ac:dyDescent="0.25">
      <c r="A270" s="2">
        <v>40694</v>
      </c>
      <c r="B270" s="7">
        <v>34.75714111328125</v>
      </c>
      <c r="C270" s="7">
        <f t="shared" si="4"/>
        <v>3.5483850505614076</v>
      </c>
    </row>
    <row r="271" spans="1:3" x14ac:dyDescent="0.25">
      <c r="A271" s="2">
        <v>40724</v>
      </c>
      <c r="B271" s="7">
        <v>35.098228454589837</v>
      </c>
      <c r="C271" s="7">
        <f t="shared" si="4"/>
        <v>3.5581506578188904</v>
      </c>
    </row>
    <row r="272" spans="1:3" x14ac:dyDescent="0.25">
      <c r="A272" s="2">
        <v>40755</v>
      </c>
      <c r="B272" s="7">
        <v>33.972621917724609</v>
      </c>
      <c r="C272" s="7">
        <f t="shared" si="4"/>
        <v>3.5255549625241454</v>
      </c>
    </row>
    <row r="273" spans="1:3" x14ac:dyDescent="0.25">
      <c r="A273" s="2">
        <v>40786</v>
      </c>
      <c r="B273" s="7">
        <v>32.062522888183587</v>
      </c>
      <c r="C273" s="7">
        <f t="shared" si="4"/>
        <v>3.4676878367922099</v>
      </c>
    </row>
    <row r="274" spans="1:3" x14ac:dyDescent="0.25">
      <c r="A274" s="2">
        <v>40816</v>
      </c>
      <c r="B274" s="7">
        <v>31.516782760620121</v>
      </c>
      <c r="C274" s="7">
        <f t="shared" si="4"/>
        <v>3.4505201900029236</v>
      </c>
    </row>
    <row r="275" spans="1:3" x14ac:dyDescent="0.25">
      <c r="A275" s="2">
        <v>40847</v>
      </c>
      <c r="B275" s="7">
        <v>34.313720703125</v>
      </c>
      <c r="C275" s="7">
        <f t="shared" si="4"/>
        <v>3.5355452946842956</v>
      </c>
    </row>
    <row r="276" spans="1:3" x14ac:dyDescent="0.25">
      <c r="A276" s="2">
        <v>40877</v>
      </c>
      <c r="B276" s="7">
        <v>33.457576751708977</v>
      </c>
      <c r="C276" s="7">
        <f t="shared" si="4"/>
        <v>3.5102782706918578</v>
      </c>
    </row>
    <row r="277" spans="1:3" x14ac:dyDescent="0.25">
      <c r="A277" s="2">
        <v>40908</v>
      </c>
      <c r="B277" s="7">
        <v>33.133548736572273</v>
      </c>
      <c r="C277" s="7">
        <f t="shared" si="4"/>
        <v>3.5005463260770777</v>
      </c>
    </row>
    <row r="278" spans="1:3" x14ac:dyDescent="0.25">
      <c r="A278" s="2">
        <v>40939</v>
      </c>
      <c r="B278" s="7">
        <v>32.188716888427727</v>
      </c>
      <c r="C278" s="7">
        <f t="shared" si="4"/>
        <v>3.4716159839517315</v>
      </c>
    </row>
    <row r="279" spans="1:3" x14ac:dyDescent="0.25">
      <c r="A279" s="2">
        <v>40968</v>
      </c>
      <c r="B279" s="7">
        <v>34.641162872314453</v>
      </c>
      <c r="C279" s="7">
        <f t="shared" si="4"/>
        <v>3.5450426533476973</v>
      </c>
    </row>
    <row r="280" spans="1:3" x14ac:dyDescent="0.25">
      <c r="A280" s="2">
        <v>40999</v>
      </c>
      <c r="B280" s="7">
        <v>35.678077697753913</v>
      </c>
      <c r="C280" s="7">
        <f t="shared" si="4"/>
        <v>3.574536430076408</v>
      </c>
    </row>
    <row r="281" spans="1:3" x14ac:dyDescent="0.25">
      <c r="A281" s="2">
        <v>41029</v>
      </c>
      <c r="B281" s="7">
        <v>36.257942199707031</v>
      </c>
      <c r="C281" s="7">
        <f t="shared" si="4"/>
        <v>3.5906584524671752</v>
      </c>
    </row>
    <row r="282" spans="1:3" x14ac:dyDescent="0.25">
      <c r="A282" s="2">
        <v>41060</v>
      </c>
      <c r="B282" s="7">
        <v>36.321353912353523</v>
      </c>
      <c r="C282" s="7">
        <f t="shared" si="4"/>
        <v>3.5924058303608195</v>
      </c>
    </row>
    <row r="283" spans="1:3" x14ac:dyDescent="0.25">
      <c r="A283" s="2">
        <v>41090</v>
      </c>
      <c r="B283" s="7">
        <v>34.308948516845703</v>
      </c>
      <c r="C283" s="7">
        <f t="shared" si="4"/>
        <v>3.5354062098500498</v>
      </c>
    </row>
    <row r="284" spans="1:3" x14ac:dyDescent="0.25">
      <c r="A284" s="2">
        <v>41121</v>
      </c>
      <c r="B284" s="7">
        <v>34.634433746337891</v>
      </c>
      <c r="C284" s="7">
        <f t="shared" si="4"/>
        <v>3.5448483821663239</v>
      </c>
    </row>
    <row r="285" spans="1:3" x14ac:dyDescent="0.25">
      <c r="A285" s="2">
        <v>41152</v>
      </c>
      <c r="B285" s="7">
        <v>34.683437347412109</v>
      </c>
      <c r="C285" s="7">
        <f t="shared" si="4"/>
        <v>3.5462622631313456</v>
      </c>
    </row>
    <row r="286" spans="1:3" x14ac:dyDescent="0.25">
      <c r="A286" s="2">
        <v>41182</v>
      </c>
      <c r="B286" s="7">
        <v>33.535484313964837</v>
      </c>
      <c r="C286" s="7">
        <f t="shared" si="4"/>
        <v>3.5126041114919908</v>
      </c>
    </row>
    <row r="287" spans="1:3" x14ac:dyDescent="0.25">
      <c r="A287" s="2">
        <v>41213</v>
      </c>
      <c r="B287" s="7">
        <v>33.195999145507813</v>
      </c>
      <c r="C287" s="7">
        <f t="shared" si="4"/>
        <v>3.5024293609953836</v>
      </c>
    </row>
    <row r="288" spans="1:3" x14ac:dyDescent="0.25">
      <c r="A288" s="2">
        <v>41243</v>
      </c>
      <c r="B288" s="7">
        <v>34.140960693359382</v>
      </c>
      <c r="C288" s="7">
        <f t="shared" si="4"/>
        <v>3.5304978567875822</v>
      </c>
    </row>
    <row r="289" spans="1:3" x14ac:dyDescent="0.25">
      <c r="A289" s="2">
        <v>41274</v>
      </c>
      <c r="B289" s="7">
        <v>34.550437927246087</v>
      </c>
      <c r="C289" s="7">
        <f t="shared" si="4"/>
        <v>3.5424202253068975</v>
      </c>
    </row>
    <row r="290" spans="1:3" x14ac:dyDescent="0.25">
      <c r="A290" s="2">
        <v>41305</v>
      </c>
      <c r="B290" s="7">
        <v>35.726387023925781</v>
      </c>
      <c r="C290" s="7">
        <f t="shared" si="4"/>
        <v>3.5758895480846746</v>
      </c>
    </row>
    <row r="291" spans="1:3" x14ac:dyDescent="0.25">
      <c r="A291" s="2">
        <v>41333</v>
      </c>
      <c r="B291" s="7">
        <v>37.2313232421875</v>
      </c>
      <c r="C291" s="7">
        <f t="shared" si="4"/>
        <v>3.6171504296163604</v>
      </c>
    </row>
    <row r="292" spans="1:3" x14ac:dyDescent="0.25">
      <c r="A292" s="2">
        <v>41364</v>
      </c>
      <c r="B292" s="7">
        <v>37.994285583496087</v>
      </c>
      <c r="C292" s="7">
        <f t="shared" si="4"/>
        <v>3.6374357690365908</v>
      </c>
    </row>
    <row r="293" spans="1:3" x14ac:dyDescent="0.25">
      <c r="A293" s="2">
        <v>41394</v>
      </c>
      <c r="B293" s="7">
        <v>40.605167388916023</v>
      </c>
      <c r="C293" s="7">
        <f t="shared" si="4"/>
        <v>3.7038953340979011</v>
      </c>
    </row>
    <row r="294" spans="1:3" x14ac:dyDescent="0.25">
      <c r="A294" s="2">
        <v>41425</v>
      </c>
      <c r="B294" s="7">
        <v>40.734394073486328</v>
      </c>
      <c r="C294" s="7">
        <f t="shared" si="4"/>
        <v>3.7070727988142744</v>
      </c>
    </row>
    <row r="295" spans="1:3" x14ac:dyDescent="0.25">
      <c r="A295" s="2">
        <v>41455</v>
      </c>
      <c r="B295" s="7">
        <v>41.394866943359382</v>
      </c>
      <c r="C295" s="7">
        <f t="shared" si="4"/>
        <v>3.7231568862688835</v>
      </c>
    </row>
    <row r="296" spans="1:3" x14ac:dyDescent="0.25">
      <c r="A296" s="2">
        <v>41486</v>
      </c>
      <c r="B296" s="7">
        <v>42.644039154052727</v>
      </c>
      <c r="C296" s="7">
        <f t="shared" si="4"/>
        <v>3.7528875022486909</v>
      </c>
    </row>
    <row r="297" spans="1:3" x14ac:dyDescent="0.25">
      <c r="A297" s="2">
        <v>41517</v>
      </c>
      <c r="B297" s="7">
        <v>40.447227478027337</v>
      </c>
      <c r="C297" s="7">
        <f t="shared" si="4"/>
        <v>3.6999980992030412</v>
      </c>
    </row>
    <row r="298" spans="1:3" x14ac:dyDescent="0.25">
      <c r="A298" s="2">
        <v>41547</v>
      </c>
      <c r="B298" s="7">
        <v>39.944686889648438</v>
      </c>
      <c r="C298" s="7">
        <f t="shared" si="4"/>
        <v>3.6874956693665064</v>
      </c>
    </row>
    <row r="299" spans="1:3" x14ac:dyDescent="0.25">
      <c r="A299" s="2">
        <v>41578</v>
      </c>
      <c r="B299" s="7">
        <v>39.212409973144531</v>
      </c>
      <c r="C299" s="7">
        <f t="shared" si="4"/>
        <v>3.6689932776428069</v>
      </c>
    </row>
    <row r="300" spans="1:3" x14ac:dyDescent="0.25">
      <c r="A300" s="2">
        <v>41608</v>
      </c>
      <c r="B300" s="7">
        <v>38.393997192382813</v>
      </c>
      <c r="C300" s="7">
        <f t="shared" si="4"/>
        <v>3.6479011242589188</v>
      </c>
    </row>
    <row r="301" spans="1:3" x14ac:dyDescent="0.25">
      <c r="A301" s="2">
        <v>41639</v>
      </c>
      <c r="B301" s="7">
        <v>37.561214447021477</v>
      </c>
      <c r="C301" s="7">
        <f t="shared" si="4"/>
        <v>3.6259719873376186</v>
      </c>
    </row>
    <row r="302" spans="1:3" x14ac:dyDescent="0.25">
      <c r="A302" s="2">
        <v>41670</v>
      </c>
      <c r="B302" s="7">
        <v>35.181331634521477</v>
      </c>
      <c r="C302" s="7">
        <f t="shared" si="4"/>
        <v>3.560515590626057</v>
      </c>
    </row>
    <row r="303" spans="1:3" x14ac:dyDescent="0.25">
      <c r="A303" s="2">
        <v>41698</v>
      </c>
      <c r="B303" s="7">
        <v>36.742790222167969</v>
      </c>
      <c r="C303" s="7">
        <f t="shared" si="4"/>
        <v>3.6039420219813594</v>
      </c>
    </row>
    <row r="304" spans="1:3" x14ac:dyDescent="0.25">
      <c r="A304" s="2">
        <v>41729</v>
      </c>
      <c r="B304" s="7">
        <v>36.850486755371087</v>
      </c>
      <c r="C304" s="7">
        <f t="shared" si="4"/>
        <v>3.6068688276490857</v>
      </c>
    </row>
    <row r="305" spans="1:3" x14ac:dyDescent="0.25">
      <c r="A305" s="2">
        <v>41759</v>
      </c>
      <c r="B305" s="7">
        <v>38.164260864257813</v>
      </c>
      <c r="C305" s="7">
        <f t="shared" si="4"/>
        <v>3.6418994982152011</v>
      </c>
    </row>
    <row r="306" spans="1:3" x14ac:dyDescent="0.25">
      <c r="A306" s="2">
        <v>41790</v>
      </c>
      <c r="B306" s="7">
        <v>40.33905029296875</v>
      </c>
      <c r="C306" s="7">
        <f t="shared" si="4"/>
        <v>3.697319989684948</v>
      </c>
    </row>
    <row r="307" spans="1:3" x14ac:dyDescent="0.25">
      <c r="A307" s="2">
        <v>41820</v>
      </c>
      <c r="B307" s="7">
        <v>40.051074981689453</v>
      </c>
      <c r="C307" s="7">
        <f t="shared" si="4"/>
        <v>3.690155514145153</v>
      </c>
    </row>
    <row r="308" spans="1:3" x14ac:dyDescent="0.25">
      <c r="A308" s="2">
        <v>41851</v>
      </c>
      <c r="B308" s="7">
        <v>39.940315246582031</v>
      </c>
      <c r="C308" s="7">
        <f t="shared" si="4"/>
        <v>3.6873862209605766</v>
      </c>
    </row>
    <row r="309" spans="1:3" x14ac:dyDescent="0.25">
      <c r="A309" s="2">
        <v>41882</v>
      </c>
      <c r="B309" s="7">
        <v>39.238826751708977</v>
      </c>
      <c r="C309" s="7">
        <f t="shared" si="4"/>
        <v>3.6696667349563108</v>
      </c>
    </row>
    <row r="310" spans="1:3" x14ac:dyDescent="0.25">
      <c r="A310" s="2">
        <v>41912</v>
      </c>
      <c r="B310" s="7">
        <v>39.135456085205078</v>
      </c>
      <c r="C310" s="7">
        <f t="shared" si="4"/>
        <v>3.6670288613400377</v>
      </c>
    </row>
    <row r="311" spans="1:3" x14ac:dyDescent="0.25">
      <c r="A311" s="2">
        <v>41943</v>
      </c>
      <c r="B311" s="7">
        <v>40.036300659179688</v>
      </c>
      <c r="C311" s="7">
        <f t="shared" si="4"/>
        <v>3.6897865590493182</v>
      </c>
    </row>
    <row r="312" spans="1:3" x14ac:dyDescent="0.25">
      <c r="A312" s="2">
        <v>41973</v>
      </c>
      <c r="B312" s="7">
        <v>41.904468536376953</v>
      </c>
      <c r="C312" s="7">
        <f t="shared" si="4"/>
        <v>3.7353924688878641</v>
      </c>
    </row>
    <row r="313" spans="1:3" x14ac:dyDescent="0.25">
      <c r="A313" s="2">
        <v>42004</v>
      </c>
      <c r="B313" s="7">
        <v>40.206138610839837</v>
      </c>
      <c r="C313" s="7">
        <f t="shared" si="4"/>
        <v>3.6940196857294332</v>
      </c>
    </row>
    <row r="314" spans="1:3" x14ac:dyDescent="0.25">
      <c r="A314" s="2">
        <v>42035</v>
      </c>
      <c r="B314" s="7">
        <v>43.986774444580078</v>
      </c>
      <c r="C314" s="7">
        <f t="shared" si="4"/>
        <v>3.7838890079297984</v>
      </c>
    </row>
    <row r="315" spans="1:3" x14ac:dyDescent="0.25">
      <c r="A315" s="2">
        <v>42063</v>
      </c>
      <c r="B315" s="7">
        <v>46.024776458740227</v>
      </c>
      <c r="C315" s="7">
        <f t="shared" si="4"/>
        <v>3.8291798701543911</v>
      </c>
    </row>
    <row r="316" spans="1:3" x14ac:dyDescent="0.25">
      <c r="A316" s="2">
        <v>42094</v>
      </c>
      <c r="B316" s="7">
        <v>46.238910675048828</v>
      </c>
      <c r="C316" s="7">
        <f t="shared" si="4"/>
        <v>3.8338216660210733</v>
      </c>
    </row>
    <row r="317" spans="1:3" x14ac:dyDescent="0.25">
      <c r="A317" s="2">
        <v>42124</v>
      </c>
      <c r="B317" s="7">
        <v>47.634494781494141</v>
      </c>
      <c r="C317" s="7">
        <f t="shared" si="4"/>
        <v>3.863557179066897</v>
      </c>
    </row>
    <row r="318" spans="1:3" x14ac:dyDescent="0.25">
      <c r="A318" s="2">
        <v>42155</v>
      </c>
      <c r="B318" s="7">
        <v>47.281833648681641</v>
      </c>
      <c r="C318" s="7">
        <f t="shared" si="4"/>
        <v>3.8561261551013448</v>
      </c>
    </row>
    <row r="319" spans="1:3" x14ac:dyDescent="0.25">
      <c r="A319" s="2">
        <v>42185</v>
      </c>
      <c r="B319" s="7">
        <v>43.848930358886719</v>
      </c>
      <c r="C319" s="7">
        <f t="shared" si="4"/>
        <v>3.7807503253367902</v>
      </c>
    </row>
    <row r="320" spans="1:3" x14ac:dyDescent="0.25">
      <c r="A320" s="2">
        <v>42216</v>
      </c>
      <c r="B320" s="7">
        <v>46.646663665771477</v>
      </c>
      <c r="C320" s="7">
        <f t="shared" si="4"/>
        <v>3.8426014063171707</v>
      </c>
    </row>
    <row r="321" spans="1:3" x14ac:dyDescent="0.25">
      <c r="A321" s="2">
        <v>42247</v>
      </c>
      <c r="B321" s="7">
        <v>41.882949829101563</v>
      </c>
      <c r="C321" s="7">
        <f t="shared" si="4"/>
        <v>3.7348788187917448</v>
      </c>
    </row>
    <row r="322" spans="1:3" x14ac:dyDescent="0.25">
      <c r="A322" s="2">
        <v>42277</v>
      </c>
      <c r="B322" s="7">
        <v>42.661777496337891</v>
      </c>
      <c r="C322" s="7">
        <f t="shared" si="4"/>
        <v>3.7533033787559993</v>
      </c>
    </row>
    <row r="323" spans="1:3" x14ac:dyDescent="0.25">
      <c r="A323" s="2">
        <v>42308</v>
      </c>
      <c r="B323" s="7">
        <v>47.947238922119141</v>
      </c>
      <c r="C323" s="7">
        <f t="shared" ref="C323:C386" si="5">LN(B323)</f>
        <v>3.8701012172339579</v>
      </c>
    </row>
    <row r="324" spans="1:3" x14ac:dyDescent="0.25">
      <c r="A324" s="2">
        <v>42338</v>
      </c>
      <c r="B324" s="7">
        <v>50.155185699462891</v>
      </c>
      <c r="C324" s="7">
        <f t="shared" si="5"/>
        <v>3.9151219128400663</v>
      </c>
    </row>
    <row r="325" spans="1:3" x14ac:dyDescent="0.25">
      <c r="A325" s="2">
        <v>42369</v>
      </c>
      <c r="B325" s="7">
        <v>47.667465209960938</v>
      </c>
      <c r="C325" s="7">
        <f t="shared" si="5"/>
        <v>3.8642490941079966</v>
      </c>
    </row>
    <row r="326" spans="1:3" x14ac:dyDescent="0.25">
      <c r="A326" s="2">
        <v>42400</v>
      </c>
      <c r="B326" s="7">
        <v>47.977485656738281</v>
      </c>
      <c r="C326" s="7">
        <f t="shared" si="5"/>
        <v>3.8707318520521317</v>
      </c>
    </row>
    <row r="327" spans="1:3" x14ac:dyDescent="0.25">
      <c r="A327" s="2">
        <v>42429</v>
      </c>
      <c r="B327" s="7">
        <v>48.567287445068359</v>
      </c>
      <c r="C327" s="7">
        <f t="shared" si="5"/>
        <v>3.8829502064362957</v>
      </c>
    </row>
    <row r="328" spans="1:3" x14ac:dyDescent="0.25">
      <c r="A328" s="2">
        <v>42460</v>
      </c>
      <c r="B328" s="7">
        <v>47.266708374023438</v>
      </c>
      <c r="C328" s="7">
        <f t="shared" si="5"/>
        <v>3.855806207813663</v>
      </c>
    </row>
    <row r="329" spans="1:3" x14ac:dyDescent="0.25">
      <c r="A329" s="2">
        <v>42490</v>
      </c>
      <c r="B329" s="7">
        <v>46.25347900390625</v>
      </c>
      <c r="C329" s="7">
        <f t="shared" si="5"/>
        <v>3.8341366828355046</v>
      </c>
    </row>
    <row r="330" spans="1:3" x14ac:dyDescent="0.25">
      <c r="A330" s="2">
        <v>42521</v>
      </c>
      <c r="B330" s="7">
        <v>48.993625640869141</v>
      </c>
      <c r="C330" s="7">
        <f t="shared" si="5"/>
        <v>3.8916902006864693</v>
      </c>
    </row>
    <row r="331" spans="1:3" x14ac:dyDescent="0.25">
      <c r="A331" s="2">
        <v>42551</v>
      </c>
      <c r="B331" s="7">
        <v>49.249931335449219</v>
      </c>
      <c r="C331" s="7">
        <f t="shared" si="5"/>
        <v>3.8969079734130494</v>
      </c>
    </row>
    <row r="332" spans="1:3" x14ac:dyDescent="0.25">
      <c r="A332" s="2">
        <v>42582</v>
      </c>
      <c r="B332" s="7">
        <v>53.498424530029297</v>
      </c>
      <c r="C332" s="7">
        <f t="shared" si="5"/>
        <v>3.9796522054315235</v>
      </c>
    </row>
    <row r="333" spans="1:3" x14ac:dyDescent="0.25">
      <c r="A333" s="2">
        <v>42613</v>
      </c>
      <c r="B333" s="7">
        <v>52.900371551513672</v>
      </c>
      <c r="C333" s="7">
        <f t="shared" si="5"/>
        <v>3.9684103624976914</v>
      </c>
    </row>
    <row r="334" spans="1:3" x14ac:dyDescent="0.25">
      <c r="A334" s="2">
        <v>42643</v>
      </c>
      <c r="B334" s="7">
        <v>51.300399780273438</v>
      </c>
      <c r="C334" s="7">
        <f t="shared" si="5"/>
        <v>3.9376985451341451</v>
      </c>
    </row>
    <row r="335" spans="1:3" x14ac:dyDescent="0.25">
      <c r="A335" s="2">
        <v>42674</v>
      </c>
      <c r="B335" s="7">
        <v>48.993625640869141</v>
      </c>
      <c r="C335" s="7">
        <f t="shared" si="5"/>
        <v>3.8916902006864693</v>
      </c>
    </row>
    <row r="336" spans="1:3" x14ac:dyDescent="0.25">
      <c r="A336" s="2">
        <v>42704</v>
      </c>
      <c r="B336" s="7">
        <v>46.104339599609382</v>
      </c>
      <c r="C336" s="7">
        <f t="shared" si="5"/>
        <v>3.8309070800539957</v>
      </c>
    </row>
    <row r="337" spans="1:3" x14ac:dyDescent="0.25">
      <c r="A337" s="2">
        <v>42735</v>
      </c>
      <c r="B337" s="7">
        <v>46.756755828857422</v>
      </c>
      <c r="C337" s="7">
        <f t="shared" si="5"/>
        <v>3.8449587550023541</v>
      </c>
    </row>
    <row r="338" spans="1:3" x14ac:dyDescent="0.25">
      <c r="A338" s="2">
        <v>42766</v>
      </c>
      <c r="B338" s="7">
        <v>45.040271759033203</v>
      </c>
      <c r="C338" s="7">
        <f t="shared" si="5"/>
        <v>3.8075570175395463</v>
      </c>
    </row>
    <row r="339" spans="1:3" x14ac:dyDescent="0.25">
      <c r="A339" s="2">
        <v>42794</v>
      </c>
      <c r="B339" s="7">
        <v>48.589748382568359</v>
      </c>
      <c r="C339" s="7">
        <f t="shared" si="5"/>
        <v>3.8834125700254853</v>
      </c>
    </row>
    <row r="340" spans="1:3" x14ac:dyDescent="0.25">
      <c r="A340" s="2">
        <v>42825</v>
      </c>
      <c r="B340" s="7">
        <v>49.521774291992188</v>
      </c>
      <c r="C340" s="7">
        <f t="shared" si="5"/>
        <v>3.9024124575404495</v>
      </c>
    </row>
    <row r="341" spans="1:3" x14ac:dyDescent="0.25">
      <c r="A341" s="2">
        <v>42855</v>
      </c>
      <c r="B341" s="7">
        <v>49.847976684570313</v>
      </c>
      <c r="C341" s="7">
        <f t="shared" si="5"/>
        <v>3.9089779075113169</v>
      </c>
    </row>
    <row r="342" spans="1:3" x14ac:dyDescent="0.25">
      <c r="A342" s="2">
        <v>42886</v>
      </c>
      <c r="B342" s="7">
        <v>52.691261291503913</v>
      </c>
      <c r="C342" s="7">
        <f t="shared" si="5"/>
        <v>3.9644496219021161</v>
      </c>
    </row>
    <row r="343" spans="1:3" x14ac:dyDescent="0.25">
      <c r="A343" s="2">
        <v>42916</v>
      </c>
      <c r="B343" s="7">
        <v>52.475955963134773</v>
      </c>
      <c r="C343" s="7">
        <f t="shared" si="5"/>
        <v>3.9603550830373733</v>
      </c>
    </row>
    <row r="344" spans="1:3" x14ac:dyDescent="0.25">
      <c r="A344" s="2">
        <v>42947</v>
      </c>
      <c r="B344" s="7">
        <v>50.30706787109375</v>
      </c>
      <c r="C344" s="7">
        <f t="shared" si="5"/>
        <v>3.9181455815703385</v>
      </c>
    </row>
    <row r="345" spans="1:3" x14ac:dyDescent="0.25">
      <c r="A345" s="2">
        <v>42978</v>
      </c>
      <c r="B345" s="7">
        <v>52.7470703125</v>
      </c>
      <c r="C345" s="7">
        <f t="shared" si="5"/>
        <v>3.9655082317142969</v>
      </c>
    </row>
    <row r="346" spans="1:3" x14ac:dyDescent="0.25">
      <c r="A346" s="2">
        <v>43008</v>
      </c>
      <c r="B346" s="7">
        <v>52.922496795654297</v>
      </c>
      <c r="C346" s="7">
        <f t="shared" si="5"/>
        <v>3.9688285187017063</v>
      </c>
    </row>
    <row r="347" spans="1:3" x14ac:dyDescent="0.25">
      <c r="A347" s="2">
        <v>43039</v>
      </c>
      <c r="B347" s="7">
        <v>55.928638458251953</v>
      </c>
      <c r="C347" s="7">
        <f t="shared" si="5"/>
        <v>4.0240765648620895</v>
      </c>
    </row>
    <row r="348" spans="1:3" x14ac:dyDescent="0.25">
      <c r="A348" s="2">
        <v>43069</v>
      </c>
      <c r="B348" s="7">
        <v>56.550594329833977</v>
      </c>
      <c r="C348" s="7">
        <f t="shared" si="5"/>
        <v>4.0351357123182892</v>
      </c>
    </row>
    <row r="349" spans="1:3" x14ac:dyDescent="0.25">
      <c r="A349" s="2">
        <v>43100</v>
      </c>
      <c r="B349" s="7">
        <v>55.777137756347663</v>
      </c>
      <c r="C349" s="7">
        <f t="shared" si="5"/>
        <v>4.021364067801886</v>
      </c>
    </row>
    <row r="350" spans="1:3" x14ac:dyDescent="0.25">
      <c r="A350" s="2">
        <v>43131</v>
      </c>
      <c r="B350" s="7">
        <v>55.386421203613281</v>
      </c>
      <c r="C350" s="7">
        <f t="shared" si="5"/>
        <v>4.0143344590822707</v>
      </c>
    </row>
    <row r="351" spans="1:3" x14ac:dyDescent="0.25">
      <c r="A351" s="2">
        <v>43159</v>
      </c>
      <c r="B351" s="7">
        <v>52.428119659423828</v>
      </c>
      <c r="C351" s="7">
        <f t="shared" si="5"/>
        <v>3.9594430821119051</v>
      </c>
    </row>
    <row r="352" spans="1:3" x14ac:dyDescent="0.25">
      <c r="A352" s="2">
        <v>43190</v>
      </c>
      <c r="B352" s="7">
        <v>52.41217041015625</v>
      </c>
      <c r="C352" s="7">
        <f t="shared" si="5"/>
        <v>3.9591388240946861</v>
      </c>
    </row>
    <row r="353" spans="1:3" x14ac:dyDescent="0.25">
      <c r="A353" s="2">
        <v>43220</v>
      </c>
      <c r="B353" s="7">
        <v>53.496612548828118</v>
      </c>
      <c r="C353" s="7">
        <f t="shared" si="5"/>
        <v>3.9796183350530305</v>
      </c>
    </row>
    <row r="354" spans="1:3" x14ac:dyDescent="0.25">
      <c r="A354" s="2">
        <v>43251</v>
      </c>
      <c r="B354" s="7">
        <v>53.668003082275391</v>
      </c>
      <c r="C354" s="7">
        <f t="shared" si="5"/>
        <v>3.9828169781604998</v>
      </c>
    </row>
    <row r="355" spans="1:3" x14ac:dyDescent="0.25">
      <c r="A355" s="2">
        <v>43281</v>
      </c>
      <c r="B355" s="7">
        <v>51.599742889404297</v>
      </c>
      <c r="C355" s="7">
        <f t="shared" si="5"/>
        <v>3.9435166897116205</v>
      </c>
    </row>
    <row r="356" spans="1:3" x14ac:dyDescent="0.25">
      <c r="A356" s="2">
        <v>43312</v>
      </c>
      <c r="B356" s="7">
        <v>55.161739349365227</v>
      </c>
      <c r="C356" s="7">
        <f t="shared" si="5"/>
        <v>4.0102695852300778</v>
      </c>
    </row>
    <row r="357" spans="1:3" x14ac:dyDescent="0.25">
      <c r="A357" s="2">
        <v>43343</v>
      </c>
      <c r="B357" s="7">
        <v>55.662387847900391</v>
      </c>
      <c r="C357" s="7">
        <f t="shared" si="5"/>
        <v>4.0193046557866019</v>
      </c>
    </row>
    <row r="358" spans="1:3" x14ac:dyDescent="0.25">
      <c r="A358" s="2">
        <v>43373</v>
      </c>
      <c r="B358" s="7">
        <v>54.7431640625</v>
      </c>
      <c r="C358" s="7">
        <f t="shared" si="5"/>
        <v>4.0026525035953515</v>
      </c>
    </row>
    <row r="359" spans="1:3" x14ac:dyDescent="0.25">
      <c r="A359" s="2">
        <v>43404</v>
      </c>
      <c r="B359" s="7">
        <v>51.361728668212891</v>
      </c>
      <c r="C359" s="7">
        <f t="shared" si="5"/>
        <v>3.9388933166854811</v>
      </c>
    </row>
    <row r="360" spans="1:3" x14ac:dyDescent="0.25">
      <c r="A360" s="2">
        <v>43434</v>
      </c>
      <c r="B360" s="7">
        <v>54.217887878417969</v>
      </c>
      <c r="C360" s="7">
        <f t="shared" si="5"/>
        <v>3.9930108886533011</v>
      </c>
    </row>
    <row r="361" spans="1:3" x14ac:dyDescent="0.25">
      <c r="A361" s="2">
        <v>43465</v>
      </c>
      <c r="B361" s="7">
        <v>50.483539581298828</v>
      </c>
      <c r="C361" s="7">
        <f t="shared" si="5"/>
        <v>3.9216473342632585</v>
      </c>
    </row>
    <row r="362" spans="1:3" x14ac:dyDescent="0.25">
      <c r="A362" s="2">
        <v>43496</v>
      </c>
      <c r="B362" s="7">
        <v>52.116802215576172</v>
      </c>
      <c r="C362" s="7">
        <f t="shared" si="5"/>
        <v>3.9534873961068611</v>
      </c>
    </row>
    <row r="363" spans="1:3" x14ac:dyDescent="0.25">
      <c r="A363" s="2">
        <v>43524</v>
      </c>
      <c r="B363" s="7">
        <v>54.439502716064453</v>
      </c>
      <c r="C363" s="7">
        <f t="shared" si="5"/>
        <v>3.9970900432092979</v>
      </c>
    </row>
    <row r="364" spans="1:3" x14ac:dyDescent="0.25">
      <c r="A364" s="2">
        <v>43555</v>
      </c>
      <c r="B364" s="7">
        <v>56.376438140869141</v>
      </c>
      <c r="C364" s="7">
        <f t="shared" si="5"/>
        <v>4.032051307756781</v>
      </c>
    </row>
    <row r="365" spans="1:3" x14ac:dyDescent="0.25">
      <c r="A365" s="2">
        <v>43585</v>
      </c>
      <c r="B365" s="7">
        <v>59.158737182617188</v>
      </c>
      <c r="C365" s="7">
        <f t="shared" si="5"/>
        <v>4.0802242918172285</v>
      </c>
    </row>
    <row r="366" spans="1:3" x14ac:dyDescent="0.25">
      <c r="A366" s="2">
        <v>43616</v>
      </c>
      <c r="B366" s="7">
        <v>60.213180541992188</v>
      </c>
      <c r="C366" s="7">
        <f t="shared" si="5"/>
        <v>4.0978912742298927</v>
      </c>
    </row>
    <row r="367" spans="1:3" x14ac:dyDescent="0.25">
      <c r="A367" s="2">
        <v>43646</v>
      </c>
      <c r="B367" s="7">
        <v>62.827484130859382</v>
      </c>
      <c r="C367" s="7">
        <f t="shared" si="5"/>
        <v>4.1403926231311887</v>
      </c>
    </row>
    <row r="368" spans="1:3" x14ac:dyDescent="0.25">
      <c r="A368" s="2">
        <v>43677</v>
      </c>
      <c r="B368" s="7">
        <v>66.116439819335938</v>
      </c>
      <c r="C368" s="7">
        <f t="shared" si="5"/>
        <v>4.191417427270502</v>
      </c>
    </row>
    <row r="369" spans="1:3" x14ac:dyDescent="0.25">
      <c r="A369" s="2">
        <v>43708</v>
      </c>
      <c r="B369" s="7">
        <v>68.697006225585938</v>
      </c>
      <c r="C369" s="7">
        <f t="shared" si="5"/>
        <v>4.2297056207763886</v>
      </c>
    </row>
    <row r="370" spans="1:3" x14ac:dyDescent="0.25">
      <c r="A370" s="2">
        <v>43738</v>
      </c>
      <c r="B370" s="7">
        <v>68.157272338867188</v>
      </c>
      <c r="C370" s="7">
        <f t="shared" si="5"/>
        <v>4.2218178632177636</v>
      </c>
    </row>
    <row r="371" spans="1:3" x14ac:dyDescent="0.25">
      <c r="A371" s="2">
        <v>43769</v>
      </c>
      <c r="B371" s="7">
        <v>62.709415435791023</v>
      </c>
      <c r="C371" s="7">
        <f t="shared" si="5"/>
        <v>4.1385116028050719</v>
      </c>
    </row>
    <row r="372" spans="1:3" x14ac:dyDescent="0.25">
      <c r="A372" s="2">
        <v>43799</v>
      </c>
      <c r="B372" s="7">
        <v>63.013011932373047</v>
      </c>
      <c r="C372" s="7">
        <f t="shared" si="5"/>
        <v>4.1433412436744668</v>
      </c>
    </row>
    <row r="373" spans="1:3" x14ac:dyDescent="0.25">
      <c r="A373" s="2">
        <v>43830</v>
      </c>
      <c r="B373" s="7">
        <v>62.321491241455078</v>
      </c>
      <c r="C373" s="7">
        <f t="shared" si="5"/>
        <v>4.1323063300543668</v>
      </c>
    </row>
    <row r="374" spans="1:3" x14ac:dyDescent="0.25">
      <c r="A374" s="2">
        <v>43861</v>
      </c>
      <c r="B374" s="7">
        <v>61.056507110595703</v>
      </c>
      <c r="C374" s="7">
        <f t="shared" si="5"/>
        <v>4.1117997814549119</v>
      </c>
    </row>
    <row r="375" spans="1:3" x14ac:dyDescent="0.25">
      <c r="A375" s="2">
        <v>43890</v>
      </c>
      <c r="B375" s="7">
        <v>53.736476898193359</v>
      </c>
      <c r="C375" s="7">
        <f t="shared" si="5"/>
        <v>3.9840920427612949</v>
      </c>
    </row>
    <row r="376" spans="1:3" x14ac:dyDescent="0.25">
      <c r="A376" s="2">
        <v>43921</v>
      </c>
      <c r="B376" s="7">
        <v>49.452396392822273</v>
      </c>
      <c r="C376" s="7">
        <f t="shared" si="5"/>
        <v>3.9010105178211667</v>
      </c>
    </row>
    <row r="377" spans="1:3" x14ac:dyDescent="0.25">
      <c r="A377" s="2">
        <v>43951</v>
      </c>
      <c r="B377" s="7">
        <v>53.348545074462891</v>
      </c>
      <c r="C377" s="7">
        <f t="shared" si="5"/>
        <v>3.9768467060443631</v>
      </c>
    </row>
    <row r="378" spans="1:3" x14ac:dyDescent="0.25">
      <c r="A378" s="2">
        <v>43982</v>
      </c>
      <c r="B378" s="7">
        <v>53.674442291259773</v>
      </c>
      <c r="C378" s="7">
        <f t="shared" si="5"/>
        <v>3.982936953235964</v>
      </c>
    </row>
    <row r="379" spans="1:3" x14ac:dyDescent="0.25">
      <c r="A379" s="2">
        <v>44012</v>
      </c>
      <c r="B379" s="7">
        <v>53.674442291259773</v>
      </c>
      <c r="C379" s="7">
        <f t="shared" si="5"/>
        <v>3.982936953235964</v>
      </c>
    </row>
    <row r="380" spans="1:3" x14ac:dyDescent="0.25">
      <c r="A380" s="2">
        <v>44043</v>
      </c>
      <c r="B380" s="7">
        <v>51.042083740234382</v>
      </c>
      <c r="C380" s="7">
        <f t="shared" si="5"/>
        <v>3.9326504638347424</v>
      </c>
    </row>
    <row r="381" spans="1:3" x14ac:dyDescent="0.25">
      <c r="A381" s="2">
        <v>44074</v>
      </c>
      <c r="B381" s="7">
        <v>49.742103576660163</v>
      </c>
      <c r="C381" s="7">
        <f t="shared" si="5"/>
        <v>3.9068517289297371</v>
      </c>
    </row>
    <row r="382" spans="1:3" x14ac:dyDescent="0.25">
      <c r="A382" s="2">
        <v>44104</v>
      </c>
      <c r="B382" s="7">
        <v>49.850440979003913</v>
      </c>
      <c r="C382" s="7">
        <f t="shared" si="5"/>
        <v>3.9090273424871542</v>
      </c>
    </row>
    <row r="383" spans="1:3" x14ac:dyDescent="0.25">
      <c r="A383" s="2">
        <v>44135</v>
      </c>
      <c r="B383" s="7">
        <v>42.790855407714837</v>
      </c>
      <c r="C383" s="7">
        <f t="shared" si="5"/>
        <v>3.7563244210612283</v>
      </c>
    </row>
    <row r="384" spans="1:3" x14ac:dyDescent="0.25">
      <c r="A384" s="2">
        <v>44165</v>
      </c>
      <c r="B384" s="7">
        <v>48.6226806640625</v>
      </c>
      <c r="C384" s="7">
        <f t="shared" si="5"/>
        <v>3.8840901023755543</v>
      </c>
    </row>
    <row r="385" spans="1:3" x14ac:dyDescent="0.25">
      <c r="A385" s="2">
        <v>44196</v>
      </c>
      <c r="B385" s="7">
        <v>48.532405853271477</v>
      </c>
      <c r="C385" s="7">
        <f t="shared" si="5"/>
        <v>3.8822317367457648</v>
      </c>
    </row>
    <row r="386" spans="1:3" x14ac:dyDescent="0.25">
      <c r="A386" s="2">
        <v>44227</v>
      </c>
      <c r="B386" s="7">
        <v>49.61572265625</v>
      </c>
      <c r="C386" s="7">
        <f t="shared" si="5"/>
        <v>3.9043077725377699</v>
      </c>
    </row>
    <row r="387" spans="1:3" x14ac:dyDescent="0.25">
      <c r="A387" s="2">
        <v>44255</v>
      </c>
      <c r="B387" s="7">
        <v>50.969863891601563</v>
      </c>
      <c r="C387" s="7">
        <f t="shared" ref="C387:C424" si="6">LN(B387)</f>
        <v>3.931234553985457</v>
      </c>
    </row>
    <row r="388" spans="1:3" x14ac:dyDescent="0.25">
      <c r="A388" s="2">
        <v>44286</v>
      </c>
      <c r="B388" s="7">
        <v>52.811492919921882</v>
      </c>
      <c r="C388" s="7">
        <f t="shared" si="6"/>
        <v>3.9667288359636843</v>
      </c>
    </row>
    <row r="389" spans="1:3" x14ac:dyDescent="0.25">
      <c r="A389" s="2">
        <v>44316</v>
      </c>
      <c r="B389" s="7">
        <v>52.928852081298828</v>
      </c>
      <c r="C389" s="7">
        <f t="shared" si="6"/>
        <v>3.9689485981474499</v>
      </c>
    </row>
    <row r="390" spans="1:3" x14ac:dyDescent="0.25">
      <c r="A390" s="2">
        <v>44347</v>
      </c>
      <c r="B390" s="7">
        <v>54.415355682373047</v>
      </c>
      <c r="C390" s="7">
        <f t="shared" si="6"/>
        <v>3.9966463876032412</v>
      </c>
    </row>
    <row r="391" spans="1:3" x14ac:dyDescent="0.25">
      <c r="A391" s="2">
        <v>44377</v>
      </c>
      <c r="B391" s="7">
        <v>55.414054870605469</v>
      </c>
      <c r="C391" s="7">
        <f t="shared" si="6"/>
        <v>4.014833259602705</v>
      </c>
    </row>
    <row r="392" spans="1:3" x14ac:dyDescent="0.25">
      <c r="A392" s="2">
        <v>44408</v>
      </c>
      <c r="B392" s="7">
        <v>57.924819946289063</v>
      </c>
      <c r="C392" s="7">
        <f t="shared" si="6"/>
        <v>4.0591459619198078</v>
      </c>
    </row>
    <row r="393" spans="1:3" x14ac:dyDescent="0.25">
      <c r="A393" s="2">
        <v>44439</v>
      </c>
      <c r="B393" s="7">
        <v>57.747478485107422</v>
      </c>
      <c r="C393" s="7">
        <f t="shared" si="6"/>
        <v>4.0560796858531214</v>
      </c>
    </row>
    <row r="394" spans="1:3" x14ac:dyDescent="0.25">
      <c r="A394" s="2">
        <v>44469</v>
      </c>
      <c r="B394" s="7">
        <v>55.115379333496087</v>
      </c>
      <c r="C394" s="7">
        <f t="shared" si="6"/>
        <v>4.009428793973397</v>
      </c>
    </row>
    <row r="395" spans="1:3" x14ac:dyDescent="0.25">
      <c r="A395" s="2">
        <v>44500</v>
      </c>
      <c r="B395" s="7">
        <v>52.595287322998047</v>
      </c>
      <c r="C395" s="7">
        <f t="shared" si="6"/>
        <v>3.9626265211100176</v>
      </c>
    </row>
    <row r="396" spans="1:3" x14ac:dyDescent="0.25">
      <c r="A396" s="2">
        <v>44530</v>
      </c>
      <c r="B396" s="7">
        <v>48.525802612304688</v>
      </c>
      <c r="C396" s="7">
        <f t="shared" si="6"/>
        <v>3.882095669099733</v>
      </c>
    </row>
    <row r="397" spans="1:3" x14ac:dyDescent="0.25">
      <c r="A397" s="2">
        <v>44561</v>
      </c>
      <c r="B397" s="7">
        <v>50.952560424804688</v>
      </c>
      <c r="C397" s="7">
        <f t="shared" si="6"/>
        <v>3.9308950120823054</v>
      </c>
    </row>
    <row r="398" spans="1:3" x14ac:dyDescent="0.25">
      <c r="A398" s="2">
        <v>44592</v>
      </c>
      <c r="B398" s="7">
        <v>51.568584442138672</v>
      </c>
      <c r="C398" s="7">
        <f t="shared" si="6"/>
        <v>3.9429126584353771</v>
      </c>
    </row>
    <row r="399" spans="1:3" x14ac:dyDescent="0.25">
      <c r="A399" s="2">
        <v>44620</v>
      </c>
      <c r="B399" s="7">
        <v>50.691215515136719</v>
      </c>
      <c r="C399" s="7">
        <f t="shared" si="6"/>
        <v>3.9257526315839484</v>
      </c>
    </row>
    <row r="400" spans="1:3" x14ac:dyDescent="0.25">
      <c r="A400" s="2">
        <v>44651</v>
      </c>
      <c r="B400" s="7">
        <v>46.696399688720703</v>
      </c>
      <c r="C400" s="7">
        <f t="shared" si="6"/>
        <v>3.8436670672429787</v>
      </c>
    </row>
    <row r="401" spans="1:3" x14ac:dyDescent="0.25">
      <c r="A401" s="2">
        <v>44681</v>
      </c>
      <c r="B401" s="7">
        <v>53.799331665039063</v>
      </c>
      <c r="C401" s="7">
        <f t="shared" si="6"/>
        <v>3.9852610445076606</v>
      </c>
    </row>
    <row r="402" spans="1:3" x14ac:dyDescent="0.25">
      <c r="A402" s="2">
        <v>44712</v>
      </c>
      <c r="B402" s="7">
        <v>52.920146942138672</v>
      </c>
      <c r="C402" s="7">
        <f t="shared" si="6"/>
        <v>3.9687841159273041</v>
      </c>
    </row>
    <row r="403" spans="1:3" x14ac:dyDescent="0.25">
      <c r="A403" s="2">
        <v>44742</v>
      </c>
      <c r="B403" s="7">
        <v>51.498756408691413</v>
      </c>
      <c r="C403" s="7">
        <f t="shared" si="6"/>
        <v>3.9415576599740869</v>
      </c>
    </row>
    <row r="404" spans="1:3" x14ac:dyDescent="0.25">
      <c r="A404" s="2">
        <v>44773</v>
      </c>
      <c r="B404" s="7">
        <v>52.030570983886719</v>
      </c>
      <c r="C404" s="7">
        <f t="shared" si="6"/>
        <v>3.951831449370129</v>
      </c>
    </row>
    <row r="405" spans="1:3" x14ac:dyDescent="0.25">
      <c r="A405" s="2">
        <v>44804</v>
      </c>
      <c r="B405" s="7">
        <v>50.773555755615227</v>
      </c>
      <c r="C405" s="7">
        <f t="shared" si="6"/>
        <v>3.9273756630563015</v>
      </c>
    </row>
    <row r="406" spans="1:3" x14ac:dyDescent="0.25">
      <c r="A406" s="2">
        <v>44834</v>
      </c>
      <c r="B406" s="7">
        <v>46.963848114013672</v>
      </c>
      <c r="C406" s="7">
        <f t="shared" si="6"/>
        <v>3.8493781166688272</v>
      </c>
    </row>
    <row r="407" spans="1:3" x14ac:dyDescent="0.25">
      <c r="A407" s="2">
        <v>44865</v>
      </c>
      <c r="B407" s="7">
        <v>48.675319671630859</v>
      </c>
      <c r="C407" s="7">
        <f t="shared" si="6"/>
        <v>3.8851721187072856</v>
      </c>
    </row>
    <row r="408" spans="1:3" x14ac:dyDescent="0.25">
      <c r="A408" s="2">
        <v>44895</v>
      </c>
      <c r="B408" s="7">
        <v>48.423915863037109</v>
      </c>
      <c r="C408" s="7">
        <f t="shared" si="6"/>
        <v>3.8799938210824476</v>
      </c>
    </row>
    <row r="409" spans="1:3" x14ac:dyDescent="0.25">
      <c r="A409" s="2">
        <v>44926</v>
      </c>
      <c r="B409" s="7">
        <v>47.602024078369141</v>
      </c>
      <c r="C409" s="7">
        <f t="shared" si="6"/>
        <v>3.8628752829881257</v>
      </c>
    </row>
    <row r="410" spans="1:3" x14ac:dyDescent="0.25">
      <c r="A410" s="2">
        <v>44957</v>
      </c>
      <c r="B410" s="7">
        <v>48.646312713623047</v>
      </c>
      <c r="C410" s="7">
        <f t="shared" si="6"/>
        <v>3.8845760136450123</v>
      </c>
    </row>
    <row r="411" spans="1:3" x14ac:dyDescent="0.25">
      <c r="A411" s="2">
        <v>44985</v>
      </c>
      <c r="B411" s="7">
        <v>51.479419708251953</v>
      </c>
      <c r="C411" s="7">
        <f t="shared" si="6"/>
        <v>3.9411821104859164</v>
      </c>
    </row>
    <row r="412" spans="1:3" x14ac:dyDescent="0.25">
      <c r="A412" s="2">
        <v>45016</v>
      </c>
      <c r="B412" s="7">
        <v>55.414829254150391</v>
      </c>
      <c r="C412" s="7">
        <f t="shared" si="6"/>
        <v>4.0148472340020875</v>
      </c>
    </row>
    <row r="413" spans="1:3" x14ac:dyDescent="0.25">
      <c r="A413" s="2">
        <v>45046</v>
      </c>
      <c r="B413" s="7">
        <v>58.006206512451172</v>
      </c>
      <c r="C413" s="7">
        <f t="shared" si="6"/>
        <v>4.0605500136567469</v>
      </c>
    </row>
    <row r="414" spans="1:3" x14ac:dyDescent="0.25">
      <c r="A414" s="2">
        <v>45077</v>
      </c>
      <c r="B414" s="7">
        <v>55.340000152587891</v>
      </c>
      <c r="C414" s="7">
        <f t="shared" si="6"/>
        <v>4.0134959771160599</v>
      </c>
    </row>
    <row r="415" spans="1:3" x14ac:dyDescent="0.25">
      <c r="A415" s="2">
        <v>45107</v>
      </c>
      <c r="B415" s="7">
        <v>56.139999389648438</v>
      </c>
      <c r="C415" s="7">
        <f t="shared" si="6"/>
        <v>4.0278485600617815</v>
      </c>
    </row>
    <row r="416" spans="1:3" x14ac:dyDescent="0.25">
      <c r="A416" s="2">
        <v>45138</v>
      </c>
      <c r="B416" s="7">
        <v>55.529998779296882</v>
      </c>
      <c r="C416" s="7">
        <f t="shared" si="6"/>
        <v>4.0169233932707478</v>
      </c>
    </row>
    <row r="417" spans="1:3" x14ac:dyDescent="0.25">
      <c r="A417" s="2">
        <v>45169</v>
      </c>
      <c r="B417" s="7">
        <v>53.830001831054688</v>
      </c>
      <c r="C417" s="7">
        <f t="shared" si="6"/>
        <v>3.9858309665883711</v>
      </c>
    </row>
    <row r="418" spans="1:3" x14ac:dyDescent="0.25">
      <c r="A418" s="2">
        <v>45199</v>
      </c>
      <c r="B418" s="7">
        <v>52.259998321533203</v>
      </c>
      <c r="C418" s="7">
        <f t="shared" si="6"/>
        <v>3.9562312279748464</v>
      </c>
    </row>
    <row r="419" spans="1:3" x14ac:dyDescent="0.25">
      <c r="A419" s="2">
        <v>45230</v>
      </c>
      <c r="B419" s="7">
        <v>56.150001525878913</v>
      </c>
      <c r="C419" s="7">
        <f t="shared" si="6"/>
        <v>4.0280267083594996</v>
      </c>
    </row>
    <row r="420" spans="1:3" x14ac:dyDescent="0.25">
      <c r="A420" s="2">
        <v>45260</v>
      </c>
      <c r="B420" s="7">
        <v>58.970001220703118</v>
      </c>
      <c r="C420" s="7">
        <f t="shared" si="6"/>
        <v>4.0770288607128213</v>
      </c>
    </row>
    <row r="421" spans="1:3" x14ac:dyDescent="0.25">
      <c r="A421" s="2">
        <v>45291</v>
      </c>
      <c r="B421" s="7">
        <v>58.680000305175781</v>
      </c>
      <c r="C421" s="7">
        <f t="shared" si="6"/>
        <v>4.0720989584754586</v>
      </c>
    </row>
    <row r="422" spans="1:3" x14ac:dyDescent="0.25">
      <c r="A422" s="2">
        <v>45322</v>
      </c>
      <c r="B422" s="7">
        <v>61.740001678466797</v>
      </c>
      <c r="C422" s="7">
        <f t="shared" si="6"/>
        <v>4.1229320462600638</v>
      </c>
    </row>
    <row r="423" spans="1:3" x14ac:dyDescent="0.25">
      <c r="A423" s="2">
        <v>45351</v>
      </c>
      <c r="B423" s="7">
        <v>59.020000457763672</v>
      </c>
      <c r="C423" s="7">
        <f t="shared" si="6"/>
        <v>4.0778763772708704</v>
      </c>
    </row>
    <row r="424" spans="1:3" x14ac:dyDescent="0.25">
      <c r="A424" s="2">
        <v>45382</v>
      </c>
      <c r="B424" s="7">
        <v>58.909999847412109</v>
      </c>
      <c r="C424" s="7">
        <f t="shared" si="6"/>
        <v>4.0760108529434094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3D6-E350-4ABF-B7B0-0DAD388F4B0F}">
  <dimension ref="A1:L118"/>
  <sheetViews>
    <sheetView topLeftCell="A117" zoomScale="150" workbookViewId="0">
      <selection activeCell="C76" sqref="C76"/>
    </sheetView>
  </sheetViews>
  <sheetFormatPr defaultColWidth="11.42578125" defaultRowHeight="15" x14ac:dyDescent="0.25"/>
  <cols>
    <col min="1" max="1" width="3.140625" bestFit="1" customWidth="1"/>
    <col min="2" max="2" width="14.140625" bestFit="1" customWidth="1"/>
    <col min="3" max="3" width="12.140625" style="15" bestFit="1" customWidth="1"/>
    <col min="4" max="4" width="12.42578125" customWidth="1"/>
    <col min="5" max="5" width="11.7109375" style="15" bestFit="1" customWidth="1"/>
    <col min="6" max="6" width="10.7109375" bestFit="1" customWidth="1"/>
    <col min="7" max="7" width="11" bestFit="1" customWidth="1"/>
    <col min="8" max="8" width="10.42578125" customWidth="1"/>
    <col min="11" max="11" width="12" bestFit="1" customWidth="1"/>
  </cols>
  <sheetData>
    <row r="1" spans="1:12" x14ac:dyDescent="0.25">
      <c r="E1"/>
    </row>
    <row r="2" spans="1:12" ht="15.75" thickBot="1" x14ac:dyDescent="0.3">
      <c r="F2" s="48" t="s">
        <v>21</v>
      </c>
      <c r="G2" s="48"/>
      <c r="H2" s="48" t="s">
        <v>26</v>
      </c>
      <c r="I2" s="48"/>
      <c r="J2" s="48" t="s">
        <v>27</v>
      </c>
      <c r="K2" s="48"/>
    </row>
    <row r="3" spans="1:12" ht="15.75" thickBot="1" x14ac:dyDescent="0.3">
      <c r="A3" t="s">
        <v>22</v>
      </c>
      <c r="B3" s="7" t="s">
        <v>0</v>
      </c>
      <c r="C3" s="7" t="s">
        <v>19</v>
      </c>
      <c r="D3" s="7" t="s">
        <v>20</v>
      </c>
      <c r="E3" s="15" t="s">
        <v>76</v>
      </c>
      <c r="F3" s="18" cm="1">
        <f t="array" ref="F3:G3">LINEST(E4:E51,A4:A51)</f>
        <v>1.0082060415177748E-2</v>
      </c>
      <c r="G3" s="19">
        <v>3.1446064182864792</v>
      </c>
      <c r="H3" s="20" t="s">
        <v>28</v>
      </c>
      <c r="I3" s="21">
        <v>0.47399999999999998</v>
      </c>
      <c r="J3" s="20" t="s">
        <v>30</v>
      </c>
      <c r="K3" t="s">
        <v>78</v>
      </c>
      <c r="L3" t="s">
        <v>77</v>
      </c>
    </row>
    <row r="4" spans="1:12" x14ac:dyDescent="0.25">
      <c r="A4">
        <v>1</v>
      </c>
      <c r="B4" s="14">
        <v>39844</v>
      </c>
      <c r="C4">
        <v>23.775547027587891</v>
      </c>
      <c r="D4">
        <f t="shared" ref="D4:D63" si="0">LN(C4)</f>
        <v>3.1686576166878089</v>
      </c>
      <c r="E4" s="15">
        <v>3.2068793757329699</v>
      </c>
      <c r="F4" s="15">
        <f>A4*$F$3+$G$3</f>
        <v>3.1546884787016571</v>
      </c>
    </row>
    <row r="5" spans="1:12" x14ac:dyDescent="0.25">
      <c r="A5">
        <v>2</v>
      </c>
      <c r="B5" s="14">
        <v>39872</v>
      </c>
      <c r="C5">
        <v>22.357875823974609</v>
      </c>
      <c r="D5">
        <f t="shared" si="0"/>
        <v>3.107178644846424</v>
      </c>
      <c r="E5" s="15">
        <v>3.1063419036147502</v>
      </c>
      <c r="F5" s="15">
        <f>A5*$F$3+$G$3</f>
        <v>3.1647705391168346</v>
      </c>
    </row>
    <row r="6" spans="1:12" x14ac:dyDescent="0.25">
      <c r="A6">
        <v>3</v>
      </c>
      <c r="B6" s="14">
        <v>39903</v>
      </c>
      <c r="C6">
        <v>21.65494537353516</v>
      </c>
      <c r="D6">
        <f t="shared" si="0"/>
        <v>3.0752338520836418</v>
      </c>
      <c r="E6" s="15">
        <v>3.06804802303424</v>
      </c>
      <c r="F6" s="15">
        <f>A6*$F$3+$G$3</f>
        <v>3.1748525995320125</v>
      </c>
    </row>
    <row r="7" spans="1:12" ht="15.75" thickBot="1" x14ac:dyDescent="0.3">
      <c r="A7">
        <v>4</v>
      </c>
      <c r="B7" s="14">
        <v>39933</v>
      </c>
      <c r="C7">
        <v>22.037271499633789</v>
      </c>
      <c r="D7">
        <f t="shared" si="0"/>
        <v>3.0927351789638822</v>
      </c>
      <c r="E7" s="15">
        <v>3.0613187653209399</v>
      </c>
      <c r="F7" s="15">
        <f>A7*$F$3+$G$3</f>
        <v>3.1849346599471904</v>
      </c>
    </row>
    <row r="8" spans="1:12" ht="15.75" thickBot="1" x14ac:dyDescent="0.3">
      <c r="A8">
        <v>5</v>
      </c>
      <c r="B8" s="14">
        <v>39964</v>
      </c>
      <c r="C8">
        <v>21.424371719360352</v>
      </c>
      <c r="D8">
        <f t="shared" si="0"/>
        <v>3.0645291394032421</v>
      </c>
      <c r="E8" s="15">
        <v>3.0441497602183998</v>
      </c>
      <c r="F8" s="17">
        <f>A8*$F$3+$G$3</f>
        <v>3.1950167203623678</v>
      </c>
    </row>
    <row r="9" spans="1:12" x14ac:dyDescent="0.25">
      <c r="A9">
        <v>6</v>
      </c>
      <c r="B9" s="14">
        <v>39994</v>
      </c>
      <c r="C9">
        <v>22.737007141113281</v>
      </c>
      <c r="D9">
        <f t="shared" si="0"/>
        <v>3.123993867572513</v>
      </c>
      <c r="E9" s="15">
        <v>3.0974785983498001</v>
      </c>
      <c r="F9" s="15">
        <f>A9*$F$3+$G$3</f>
        <v>3.2050987807775457</v>
      </c>
    </row>
    <row r="10" spans="1:12" x14ac:dyDescent="0.25">
      <c r="A10">
        <v>7</v>
      </c>
      <c r="B10" s="14">
        <v>40025</v>
      </c>
      <c r="C10">
        <v>24.330146789550781</v>
      </c>
      <c r="D10">
        <f t="shared" si="0"/>
        <v>3.1917161900509994</v>
      </c>
      <c r="E10" s="15">
        <v>3.17059919810763</v>
      </c>
      <c r="F10" s="15">
        <f>A10*$F$3+$G$3</f>
        <v>3.2151808411927236</v>
      </c>
    </row>
    <row r="11" spans="1:12" x14ac:dyDescent="0.25">
      <c r="A11">
        <v>8</v>
      </c>
      <c r="B11" s="14">
        <v>40056</v>
      </c>
      <c r="C11">
        <v>24.514345169067379</v>
      </c>
      <c r="D11">
        <f t="shared" si="0"/>
        <v>3.1992584633072139</v>
      </c>
      <c r="E11" s="15">
        <v>3.2141209783418998</v>
      </c>
      <c r="F11" s="15">
        <f>A11*$F$3+$G$3</f>
        <v>3.2252629016079011</v>
      </c>
    </row>
    <row r="12" spans="1:12" x14ac:dyDescent="0.25">
      <c r="A12">
        <v>9</v>
      </c>
      <c r="B12" s="14">
        <v>40086</v>
      </c>
      <c r="C12">
        <v>26.614835739135739</v>
      </c>
      <c r="D12">
        <f t="shared" si="0"/>
        <v>3.281468794865519</v>
      </c>
      <c r="E12" s="15">
        <v>3.2943592215728801</v>
      </c>
      <c r="F12" s="15">
        <f>A12*$F$3+$G$3</f>
        <v>3.235344962023079</v>
      </c>
    </row>
    <row r="13" spans="1:12" x14ac:dyDescent="0.25">
      <c r="A13">
        <v>10</v>
      </c>
      <c r="B13" s="14">
        <v>40117</v>
      </c>
      <c r="C13">
        <v>26.469417572021481</v>
      </c>
      <c r="D13">
        <f t="shared" si="0"/>
        <v>3.2759900126732262</v>
      </c>
      <c r="E13" s="15">
        <v>3.2824523301248001</v>
      </c>
      <c r="F13" s="15">
        <f>A13*$F$3+$G$3</f>
        <v>3.2454270224382569</v>
      </c>
    </row>
    <row r="14" spans="1:12" x14ac:dyDescent="0.25">
      <c r="A14">
        <v>11</v>
      </c>
      <c r="B14" s="14">
        <v>40147</v>
      </c>
      <c r="C14">
        <v>25.729398727416989</v>
      </c>
      <c r="D14">
        <f t="shared" si="0"/>
        <v>3.2476342574787069</v>
      </c>
      <c r="E14" s="15">
        <v>3.2660363570082098</v>
      </c>
      <c r="F14" s="15">
        <f>A14*$F$3+$G$3</f>
        <v>3.2555090828534343</v>
      </c>
    </row>
    <row r="15" spans="1:12" x14ac:dyDescent="0.25">
      <c r="A15">
        <v>12</v>
      </c>
      <c r="B15" s="14">
        <v>40178</v>
      </c>
      <c r="C15">
        <v>27.681241989135739</v>
      </c>
      <c r="D15">
        <f t="shared" si="0"/>
        <v>3.320754999292562</v>
      </c>
      <c r="E15" s="15">
        <v>3.3373665055734798</v>
      </c>
      <c r="F15" s="15">
        <f>A15*$F$3+$G$3</f>
        <v>3.2655911432686122</v>
      </c>
    </row>
    <row r="16" spans="1:12" x14ac:dyDescent="0.25">
      <c r="A16">
        <v>13</v>
      </c>
      <c r="B16" s="14">
        <v>40209</v>
      </c>
      <c r="C16">
        <v>26.786106109619141</v>
      </c>
      <c r="D16">
        <f t="shared" si="0"/>
        <v>3.2878833243406107</v>
      </c>
      <c r="E16" s="15">
        <v>3.3261050827329699</v>
      </c>
      <c r="F16" s="15">
        <f>A16*$F$3+$G$3</f>
        <v>3.2756732036837901</v>
      </c>
    </row>
    <row r="17" spans="1:6" x14ac:dyDescent="0.25">
      <c r="A17">
        <v>14</v>
      </c>
      <c r="B17" s="14">
        <v>40237</v>
      </c>
      <c r="C17">
        <v>27.758798599243161</v>
      </c>
      <c r="D17">
        <f t="shared" si="0"/>
        <v>3.3235528565768324</v>
      </c>
      <c r="E17" s="15">
        <v>3.32271611561475</v>
      </c>
      <c r="F17" s="15">
        <f>A17*$F$3+$G$3</f>
        <v>3.2857552640989676</v>
      </c>
    </row>
    <row r="18" spans="1:6" x14ac:dyDescent="0.25">
      <c r="A18">
        <v>15</v>
      </c>
      <c r="B18" s="14">
        <v>40268</v>
      </c>
      <c r="C18">
        <v>28.825193405151371</v>
      </c>
      <c r="D18">
        <f t="shared" si="0"/>
        <v>3.3612497757649247</v>
      </c>
      <c r="E18" s="15">
        <v>3.3540639470342399</v>
      </c>
      <c r="F18" s="15">
        <f>A18*$F$3+$G$3</f>
        <v>3.2958373245141455</v>
      </c>
    </row>
    <row r="19" spans="1:6" x14ac:dyDescent="0.25">
      <c r="A19">
        <v>16</v>
      </c>
      <c r="B19" s="14">
        <v>40298</v>
      </c>
      <c r="C19">
        <v>28.683012008666989</v>
      </c>
      <c r="D19">
        <f t="shared" si="0"/>
        <v>3.3563050314397755</v>
      </c>
      <c r="E19" s="15">
        <v>3.3248886173209402</v>
      </c>
      <c r="F19" s="15">
        <f>A19*$F$3+$G$3</f>
        <v>3.3059193849293234</v>
      </c>
    </row>
    <row r="20" spans="1:6" x14ac:dyDescent="0.25">
      <c r="A20">
        <v>17</v>
      </c>
      <c r="B20" s="14">
        <v>40329</v>
      </c>
      <c r="C20">
        <v>27.913949966430661</v>
      </c>
      <c r="D20">
        <f t="shared" si="0"/>
        <v>3.32912656266637</v>
      </c>
      <c r="E20" s="15">
        <v>3.3087471842184</v>
      </c>
      <c r="F20" s="15">
        <f>A20*$F$3+$G$3</f>
        <v>3.3160014453445008</v>
      </c>
    </row>
    <row r="21" spans="1:6" x14ac:dyDescent="0.25">
      <c r="A21">
        <v>18</v>
      </c>
      <c r="B21" s="14">
        <v>40359</v>
      </c>
      <c r="C21">
        <v>29.362129211425781</v>
      </c>
      <c r="D21">
        <f t="shared" si="0"/>
        <v>3.3797057219419355</v>
      </c>
      <c r="E21" s="15">
        <v>3.3531904523498</v>
      </c>
      <c r="F21" s="15">
        <f>A21*$F$3+$G$3</f>
        <v>3.3260835057596787</v>
      </c>
    </row>
    <row r="22" spans="1:6" x14ac:dyDescent="0.25">
      <c r="A22">
        <v>19</v>
      </c>
      <c r="B22" s="14">
        <v>40390</v>
      </c>
      <c r="C22">
        <v>28.591545104980469</v>
      </c>
      <c r="D22">
        <f t="shared" si="0"/>
        <v>3.3531110484199322</v>
      </c>
      <c r="E22" s="15">
        <v>3.33199405610763</v>
      </c>
      <c r="F22" s="15">
        <f>A22*$F$3+$G$3</f>
        <v>3.3361655661748566</v>
      </c>
    </row>
    <row r="23" spans="1:6" x14ac:dyDescent="0.25">
      <c r="A23">
        <v>20</v>
      </c>
      <c r="B23" s="14">
        <v>40421</v>
      </c>
      <c r="C23">
        <v>28.169704437255859</v>
      </c>
      <c r="D23">
        <f t="shared" si="0"/>
        <v>3.3382470897230454</v>
      </c>
      <c r="E23" s="15">
        <v>3.3531096053419001</v>
      </c>
      <c r="F23" s="15">
        <f>A23*$F$3+$G$3</f>
        <v>3.3462476265900341</v>
      </c>
    </row>
    <row r="24" spans="1:6" x14ac:dyDescent="0.25">
      <c r="A24">
        <v>21</v>
      </c>
      <c r="B24" s="14">
        <v>40451</v>
      </c>
      <c r="C24">
        <v>29.146234512329102</v>
      </c>
      <c r="D24">
        <f t="shared" si="0"/>
        <v>3.3723257282031005</v>
      </c>
      <c r="E24" s="15">
        <v>3.3852161545728801</v>
      </c>
      <c r="F24" s="15">
        <f>A24*$F$3+$G$3</f>
        <v>3.3563296870052119</v>
      </c>
    </row>
    <row r="25" spans="1:6" x14ac:dyDescent="0.25">
      <c r="A25">
        <v>22</v>
      </c>
      <c r="B25" s="14">
        <v>40482</v>
      </c>
      <c r="C25">
        <v>30.2091064453125</v>
      </c>
      <c r="D25">
        <f t="shared" si="0"/>
        <v>3.4081434168516562</v>
      </c>
      <c r="E25" s="15">
        <v>3.4146057341248</v>
      </c>
      <c r="F25" s="15">
        <f>A25*$F$3+$G$3</f>
        <v>3.3664117474203898</v>
      </c>
    </row>
    <row r="26" spans="1:6" x14ac:dyDescent="0.25">
      <c r="A26">
        <v>23</v>
      </c>
      <c r="B26" s="14">
        <v>40512</v>
      </c>
      <c r="C26">
        <v>29.97661018371582</v>
      </c>
      <c r="D26">
        <f t="shared" si="0"/>
        <v>3.4004174170259982</v>
      </c>
      <c r="E26" s="15">
        <v>3.4188195170082101</v>
      </c>
      <c r="F26" s="15">
        <f>A26*$F$3+$G$3</f>
        <v>3.3764938078355673</v>
      </c>
    </row>
    <row r="27" spans="1:6" x14ac:dyDescent="0.25">
      <c r="A27">
        <v>24</v>
      </c>
      <c r="B27" s="14">
        <v>40543</v>
      </c>
      <c r="C27">
        <v>31.727041244506839</v>
      </c>
      <c r="D27">
        <f t="shared" si="0"/>
        <v>3.4571693533590313</v>
      </c>
      <c r="E27" s="15">
        <v>3.47378085957348</v>
      </c>
      <c r="F27" s="15">
        <f>A27*$F$3+$G$3</f>
        <v>3.3865758682507452</v>
      </c>
    </row>
    <row r="28" spans="1:6" x14ac:dyDescent="0.25">
      <c r="A28">
        <v>25</v>
      </c>
      <c r="B28" s="14">
        <v>40574</v>
      </c>
      <c r="C28">
        <v>29.222625732421879</v>
      </c>
      <c r="D28">
        <f t="shared" si="0"/>
        <v>3.3749432630800396</v>
      </c>
      <c r="E28" s="15">
        <v>3.4131650217329699</v>
      </c>
      <c r="F28" s="15">
        <f>A28*$F$3+$G$3</f>
        <v>3.3966579286659231</v>
      </c>
    </row>
    <row r="29" spans="1:6" x14ac:dyDescent="0.25">
      <c r="A29">
        <v>26</v>
      </c>
      <c r="B29" s="14">
        <v>40602</v>
      </c>
      <c r="C29">
        <v>30.179220199584961</v>
      </c>
      <c r="D29">
        <f t="shared" si="0"/>
        <v>3.4071536146886232</v>
      </c>
      <c r="E29" s="15">
        <v>3.4063168736147502</v>
      </c>
      <c r="F29" s="15">
        <f>A29*$F$3+$G$3</f>
        <v>3.4067399890811005</v>
      </c>
    </row>
    <row r="30" spans="1:6" x14ac:dyDescent="0.25">
      <c r="A30">
        <v>27</v>
      </c>
      <c r="B30" s="14">
        <v>40633</v>
      </c>
      <c r="C30">
        <v>30.620977401733398</v>
      </c>
      <c r="D30">
        <f t="shared" si="0"/>
        <v>3.4216853100902243</v>
      </c>
      <c r="E30" s="15">
        <v>3.4144994810342402</v>
      </c>
      <c r="F30" s="15">
        <f>A30*$F$3+$G$3</f>
        <v>3.4168220494962784</v>
      </c>
    </row>
    <row r="31" spans="1:6" x14ac:dyDescent="0.25">
      <c r="A31">
        <v>28</v>
      </c>
      <c r="B31" s="14">
        <v>40663</v>
      </c>
      <c r="C31">
        <v>32.853038787841797</v>
      </c>
      <c r="D31">
        <f t="shared" si="0"/>
        <v>3.4920442456094323</v>
      </c>
      <c r="E31" s="15">
        <v>3.4606278323209398</v>
      </c>
      <c r="F31" s="15">
        <f>A31*$F$3+$G$3</f>
        <v>3.4269041099114563</v>
      </c>
    </row>
    <row r="32" spans="1:6" x14ac:dyDescent="0.25">
      <c r="A32">
        <v>29</v>
      </c>
      <c r="B32" s="14">
        <v>40694</v>
      </c>
      <c r="C32">
        <v>34.75714111328125</v>
      </c>
      <c r="D32">
        <f t="shared" si="0"/>
        <v>3.5483850505614076</v>
      </c>
      <c r="E32" s="15">
        <v>3.5280056722183999</v>
      </c>
      <c r="F32" s="15">
        <f>A32*$F$3+$G$3</f>
        <v>3.4369861703266338</v>
      </c>
    </row>
    <row r="33" spans="1:6" x14ac:dyDescent="0.25">
      <c r="A33">
        <v>30</v>
      </c>
      <c r="B33" s="14">
        <v>40724</v>
      </c>
      <c r="C33">
        <v>35.098228454589837</v>
      </c>
      <c r="D33">
        <f t="shared" si="0"/>
        <v>3.5581506578188904</v>
      </c>
      <c r="E33" s="15">
        <v>3.5316353883498</v>
      </c>
      <c r="F33" s="15">
        <f>A33*$F$3+$G$3</f>
        <v>3.4470682307418117</v>
      </c>
    </row>
    <row r="34" spans="1:6" x14ac:dyDescent="0.25">
      <c r="A34">
        <v>31</v>
      </c>
      <c r="B34" s="14">
        <v>40755</v>
      </c>
      <c r="C34">
        <v>33.972621917724609</v>
      </c>
      <c r="D34">
        <f t="shared" si="0"/>
        <v>3.5255549625241454</v>
      </c>
      <c r="E34" s="15">
        <v>3.5044379711076301</v>
      </c>
      <c r="F34" s="15">
        <f>A34*$F$3+$G$3</f>
        <v>3.4571502911569896</v>
      </c>
    </row>
    <row r="35" spans="1:6" x14ac:dyDescent="0.25">
      <c r="A35">
        <v>32</v>
      </c>
      <c r="B35" s="14">
        <v>40786</v>
      </c>
      <c r="C35">
        <v>32.062522888183587</v>
      </c>
      <c r="D35">
        <f t="shared" si="0"/>
        <v>3.4676878367922099</v>
      </c>
      <c r="E35" s="15">
        <v>3.4825503523418999</v>
      </c>
      <c r="F35" s="15">
        <f>A35*$F$3+$G$3</f>
        <v>3.467232351572167</v>
      </c>
    </row>
    <row r="36" spans="1:6" x14ac:dyDescent="0.25">
      <c r="A36">
        <v>33</v>
      </c>
      <c r="B36" s="14">
        <v>40816</v>
      </c>
      <c r="C36">
        <v>31.516782760620121</v>
      </c>
      <c r="D36">
        <f t="shared" si="0"/>
        <v>3.4505201900029236</v>
      </c>
      <c r="E36" s="15">
        <v>3.46341061657288</v>
      </c>
      <c r="F36" s="15">
        <f>A36*$F$3+$G$3</f>
        <v>3.4773144119873449</v>
      </c>
    </row>
    <row r="37" spans="1:6" x14ac:dyDescent="0.25">
      <c r="A37">
        <v>34</v>
      </c>
      <c r="B37" s="14">
        <v>40847</v>
      </c>
      <c r="C37">
        <v>34.313720703125</v>
      </c>
      <c r="D37">
        <f t="shared" si="0"/>
        <v>3.5355452946842956</v>
      </c>
      <c r="E37" s="15">
        <v>3.5420076121248001</v>
      </c>
      <c r="F37" s="15">
        <f>A37*$F$3+$G$3</f>
        <v>3.4873964724025228</v>
      </c>
    </row>
    <row r="38" spans="1:6" x14ac:dyDescent="0.25">
      <c r="A38">
        <v>35</v>
      </c>
      <c r="B38" s="14">
        <v>40877</v>
      </c>
      <c r="C38">
        <v>33.457576751708977</v>
      </c>
      <c r="D38">
        <f t="shared" si="0"/>
        <v>3.5102782706918578</v>
      </c>
      <c r="E38" s="15">
        <v>3.52868037100821</v>
      </c>
      <c r="F38" s="15">
        <f>A38*$F$3+$G$3</f>
        <v>3.4974785328177003</v>
      </c>
    </row>
    <row r="39" spans="1:6" x14ac:dyDescent="0.25">
      <c r="A39">
        <v>36</v>
      </c>
      <c r="B39" s="14">
        <v>40908</v>
      </c>
      <c r="C39">
        <v>33.133548736572273</v>
      </c>
      <c r="D39">
        <f t="shared" si="0"/>
        <v>3.5005463260770777</v>
      </c>
      <c r="E39" s="15">
        <v>3.51715783257348</v>
      </c>
      <c r="F39" s="15">
        <f>A39*$F$3+$G$3</f>
        <v>3.5075605932328782</v>
      </c>
    </row>
    <row r="40" spans="1:6" x14ac:dyDescent="0.25">
      <c r="A40">
        <v>37</v>
      </c>
      <c r="B40" s="14">
        <v>40939</v>
      </c>
      <c r="C40">
        <v>32.188716888427727</v>
      </c>
      <c r="D40">
        <f t="shared" si="0"/>
        <v>3.4716159839517315</v>
      </c>
      <c r="E40" s="15">
        <v>3.5098377427329699</v>
      </c>
      <c r="F40" s="15">
        <f>A40*$F$3+$G$3</f>
        <v>3.5176426536480561</v>
      </c>
    </row>
    <row r="41" spans="1:6" x14ac:dyDescent="0.25">
      <c r="A41">
        <v>38</v>
      </c>
      <c r="B41" s="14">
        <v>40968</v>
      </c>
      <c r="C41">
        <v>34.641162872314453</v>
      </c>
      <c r="D41">
        <f t="shared" si="0"/>
        <v>3.5450426533476973</v>
      </c>
      <c r="E41" s="15">
        <v>3.5442059116147502</v>
      </c>
      <c r="F41" s="15">
        <f>A41*$F$3+$G$3</f>
        <v>3.5277247140632335</v>
      </c>
    </row>
    <row r="42" spans="1:6" x14ac:dyDescent="0.25">
      <c r="A42">
        <v>39</v>
      </c>
      <c r="B42" s="14">
        <v>40999</v>
      </c>
      <c r="C42">
        <v>35.678077697753913</v>
      </c>
      <c r="D42">
        <f t="shared" si="0"/>
        <v>3.574536430076408</v>
      </c>
      <c r="E42" s="15">
        <v>3.56735060103424</v>
      </c>
      <c r="F42" s="15">
        <f>A42*$F$3+$G$3</f>
        <v>3.5378067744784114</v>
      </c>
    </row>
    <row r="43" spans="1:6" x14ac:dyDescent="0.25">
      <c r="A43">
        <v>40</v>
      </c>
      <c r="B43" s="14">
        <v>41029</v>
      </c>
      <c r="C43">
        <v>36.257942199707031</v>
      </c>
      <c r="D43">
        <f t="shared" si="0"/>
        <v>3.5906584524671752</v>
      </c>
      <c r="E43" s="15">
        <v>3.55924203832094</v>
      </c>
      <c r="F43" s="15">
        <f>A43*$F$3+$G$3</f>
        <v>3.5478888348935893</v>
      </c>
    </row>
    <row r="44" spans="1:6" x14ac:dyDescent="0.25">
      <c r="A44">
        <v>41</v>
      </c>
      <c r="B44" s="14">
        <v>41060</v>
      </c>
      <c r="C44">
        <v>36.321353912353523</v>
      </c>
      <c r="D44">
        <f t="shared" si="0"/>
        <v>3.5924058303608195</v>
      </c>
      <c r="E44" s="15">
        <v>3.5720264512184001</v>
      </c>
      <c r="F44" s="15">
        <f>A44*$F$3+$G$3</f>
        <v>3.5579708953087668</v>
      </c>
    </row>
    <row r="45" spans="1:6" x14ac:dyDescent="0.25">
      <c r="A45">
        <v>42</v>
      </c>
      <c r="B45" s="14">
        <v>41090</v>
      </c>
      <c r="C45">
        <v>34.308948516845703</v>
      </c>
      <c r="D45">
        <f t="shared" si="0"/>
        <v>3.5354062098500498</v>
      </c>
      <c r="E45" s="15">
        <v>3.5088909403497999</v>
      </c>
      <c r="F45" s="15">
        <f>A45*$F$3+$G$3</f>
        <v>3.5680529557239447</v>
      </c>
    </row>
    <row r="46" spans="1:6" x14ac:dyDescent="0.25">
      <c r="A46">
        <v>43</v>
      </c>
      <c r="B46" s="14">
        <v>41121</v>
      </c>
      <c r="C46">
        <v>34.634433746337891</v>
      </c>
      <c r="D46">
        <f t="shared" si="0"/>
        <v>3.5448483821663239</v>
      </c>
      <c r="E46" s="15">
        <v>3.5237313901076299</v>
      </c>
      <c r="F46" s="15">
        <f>A46*$F$3+$G$3</f>
        <v>3.5781350161391225</v>
      </c>
    </row>
    <row r="47" spans="1:6" x14ac:dyDescent="0.25">
      <c r="A47">
        <v>44</v>
      </c>
      <c r="B47" s="14">
        <v>41152</v>
      </c>
      <c r="C47">
        <v>34.683437347412109</v>
      </c>
      <c r="D47">
        <f t="shared" si="0"/>
        <v>3.5462622631313456</v>
      </c>
      <c r="E47" s="15">
        <v>3.5611247783419002</v>
      </c>
      <c r="F47" s="15">
        <f>A47*$F$3+$G$3</f>
        <v>3.5882170765543</v>
      </c>
    </row>
    <row r="48" spans="1:6" x14ac:dyDescent="0.25">
      <c r="A48">
        <v>45</v>
      </c>
      <c r="B48" s="14">
        <v>41182</v>
      </c>
      <c r="C48">
        <v>33.535484313964837</v>
      </c>
      <c r="D48">
        <f t="shared" si="0"/>
        <v>3.5126041114919908</v>
      </c>
      <c r="E48" s="15">
        <v>3.5254945375728801</v>
      </c>
      <c r="F48" s="15">
        <f>A48*$F$3+$G$3</f>
        <v>3.5982991369694779</v>
      </c>
    </row>
    <row r="49" spans="1:11" x14ac:dyDescent="0.25">
      <c r="A49">
        <v>46</v>
      </c>
      <c r="B49" s="14">
        <v>41213</v>
      </c>
      <c r="C49">
        <v>33.195999145507813</v>
      </c>
      <c r="D49">
        <f t="shared" si="0"/>
        <v>3.5024293609953836</v>
      </c>
      <c r="E49" s="15">
        <v>3.5088916781248001</v>
      </c>
      <c r="F49" s="15">
        <f>A49*$F$3+$G$3</f>
        <v>3.6083811973846558</v>
      </c>
    </row>
    <row r="50" spans="1:11" x14ac:dyDescent="0.25">
      <c r="A50">
        <v>47</v>
      </c>
      <c r="B50" s="14">
        <v>41243</v>
      </c>
      <c r="C50">
        <v>34.140960693359382</v>
      </c>
      <c r="D50">
        <f t="shared" si="0"/>
        <v>3.5304978567875822</v>
      </c>
      <c r="E50" s="15">
        <v>3.54889995700821</v>
      </c>
      <c r="F50" s="15">
        <f>A50*$F$3+$G$3</f>
        <v>3.6184632577998332</v>
      </c>
    </row>
    <row r="51" spans="1:11" x14ac:dyDescent="0.25">
      <c r="A51">
        <v>48</v>
      </c>
      <c r="B51" s="14">
        <v>41274</v>
      </c>
      <c r="C51">
        <v>34.550437927246087</v>
      </c>
      <c r="D51">
        <f t="shared" si="0"/>
        <v>3.5424202253068975</v>
      </c>
      <c r="E51" s="15">
        <v>3.5590317315734801</v>
      </c>
      <c r="F51" s="15">
        <f>A51*$F$3+$G$3</f>
        <v>3.6285453182150111</v>
      </c>
    </row>
    <row r="52" spans="1:11" x14ac:dyDescent="0.25">
      <c r="A52">
        <v>49</v>
      </c>
      <c r="B52" s="14">
        <v>41305</v>
      </c>
      <c r="C52">
        <v>35.726387023925781</v>
      </c>
      <c r="D52">
        <f t="shared" si="0"/>
        <v>3.5758895480846746</v>
      </c>
      <c r="E52" s="15">
        <v>3.61411130673297</v>
      </c>
      <c r="F52" s="15">
        <f t="shared" ref="F52:F63" si="1">A52*$F$3+$G$3</f>
        <v>3.638627378630189</v>
      </c>
    </row>
    <row r="53" spans="1:11" x14ac:dyDescent="0.25">
      <c r="A53">
        <v>50</v>
      </c>
      <c r="B53" s="14">
        <v>41333</v>
      </c>
      <c r="C53">
        <v>37.2313232421875</v>
      </c>
      <c r="D53">
        <f t="shared" si="0"/>
        <v>3.6171504296163604</v>
      </c>
      <c r="E53" s="15">
        <v>3.61631368861475</v>
      </c>
      <c r="F53" s="15">
        <f t="shared" si="1"/>
        <v>3.6487094390453665</v>
      </c>
    </row>
    <row r="54" spans="1:11" x14ac:dyDescent="0.25">
      <c r="A54">
        <v>51</v>
      </c>
      <c r="B54" s="14">
        <v>41364</v>
      </c>
      <c r="C54">
        <v>37.994285583496087</v>
      </c>
      <c r="D54">
        <f t="shared" si="0"/>
        <v>3.6374357690365908</v>
      </c>
      <c r="E54" s="15">
        <v>3.6302499400342398</v>
      </c>
      <c r="F54" s="15">
        <f t="shared" si="1"/>
        <v>3.6587914994605444</v>
      </c>
    </row>
    <row r="55" spans="1:11" x14ac:dyDescent="0.25">
      <c r="A55">
        <v>52</v>
      </c>
      <c r="B55" s="14">
        <v>41394</v>
      </c>
      <c r="C55">
        <v>40.605167388916023</v>
      </c>
      <c r="D55">
        <f t="shared" si="0"/>
        <v>3.7038953340979011</v>
      </c>
      <c r="E55" s="15">
        <v>3.6724789203209398</v>
      </c>
      <c r="F55" s="15">
        <f t="shared" si="1"/>
        <v>3.6688735598757223</v>
      </c>
    </row>
    <row r="56" spans="1:11" x14ac:dyDescent="0.25">
      <c r="A56">
        <v>53</v>
      </c>
      <c r="B56" s="14">
        <v>41425</v>
      </c>
      <c r="C56">
        <v>40.734394073486328</v>
      </c>
      <c r="D56">
        <f t="shared" si="0"/>
        <v>3.7070727988142744</v>
      </c>
      <c r="E56" s="15">
        <v>3.6866934202184001</v>
      </c>
      <c r="F56" s="15">
        <f t="shared" si="1"/>
        <v>3.6789556202908997</v>
      </c>
    </row>
    <row r="57" spans="1:11" x14ac:dyDescent="0.25">
      <c r="A57">
        <v>54</v>
      </c>
      <c r="B57" s="14">
        <v>41455</v>
      </c>
      <c r="C57">
        <v>41.394866943359382</v>
      </c>
      <c r="D57">
        <f t="shared" si="0"/>
        <v>3.7231568862688835</v>
      </c>
      <c r="E57" s="15">
        <v>3.6966416163498002</v>
      </c>
      <c r="F57" s="15">
        <f t="shared" si="1"/>
        <v>3.6890376807060776</v>
      </c>
    </row>
    <row r="58" spans="1:11" x14ac:dyDescent="0.25">
      <c r="A58">
        <v>55</v>
      </c>
      <c r="B58" s="14">
        <v>41486</v>
      </c>
      <c r="C58">
        <v>42.644039154052727</v>
      </c>
      <c r="D58">
        <f t="shared" si="0"/>
        <v>3.7528875022486909</v>
      </c>
      <c r="E58" s="15">
        <v>3.7317705101076299</v>
      </c>
      <c r="F58" s="15">
        <f t="shared" si="1"/>
        <v>3.6991197411212555</v>
      </c>
    </row>
    <row r="59" spans="1:11" x14ac:dyDescent="0.25">
      <c r="A59">
        <v>56</v>
      </c>
      <c r="B59" s="14">
        <v>41517</v>
      </c>
      <c r="C59">
        <v>40.447227478027337</v>
      </c>
      <c r="D59">
        <f t="shared" si="0"/>
        <v>3.6999980992030412</v>
      </c>
      <c r="E59" s="15">
        <v>3.7148606143418998</v>
      </c>
      <c r="F59" s="15">
        <f t="shared" si="1"/>
        <v>3.709201801536433</v>
      </c>
    </row>
    <row r="60" spans="1:11" x14ac:dyDescent="0.25">
      <c r="A60">
        <v>57</v>
      </c>
      <c r="B60" s="14">
        <v>41547</v>
      </c>
      <c r="C60">
        <v>39.944686889648438</v>
      </c>
      <c r="D60">
        <f t="shared" si="0"/>
        <v>3.6874956693665064</v>
      </c>
      <c r="E60" s="15">
        <v>3.7003860955728798</v>
      </c>
      <c r="F60" s="15">
        <f t="shared" si="1"/>
        <v>3.7192838619516109</v>
      </c>
    </row>
    <row r="61" spans="1:11" x14ac:dyDescent="0.25">
      <c r="A61">
        <v>58</v>
      </c>
      <c r="B61" s="14">
        <v>41578</v>
      </c>
      <c r="C61">
        <v>39.212409973144531</v>
      </c>
      <c r="D61">
        <f t="shared" si="0"/>
        <v>3.6689932776428069</v>
      </c>
      <c r="E61" s="15">
        <v>3.6754555951248</v>
      </c>
      <c r="F61" s="15">
        <f t="shared" si="1"/>
        <v>3.7293659223667888</v>
      </c>
    </row>
    <row r="62" spans="1:11" x14ac:dyDescent="0.25">
      <c r="A62">
        <v>59</v>
      </c>
      <c r="B62" s="14">
        <v>41608</v>
      </c>
      <c r="C62">
        <v>38.393997192382813</v>
      </c>
      <c r="D62">
        <f t="shared" si="0"/>
        <v>3.6479011242589188</v>
      </c>
      <c r="E62" s="15">
        <v>3.6663032240082098</v>
      </c>
      <c r="F62" s="15">
        <f t="shared" si="1"/>
        <v>3.7394479827819662</v>
      </c>
    </row>
    <row r="63" spans="1:11" x14ac:dyDescent="0.25">
      <c r="A63">
        <v>60</v>
      </c>
      <c r="B63" s="14">
        <v>41639</v>
      </c>
      <c r="C63">
        <v>37.561214447021477</v>
      </c>
      <c r="D63">
        <f t="shared" si="0"/>
        <v>3.6259719873376186</v>
      </c>
      <c r="E63" s="15">
        <v>3.64258349357348</v>
      </c>
      <c r="F63" s="15">
        <f t="shared" si="1"/>
        <v>3.7495300431971441</v>
      </c>
    </row>
    <row r="64" spans="1:11" x14ac:dyDescent="0.25">
      <c r="A64" s="7" t="s">
        <v>22</v>
      </c>
      <c r="B64" s="10"/>
      <c r="C64" s="16" t="s">
        <v>24</v>
      </c>
      <c r="D64" s="16"/>
      <c r="F64" s="10" t="s">
        <v>23</v>
      </c>
      <c r="G64" s="10"/>
      <c r="H64" s="10" t="s">
        <v>23</v>
      </c>
      <c r="I64" s="10"/>
      <c r="J64" s="10" t="s">
        <v>23</v>
      </c>
      <c r="K64" s="10"/>
    </row>
    <row r="65" spans="1:11" x14ac:dyDescent="0.25">
      <c r="A65">
        <v>61</v>
      </c>
      <c r="B65" s="14">
        <v>41670</v>
      </c>
      <c r="C65" s="15">
        <v>35.181331634521477</v>
      </c>
      <c r="D65" s="15">
        <v>3.560515590626057</v>
      </c>
      <c r="F65" s="15">
        <f>A65*$F$3+$G$3</f>
        <v>3.759612103612322</v>
      </c>
      <c r="G65" s="15" cm="1">
        <f t="array" ref="G65:G76">EXP(F65:F76)</f>
        <v>42.931769670139225</v>
      </c>
      <c r="H65" s="15">
        <v>3.6361435309639001</v>
      </c>
      <c r="I65" s="15">
        <f>EXP(H65)</f>
        <v>37.94521963039459</v>
      </c>
      <c r="J65" s="15">
        <v>3.6366160814243802</v>
      </c>
      <c r="K65" s="15">
        <f>EXP(J65)</f>
        <v>37.963154898729854</v>
      </c>
    </row>
    <row r="66" spans="1:11" x14ac:dyDescent="0.25">
      <c r="A66">
        <v>62</v>
      </c>
      <c r="B66" s="14">
        <v>41698</v>
      </c>
      <c r="C66" s="15">
        <v>36.742790222167969</v>
      </c>
      <c r="D66" s="15">
        <v>3.6039420219813594</v>
      </c>
      <c r="F66" s="15">
        <f>A66*$F$3+$G$3</f>
        <v>3.7696941640274995</v>
      </c>
      <c r="G66" s="15">
        <v>43.366799680119705</v>
      </c>
      <c r="H66" s="15">
        <v>3.6239414525488902</v>
      </c>
      <c r="I66" s="15">
        <f t="shared" ref="I66:I76" si="2">EXP(H66)</f>
        <v>37.485022475782763</v>
      </c>
      <c r="J66" s="15">
        <v>3.6608337742243799</v>
      </c>
      <c r="K66" s="15">
        <f t="shared" ref="K66:K76" si="3">EXP(J66)</f>
        <v>38.89375796890193</v>
      </c>
    </row>
    <row r="67" spans="1:11" x14ac:dyDescent="0.25">
      <c r="A67">
        <v>63</v>
      </c>
      <c r="B67" s="14">
        <v>41729</v>
      </c>
      <c r="C67" s="15">
        <v>36.850486755371087</v>
      </c>
      <c r="D67" s="15">
        <v>3.6068688276490857</v>
      </c>
      <c r="F67" s="15">
        <f>A67*$F$3+$G$3</f>
        <v>3.7797762244426774</v>
      </c>
      <c r="G67" s="15">
        <v>43.806237873388191</v>
      </c>
      <c r="H67" s="15">
        <v>3.6117393741338901</v>
      </c>
      <c r="I67" s="15">
        <f t="shared" si="2"/>
        <v>37.030406562317758</v>
      </c>
      <c r="J67" s="15">
        <v>3.6748463616243798</v>
      </c>
      <c r="K67" s="15">
        <f t="shared" si="3"/>
        <v>39.44259649520459</v>
      </c>
    </row>
    <row r="68" spans="1:11" x14ac:dyDescent="0.25">
      <c r="A68">
        <v>64</v>
      </c>
      <c r="B68" s="14">
        <v>41759</v>
      </c>
      <c r="C68" s="15">
        <v>38.164260864257813</v>
      </c>
      <c r="D68" s="15">
        <v>3.6418994982152011</v>
      </c>
      <c r="F68" s="15">
        <f>A68*$F$3+$G$3</f>
        <v>3.7898582848578553</v>
      </c>
      <c r="G68" s="15">
        <v>44.250128918311113</v>
      </c>
      <c r="H68" s="15">
        <v>3.59953729571887</v>
      </c>
      <c r="I68" s="15">
        <f t="shared" si="2"/>
        <v>36.581304201069024</v>
      </c>
      <c r="J68" s="15">
        <v>3.70794578262438</v>
      </c>
      <c r="K68" s="15">
        <f t="shared" si="3"/>
        <v>40.769970066400482</v>
      </c>
    </row>
    <row r="69" spans="1:11" x14ac:dyDescent="0.25">
      <c r="A69">
        <v>65</v>
      </c>
      <c r="B69" s="14">
        <v>41790</v>
      </c>
      <c r="C69" s="15">
        <v>40.33905029296875</v>
      </c>
      <c r="D69" s="15">
        <v>3.697319989684948</v>
      </c>
      <c r="F69" s="15">
        <f>A69*$F$3+$G$3</f>
        <v>3.7999403452730327</v>
      </c>
      <c r="G69" s="15">
        <v>44.698517935881931</v>
      </c>
      <c r="H69" s="15">
        <v>3.5873352173038699</v>
      </c>
      <c r="I69" s="15">
        <f t="shared" si="2"/>
        <v>36.137648524035505</v>
      </c>
      <c r="J69" s="15">
        <v>3.7091220106243799</v>
      </c>
      <c r="K69" s="15">
        <f t="shared" si="3"/>
        <v>40.817953060690357</v>
      </c>
    </row>
    <row r="70" spans="1:11" x14ac:dyDescent="0.25">
      <c r="A70">
        <v>66</v>
      </c>
      <c r="B70" s="14">
        <v>41820</v>
      </c>
      <c r="C70" s="15">
        <v>40.051074981689453</v>
      </c>
      <c r="D70" s="15">
        <v>3.690155514145153</v>
      </c>
      <c r="F70" s="15">
        <f>A70*$F$3+$G$3</f>
        <v>3.8100224056882106</v>
      </c>
      <c r="G70" s="15">
        <v>45.151450504307711</v>
      </c>
      <c r="H70" s="15">
        <v>3.5751331388888601</v>
      </c>
      <c r="I70" s="15">
        <f t="shared" si="2"/>
        <v>35.69937347418437</v>
      </c>
      <c r="J70" s="15">
        <v>3.7249008030243802</v>
      </c>
      <c r="K70" s="15">
        <f t="shared" si="3"/>
        <v>41.467119127999787</v>
      </c>
    </row>
    <row r="71" spans="1:11" x14ac:dyDescent="0.25">
      <c r="A71">
        <v>67</v>
      </c>
      <c r="B71" s="14">
        <v>41851</v>
      </c>
      <c r="C71" s="15">
        <v>39.940315246582031</v>
      </c>
      <c r="D71" s="15">
        <v>3.6873862209605766</v>
      </c>
      <c r="F71" s="15">
        <f>A71*$F$3+$G$3</f>
        <v>3.8201044661033885</v>
      </c>
      <c r="G71" s="15">
        <v>45.608972663641964</v>
      </c>
      <c r="H71" s="15">
        <v>3.5629310604738502</v>
      </c>
      <c r="I71" s="15">
        <f t="shared" si="2"/>
        <v>35.266413795619613</v>
      </c>
      <c r="J71" s="15">
        <v>3.7344417512243799</v>
      </c>
      <c r="K71" s="15">
        <f t="shared" si="3"/>
        <v>41.864648149932236</v>
      </c>
    </row>
    <row r="72" spans="1:11" x14ac:dyDescent="0.25">
      <c r="A72">
        <v>68</v>
      </c>
      <c r="B72" s="14">
        <v>41882</v>
      </c>
      <c r="C72" s="15">
        <v>39.238826751708977</v>
      </c>
      <c r="D72" s="15">
        <v>3.6696667349563108</v>
      </c>
      <c r="F72" s="15">
        <f>A72*$F$3+$G$3</f>
        <v>3.8301865265185659</v>
      </c>
      <c r="G72" s="15">
        <v>46.071130920464626</v>
      </c>
      <c r="H72" s="15">
        <v>3.5507289820588399</v>
      </c>
      <c r="I72" s="15">
        <f t="shared" si="2"/>
        <v>34.838705023864129</v>
      </c>
      <c r="J72" s="15">
        <v>3.7111088846243798</v>
      </c>
      <c r="K72" s="15">
        <f t="shared" si="3"/>
        <v>40.8991338116153</v>
      </c>
    </row>
    <row r="73" spans="1:11" x14ac:dyDescent="0.25">
      <c r="A73">
        <v>69</v>
      </c>
      <c r="B73" s="14">
        <v>41912</v>
      </c>
      <c r="C73" s="15">
        <v>39.135456085205078</v>
      </c>
      <c r="D73" s="15">
        <v>3.6670288613400377</v>
      </c>
      <c r="F73" s="15">
        <f>A73*$F$3+$G$3</f>
        <v>3.8402685869337438</v>
      </c>
      <c r="G73" s="15">
        <v>46.53797225260945</v>
      </c>
      <c r="H73" s="15">
        <v>3.5385269036438398</v>
      </c>
      <c r="I73" s="15">
        <f t="shared" si="2"/>
        <v>34.416183476262177</v>
      </c>
      <c r="J73" s="15">
        <v>3.72170103282438</v>
      </c>
      <c r="K73" s="15">
        <f t="shared" si="3"/>
        <v>41.334645930855956</v>
      </c>
    </row>
    <row r="74" spans="1:11" x14ac:dyDescent="0.25">
      <c r="A74">
        <v>70</v>
      </c>
      <c r="B74" s="14">
        <v>41943</v>
      </c>
      <c r="C74" s="15">
        <v>40.036300659179688</v>
      </c>
      <c r="D74" s="15">
        <v>3.6897865590493182</v>
      </c>
      <c r="F74" s="15">
        <f>A74*$F$3+$G$3</f>
        <v>3.8503506473489217</v>
      </c>
      <c r="G74" s="15">
        <v>47.009544113939135</v>
      </c>
      <c r="H74" s="15">
        <v>3.5263248252288202</v>
      </c>
      <c r="I74" s="15">
        <f t="shared" si="2"/>
        <v>33.998786242495726</v>
      </c>
      <c r="J74" s="15">
        <v>3.7390384070243798</v>
      </c>
      <c r="K74" s="15">
        <f t="shared" si="3"/>
        <v>42.05752849031537</v>
      </c>
    </row>
    <row r="75" spans="1:11" x14ac:dyDescent="0.25">
      <c r="A75">
        <v>71</v>
      </c>
      <c r="B75" s="14">
        <v>41973</v>
      </c>
      <c r="C75" s="15">
        <v>41.904468536376953</v>
      </c>
      <c r="D75" s="15">
        <v>3.7353924688878641</v>
      </c>
      <c r="F75" s="15">
        <f>A75*$F$3+$G$3</f>
        <v>3.8604327077640992</v>
      </c>
      <c r="G75" s="15">
        <v>47.485894439169002</v>
      </c>
      <c r="H75" s="15">
        <v>3.5141227468138099</v>
      </c>
      <c r="I75" s="15">
        <f t="shared" si="2"/>
        <v>33.586451175221001</v>
      </c>
      <c r="J75" s="15">
        <v>3.7281639194243801</v>
      </c>
      <c r="K75" s="15">
        <f t="shared" si="3"/>
        <v>41.602652174277978</v>
      </c>
    </row>
    <row r="76" spans="1:11" x14ac:dyDescent="0.25">
      <c r="A76">
        <v>72</v>
      </c>
      <c r="B76" s="14">
        <v>42004</v>
      </c>
      <c r="C76" s="15">
        <v>40.206138610839837</v>
      </c>
      <c r="D76" s="15">
        <v>3.6940196857294332</v>
      </c>
      <c r="F76" s="15">
        <f>A76*$F$3+$G$3</f>
        <v>3.8705147681792771</v>
      </c>
      <c r="G76" s="15">
        <v>47.967071648739591</v>
      </c>
      <c r="H76" s="15">
        <v>3.5019206683988102</v>
      </c>
      <c r="I76" s="15">
        <f t="shared" si="2"/>
        <v>33.179116880812224</v>
      </c>
      <c r="J76" s="15">
        <v>3.7501907122243798</v>
      </c>
      <c r="K76" s="15">
        <f t="shared" si="3"/>
        <v>42.529192063513591</v>
      </c>
    </row>
    <row r="77" spans="1:11" x14ac:dyDescent="0.25">
      <c r="B77" s="15"/>
      <c r="C77"/>
      <c r="D77" s="15"/>
      <c r="E77"/>
    </row>
    <row r="87" spans="2:8" x14ac:dyDescent="0.25">
      <c r="B87" s="43" t="s">
        <v>25</v>
      </c>
      <c r="C87" s="43"/>
    </row>
    <row r="89" spans="2:8" x14ac:dyDescent="0.25">
      <c r="B89" s="41" t="s">
        <v>31</v>
      </c>
      <c r="C89" s="41"/>
      <c r="D89" s="41"/>
      <c r="E89" s="41"/>
      <c r="F89" s="41"/>
      <c r="G89" s="41"/>
      <c r="H89" s="41"/>
    </row>
    <row r="90" spans="2:8" x14ac:dyDescent="0.25">
      <c r="B90" s="41"/>
      <c r="C90" s="41"/>
      <c r="D90" s="41"/>
      <c r="E90" s="41"/>
      <c r="F90" s="41"/>
      <c r="G90" s="41"/>
      <c r="H90" s="41"/>
    </row>
    <row r="91" spans="2:8" x14ac:dyDescent="0.25">
      <c r="B91" s="10" t="s">
        <v>32</v>
      </c>
      <c r="D91" s="7"/>
      <c r="F91" s="7"/>
      <c r="G91" s="7"/>
      <c r="H91" s="7"/>
    </row>
    <row r="92" spans="2:8" x14ac:dyDescent="0.25">
      <c r="B92" s="7"/>
      <c r="D92" s="7"/>
      <c r="F92" s="7"/>
      <c r="G92" s="7"/>
      <c r="H92" s="7"/>
    </row>
    <row r="93" spans="2:8" x14ac:dyDescent="0.25">
      <c r="B93" s="15" t="s">
        <v>33</v>
      </c>
      <c r="C93" s="23" t="s">
        <v>37</v>
      </c>
      <c r="D93" s="7" t="s">
        <v>34</v>
      </c>
      <c r="E93" s="15" t="s">
        <v>36</v>
      </c>
      <c r="F93" s="15" t="s">
        <v>35</v>
      </c>
      <c r="G93" s="7"/>
      <c r="H93" s="7"/>
    </row>
    <row r="94" spans="2:8" x14ac:dyDescent="0.25">
      <c r="B94" s="7"/>
      <c r="D94" s="7">
        <v>-2.64809463703341</v>
      </c>
      <c r="E94" s="15">
        <v>-3.4878446327089598</v>
      </c>
      <c r="F94" s="24">
        <v>0.26149683186274097</v>
      </c>
      <c r="G94" s="7"/>
      <c r="H94" s="7"/>
    </row>
    <row r="95" spans="2:8" x14ac:dyDescent="0.25">
      <c r="B95" s="7"/>
      <c r="D95" s="7"/>
      <c r="F95" s="7"/>
      <c r="G95" s="7"/>
      <c r="H95" s="7"/>
    </row>
    <row r="96" spans="2:8" x14ac:dyDescent="0.25">
      <c r="B96" s="7"/>
      <c r="D96" s="7"/>
      <c r="F96" s="7"/>
      <c r="G96" s="7"/>
      <c r="H96" s="7"/>
    </row>
    <row r="97" spans="2:8" x14ac:dyDescent="0.25">
      <c r="B97" s="7" t="s">
        <v>38</v>
      </c>
      <c r="C97" s="26" t="s">
        <v>37</v>
      </c>
      <c r="D97" s="7" t="s">
        <v>39</v>
      </c>
      <c r="E97" s="15" t="s">
        <v>40</v>
      </c>
      <c r="F97" s="7" t="s">
        <v>41</v>
      </c>
      <c r="G97" s="15" t="s">
        <v>42</v>
      </c>
      <c r="H97" s="7" t="s">
        <v>43</v>
      </c>
    </row>
    <row r="98" spans="2:8" x14ac:dyDescent="0.25">
      <c r="B98" s="7"/>
      <c r="D98" s="15">
        <v>8.2509358913195399E-2</v>
      </c>
      <c r="E98" s="15">
        <v>9.2015337593511201E-2</v>
      </c>
      <c r="F98" s="7">
        <v>59</v>
      </c>
      <c r="G98" s="25">
        <v>6.49</v>
      </c>
      <c r="H98" s="7">
        <f>((E98-D98)/2)/(D98/(F98-3))</f>
        <v>3.2259056009496558</v>
      </c>
    </row>
    <row r="99" spans="2:8" x14ac:dyDescent="0.25">
      <c r="B99" s="7"/>
      <c r="D99" s="7"/>
      <c r="F99" s="7"/>
      <c r="G99" s="7"/>
      <c r="H99" s="7"/>
    </row>
    <row r="100" spans="2:8" x14ac:dyDescent="0.25">
      <c r="B100" s="7"/>
      <c r="D100" s="7"/>
      <c r="F100" s="7"/>
      <c r="G100" s="7"/>
      <c r="H100" s="7"/>
    </row>
    <row r="101" spans="2:8" x14ac:dyDescent="0.25">
      <c r="B101" s="7" t="s">
        <v>45</v>
      </c>
      <c r="C101" s="26" t="s">
        <v>37</v>
      </c>
      <c r="D101" s="7" t="s">
        <v>39</v>
      </c>
      <c r="E101" s="15" t="s">
        <v>47</v>
      </c>
      <c r="F101" s="7" t="s">
        <v>41</v>
      </c>
      <c r="G101" s="15" t="s">
        <v>42</v>
      </c>
      <c r="H101" s="7" t="s">
        <v>46</v>
      </c>
    </row>
    <row r="102" spans="2:8" x14ac:dyDescent="0.25">
      <c r="B102" s="7"/>
      <c r="D102" s="15">
        <f>D98</f>
        <v>8.2509358913195399E-2</v>
      </c>
      <c r="E102" s="15">
        <v>9.5560022898739841E-2</v>
      </c>
      <c r="F102" s="7">
        <v>59</v>
      </c>
      <c r="G102" s="27">
        <v>4.88</v>
      </c>
      <c r="H102" s="7">
        <f>((E102-D102)/3)/(D102/(F102-3))</f>
        <v>2.9525425673604357</v>
      </c>
    </row>
    <row r="103" spans="2:8" x14ac:dyDescent="0.25">
      <c r="B103" s="7"/>
      <c r="D103" s="7"/>
      <c r="F103" s="7"/>
      <c r="G103" s="7"/>
      <c r="H103" s="7"/>
    </row>
    <row r="104" spans="2:8" x14ac:dyDescent="0.25">
      <c r="B104" s="10" t="s">
        <v>44</v>
      </c>
      <c r="D104" s="7"/>
      <c r="F104" s="7"/>
      <c r="G104" s="7"/>
      <c r="H104" s="7"/>
    </row>
    <row r="105" spans="2:8" x14ac:dyDescent="0.25">
      <c r="B105" s="7"/>
      <c r="D105" s="7"/>
      <c r="F105" s="7"/>
      <c r="G105" s="7"/>
      <c r="H105" s="7"/>
    </row>
    <row r="106" spans="2:8" x14ac:dyDescent="0.25">
      <c r="B106" s="15" t="s">
        <v>33</v>
      </c>
      <c r="C106" s="23" t="s">
        <v>37</v>
      </c>
      <c r="D106" s="7" t="s">
        <v>34</v>
      </c>
      <c r="E106" s="15" t="s">
        <v>36</v>
      </c>
      <c r="F106" s="15" t="s">
        <v>35</v>
      </c>
      <c r="G106" s="7"/>
      <c r="H106" s="7"/>
    </row>
    <row r="107" spans="2:8" x14ac:dyDescent="0.25">
      <c r="B107" s="7"/>
      <c r="D107" s="7">
        <v>-1.29767254720295</v>
      </c>
      <c r="E107" s="15">
        <v>-2.9117299060553301</v>
      </c>
      <c r="F107" s="24">
        <v>0.62512215145383399</v>
      </c>
      <c r="G107" s="7"/>
      <c r="H107" s="7"/>
    </row>
    <row r="108" spans="2:8" x14ac:dyDescent="0.25">
      <c r="B108" s="7"/>
      <c r="D108" s="7"/>
      <c r="F108" s="7"/>
      <c r="G108" s="7"/>
      <c r="H108" s="7"/>
    </row>
    <row r="109" spans="2:8" x14ac:dyDescent="0.25">
      <c r="B109" s="7"/>
      <c r="D109" s="7"/>
      <c r="F109" s="7"/>
      <c r="G109" s="7"/>
      <c r="H109" s="7"/>
    </row>
    <row r="110" spans="2:8" x14ac:dyDescent="0.25">
      <c r="B110" s="7" t="s">
        <v>48</v>
      </c>
      <c r="C110" s="26" t="s">
        <v>37</v>
      </c>
      <c r="D110" s="7" t="s">
        <v>49</v>
      </c>
      <c r="E110" s="15" t="s">
        <v>40</v>
      </c>
      <c r="F110" s="7" t="s">
        <v>41</v>
      </c>
      <c r="G110" s="15" t="s">
        <v>42</v>
      </c>
      <c r="H110" s="7" t="s">
        <v>50</v>
      </c>
    </row>
    <row r="111" spans="2:8" x14ac:dyDescent="0.25">
      <c r="B111" s="7"/>
      <c r="D111" s="15">
        <v>8.9374929291168997E-2</v>
      </c>
      <c r="E111" s="15">
        <f>E102</f>
        <v>9.5560022898739841E-2</v>
      </c>
      <c r="F111" s="7">
        <v>59</v>
      </c>
      <c r="G111" s="25">
        <v>4.8600000000000003</v>
      </c>
      <c r="H111" s="7">
        <f>((E111-D111)/2)/(D111/(F111-2))</f>
        <v>1.9723111303561782</v>
      </c>
    </row>
    <row r="112" spans="2:8" x14ac:dyDescent="0.25">
      <c r="D112" s="7"/>
    </row>
    <row r="113" spans="2:6" x14ac:dyDescent="0.25">
      <c r="B113" s="50" t="s">
        <v>79</v>
      </c>
    </row>
    <row r="114" spans="2:6" x14ac:dyDescent="0.25">
      <c r="C114" s="15" t="s">
        <v>80</v>
      </c>
      <c r="E114" s="15" t="s">
        <v>81</v>
      </c>
      <c r="F114" t="s">
        <v>82</v>
      </c>
    </row>
    <row r="115" spans="2:6" x14ac:dyDescent="0.25">
      <c r="C115" s="15" t="s">
        <v>83</v>
      </c>
      <c r="E115" s="15">
        <v>150.72633948036901</v>
      </c>
      <c r="F115" s="51">
        <v>5.1163947277610002E-78</v>
      </c>
    </row>
    <row r="116" spans="2:6" x14ac:dyDescent="0.25">
      <c r="B116" s="7" t="s">
        <v>33</v>
      </c>
      <c r="C116" s="52" t="s">
        <v>84</v>
      </c>
    </row>
    <row r="118" spans="2:6" x14ac:dyDescent="0.25">
      <c r="C118" s="15" t="s">
        <v>85</v>
      </c>
    </row>
  </sheetData>
  <autoFilter ref="D4:D51" xr:uid="{DB3AA1E1-5730-454D-AA00-AEC620EFFB73}"/>
  <mergeCells count="5">
    <mergeCell ref="B87:C87"/>
    <mergeCell ref="B89:H90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A1E1-5730-454D-AA00-AEC620EFFB73}">
  <dimension ref="A1:J94"/>
  <sheetViews>
    <sheetView topLeftCell="A75" zoomScale="150" workbookViewId="0">
      <selection activeCell="B52" sqref="B52"/>
    </sheetView>
  </sheetViews>
  <sheetFormatPr defaultColWidth="11.42578125" defaultRowHeight="15" x14ac:dyDescent="0.25"/>
  <cols>
    <col min="1" max="1" width="3.140625" bestFit="1" customWidth="1"/>
    <col min="3" max="3" width="12.140625" style="15" bestFit="1" customWidth="1"/>
    <col min="4" max="4" width="12.42578125" customWidth="1"/>
    <col min="5" max="5" width="11.7109375" style="15" bestFit="1" customWidth="1"/>
    <col min="6" max="6" width="10.7109375" bestFit="1" customWidth="1"/>
    <col min="7" max="7" width="11" bestFit="1" customWidth="1"/>
    <col min="8" max="8" width="10.42578125" customWidth="1"/>
  </cols>
  <sheetData>
    <row r="1" spans="1:10" x14ac:dyDescent="0.25">
      <c r="E1"/>
    </row>
    <row r="2" spans="1:10" ht="15.75" thickBot="1" x14ac:dyDescent="0.3">
      <c r="E2" s="40" t="s">
        <v>21</v>
      </c>
      <c r="F2" s="40"/>
      <c r="G2" s="40" t="s">
        <v>26</v>
      </c>
      <c r="H2" s="40"/>
      <c r="I2" s="40" t="s">
        <v>27</v>
      </c>
      <c r="J2" s="40"/>
    </row>
    <row r="3" spans="1:10" ht="15.75" thickBot="1" x14ac:dyDescent="0.3">
      <c r="A3" t="s">
        <v>22</v>
      </c>
      <c r="B3" s="7" t="s">
        <v>0</v>
      </c>
      <c r="C3" s="7" t="s">
        <v>19</v>
      </c>
      <c r="D3" s="7" t="s">
        <v>20</v>
      </c>
      <c r="E3" s="18" cm="1">
        <f t="array" ref="E3:F3">LINEST(D4:D51,A4:A51)</f>
        <v>1.7585700094694418E-2</v>
      </c>
      <c r="F3" s="19">
        <v>2.7826841606464754</v>
      </c>
      <c r="G3" s="20" t="s">
        <v>28</v>
      </c>
      <c r="H3" s="21">
        <v>0.44600919999999999</v>
      </c>
      <c r="I3" s="20" t="s">
        <v>30</v>
      </c>
      <c r="J3" s="22" t="s">
        <v>29</v>
      </c>
    </row>
    <row r="4" spans="1:10" x14ac:dyDescent="0.25">
      <c r="A4">
        <v>1</v>
      </c>
      <c r="B4" s="14">
        <v>38017</v>
      </c>
      <c r="C4" s="15">
        <v>17.849262237548832</v>
      </c>
      <c r="D4" s="15">
        <v>2.8819621761417298</v>
      </c>
      <c r="E4" s="15">
        <f>A4*$E$3+$F$3</f>
        <v>2.80026986074117</v>
      </c>
    </row>
    <row r="5" spans="1:10" x14ac:dyDescent="0.25">
      <c r="A5">
        <v>2</v>
      </c>
      <c r="B5" s="14">
        <v>38046</v>
      </c>
      <c r="C5" s="15">
        <v>18.413614273071289</v>
      </c>
      <c r="D5" s="15">
        <v>2.9130902971645201</v>
      </c>
      <c r="E5" s="15">
        <f t="shared" ref="E5:E64" si="0">A5*$E$3+$F$3</f>
        <v>2.8178555608358642</v>
      </c>
    </row>
    <row r="6" spans="1:10" x14ac:dyDescent="0.25">
      <c r="A6">
        <v>3</v>
      </c>
      <c r="B6" s="14">
        <v>38077</v>
      </c>
      <c r="C6" s="15">
        <v>17.508024215698239</v>
      </c>
      <c r="D6" s="15">
        <v>2.8626593024495901</v>
      </c>
      <c r="E6" s="15">
        <f t="shared" si="0"/>
        <v>2.8354412609305588</v>
      </c>
    </row>
    <row r="7" spans="1:10" ht="15.75" thickBot="1" x14ac:dyDescent="0.3">
      <c r="A7">
        <v>4</v>
      </c>
      <c r="B7" s="14">
        <v>38107</v>
      </c>
      <c r="C7" s="15">
        <v>18.347991943359379</v>
      </c>
      <c r="D7" s="15">
        <v>2.90952013763299</v>
      </c>
      <c r="E7" s="15">
        <f t="shared" si="0"/>
        <v>2.853026961025253</v>
      </c>
    </row>
    <row r="8" spans="1:10" ht="15.75" thickBot="1" x14ac:dyDescent="0.3">
      <c r="A8">
        <v>5</v>
      </c>
      <c r="B8" s="14">
        <v>38138</v>
      </c>
      <c r="C8" s="15">
        <v>18.958244323730469</v>
      </c>
      <c r="D8" s="15">
        <v>2.9422388935799599</v>
      </c>
      <c r="E8" s="17">
        <f t="shared" si="0"/>
        <v>2.8706126611199476</v>
      </c>
    </row>
    <row r="9" spans="1:10" x14ac:dyDescent="0.25">
      <c r="A9">
        <v>6</v>
      </c>
      <c r="B9" s="14">
        <v>38168</v>
      </c>
      <c r="C9" s="15">
        <v>19.18532752990723</v>
      </c>
      <c r="D9" s="15">
        <v>2.9541457957401702</v>
      </c>
      <c r="E9" s="15">
        <f t="shared" si="0"/>
        <v>2.8881983612146418</v>
      </c>
    </row>
    <row r="10" spans="1:10" x14ac:dyDescent="0.25">
      <c r="A10">
        <v>7</v>
      </c>
      <c r="B10" s="14">
        <v>38199</v>
      </c>
      <c r="C10" s="15">
        <v>18.329080581665039</v>
      </c>
      <c r="D10" s="15">
        <v>2.9084889013827402</v>
      </c>
      <c r="E10" s="15">
        <f t="shared" si="0"/>
        <v>2.9057840613093364</v>
      </c>
    </row>
    <row r="11" spans="1:10" x14ac:dyDescent="0.25">
      <c r="A11">
        <v>8</v>
      </c>
      <c r="B11" s="14">
        <v>38230</v>
      </c>
      <c r="C11" s="15">
        <v>17.793924331665039</v>
      </c>
      <c r="D11" s="15">
        <v>2.8788570693500701</v>
      </c>
      <c r="E11" s="15">
        <f t="shared" si="0"/>
        <v>2.9233697614040306</v>
      </c>
    </row>
    <row r="12" spans="1:10" x14ac:dyDescent="0.25">
      <c r="A12">
        <v>9</v>
      </c>
      <c r="B12" s="14">
        <v>38260</v>
      </c>
      <c r="C12" s="15">
        <v>16.937675476074219</v>
      </c>
      <c r="D12" s="15">
        <v>2.8295404587972799</v>
      </c>
      <c r="E12" s="15">
        <f t="shared" si="0"/>
        <v>2.9409554614987252</v>
      </c>
    </row>
    <row r="13" spans="1:10" x14ac:dyDescent="0.25">
      <c r="A13">
        <v>10</v>
      </c>
      <c r="B13" s="14">
        <v>38291</v>
      </c>
      <c r="C13" s="15">
        <v>17.553106307983398</v>
      </c>
      <c r="D13" s="15">
        <v>2.8652309318555398</v>
      </c>
      <c r="E13" s="15">
        <f t="shared" si="0"/>
        <v>2.9585411615934194</v>
      </c>
    </row>
    <row r="14" spans="1:10" x14ac:dyDescent="0.25">
      <c r="A14">
        <v>11</v>
      </c>
      <c r="B14" s="14">
        <v>38321</v>
      </c>
      <c r="C14" s="15">
        <v>17.954473495483398</v>
      </c>
      <c r="D14" s="15">
        <v>2.8878393036882799</v>
      </c>
      <c r="E14" s="15">
        <f t="shared" si="0"/>
        <v>2.976126861688114</v>
      </c>
    </row>
    <row r="15" spans="1:10" x14ac:dyDescent="0.25">
      <c r="A15">
        <v>12</v>
      </c>
      <c r="B15" s="14">
        <v>38352</v>
      </c>
      <c r="C15" s="15">
        <v>18.195291519165039</v>
      </c>
      <c r="D15" s="15">
        <v>2.9011628528739499</v>
      </c>
      <c r="E15" s="15">
        <f t="shared" si="0"/>
        <v>2.9937125617828082</v>
      </c>
    </row>
    <row r="16" spans="1:10" x14ac:dyDescent="0.25">
      <c r="A16">
        <v>13</v>
      </c>
      <c r="B16" s="14">
        <v>38383</v>
      </c>
      <c r="C16" s="15">
        <v>19.13181114196777</v>
      </c>
      <c r="D16" s="15">
        <v>2.9513524544525702</v>
      </c>
      <c r="E16" s="15">
        <f t="shared" si="0"/>
        <v>3.0112982618775028</v>
      </c>
    </row>
    <row r="17" spans="1:5" x14ac:dyDescent="0.25">
      <c r="A17">
        <v>14</v>
      </c>
      <c r="B17" s="14">
        <v>38411</v>
      </c>
      <c r="C17" s="15">
        <v>20.148611068725589</v>
      </c>
      <c r="D17" s="15">
        <v>3.0031353564251599</v>
      </c>
      <c r="E17" s="15">
        <f t="shared" si="0"/>
        <v>3.0288839619721974</v>
      </c>
    </row>
    <row r="18" spans="1:5" x14ac:dyDescent="0.25">
      <c r="A18">
        <v>15</v>
      </c>
      <c r="B18" s="14">
        <v>38442</v>
      </c>
      <c r="C18" s="15">
        <v>20.54997444152832</v>
      </c>
      <c r="D18" s="15">
        <v>3.0228596972202202</v>
      </c>
      <c r="E18" s="15">
        <f t="shared" si="0"/>
        <v>3.0464696620668916</v>
      </c>
    </row>
    <row r="19" spans="1:5" x14ac:dyDescent="0.25">
      <c r="A19">
        <v>16</v>
      </c>
      <c r="B19" s="14">
        <v>38472</v>
      </c>
      <c r="C19" s="15">
        <v>19.37263107299805</v>
      </c>
      <c r="D19" s="15">
        <v>2.9638613005640702</v>
      </c>
      <c r="E19" s="15">
        <f t="shared" si="0"/>
        <v>3.0640553621615862</v>
      </c>
    </row>
    <row r="20" spans="1:5" x14ac:dyDescent="0.25">
      <c r="A20">
        <v>17</v>
      </c>
      <c r="B20" s="14">
        <v>38503</v>
      </c>
      <c r="C20" s="15">
        <v>20.384708404541019</v>
      </c>
      <c r="D20" s="15">
        <v>3.0147850317559102</v>
      </c>
      <c r="E20" s="15">
        <f t="shared" si="0"/>
        <v>3.0816410622562804</v>
      </c>
    </row>
    <row r="21" spans="1:5" x14ac:dyDescent="0.25">
      <c r="A21">
        <v>18</v>
      </c>
      <c r="B21" s="14">
        <v>38533</v>
      </c>
      <c r="C21" s="15">
        <v>19.94609260559082</v>
      </c>
      <c r="D21" s="15">
        <v>2.9930332647840401</v>
      </c>
      <c r="E21" s="15">
        <f t="shared" si="0"/>
        <v>3.0992267623509751</v>
      </c>
    </row>
    <row r="22" spans="1:5" x14ac:dyDescent="0.25">
      <c r="A22">
        <v>19</v>
      </c>
      <c r="B22" s="14">
        <v>38564</v>
      </c>
      <c r="C22" s="15">
        <v>22.38791656494141</v>
      </c>
      <c r="D22" s="15">
        <v>3.1085213742462798</v>
      </c>
      <c r="E22" s="15">
        <f t="shared" si="0"/>
        <v>3.1168124624456692</v>
      </c>
    </row>
    <row r="23" spans="1:5" x14ac:dyDescent="0.25">
      <c r="A23">
        <v>20</v>
      </c>
      <c r="B23" s="14">
        <v>38595</v>
      </c>
      <c r="C23" s="15">
        <v>23.34818267822266</v>
      </c>
      <c r="D23" s="15">
        <v>3.1505191514595898</v>
      </c>
      <c r="E23" s="15">
        <f t="shared" si="0"/>
        <v>3.1343981625403639</v>
      </c>
    </row>
    <row r="24" spans="1:5" x14ac:dyDescent="0.25">
      <c r="A24">
        <v>21</v>
      </c>
      <c r="B24" s="14">
        <v>38625</v>
      </c>
      <c r="C24" s="15">
        <v>24.610248565673832</v>
      </c>
      <c r="D24" s="15">
        <v>3.2031629645418702</v>
      </c>
      <c r="E24" s="15">
        <f t="shared" si="0"/>
        <v>3.151983862635058</v>
      </c>
    </row>
    <row r="25" spans="1:5" x14ac:dyDescent="0.25">
      <c r="A25">
        <v>22</v>
      </c>
      <c r="B25" s="14">
        <v>38656</v>
      </c>
      <c r="C25" s="15">
        <v>23.34818267822266</v>
      </c>
      <c r="D25" s="15">
        <v>3.1505191514595898</v>
      </c>
      <c r="E25" s="15">
        <f t="shared" si="0"/>
        <v>3.1695695627297527</v>
      </c>
    </row>
    <row r="26" spans="1:5" x14ac:dyDescent="0.25">
      <c r="A26">
        <v>23</v>
      </c>
      <c r="B26" s="14">
        <v>38686</v>
      </c>
      <c r="C26" s="15">
        <v>23.951772689819339</v>
      </c>
      <c r="D26" s="15">
        <v>3.1760423373942399</v>
      </c>
      <c r="E26" s="15">
        <f t="shared" si="0"/>
        <v>3.1871552628244468</v>
      </c>
    </row>
    <row r="27" spans="1:5" x14ac:dyDescent="0.25">
      <c r="A27">
        <v>24</v>
      </c>
      <c r="B27" s="14">
        <v>38717</v>
      </c>
      <c r="C27" s="15">
        <v>24.226133346557621</v>
      </c>
      <c r="D27" s="15">
        <v>3.1874319408541099</v>
      </c>
      <c r="E27" s="15">
        <f t="shared" si="0"/>
        <v>3.2047409629191415</v>
      </c>
    </row>
    <row r="28" spans="1:5" x14ac:dyDescent="0.25">
      <c r="A28">
        <v>25</v>
      </c>
      <c r="B28" s="14">
        <v>38748</v>
      </c>
      <c r="C28" s="15">
        <v>24.610248565673832</v>
      </c>
      <c r="D28" s="15">
        <v>3.2031629645418702</v>
      </c>
      <c r="E28" s="15">
        <f t="shared" si="0"/>
        <v>3.2223266630138356</v>
      </c>
    </row>
    <row r="29" spans="1:5" x14ac:dyDescent="0.25">
      <c r="A29">
        <v>26</v>
      </c>
      <c r="B29" s="14">
        <v>38776</v>
      </c>
      <c r="C29" s="15">
        <v>26.61308479309082</v>
      </c>
      <c r="D29" s="15">
        <v>3.2814030043545199</v>
      </c>
      <c r="E29" s="15">
        <f t="shared" si="0"/>
        <v>3.2399123631085303</v>
      </c>
    </row>
    <row r="30" spans="1:5" x14ac:dyDescent="0.25">
      <c r="A30">
        <v>27</v>
      </c>
      <c r="B30" s="14">
        <v>38807</v>
      </c>
      <c r="C30" s="15">
        <v>27.73796463012695</v>
      </c>
      <c r="D30" s="15">
        <v>3.3228020390919002</v>
      </c>
      <c r="E30" s="15">
        <f t="shared" si="0"/>
        <v>3.2574980632032249</v>
      </c>
    </row>
    <row r="31" spans="1:5" x14ac:dyDescent="0.25">
      <c r="A31">
        <v>28</v>
      </c>
      <c r="B31" s="14">
        <v>38837</v>
      </c>
      <c r="C31" s="15">
        <v>27.134370803833011</v>
      </c>
      <c r="D31" s="15">
        <v>3.30080121962291</v>
      </c>
      <c r="E31" s="15">
        <f t="shared" si="0"/>
        <v>3.2750837632979191</v>
      </c>
    </row>
    <row r="32" spans="1:5" x14ac:dyDescent="0.25">
      <c r="A32">
        <v>29</v>
      </c>
      <c r="B32" s="14">
        <v>38868</v>
      </c>
      <c r="C32" s="15">
        <v>26.557317733764648</v>
      </c>
      <c r="D32" s="15">
        <v>3.2793053305689202</v>
      </c>
      <c r="E32" s="15">
        <f t="shared" si="0"/>
        <v>3.2926694633926137</v>
      </c>
    </row>
    <row r="33" spans="1:5" x14ac:dyDescent="0.25">
      <c r="A33">
        <v>30</v>
      </c>
      <c r="B33" s="14">
        <v>38898</v>
      </c>
      <c r="C33" s="15">
        <v>28.02332878112793</v>
      </c>
      <c r="D33" s="15">
        <v>3.3330373340356898</v>
      </c>
      <c r="E33" s="15">
        <f t="shared" si="0"/>
        <v>3.3102551634873079</v>
      </c>
    </row>
    <row r="34" spans="1:5" x14ac:dyDescent="0.25">
      <c r="A34">
        <v>31</v>
      </c>
      <c r="B34" s="14">
        <v>38929</v>
      </c>
      <c r="C34" s="15">
        <v>29.179225921630859</v>
      </c>
      <c r="D34" s="15">
        <v>3.3734570150399201</v>
      </c>
      <c r="E34" s="15">
        <f t="shared" si="0"/>
        <v>3.3278408635820025</v>
      </c>
    </row>
    <row r="35" spans="1:5" x14ac:dyDescent="0.25">
      <c r="A35">
        <v>32</v>
      </c>
      <c r="B35" s="14">
        <v>38960</v>
      </c>
      <c r="C35" s="15">
        <v>30.278726577758789</v>
      </c>
      <c r="D35" s="15">
        <v>3.4104453727892401</v>
      </c>
      <c r="E35" s="15">
        <f t="shared" si="0"/>
        <v>3.3454265636766967</v>
      </c>
    </row>
    <row r="36" spans="1:5" x14ac:dyDescent="0.25">
      <c r="A36">
        <v>33</v>
      </c>
      <c r="B36" s="14">
        <v>38990</v>
      </c>
      <c r="C36" s="15">
        <v>31.20908355712891</v>
      </c>
      <c r="D36" s="15">
        <v>3.4407091920940802</v>
      </c>
      <c r="E36" s="15">
        <f t="shared" si="0"/>
        <v>3.3630122637713913</v>
      </c>
    </row>
    <row r="37" spans="1:5" x14ac:dyDescent="0.25">
      <c r="A37">
        <v>34</v>
      </c>
      <c r="B37" s="14">
        <v>39021</v>
      </c>
      <c r="C37" s="15">
        <v>32.364971160888672</v>
      </c>
      <c r="D37" s="15">
        <v>3.47707670093848</v>
      </c>
      <c r="E37" s="15">
        <f t="shared" si="0"/>
        <v>3.3805979638660855</v>
      </c>
    </row>
    <row r="38" spans="1:5" x14ac:dyDescent="0.25">
      <c r="A38">
        <v>35</v>
      </c>
      <c r="B38" s="14">
        <v>39051</v>
      </c>
      <c r="C38" s="15">
        <v>32.759658813476563</v>
      </c>
      <c r="D38" s="15">
        <v>3.4891978442015898</v>
      </c>
      <c r="E38" s="15">
        <f t="shared" si="0"/>
        <v>3.3981836639607801</v>
      </c>
    </row>
    <row r="39" spans="1:5" x14ac:dyDescent="0.25">
      <c r="A39">
        <v>36</v>
      </c>
      <c r="B39" s="14">
        <v>39082</v>
      </c>
      <c r="C39" s="15">
        <v>32.364971160888672</v>
      </c>
      <c r="D39" s="15">
        <v>3.47707670093848</v>
      </c>
      <c r="E39" s="15">
        <f t="shared" si="0"/>
        <v>3.4157693640554747</v>
      </c>
    </row>
    <row r="40" spans="1:5" x14ac:dyDescent="0.25">
      <c r="A40">
        <v>37</v>
      </c>
      <c r="B40" s="14">
        <v>39113</v>
      </c>
      <c r="C40" s="15">
        <v>33.323509216308587</v>
      </c>
      <c r="D40" s="15">
        <v>3.5062631303697298</v>
      </c>
      <c r="E40" s="15">
        <f t="shared" si="0"/>
        <v>3.4333550641501689</v>
      </c>
    </row>
    <row r="41" spans="1:5" x14ac:dyDescent="0.25">
      <c r="A41">
        <v>38</v>
      </c>
      <c r="B41" s="14">
        <v>39141</v>
      </c>
      <c r="C41" s="15">
        <v>33.746406555175781</v>
      </c>
      <c r="D41" s="15">
        <v>3.5188739392107098</v>
      </c>
      <c r="E41" s="15">
        <f t="shared" si="0"/>
        <v>3.4509407642448631</v>
      </c>
    </row>
    <row r="42" spans="1:5" x14ac:dyDescent="0.25">
      <c r="A42">
        <v>39</v>
      </c>
      <c r="B42" s="14">
        <v>39172</v>
      </c>
      <c r="C42" s="15">
        <v>34.479404449462891</v>
      </c>
      <c r="D42" s="15">
        <v>3.5403621732989601</v>
      </c>
      <c r="E42" s="15">
        <f t="shared" si="0"/>
        <v>3.4685264643395577</v>
      </c>
    </row>
    <row r="43" spans="1:5" x14ac:dyDescent="0.25">
      <c r="A43">
        <v>40</v>
      </c>
      <c r="B43" s="14">
        <v>39202</v>
      </c>
      <c r="C43" s="15">
        <v>34.169288635253913</v>
      </c>
      <c r="D43" s="15">
        <v>3.53132724750997</v>
      </c>
      <c r="E43" s="15">
        <f t="shared" si="0"/>
        <v>3.4861121644342523</v>
      </c>
    </row>
    <row r="44" spans="1:5" x14ac:dyDescent="0.25">
      <c r="A44">
        <v>41</v>
      </c>
      <c r="B44" s="14">
        <v>39233</v>
      </c>
      <c r="C44" s="15">
        <v>33.706859588623047</v>
      </c>
      <c r="D44" s="15">
        <v>3.51770136526893</v>
      </c>
      <c r="E44" s="15">
        <f t="shared" si="0"/>
        <v>3.5036978645289465</v>
      </c>
    </row>
    <row r="45" spans="1:5" x14ac:dyDescent="0.25">
      <c r="A45">
        <v>42</v>
      </c>
      <c r="B45" s="14">
        <v>39263</v>
      </c>
      <c r="C45" s="15">
        <v>34.749340057373047</v>
      </c>
      <c r="D45" s="15">
        <v>3.5481605806757299</v>
      </c>
      <c r="E45" s="15">
        <f t="shared" si="0"/>
        <v>3.5212835646236411</v>
      </c>
    </row>
    <row r="46" spans="1:5" x14ac:dyDescent="0.25">
      <c r="A46">
        <v>43</v>
      </c>
      <c r="B46" s="14">
        <v>39294</v>
      </c>
      <c r="C46" s="15">
        <v>31.10066032409668</v>
      </c>
      <c r="D46" s="15">
        <v>3.4372290512458501</v>
      </c>
      <c r="E46" s="15">
        <f t="shared" si="0"/>
        <v>3.5388692647183353</v>
      </c>
    </row>
    <row r="47" spans="1:5" x14ac:dyDescent="0.25">
      <c r="A47">
        <v>44</v>
      </c>
      <c r="B47" s="14">
        <v>39325</v>
      </c>
      <c r="C47" s="15">
        <v>32.374797821044922</v>
      </c>
      <c r="D47" s="15">
        <v>3.4773802750903902</v>
      </c>
      <c r="E47" s="15">
        <f t="shared" si="0"/>
        <v>3.5564549648130299</v>
      </c>
    </row>
    <row r="48" spans="1:5" x14ac:dyDescent="0.25">
      <c r="A48">
        <v>45</v>
      </c>
      <c r="B48" s="14">
        <v>39355</v>
      </c>
      <c r="C48" s="15">
        <v>31.969392776489261</v>
      </c>
      <c r="D48" s="15">
        <v>3.46477896935022</v>
      </c>
      <c r="E48" s="15">
        <f t="shared" si="0"/>
        <v>3.5740406649077241</v>
      </c>
    </row>
    <row r="49" spans="1:10" x14ac:dyDescent="0.25">
      <c r="A49">
        <v>46</v>
      </c>
      <c r="B49" s="14">
        <v>39386</v>
      </c>
      <c r="C49" s="15">
        <v>34.2860107421875</v>
      </c>
      <c r="D49" s="15">
        <v>3.5347374208964299</v>
      </c>
      <c r="E49" s="15">
        <f t="shared" si="0"/>
        <v>3.5916263650024187</v>
      </c>
    </row>
    <row r="50" spans="1:10" x14ac:dyDescent="0.25">
      <c r="A50">
        <v>47</v>
      </c>
      <c r="B50" s="14">
        <v>39416</v>
      </c>
      <c r="C50" s="15">
        <v>34.923084259033203</v>
      </c>
      <c r="D50" s="15">
        <v>3.55314805064021</v>
      </c>
      <c r="E50" s="15">
        <f t="shared" si="0"/>
        <v>3.6092120650971129</v>
      </c>
    </row>
    <row r="51" spans="1:10" x14ac:dyDescent="0.25">
      <c r="A51">
        <v>48</v>
      </c>
      <c r="B51" s="14">
        <v>39447</v>
      </c>
      <c r="C51" s="15">
        <v>35.560161590576172</v>
      </c>
      <c r="D51" s="15">
        <v>3.5712259548023102</v>
      </c>
      <c r="E51" s="15">
        <f t="shared" si="0"/>
        <v>3.6267977651918075</v>
      </c>
    </row>
    <row r="52" spans="1:10" x14ac:dyDescent="0.25">
      <c r="A52" s="7" t="s">
        <v>22</v>
      </c>
      <c r="B52" s="10"/>
      <c r="C52" s="42" t="s">
        <v>24</v>
      </c>
      <c r="D52" s="42"/>
      <c r="E52" s="41" t="s">
        <v>23</v>
      </c>
      <c r="F52" s="41"/>
      <c r="G52" s="41" t="s">
        <v>23</v>
      </c>
      <c r="H52" s="41"/>
      <c r="I52" s="41" t="s">
        <v>23</v>
      </c>
      <c r="J52" s="41"/>
    </row>
    <row r="53" spans="1:10" x14ac:dyDescent="0.25">
      <c r="A53">
        <v>49</v>
      </c>
      <c r="B53" s="14">
        <v>39478</v>
      </c>
      <c r="C53" s="15">
        <v>31.291782379150391</v>
      </c>
      <c r="D53" s="15">
        <f t="shared" ref="D53:D64" si="1">LN(C53)</f>
        <v>3.4433555192783394</v>
      </c>
      <c r="E53" s="15">
        <f t="shared" si="0"/>
        <v>3.6443834652865021</v>
      </c>
      <c r="F53" s="15" cm="1">
        <f t="array" ref="F53:F64">EXP(E53:E64)</f>
        <v>38.259177467600097</v>
      </c>
      <c r="G53" s="15">
        <v>3.5831824769999998</v>
      </c>
      <c r="H53" s="15">
        <f>EXP(G53)</f>
        <v>35.98788942506512</v>
      </c>
      <c r="I53" s="15">
        <v>3.5840354730000001</v>
      </c>
      <c r="J53" s="15">
        <f>EXP(I53)</f>
        <v>36.018600046949878</v>
      </c>
    </row>
    <row r="54" spans="1:10" x14ac:dyDescent="0.25">
      <c r="A54">
        <v>50</v>
      </c>
      <c r="B54" s="14">
        <v>39507</v>
      </c>
      <c r="C54" s="15">
        <v>30.10450553894043</v>
      </c>
      <c r="D54" s="15">
        <f t="shared" si="1"/>
        <v>3.4046748462321306</v>
      </c>
      <c r="E54" s="15">
        <f t="shared" si="0"/>
        <v>3.6619691653811963</v>
      </c>
      <c r="F54" s="15">
        <v>38.937942676471707</v>
      </c>
      <c r="G54" s="15">
        <v>3.599974966</v>
      </c>
      <c r="H54" s="15">
        <f t="shared" ref="H54:H64" si="2">EXP(G54)</f>
        <v>36.597318254944909</v>
      </c>
      <c r="I54" s="15">
        <v>3.5974188389999999</v>
      </c>
      <c r="J54" s="15">
        <f>EXP(I54)</f>
        <v>36.503890319330068</v>
      </c>
    </row>
    <row r="55" spans="1:10" x14ac:dyDescent="0.25">
      <c r="A55">
        <v>51</v>
      </c>
      <c r="B55" s="14">
        <v>39538</v>
      </c>
      <c r="C55" s="15">
        <v>32.803371429443359</v>
      </c>
      <c r="D55" s="15">
        <f t="shared" si="1"/>
        <v>3.4905312975908558</v>
      </c>
      <c r="E55" s="15">
        <f t="shared" si="0"/>
        <v>3.6795548654758905</v>
      </c>
      <c r="F55" s="15">
        <v>39.628750021094014</v>
      </c>
      <c r="G55" s="15">
        <v>3.6167674550000002</v>
      </c>
      <c r="H55" s="15">
        <f t="shared" si="2"/>
        <v>37.217067320454568</v>
      </c>
      <c r="I55" s="15">
        <v>3.6108022050000002</v>
      </c>
      <c r="J55" s="15">
        <f>EXP(I55)</f>
        <v>36.995719064836941</v>
      </c>
    </row>
    <row r="56" spans="1:10" x14ac:dyDescent="0.25">
      <c r="A56">
        <v>52</v>
      </c>
      <c r="B56" s="14">
        <v>39568</v>
      </c>
      <c r="C56" s="15">
        <v>32.919208526611328</v>
      </c>
      <c r="D56" s="15">
        <f t="shared" si="1"/>
        <v>3.4940563331933387</v>
      </c>
      <c r="E56" s="15">
        <f t="shared" si="0"/>
        <v>3.6971405655705851</v>
      </c>
      <c r="F56" s="15">
        <v>40.331813143874648</v>
      </c>
      <c r="G56" s="15">
        <v>3.6335599439999999</v>
      </c>
      <c r="H56" s="15">
        <f t="shared" si="2"/>
        <v>37.847311387306242</v>
      </c>
      <c r="I56" s="15">
        <v>3.6241855709999999</v>
      </c>
      <c r="J56" s="15">
        <f>EXP(I56)</f>
        <v>37.494174378438061</v>
      </c>
    </row>
    <row r="57" spans="1:10" x14ac:dyDescent="0.25">
      <c r="A57">
        <v>53</v>
      </c>
      <c r="B57" s="14">
        <v>39599</v>
      </c>
      <c r="C57" s="15">
        <v>33.238506317138672</v>
      </c>
      <c r="D57" s="15">
        <f t="shared" si="1"/>
        <v>3.5037090326700806</v>
      </c>
      <c r="E57" s="15">
        <f t="shared" si="0"/>
        <v>3.7147262656652797</v>
      </c>
      <c r="F57" s="15">
        <v>41.047349477502237</v>
      </c>
      <c r="G57" s="15">
        <v>3.6503524330000001</v>
      </c>
      <c r="H57" s="15">
        <f t="shared" si="2"/>
        <v>38.488228180742794</v>
      </c>
      <c r="I57" s="15">
        <v>3.6375689370000002</v>
      </c>
      <c r="J57" s="15">
        <f>EXP(I57)</f>
        <v>37.99934554203314</v>
      </c>
    </row>
    <row r="58" spans="1:10" x14ac:dyDescent="0.25">
      <c r="A58">
        <v>54</v>
      </c>
      <c r="B58" s="14">
        <v>39629</v>
      </c>
      <c r="C58" s="15">
        <v>26.34507942199707</v>
      </c>
      <c r="D58" s="15">
        <f t="shared" si="1"/>
        <v>3.2712815183462882</v>
      </c>
      <c r="E58" s="15">
        <f t="shared" si="0"/>
        <v>3.7323119657599739</v>
      </c>
      <c r="F58" s="15">
        <v>41.775580312190655</v>
      </c>
      <c r="G58" s="15">
        <v>3.6671449219999999</v>
      </c>
      <c r="H58" s="15">
        <f t="shared" si="2"/>
        <v>39.139998435655237</v>
      </c>
      <c r="I58" s="15">
        <v>3.650952304</v>
      </c>
      <c r="J58" s="15">
        <f>EXP(I58)</f>
        <v>38.511323078957091</v>
      </c>
    </row>
    <row r="59" spans="1:10" x14ac:dyDescent="0.25">
      <c r="A59">
        <v>55</v>
      </c>
      <c r="B59" s="14">
        <v>39660</v>
      </c>
      <c r="C59" s="15">
        <v>28.20577239990234</v>
      </c>
      <c r="D59" s="15">
        <f t="shared" si="1"/>
        <v>3.339526652028896</v>
      </c>
      <c r="E59" s="15">
        <f t="shared" si="0"/>
        <v>3.7498976658546685</v>
      </c>
      <c r="F59" s="15">
        <v>42.516730864116425</v>
      </c>
      <c r="G59" s="15">
        <v>3.6839374110000001</v>
      </c>
      <c r="H59" s="15">
        <f t="shared" si="2"/>
        <v>39.802805947549075</v>
      </c>
      <c r="I59" s="15">
        <v>3.6643356699999998</v>
      </c>
      <c r="J59" s="15">
        <f>EXP(I59)</f>
        <v>39.03019861666116</v>
      </c>
    </row>
    <row r="60" spans="1:10" x14ac:dyDescent="0.25">
      <c r="A60">
        <v>56</v>
      </c>
      <c r="B60" s="14">
        <v>39691</v>
      </c>
      <c r="C60" s="15">
        <v>28.11125564575195</v>
      </c>
      <c r="D60" s="15">
        <f t="shared" si="1"/>
        <v>3.3361700529265716</v>
      </c>
      <c r="E60" s="15">
        <f t="shared" si="0"/>
        <v>3.7674833659493627</v>
      </c>
      <c r="F60" s="15">
        <v>43.271030345069967</v>
      </c>
      <c r="G60" s="15">
        <v>3.7007298999999998</v>
      </c>
      <c r="H60" s="15">
        <f t="shared" si="2"/>
        <v>40.476837624373438</v>
      </c>
      <c r="I60" s="15">
        <v>3.6777190360000001</v>
      </c>
      <c r="J60" s="15">
        <f>EXP(I60)</f>
        <v>39.55606513265689</v>
      </c>
    </row>
    <row r="61" spans="1:10" x14ac:dyDescent="0.25">
      <c r="A61">
        <v>57</v>
      </c>
      <c r="B61" s="14">
        <v>39721</v>
      </c>
      <c r="C61" s="15">
        <v>29.534832000732418</v>
      </c>
      <c r="D61" s="15">
        <f t="shared" si="1"/>
        <v>3.3855703126012373</v>
      </c>
      <c r="E61" s="15">
        <f t="shared" si="0"/>
        <v>3.7850690660440574</v>
      </c>
      <c r="F61" s="15">
        <v>44.038712033342925</v>
      </c>
      <c r="G61" s="15">
        <v>3.7175223879999999</v>
      </c>
      <c r="H61" s="15">
        <f t="shared" si="2"/>
        <v>41.162283498065918</v>
      </c>
      <c r="I61" s="15">
        <v>3.6911024019999998</v>
      </c>
      <c r="J61" s="15">
        <f>EXP(I61)</f>
        <v>40.08901681866061</v>
      </c>
    </row>
    <row r="62" spans="1:10" x14ac:dyDescent="0.25">
      <c r="A62">
        <v>58</v>
      </c>
      <c r="B62" s="14">
        <v>39752</v>
      </c>
      <c r="C62" s="15">
        <v>25.659868240356449</v>
      </c>
      <c r="D62" s="15">
        <f t="shared" si="1"/>
        <v>3.24492822434798</v>
      </c>
      <c r="E62" s="15">
        <f t="shared" si="0"/>
        <v>3.802654766138752</v>
      </c>
      <c r="F62" s="15">
        <v>44.820013345872809</v>
      </c>
      <c r="G62" s="15">
        <v>3.7343148770000001</v>
      </c>
      <c r="H62" s="15">
        <f t="shared" si="2"/>
        <v>41.859336942104086</v>
      </c>
      <c r="I62" s="15">
        <v>3.7044857680000001</v>
      </c>
      <c r="J62" s="15">
        <f>EXP(I62)</f>
        <v>40.629149135464253</v>
      </c>
    </row>
    <row r="63" spans="1:10" x14ac:dyDescent="0.25">
      <c r="A63">
        <v>59</v>
      </c>
      <c r="B63" s="14">
        <v>39782</v>
      </c>
      <c r="C63" s="15">
        <v>26.743791580200199</v>
      </c>
      <c r="D63" s="15">
        <f t="shared" si="1"/>
        <v>3.2863023559450513</v>
      </c>
      <c r="E63" s="15">
        <f t="shared" si="0"/>
        <v>3.8202404662334462</v>
      </c>
      <c r="F63" s="15">
        <v>45.61517591166772</v>
      </c>
      <c r="G63" s="15">
        <v>3.7511073659999998</v>
      </c>
      <c r="H63" s="15">
        <f t="shared" si="2"/>
        <v>42.568194481118361</v>
      </c>
      <c r="I63" s="15">
        <v>3.7178691339999999</v>
      </c>
      <c r="J63" s="15">
        <f>EXP(I63)</f>
        <v>41.176558830033841</v>
      </c>
    </row>
    <row r="64" spans="1:10" x14ac:dyDescent="0.25">
      <c r="A64">
        <v>60</v>
      </c>
      <c r="B64" s="14">
        <v>39813</v>
      </c>
      <c r="C64" s="15">
        <v>25.50628662109375</v>
      </c>
      <c r="D64" s="15">
        <f t="shared" si="1"/>
        <v>3.2389249559403672</v>
      </c>
      <c r="E64" s="15">
        <f t="shared" si="0"/>
        <v>3.8378261663281403</v>
      </c>
      <c r="F64" s="15">
        <v>46.42444564653379</v>
      </c>
      <c r="G64" s="15">
        <v>3.767899855</v>
      </c>
      <c r="H64" s="15">
        <f t="shared" si="2"/>
        <v>43.289056008903721</v>
      </c>
      <c r="I64" s="15">
        <v>3.7312525010000002</v>
      </c>
      <c r="J64" s="15">
        <f>EXP(I64)</f>
        <v>41.731343994570068</v>
      </c>
    </row>
    <row r="66" spans="2:8" x14ac:dyDescent="0.25">
      <c r="B66" s="43" t="s">
        <v>25</v>
      </c>
      <c r="C66" s="43"/>
    </row>
    <row r="68" spans="2:8" x14ac:dyDescent="0.25">
      <c r="B68" s="41" t="s">
        <v>31</v>
      </c>
      <c r="C68" s="41"/>
      <c r="D68" s="41"/>
      <c r="E68" s="41"/>
      <c r="F68" s="41"/>
      <c r="G68" s="41"/>
      <c r="H68" s="41"/>
    </row>
    <row r="69" spans="2:8" x14ac:dyDescent="0.25">
      <c r="B69" s="41"/>
      <c r="C69" s="41"/>
      <c r="D69" s="41"/>
      <c r="E69" s="41"/>
      <c r="F69" s="41"/>
      <c r="G69" s="41"/>
      <c r="H69" s="41"/>
    </row>
    <row r="70" spans="2:8" x14ac:dyDescent="0.25">
      <c r="B70" s="10" t="s">
        <v>32</v>
      </c>
      <c r="D70" s="7"/>
      <c r="F70" s="7"/>
      <c r="G70" s="7"/>
      <c r="H70" s="7"/>
    </row>
    <row r="71" spans="2:8" x14ac:dyDescent="0.25">
      <c r="B71" s="7"/>
      <c r="D71" s="7"/>
      <c r="F71" s="7"/>
      <c r="G71" s="7"/>
      <c r="H71" s="7"/>
    </row>
    <row r="72" spans="2:8" x14ac:dyDescent="0.25">
      <c r="B72" s="15" t="s">
        <v>33</v>
      </c>
      <c r="C72" s="23" t="s">
        <v>37</v>
      </c>
      <c r="D72" s="7" t="s">
        <v>34</v>
      </c>
      <c r="E72" s="15" t="s">
        <v>36</v>
      </c>
      <c r="F72" s="15" t="s">
        <v>35</v>
      </c>
      <c r="G72" s="7"/>
      <c r="H72" s="7"/>
    </row>
    <row r="73" spans="2:8" x14ac:dyDescent="0.25">
      <c r="B73" s="7"/>
      <c r="D73" s="7">
        <v>-2.0256020000000001</v>
      </c>
      <c r="E73" s="15">
        <v>-3.508508</v>
      </c>
      <c r="F73" s="24">
        <v>0.57250000000000001</v>
      </c>
      <c r="G73" s="7"/>
      <c r="H73" s="7"/>
    </row>
    <row r="74" spans="2:8" x14ac:dyDescent="0.25">
      <c r="B74" s="7"/>
      <c r="D74" s="7"/>
      <c r="F74" s="7"/>
      <c r="G74" s="7"/>
      <c r="H74" s="7"/>
    </row>
    <row r="75" spans="2:8" x14ac:dyDescent="0.25">
      <c r="B75" s="7"/>
      <c r="D75" s="7"/>
      <c r="F75" s="7"/>
      <c r="G75" s="7"/>
      <c r="H75" s="7"/>
    </row>
    <row r="76" spans="2:8" x14ac:dyDescent="0.25">
      <c r="B76" s="7" t="s">
        <v>38</v>
      </c>
      <c r="C76" s="26" t="s">
        <v>37</v>
      </c>
      <c r="D76" s="7" t="s">
        <v>39</v>
      </c>
      <c r="E76" s="15" t="s">
        <v>40</v>
      </c>
      <c r="F76" s="7" t="s">
        <v>41</v>
      </c>
      <c r="G76" s="15" t="s">
        <v>42</v>
      </c>
      <c r="H76" s="7" t="s">
        <v>43</v>
      </c>
    </row>
    <row r="77" spans="2:8" x14ac:dyDescent="0.25">
      <c r="B77" s="7"/>
      <c r="D77" s="15">
        <v>6.9045999999999996E-2</v>
      </c>
      <c r="E77" s="15">
        <v>7.7485999999999999E-2</v>
      </c>
      <c r="F77" s="7">
        <v>47</v>
      </c>
      <c r="G77" s="25">
        <v>6.73</v>
      </c>
      <c r="H77" s="7">
        <f>((E77-D77)/2)/(D77/(F77-3))</f>
        <v>2.6892216783014233</v>
      </c>
    </row>
    <row r="78" spans="2:8" x14ac:dyDescent="0.25">
      <c r="B78" s="7"/>
      <c r="D78" s="7"/>
      <c r="F78" s="7"/>
      <c r="G78" s="7"/>
      <c r="H78" s="7"/>
    </row>
    <row r="79" spans="2:8" x14ac:dyDescent="0.25">
      <c r="B79" s="7"/>
      <c r="D79" s="7"/>
      <c r="F79" s="7"/>
      <c r="G79" s="7"/>
      <c r="H79" s="7"/>
    </row>
    <row r="80" spans="2:8" x14ac:dyDescent="0.25">
      <c r="B80" s="7" t="s">
        <v>45</v>
      </c>
      <c r="C80" s="26" t="s">
        <v>37</v>
      </c>
      <c r="D80" s="7" t="s">
        <v>39</v>
      </c>
      <c r="E80" s="15" t="s">
        <v>47</v>
      </c>
      <c r="F80" s="7" t="s">
        <v>41</v>
      </c>
      <c r="G80" s="15" t="s">
        <v>42</v>
      </c>
      <c r="H80" s="7" t="s">
        <v>46</v>
      </c>
    </row>
    <row r="81" spans="2:8" x14ac:dyDescent="0.25">
      <c r="B81" s="7"/>
      <c r="D81" s="15">
        <v>6.9045999999999996E-2</v>
      </c>
      <c r="E81" s="15">
        <v>8.8323102223568498E-2</v>
      </c>
      <c r="F81" s="7">
        <v>47</v>
      </c>
      <c r="G81" s="27">
        <v>5.13</v>
      </c>
      <c r="H81" s="7">
        <f>((E81-D81)/3)/(D81/(F81-3))</f>
        <v>4.0948184197830146</v>
      </c>
    </row>
    <row r="82" spans="2:8" x14ac:dyDescent="0.25">
      <c r="B82" s="7"/>
      <c r="D82" s="7"/>
      <c r="F82" s="7"/>
      <c r="G82" s="7"/>
      <c r="H82" s="7"/>
    </row>
    <row r="83" spans="2:8" x14ac:dyDescent="0.25">
      <c r="B83" s="10" t="s">
        <v>44</v>
      </c>
      <c r="D83" s="7"/>
      <c r="F83" s="7"/>
      <c r="G83" s="7"/>
      <c r="H83" s="7"/>
    </row>
    <row r="84" spans="2:8" x14ac:dyDescent="0.25">
      <c r="B84" s="7"/>
      <c r="D84" s="7"/>
      <c r="F84" s="7"/>
      <c r="G84" s="7"/>
      <c r="H84" s="7"/>
    </row>
    <row r="85" spans="2:8" x14ac:dyDescent="0.25">
      <c r="B85" s="15" t="s">
        <v>33</v>
      </c>
      <c r="C85" s="23" t="s">
        <v>37</v>
      </c>
      <c r="D85" s="7" t="s">
        <v>34</v>
      </c>
      <c r="E85" s="15" t="s">
        <v>36</v>
      </c>
      <c r="F85" s="15" t="s">
        <v>35</v>
      </c>
      <c r="G85" s="7"/>
      <c r="H85" s="7"/>
    </row>
    <row r="86" spans="2:8" x14ac:dyDescent="0.25">
      <c r="B86" s="7"/>
      <c r="D86" s="7">
        <v>-0.30008299999999999</v>
      </c>
      <c r="E86" s="15">
        <v>-2.9251689999999999</v>
      </c>
      <c r="F86" s="24">
        <v>0.91700000000000004</v>
      </c>
      <c r="G86" s="7"/>
      <c r="H86" s="7"/>
    </row>
    <row r="87" spans="2:8" x14ac:dyDescent="0.25">
      <c r="B87" s="7"/>
      <c r="D87" s="7"/>
      <c r="F87" s="7"/>
      <c r="G87" s="7"/>
      <c r="H87" s="7"/>
    </row>
    <row r="88" spans="2:8" x14ac:dyDescent="0.25">
      <c r="B88" s="7"/>
      <c r="D88" s="7"/>
      <c r="F88" s="7"/>
      <c r="G88" s="7"/>
      <c r="H88" s="7"/>
    </row>
    <row r="89" spans="2:8" x14ac:dyDescent="0.25">
      <c r="B89" s="7" t="s">
        <v>48</v>
      </c>
      <c r="C89" s="26" t="s">
        <v>37</v>
      </c>
      <c r="D89" s="7" t="s">
        <v>49</v>
      </c>
      <c r="E89" s="15" t="s">
        <v>40</v>
      </c>
      <c r="F89" s="7" t="s">
        <v>41</v>
      </c>
      <c r="G89" s="15" t="s">
        <v>42</v>
      </c>
      <c r="H89" s="7" t="s">
        <v>50</v>
      </c>
    </row>
    <row r="90" spans="2:8" x14ac:dyDescent="0.25">
      <c r="B90" s="7"/>
      <c r="D90" s="15">
        <v>7.7187000000000006E-2</v>
      </c>
      <c r="E90" s="15">
        <f>E81</f>
        <v>8.8323102223568498E-2</v>
      </c>
      <c r="F90" s="7">
        <v>47</v>
      </c>
      <c r="G90" s="25">
        <v>4.8600000000000003</v>
      </c>
      <c r="H90" s="7">
        <f>((E90-D90)/2)/(D90/(F90-2))</f>
        <v>3.2461722832898166</v>
      </c>
    </row>
    <row r="91" spans="2:8" x14ac:dyDescent="0.25">
      <c r="D91" s="7"/>
    </row>
    <row r="93" spans="2:8" x14ac:dyDescent="0.25">
      <c r="B93" s="7"/>
      <c r="D93" s="7"/>
      <c r="F93" s="7"/>
      <c r="G93" s="15"/>
      <c r="H93" s="7"/>
    </row>
    <row r="94" spans="2:8" x14ac:dyDescent="0.25">
      <c r="D94" s="15"/>
      <c r="F94" s="7"/>
      <c r="G94" s="27"/>
    </row>
  </sheetData>
  <autoFilter ref="D4:D51" xr:uid="{DB3AA1E1-5730-454D-AA00-AEC620EFFB73}"/>
  <mergeCells count="9">
    <mergeCell ref="G2:H2"/>
    <mergeCell ref="I2:J2"/>
    <mergeCell ref="G52:H52"/>
    <mergeCell ref="I52:J52"/>
    <mergeCell ref="B68:H69"/>
    <mergeCell ref="E2:F2"/>
    <mergeCell ref="C52:D52"/>
    <mergeCell ref="E52:F52"/>
    <mergeCell ref="B66:C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86B6-E3AA-374D-89AA-1EAF2FE6811B}">
  <dimension ref="C4:AE56"/>
  <sheetViews>
    <sheetView tabSelected="1" topLeftCell="A7" zoomScale="135" workbookViewId="0">
      <selection activeCell="S4" sqref="S4:AE11"/>
    </sheetView>
  </sheetViews>
  <sheetFormatPr defaultColWidth="11.42578125" defaultRowHeight="15" x14ac:dyDescent="0.25"/>
  <cols>
    <col min="6" max="6" width="12.140625" bestFit="1" customWidth="1"/>
    <col min="10" max="10" width="12.7109375" bestFit="1" customWidth="1"/>
    <col min="14" max="14" width="12.7109375" bestFit="1" customWidth="1"/>
    <col min="15" max="15" width="12.140625" bestFit="1" customWidth="1"/>
    <col min="19" max="19" width="13.85546875" bestFit="1" customWidth="1"/>
    <col min="20" max="20" width="3.140625" customWidth="1"/>
    <col min="21" max="31" width="3.140625" bestFit="1" customWidth="1"/>
  </cols>
  <sheetData>
    <row r="4" spans="3:31" x14ac:dyDescent="0.25">
      <c r="C4" s="7"/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31" t="s">
        <v>51</v>
      </c>
      <c r="Q4" s="31" t="s">
        <v>60</v>
      </c>
      <c r="R4" s="7"/>
      <c r="S4" s="40" t="s">
        <v>61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</row>
    <row r="5" spans="3:31" x14ac:dyDescent="0.25">
      <c r="C5" s="7">
        <v>2009</v>
      </c>
      <c r="D5" s="25">
        <v>3.1686576166878089</v>
      </c>
      <c r="E5" s="25">
        <v>3.107178644846424</v>
      </c>
      <c r="F5" s="25">
        <v>3.0752338520836418</v>
      </c>
      <c r="G5" s="25">
        <v>3.0927351789638822</v>
      </c>
      <c r="H5" s="25">
        <v>3.0645291394032421</v>
      </c>
      <c r="I5" s="25">
        <v>3.123993867572513</v>
      </c>
      <c r="J5" s="25">
        <v>3.1917161900509994</v>
      </c>
      <c r="K5" s="25">
        <v>3.1992584633072139</v>
      </c>
      <c r="L5" s="25">
        <v>3.281468794865519</v>
      </c>
      <c r="M5" s="25">
        <v>3.2759900126732262</v>
      </c>
      <c r="N5" s="25">
        <v>3.2476342574787069</v>
      </c>
      <c r="O5" s="25">
        <v>3.320754999292562</v>
      </c>
      <c r="P5" s="32">
        <f>AVERAGE(D5:O5)</f>
        <v>3.1790959181021443</v>
      </c>
      <c r="Q5" s="32">
        <f>_xlfn.STDEV.P(D5:O5)</f>
        <v>8.4106882053970031E-2</v>
      </c>
      <c r="R5" s="31"/>
      <c r="S5" s="7">
        <v>2009</v>
      </c>
      <c r="T5" s="7">
        <v>5</v>
      </c>
      <c r="U5" s="7">
        <v>3</v>
      </c>
      <c r="V5" s="7">
        <v>4</v>
      </c>
      <c r="W5" s="7">
        <v>2</v>
      </c>
      <c r="X5" s="7">
        <v>6</v>
      </c>
      <c r="Y5" s="7">
        <v>1</v>
      </c>
      <c r="Z5" s="7">
        <v>7</v>
      </c>
      <c r="AA5" s="7">
        <v>8</v>
      </c>
      <c r="AB5" s="7">
        <v>11</v>
      </c>
      <c r="AC5" s="7">
        <v>10</v>
      </c>
      <c r="AD5" s="7">
        <v>9</v>
      </c>
      <c r="AE5" s="7">
        <v>12</v>
      </c>
    </row>
    <row r="6" spans="3:31" x14ac:dyDescent="0.25">
      <c r="C6" s="7">
        <v>2010</v>
      </c>
      <c r="D6" s="25">
        <v>3.2878833243406107</v>
      </c>
      <c r="E6" s="25">
        <v>3.3235528565768324</v>
      </c>
      <c r="F6" s="25">
        <v>3.3612497757649247</v>
      </c>
      <c r="G6" s="25">
        <v>3.3563050314397755</v>
      </c>
      <c r="H6" s="25">
        <v>3.32912656266637</v>
      </c>
      <c r="I6" s="25">
        <v>3.3797057219419355</v>
      </c>
      <c r="J6" s="25">
        <v>3.3531110484199322</v>
      </c>
      <c r="K6" s="25">
        <v>3.3382470897230454</v>
      </c>
      <c r="L6" s="25">
        <v>3.3723257282031005</v>
      </c>
      <c r="M6" s="25">
        <v>3.4081434168516562</v>
      </c>
      <c r="N6" s="25">
        <v>3.4004174170259982</v>
      </c>
      <c r="O6" s="25">
        <v>3.4571693533590313</v>
      </c>
      <c r="P6" s="32">
        <f t="shared" ref="P6:P9" si="0">AVERAGE(D6:O6)</f>
        <v>3.3639364438594348</v>
      </c>
      <c r="Q6" s="32">
        <f t="shared" ref="Q6:Q9" si="1">_xlfn.STDEV.P(D6:O6)</f>
        <v>4.2588898380802036E-2</v>
      </c>
      <c r="R6" s="31"/>
      <c r="S6" s="7">
        <v>2010</v>
      </c>
      <c r="T6" s="7">
        <v>1</v>
      </c>
      <c r="U6" s="7">
        <v>2</v>
      </c>
      <c r="V6" s="7">
        <v>5</v>
      </c>
      <c r="W6" s="7">
        <v>8</v>
      </c>
      <c r="X6" s="7">
        <v>7</v>
      </c>
      <c r="Y6" s="7">
        <v>4</v>
      </c>
      <c r="Z6" s="7">
        <v>3</v>
      </c>
      <c r="AA6" s="7">
        <v>9</v>
      </c>
      <c r="AB6" s="7">
        <v>6</v>
      </c>
      <c r="AC6" s="7">
        <v>11</v>
      </c>
      <c r="AD6" s="7">
        <v>10</v>
      </c>
      <c r="AE6" s="7">
        <v>12</v>
      </c>
    </row>
    <row r="7" spans="3:31" x14ac:dyDescent="0.25">
      <c r="C7" s="7">
        <v>2011</v>
      </c>
      <c r="D7" s="25">
        <v>3.3749432630800396</v>
      </c>
      <c r="E7" s="25">
        <v>3.4071536146886232</v>
      </c>
      <c r="F7" s="25">
        <v>3.4216853100902243</v>
      </c>
      <c r="G7" s="25">
        <v>3.4920442456094323</v>
      </c>
      <c r="H7" s="25">
        <v>3.5483850505614076</v>
      </c>
      <c r="I7" s="25">
        <v>3.5581506578188904</v>
      </c>
      <c r="J7" s="25">
        <v>3.5255549625241454</v>
      </c>
      <c r="K7" s="25">
        <v>3.4676878367922099</v>
      </c>
      <c r="L7" s="25">
        <v>3.4505201900029236</v>
      </c>
      <c r="M7" s="25">
        <v>3.5355452946842956</v>
      </c>
      <c r="N7" s="25">
        <v>3.5102782706918578</v>
      </c>
      <c r="O7" s="25">
        <v>3.5005463260770777</v>
      </c>
      <c r="P7" s="32">
        <f t="shared" si="0"/>
        <v>3.4827079185517604</v>
      </c>
      <c r="Q7" s="32">
        <f t="shared" si="1"/>
        <v>5.635108357713603E-2</v>
      </c>
      <c r="R7" s="31"/>
      <c r="S7" s="7">
        <v>2011</v>
      </c>
      <c r="T7" s="7">
        <v>1</v>
      </c>
      <c r="U7" s="7">
        <v>2</v>
      </c>
      <c r="V7" s="7">
        <v>3</v>
      </c>
      <c r="W7" s="7">
        <v>9</v>
      </c>
      <c r="X7" s="7">
        <v>8</v>
      </c>
      <c r="Y7" s="7">
        <v>4</v>
      </c>
      <c r="Z7" s="7">
        <v>12</v>
      </c>
      <c r="AA7" s="7">
        <v>11</v>
      </c>
      <c r="AB7" s="7">
        <v>7</v>
      </c>
      <c r="AC7" s="7">
        <v>10</v>
      </c>
      <c r="AD7" s="7">
        <v>5</v>
      </c>
      <c r="AE7" s="7">
        <v>6</v>
      </c>
    </row>
    <row r="8" spans="3:31" x14ac:dyDescent="0.25">
      <c r="C8" s="7">
        <v>2012</v>
      </c>
      <c r="D8" s="25">
        <v>3.4716159839517315</v>
      </c>
      <c r="E8" s="25">
        <v>3.5450426533476973</v>
      </c>
      <c r="F8" s="25">
        <v>3.574536430076408</v>
      </c>
      <c r="G8" s="25">
        <v>3.5906584524671752</v>
      </c>
      <c r="H8" s="25">
        <v>3.5924058303608195</v>
      </c>
      <c r="I8" s="25">
        <v>3.5354062098500498</v>
      </c>
      <c r="J8" s="25">
        <v>3.5448483821663239</v>
      </c>
      <c r="K8" s="25">
        <v>3.5462622631313456</v>
      </c>
      <c r="L8" s="25">
        <v>3.5126041114919908</v>
      </c>
      <c r="M8" s="25">
        <v>3.5024293609953836</v>
      </c>
      <c r="N8" s="25">
        <v>3.5304978567875822</v>
      </c>
      <c r="O8" s="25">
        <v>3.5424202253068975</v>
      </c>
      <c r="P8" s="32">
        <f t="shared" si="0"/>
        <v>3.5407273133277841</v>
      </c>
      <c r="Q8" s="32">
        <f t="shared" si="1"/>
        <v>3.3594308232912151E-2</v>
      </c>
      <c r="R8" s="31"/>
      <c r="S8" s="7">
        <v>2012</v>
      </c>
      <c r="T8" s="7">
        <v>1</v>
      </c>
      <c r="U8" s="7">
        <v>10</v>
      </c>
      <c r="V8" s="7">
        <v>9</v>
      </c>
      <c r="W8" s="7">
        <v>11</v>
      </c>
      <c r="X8" s="7">
        <v>6</v>
      </c>
      <c r="Y8" s="7">
        <v>12</v>
      </c>
      <c r="Z8" s="7">
        <v>7</v>
      </c>
      <c r="AA8" s="7">
        <v>2</v>
      </c>
      <c r="AB8" s="7">
        <v>8</v>
      </c>
      <c r="AC8" s="7">
        <v>3</v>
      </c>
      <c r="AD8" s="7">
        <v>4</v>
      </c>
      <c r="AE8" s="7">
        <v>5</v>
      </c>
    </row>
    <row r="9" spans="3:31" x14ac:dyDescent="0.25">
      <c r="C9" s="7">
        <v>2013</v>
      </c>
      <c r="D9" s="25">
        <v>3.5758895480846746</v>
      </c>
      <c r="E9" s="25">
        <v>3.6171504296163604</v>
      </c>
      <c r="F9" s="25">
        <v>3.6374357690365908</v>
      </c>
      <c r="G9" s="25">
        <v>3.7038953340979011</v>
      </c>
      <c r="H9" s="25">
        <v>3.7070727988142744</v>
      </c>
      <c r="I9" s="25">
        <v>3.7231568862688835</v>
      </c>
      <c r="J9" s="25">
        <v>3.7528875022486909</v>
      </c>
      <c r="K9" s="25">
        <v>3.6999980992030412</v>
      </c>
      <c r="L9" s="25">
        <v>3.6874956693665064</v>
      </c>
      <c r="M9" s="25">
        <v>3.6689932776428069</v>
      </c>
      <c r="N9" s="25">
        <v>3.6479011242589188</v>
      </c>
      <c r="O9" s="25">
        <v>3.6259719873376186</v>
      </c>
      <c r="P9" s="32">
        <f t="shared" si="0"/>
        <v>3.6706540354980226</v>
      </c>
      <c r="Q9" s="32">
        <f t="shared" si="1"/>
        <v>4.8783751573611957E-2</v>
      </c>
      <c r="R9" s="31"/>
      <c r="S9" s="7">
        <v>2013</v>
      </c>
      <c r="T9" s="7">
        <v>1</v>
      </c>
      <c r="U9" s="7">
        <v>2</v>
      </c>
      <c r="V9" s="7">
        <v>12</v>
      </c>
      <c r="W9" s="7">
        <v>3</v>
      </c>
      <c r="X9" s="7">
        <v>11</v>
      </c>
      <c r="Y9" s="7">
        <v>10</v>
      </c>
      <c r="Z9" s="7">
        <v>9</v>
      </c>
      <c r="AA9" s="7">
        <v>8</v>
      </c>
      <c r="AB9" s="7">
        <v>4</v>
      </c>
      <c r="AC9" s="7">
        <v>5</v>
      </c>
      <c r="AD9" s="7">
        <v>6</v>
      </c>
      <c r="AE9" s="7">
        <v>7</v>
      </c>
    </row>
    <row r="10" spans="3:31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47" t="s">
        <v>59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3:31" ht="15.75" thickBot="1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3:31" x14ac:dyDescent="0.25">
      <c r="C12" s="7"/>
      <c r="D12" s="44" t="s">
        <v>57</v>
      </c>
      <c r="E12" s="45"/>
      <c r="F12" s="45"/>
      <c r="G12" s="45"/>
      <c r="H12" s="46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3:31" x14ac:dyDescent="0.25">
      <c r="C13" s="7"/>
      <c r="D13" s="28"/>
      <c r="E13" s="7" t="s">
        <v>54</v>
      </c>
      <c r="F13" s="7" t="s">
        <v>52</v>
      </c>
      <c r="G13" s="7" t="s">
        <v>55</v>
      </c>
      <c r="H13" s="29" t="s">
        <v>7</v>
      </c>
      <c r="I13" s="5"/>
      <c r="J13" s="5"/>
      <c r="K13" s="5"/>
      <c r="L13" s="5"/>
      <c r="M13" s="7"/>
      <c r="N13" s="7"/>
      <c r="O13" s="7"/>
      <c r="P13" s="7"/>
      <c r="Q13" s="7"/>
      <c r="R13" s="7"/>
    </row>
    <row r="14" spans="3:31" x14ac:dyDescent="0.25">
      <c r="C14" s="7"/>
      <c r="D14" s="28" t="s">
        <v>53</v>
      </c>
      <c r="E14" s="25">
        <v>1.901061647862242</v>
      </c>
      <c r="F14" s="25">
        <v>1.3050812966227558</v>
      </c>
      <c r="G14" s="25">
        <v>1.456661476018194</v>
      </c>
      <c r="H14" s="34">
        <v>0.24124813984759633</v>
      </c>
      <c r="I14" s="7"/>
      <c r="L14" s="7"/>
      <c r="M14" s="7"/>
      <c r="N14" s="7"/>
      <c r="O14" s="7"/>
      <c r="P14" s="7"/>
      <c r="Q14" s="7"/>
      <c r="R14" s="7"/>
    </row>
    <row r="15" spans="3:31" x14ac:dyDescent="0.25">
      <c r="C15" s="7"/>
      <c r="D15" s="28" t="s">
        <v>56</v>
      </c>
      <c r="E15" s="25">
        <v>-8.430808113466897E-3</v>
      </c>
      <c r="F15" s="25">
        <v>4.0397698036325147E-2</v>
      </c>
      <c r="G15" s="38">
        <v>-0.20869526045484105</v>
      </c>
      <c r="H15" s="34">
        <v>0.8480527169152754</v>
      </c>
      <c r="I15" s="7"/>
      <c r="L15" s="7"/>
      <c r="M15" s="7"/>
      <c r="N15" s="7"/>
      <c r="O15" s="7"/>
      <c r="P15" s="7"/>
      <c r="Q15" s="7"/>
      <c r="R15" s="7"/>
    </row>
    <row r="16" spans="3:31" x14ac:dyDescent="0.25">
      <c r="C16" s="7"/>
      <c r="D16" s="28"/>
      <c r="E16" s="7"/>
      <c r="F16" s="7"/>
      <c r="G16" s="7"/>
      <c r="H16" s="29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27" x14ac:dyDescent="0.25">
      <c r="C17" s="7"/>
      <c r="D17" s="28"/>
      <c r="E17" s="7"/>
      <c r="H17" s="29" t="s">
        <v>63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30"/>
      <c r="T17" s="30"/>
    </row>
    <row r="18" spans="3:27" ht="15.75" thickBot="1" x14ac:dyDescent="0.3">
      <c r="C18" s="7"/>
      <c r="D18" s="35"/>
      <c r="E18" s="8"/>
      <c r="F18" s="36">
        <v>0.84805271691527495</v>
      </c>
      <c r="G18" s="8" t="s">
        <v>62</v>
      </c>
      <c r="H18" s="37">
        <v>3.18</v>
      </c>
      <c r="I18" s="7"/>
      <c r="J18" s="7" t="s">
        <v>64</v>
      </c>
      <c r="K18" s="7"/>
      <c r="L18" s="7"/>
      <c r="M18" s="7"/>
      <c r="N18" s="7"/>
      <c r="O18" s="7"/>
      <c r="P18" s="7"/>
      <c r="Q18" s="7"/>
      <c r="R18" s="7"/>
    </row>
    <row r="19" spans="3:27" ht="15" customHeight="1" x14ac:dyDescent="0.25">
      <c r="J19" s="47" t="s">
        <v>58</v>
      </c>
      <c r="K19" s="47"/>
      <c r="P19" s="7"/>
      <c r="Q19" s="7"/>
      <c r="R19" s="7"/>
    </row>
    <row r="20" spans="3:27" ht="15.75" thickBot="1" x14ac:dyDescent="0.3">
      <c r="C20" s="7"/>
      <c r="D20" s="7"/>
      <c r="E20" s="7"/>
      <c r="F20" s="7"/>
      <c r="G20" s="7"/>
      <c r="H20" s="7"/>
      <c r="I20" s="7"/>
      <c r="J20" s="47"/>
      <c r="K20" s="47"/>
      <c r="L20" s="7"/>
      <c r="M20" s="7"/>
      <c r="N20" s="7"/>
      <c r="O20" s="7"/>
      <c r="P20" s="7"/>
      <c r="Q20" s="7"/>
      <c r="R20" s="7"/>
    </row>
    <row r="21" spans="3:27" x14ac:dyDescent="0.25">
      <c r="C21" s="7"/>
      <c r="D21" s="4"/>
      <c r="E21" s="4" t="s">
        <v>54</v>
      </c>
      <c r="F21" s="4" t="s">
        <v>52</v>
      </c>
      <c r="G21" s="4" t="s">
        <v>55</v>
      </c>
      <c r="H21" s="4" t="s">
        <v>7</v>
      </c>
      <c r="I21" s="5"/>
      <c r="J21" s="5"/>
      <c r="K21" s="5"/>
      <c r="L21" s="5"/>
      <c r="M21" s="7"/>
      <c r="N21" s="7"/>
      <c r="O21" s="7"/>
      <c r="P21" s="7"/>
    </row>
    <row r="22" spans="3:27" x14ac:dyDescent="0.25">
      <c r="C22" s="7"/>
      <c r="D22" t="s">
        <v>53</v>
      </c>
      <c r="E22">
        <v>0.30430739168056797</v>
      </c>
      <c r="F22">
        <v>0.14599095140430352</v>
      </c>
      <c r="G22">
        <v>2.0844263891248098</v>
      </c>
      <c r="H22">
        <v>0.12845835646301917</v>
      </c>
      <c r="J22" s="29" t="s">
        <v>63</v>
      </c>
      <c r="M22" s="7"/>
      <c r="N22" s="7"/>
      <c r="O22" s="7"/>
      <c r="P22" s="7"/>
    </row>
    <row r="23" spans="3:27" ht="15.75" thickBot="1" x14ac:dyDescent="0.3">
      <c r="C23" s="7"/>
      <c r="D23" t="s">
        <v>56</v>
      </c>
      <c r="E23">
        <v>-7.2872493540127425E-2</v>
      </c>
      <c r="F23">
        <v>4.2298479555424068E-2</v>
      </c>
      <c r="G23" s="39">
        <v>-1.7228159098400206</v>
      </c>
      <c r="H23">
        <v>0.18339635020907946</v>
      </c>
      <c r="I23" s="8" t="s">
        <v>62</v>
      </c>
      <c r="J23" s="37">
        <v>3.18</v>
      </c>
      <c r="M23" s="7"/>
      <c r="N23" s="7"/>
      <c r="O23" s="7"/>
      <c r="P23" s="7"/>
    </row>
    <row r="24" spans="3:27" x14ac:dyDescent="0.25">
      <c r="C24" s="7"/>
      <c r="K24" s="7"/>
      <c r="L24" s="7"/>
      <c r="M24" s="7"/>
      <c r="N24" s="7"/>
      <c r="O24" s="7"/>
      <c r="P24" s="7"/>
      <c r="Q24" s="7"/>
      <c r="R24" s="7"/>
    </row>
    <row r="25" spans="3:27" x14ac:dyDescent="0.25">
      <c r="C25" s="7"/>
      <c r="D25" s="7"/>
      <c r="E25" s="7"/>
      <c r="F25" s="15"/>
      <c r="G25" s="15"/>
      <c r="J25" s="15"/>
      <c r="K25" s="7"/>
      <c r="L25" s="7"/>
      <c r="M25" s="7"/>
      <c r="N25" s="7"/>
      <c r="O25" s="7"/>
      <c r="Q25" s="33"/>
      <c r="R25" s="7"/>
      <c r="S25" s="5"/>
      <c r="T25" s="5"/>
      <c r="U25" s="5"/>
      <c r="V25" s="5"/>
      <c r="W25" s="5"/>
      <c r="X25" s="5"/>
    </row>
    <row r="26" spans="3:27" x14ac:dyDescent="0.25">
      <c r="D26" t="s">
        <v>68</v>
      </c>
      <c r="F26" s="13"/>
      <c r="G26" s="13"/>
      <c r="H26" s="13"/>
      <c r="I26" s="13"/>
      <c r="J26" s="13"/>
      <c r="P26" s="33"/>
      <c r="Q26" s="33"/>
    </row>
    <row r="27" spans="3:27" x14ac:dyDescent="0.25">
      <c r="D27" t="s">
        <v>69</v>
      </c>
      <c r="E27" s="5"/>
      <c r="F27" s="13"/>
      <c r="G27" s="13"/>
      <c r="H27" s="13"/>
      <c r="I27" s="13"/>
      <c r="J27" s="13"/>
      <c r="P27" s="7"/>
      <c r="Q27" s="7"/>
    </row>
    <row r="28" spans="3:27" x14ac:dyDescent="0.25">
      <c r="D28" t="s">
        <v>70</v>
      </c>
      <c r="F28" s="13"/>
      <c r="G28" s="13"/>
      <c r="H28" s="13"/>
      <c r="I28" s="13"/>
      <c r="J28" s="13"/>
    </row>
    <row r="29" spans="3:27" x14ac:dyDescent="0.25">
      <c r="D29" t="s">
        <v>71</v>
      </c>
    </row>
    <row r="30" spans="3:27" x14ac:dyDescent="0.25">
      <c r="D30" t="s">
        <v>72</v>
      </c>
      <c r="S30" s="5"/>
      <c r="T30" s="5"/>
      <c r="U30" s="5"/>
      <c r="V30" s="5"/>
      <c r="W30" s="5"/>
      <c r="X30" s="5"/>
      <c r="Y30" s="5"/>
      <c r="Z30" s="5"/>
      <c r="AA30" s="5"/>
    </row>
    <row r="31" spans="3:27" x14ac:dyDescent="0.25">
      <c r="D31" t="s">
        <v>73</v>
      </c>
      <c r="E31" s="5"/>
    </row>
    <row r="32" spans="3:27" x14ac:dyDescent="0.25">
      <c r="D32" t="s">
        <v>71</v>
      </c>
    </row>
    <row r="33" spans="3:21" x14ac:dyDescent="0.25">
      <c r="D33" t="s">
        <v>74</v>
      </c>
    </row>
    <row r="34" spans="3:21" x14ac:dyDescent="0.25">
      <c r="D34" t="s">
        <v>75</v>
      </c>
    </row>
    <row r="36" spans="3:21" x14ac:dyDescent="0.25">
      <c r="D36" t="s">
        <v>68</v>
      </c>
    </row>
    <row r="37" spans="3:21" x14ac:dyDescent="0.25">
      <c r="D37" t="s">
        <v>69</v>
      </c>
    </row>
    <row r="38" spans="3:21" x14ac:dyDescent="0.25">
      <c r="D38" t="s">
        <v>70</v>
      </c>
      <c r="S38" s="5"/>
      <c r="T38" s="5"/>
      <c r="U38" s="5"/>
    </row>
    <row r="39" spans="3:21" x14ac:dyDescent="0.25">
      <c r="D39" t="s">
        <v>71</v>
      </c>
    </row>
    <row r="40" spans="3:21" x14ac:dyDescent="0.25">
      <c r="D40" t="s">
        <v>72</v>
      </c>
    </row>
    <row r="41" spans="3:21" x14ac:dyDescent="0.25">
      <c r="C41" s="5"/>
      <c r="D41" t="s">
        <v>73</v>
      </c>
    </row>
    <row r="42" spans="3:21" x14ac:dyDescent="0.25">
      <c r="C42" s="5"/>
      <c r="D42" t="s">
        <v>71</v>
      </c>
    </row>
    <row r="43" spans="3:21" x14ac:dyDescent="0.25">
      <c r="C43" s="5"/>
      <c r="D43" t="s">
        <v>86</v>
      </c>
    </row>
    <row r="44" spans="3:21" x14ac:dyDescent="0.25">
      <c r="C44" s="5"/>
      <c r="D44" t="s">
        <v>75</v>
      </c>
    </row>
    <row r="45" spans="3:21" x14ac:dyDescent="0.25">
      <c r="C45" s="5"/>
      <c r="D45" t="s">
        <v>87</v>
      </c>
    </row>
    <row r="46" spans="3:21" x14ac:dyDescent="0.25">
      <c r="C46" s="5"/>
    </row>
    <row r="47" spans="3:21" x14ac:dyDescent="0.25">
      <c r="C47" s="5"/>
    </row>
    <row r="52" spans="4:6" x14ac:dyDescent="0.25">
      <c r="D52" s="5"/>
      <c r="E52" s="5"/>
      <c r="F52" s="5"/>
    </row>
    <row r="56" spans="4:6" x14ac:dyDescent="0.25">
      <c r="D56" t="s">
        <v>87</v>
      </c>
    </row>
  </sheetData>
  <mergeCells count="4">
    <mergeCell ref="D12:H12"/>
    <mergeCell ref="J19:K20"/>
    <mergeCell ref="S4:AE4"/>
    <mergeCell ref="S10:AE11"/>
  </mergeCells>
  <conditionalFormatting sqref="D20:I20 L20:O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O24 M21:O23 D20:I20 L20:O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AE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AE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AK125"/>
  <sheetViews>
    <sheetView topLeftCell="N79" zoomScale="115" zoomScaleNormal="115" workbookViewId="0">
      <selection activeCell="R37" sqref="R37:AD37"/>
    </sheetView>
  </sheetViews>
  <sheetFormatPr defaultColWidth="8.85546875" defaultRowHeight="15" x14ac:dyDescent="0.25"/>
  <cols>
    <col min="4" max="4" width="5.5703125" bestFit="1" customWidth="1"/>
    <col min="5" max="5" width="15.85546875" bestFit="1" customWidth="1"/>
    <col min="6" max="6" width="12.42578125" bestFit="1" customWidth="1"/>
    <col min="7" max="9" width="11.7109375" bestFit="1" customWidth="1"/>
    <col min="10" max="10" width="12.28515625" bestFit="1" customWidth="1"/>
    <col min="11" max="11" width="11.7109375" bestFit="1" customWidth="1"/>
    <col min="12" max="12" width="15.140625" bestFit="1" customWidth="1"/>
    <col min="13" max="16" width="11.7109375" bestFit="1" customWidth="1"/>
    <col min="19" max="19" width="10.42578125" customWidth="1"/>
    <col min="20" max="20" width="14.85546875" customWidth="1"/>
    <col min="26" max="26" width="8.42578125" customWidth="1"/>
    <col min="27" max="27" width="12" customWidth="1"/>
    <col min="31" max="31" width="36.42578125" bestFit="1" customWidth="1"/>
  </cols>
  <sheetData>
    <row r="4" spans="4:35" x14ac:dyDescent="0.25">
      <c r="D4" s="1" t="s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R4" s="1" t="s">
        <v>0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8</v>
      </c>
      <c r="AA4" s="1">
        <v>9</v>
      </c>
      <c r="AB4" s="1">
        <v>10</v>
      </c>
      <c r="AC4" s="1">
        <v>11</v>
      </c>
      <c r="AD4" s="1">
        <v>12</v>
      </c>
    </row>
    <row r="5" spans="4:35" x14ac:dyDescent="0.25">
      <c r="D5" s="1">
        <v>1989</v>
      </c>
      <c r="E5" s="13">
        <v>1.9312994480133061</v>
      </c>
      <c r="F5" s="13">
        <v>1.7341151237487791</v>
      </c>
      <c r="G5" s="13">
        <v>1.885228753089905</v>
      </c>
      <c r="H5" s="13">
        <v>1.9220864772796631</v>
      </c>
      <c r="I5" s="13">
        <v>1.981056213378906</v>
      </c>
      <c r="J5" s="13">
        <v>2.0371048450469971</v>
      </c>
      <c r="K5" s="13">
        <v>2.5382649898529048</v>
      </c>
      <c r="L5" s="13">
        <v>2.3434820175170898</v>
      </c>
      <c r="M5" s="13">
        <v>2.2258012294769292</v>
      </c>
      <c r="N5" s="13">
        <v>2.1304385662078862</v>
      </c>
      <c r="O5" s="13">
        <v>2.3069601058959961</v>
      </c>
      <c r="P5" s="13">
        <v>2.3962361812591548</v>
      </c>
      <c r="R5" s="1">
        <v>1989</v>
      </c>
      <c r="S5" s="15">
        <f>LN(E5)</f>
        <v>0.65819306548542267</v>
      </c>
      <c r="T5" s="15">
        <f t="shared" ref="T5:AD20" si="0">LN(F5)</f>
        <v>0.55049726816648137</v>
      </c>
      <c r="U5" s="15">
        <f t="shared" si="0"/>
        <v>0.63404916796147437</v>
      </c>
      <c r="V5" s="15">
        <f t="shared" si="0"/>
        <v>0.65341130291764749</v>
      </c>
      <c r="W5" s="15">
        <f t="shared" si="0"/>
        <v>0.68363014357777596</v>
      </c>
      <c r="X5" s="15">
        <f t="shared" si="0"/>
        <v>0.71152960624264883</v>
      </c>
      <c r="Y5" s="15">
        <f t="shared" si="0"/>
        <v>0.93148077276745789</v>
      </c>
      <c r="Z5" s="15">
        <f t="shared" si="0"/>
        <v>0.85163786500665173</v>
      </c>
      <c r="AA5" s="15">
        <f t="shared" si="0"/>
        <v>0.80011695393232907</v>
      </c>
      <c r="AB5" s="15">
        <f t="shared" si="0"/>
        <v>0.75632785815503012</v>
      </c>
      <c r="AC5" s="15">
        <f t="shared" si="0"/>
        <v>0.83593068640923907</v>
      </c>
      <c r="AD5" s="15">
        <f t="shared" si="0"/>
        <v>0.87389924854174827</v>
      </c>
    </row>
    <row r="6" spans="4:35" x14ac:dyDescent="0.25">
      <c r="D6" s="1">
        <v>1990</v>
      </c>
      <c r="E6" s="13">
        <v>2.3962361812591548</v>
      </c>
      <c r="F6" s="13">
        <v>2.4023234844207759</v>
      </c>
      <c r="G6" s="13">
        <v>2.4023234844207759</v>
      </c>
      <c r="H6" s="13">
        <v>2.4023234844207759</v>
      </c>
      <c r="I6" s="13">
        <v>2.4023234844207759</v>
      </c>
      <c r="J6" s="13">
        <v>3.2854971885681148</v>
      </c>
      <c r="K6" s="13">
        <v>3.2854971885681148</v>
      </c>
      <c r="L6" s="13">
        <v>2.7551429271697998</v>
      </c>
      <c r="M6" s="13">
        <v>2.4899666309356689</v>
      </c>
      <c r="N6" s="13">
        <v>2.8832380771636958</v>
      </c>
      <c r="O6" s="13">
        <v>2.7551429271697998</v>
      </c>
      <c r="P6" s="13">
        <v>2.6764893531799321</v>
      </c>
      <c r="R6" s="1">
        <v>1990</v>
      </c>
      <c r="S6" s="15">
        <f t="shared" ref="S6:S40" si="1">LN(E6)</f>
        <v>0.87389924854174827</v>
      </c>
      <c r="T6" s="15">
        <f t="shared" si="0"/>
        <v>0.87643638753807118</v>
      </c>
      <c r="U6" s="15">
        <f t="shared" si="0"/>
        <v>0.87643638753807118</v>
      </c>
      <c r="V6" s="15">
        <f t="shared" si="0"/>
        <v>0.87643638753807118</v>
      </c>
      <c r="W6" s="15">
        <f t="shared" si="0"/>
        <v>0.87643638753807118</v>
      </c>
      <c r="X6" s="15">
        <f t="shared" si="0"/>
        <v>1.1895179916464298</v>
      </c>
      <c r="Y6" s="15">
        <f t="shared" si="0"/>
        <v>1.1895179916464298</v>
      </c>
      <c r="Z6" s="15">
        <f t="shared" si="0"/>
        <v>1.0134693204496892</v>
      </c>
      <c r="AA6" s="15">
        <f t="shared" si="0"/>
        <v>0.91226930915616389</v>
      </c>
      <c r="AB6" s="15">
        <f t="shared" si="0"/>
        <v>1.0589139949081108</v>
      </c>
      <c r="AC6" s="15">
        <f t="shared" si="0"/>
        <v>1.0134693204496892</v>
      </c>
      <c r="AD6" s="15">
        <f t="shared" si="0"/>
        <v>0.9845059929543275</v>
      </c>
    </row>
    <row r="7" spans="4:35" x14ac:dyDescent="0.25">
      <c r="D7" s="1">
        <v>1991</v>
      </c>
      <c r="E7" s="13">
        <v>2.910204410552979</v>
      </c>
      <c r="F7" s="13">
        <v>2.9888584613800049</v>
      </c>
      <c r="G7" s="13">
        <v>3.0630192756652832</v>
      </c>
      <c r="H7" s="13">
        <v>3.213584423065186</v>
      </c>
      <c r="I7" s="13">
        <v>3.3281948566436772</v>
      </c>
      <c r="J7" s="13">
        <v>3.6755492687225342</v>
      </c>
      <c r="K7" s="13">
        <v>3.6755492687225342</v>
      </c>
      <c r="L7" s="13">
        <v>3.8085780143737789</v>
      </c>
      <c r="M7" s="13">
        <v>3.9046556949615479</v>
      </c>
      <c r="N7" s="13">
        <v>4.0475387573242188</v>
      </c>
      <c r="O7" s="13">
        <v>3.9120469093322749</v>
      </c>
      <c r="P7" s="13">
        <v>4.2002758979797363</v>
      </c>
      <c r="R7" s="1">
        <v>1991</v>
      </c>
      <c r="S7" s="15">
        <f t="shared" si="1"/>
        <v>1.0682233228926759</v>
      </c>
      <c r="T7" s="15">
        <f t="shared" si="0"/>
        <v>1.094891529012322</v>
      </c>
      <c r="U7" s="15">
        <f t="shared" si="0"/>
        <v>1.1194011208981838</v>
      </c>
      <c r="V7" s="15">
        <f t="shared" si="0"/>
        <v>1.1673869568596225</v>
      </c>
      <c r="W7" s="15">
        <f t="shared" si="0"/>
        <v>1.2024300719191201</v>
      </c>
      <c r="X7" s="15">
        <f t="shared" si="0"/>
        <v>1.301702582373516</v>
      </c>
      <c r="Y7" s="15">
        <f t="shared" si="0"/>
        <v>1.301702582373516</v>
      </c>
      <c r="Z7" s="15">
        <f t="shared" si="0"/>
        <v>1.3372558948991726</v>
      </c>
      <c r="AA7" s="15">
        <f t="shared" si="0"/>
        <v>1.3621696091000783</v>
      </c>
      <c r="AB7" s="15">
        <f t="shared" si="0"/>
        <v>1.3981089821443677</v>
      </c>
      <c r="AC7" s="15">
        <f t="shared" si="0"/>
        <v>1.3640607432387848</v>
      </c>
      <c r="AD7" s="15">
        <f t="shared" si="0"/>
        <v>1.4351502131270046</v>
      </c>
    </row>
    <row r="8" spans="4:35" x14ac:dyDescent="0.25">
      <c r="D8" s="1">
        <v>1992</v>
      </c>
      <c r="E8" s="13">
        <v>4.3948931694030762</v>
      </c>
      <c r="F8" s="13">
        <v>4.5574841499328613</v>
      </c>
      <c r="G8" s="13">
        <v>4.6510968208312988</v>
      </c>
      <c r="H8" s="13">
        <v>4.7644181251525879</v>
      </c>
      <c r="I8" s="13">
        <v>4.660952091217041</v>
      </c>
      <c r="J8" s="13">
        <v>4.9170770645141602</v>
      </c>
      <c r="K8" s="13">
        <v>4.4741935729980469</v>
      </c>
      <c r="L8" s="13">
        <v>4.2378110885620117</v>
      </c>
      <c r="M8" s="13">
        <v>4.4637870788574219</v>
      </c>
      <c r="N8" s="13">
        <v>4.4021577835083008</v>
      </c>
      <c r="O8" s="13">
        <v>4.3082451820373544</v>
      </c>
      <c r="P8" s="13">
        <v>4.2671594619750977</v>
      </c>
      <c r="R8" s="1">
        <v>1992</v>
      </c>
      <c r="S8" s="15">
        <f t="shared" si="1"/>
        <v>1.4804432235386586</v>
      </c>
      <c r="T8" s="15">
        <f t="shared" si="0"/>
        <v>1.5167707497660292</v>
      </c>
      <c r="U8" s="15">
        <f t="shared" si="0"/>
        <v>1.5371030672326165</v>
      </c>
      <c r="V8" s="15">
        <f t="shared" si="0"/>
        <v>1.5611754153059687</v>
      </c>
      <c r="W8" s="15">
        <f t="shared" si="0"/>
        <v>1.5392197386887847</v>
      </c>
      <c r="X8" s="15">
        <f t="shared" si="0"/>
        <v>1.5927142613828729</v>
      </c>
      <c r="Y8" s="15">
        <f t="shared" si="0"/>
        <v>1.4983261283362845</v>
      </c>
      <c r="Z8" s="15">
        <f t="shared" si="0"/>
        <v>1.4440468832419227</v>
      </c>
      <c r="AA8" s="15">
        <f t="shared" si="0"/>
        <v>1.4959975265528829</v>
      </c>
      <c r="AB8" s="15">
        <f t="shared" si="0"/>
        <v>1.4820948260576103</v>
      </c>
      <c r="AC8" s="15">
        <f t="shared" si="0"/>
        <v>1.4605306708680912</v>
      </c>
      <c r="AD8" s="15">
        <f t="shared" si="0"/>
        <v>1.4509483744883909</v>
      </c>
    </row>
    <row r="9" spans="4:35" x14ac:dyDescent="0.25">
      <c r="D9" s="1">
        <v>1993</v>
      </c>
      <c r="E9" s="13">
        <v>4.1380290985107422</v>
      </c>
      <c r="F9" s="13">
        <v>4.4696574211120614</v>
      </c>
      <c r="G9" s="13">
        <v>4.493135929107666</v>
      </c>
      <c r="H9" s="13">
        <v>4.1057448387145996</v>
      </c>
      <c r="I9" s="13">
        <v>4.0000953674316406</v>
      </c>
      <c r="J9" s="13">
        <v>4.6035699844360352</v>
      </c>
      <c r="K9" s="13">
        <v>4.3133745193481454</v>
      </c>
      <c r="L9" s="13">
        <v>4.4848546981811523</v>
      </c>
      <c r="M9" s="13">
        <v>4.4485797882080078</v>
      </c>
      <c r="N9" s="13">
        <v>4.4024124145507813</v>
      </c>
      <c r="O9" s="13">
        <v>4.3067798614501953</v>
      </c>
      <c r="P9" s="13">
        <v>4.6992020606994629</v>
      </c>
      <c r="R9" s="1">
        <v>1993</v>
      </c>
      <c r="S9" s="15">
        <f t="shared" si="1"/>
        <v>1.4202196113215224</v>
      </c>
      <c r="T9" s="15">
        <f t="shared" si="0"/>
        <v>1.4973117661162696</v>
      </c>
      <c r="U9" s="15">
        <f t="shared" si="0"/>
        <v>1.50255088315981</v>
      </c>
      <c r="V9" s="15">
        <f t="shared" si="0"/>
        <v>1.4123871731476334</v>
      </c>
      <c r="W9" s="15">
        <f t="shared" si="0"/>
        <v>1.3863182026935883</v>
      </c>
      <c r="X9" s="15">
        <f t="shared" si="0"/>
        <v>1.5268320860709668</v>
      </c>
      <c r="Y9" s="15">
        <f t="shared" si="0"/>
        <v>1.4617205488941765</v>
      </c>
      <c r="Z9" s="15">
        <f t="shared" si="0"/>
        <v>1.5007060977019322</v>
      </c>
      <c r="AA9" s="15">
        <f t="shared" si="0"/>
        <v>1.4925848965220569</v>
      </c>
      <c r="AB9" s="15">
        <f t="shared" si="0"/>
        <v>1.482152666710095</v>
      </c>
      <c r="AC9" s="15">
        <f t="shared" si="0"/>
        <v>1.4601904929594043</v>
      </c>
      <c r="AD9" s="15">
        <f t="shared" si="0"/>
        <v>1.5473927199834585</v>
      </c>
    </row>
    <row r="10" spans="4:35" x14ac:dyDescent="0.25">
      <c r="D10" s="1">
        <v>1994</v>
      </c>
      <c r="E10" s="13">
        <v>4.8475990295410156</v>
      </c>
      <c r="F10" s="13">
        <v>4.5639986991882324</v>
      </c>
      <c r="G10" s="13">
        <v>4.3067798614501953</v>
      </c>
      <c r="H10" s="13">
        <v>4.3067798614501953</v>
      </c>
      <c r="I10" s="13">
        <v>4.8933796882629386</v>
      </c>
      <c r="J10" s="13">
        <v>4.5599098205566406</v>
      </c>
      <c r="K10" s="13">
        <v>4.6947951316833496</v>
      </c>
      <c r="L10" s="13">
        <v>4.8334298133850098</v>
      </c>
      <c r="M10" s="13">
        <v>4.1177816390991211</v>
      </c>
      <c r="N10" s="13">
        <v>4.0203652381896973</v>
      </c>
      <c r="O10" s="13">
        <v>4.4250235557556152</v>
      </c>
      <c r="P10" s="13">
        <v>4.2788972854614258</v>
      </c>
      <c r="R10" s="1">
        <v>1994</v>
      </c>
      <c r="S10" s="15">
        <f t="shared" si="1"/>
        <v>1.5784835369184744</v>
      </c>
      <c r="T10" s="15">
        <f t="shared" si="0"/>
        <v>1.5181991469840639</v>
      </c>
      <c r="U10" s="15">
        <f t="shared" si="0"/>
        <v>1.4601904929594043</v>
      </c>
      <c r="V10" s="15">
        <f t="shared" si="0"/>
        <v>1.4601904929594043</v>
      </c>
      <c r="W10" s="15">
        <f t="shared" si="0"/>
        <v>1.5878832075516478</v>
      </c>
      <c r="X10" s="15">
        <f t="shared" si="0"/>
        <v>1.517302847137024</v>
      </c>
      <c r="Y10" s="15">
        <f t="shared" si="0"/>
        <v>1.5464544762839667</v>
      </c>
      <c r="Z10" s="15">
        <f t="shared" si="0"/>
        <v>1.5755563219491953</v>
      </c>
      <c r="AA10" s="15">
        <f t="shared" si="0"/>
        <v>1.415314581240255</v>
      </c>
      <c r="AB10" s="15">
        <f t="shared" si="0"/>
        <v>1.3913727537749085</v>
      </c>
      <c r="AC10" s="15">
        <f t="shared" si="0"/>
        <v>1.4872756017803264</v>
      </c>
      <c r="AD10" s="15">
        <f t="shared" si="0"/>
        <v>1.4536953328141164</v>
      </c>
    </row>
    <row r="11" spans="4:35" x14ac:dyDescent="0.25">
      <c r="D11" s="1">
        <v>1995</v>
      </c>
      <c r="E11" s="13">
        <v>4.1477570533752441</v>
      </c>
      <c r="F11" s="13">
        <v>4.2826428413391113</v>
      </c>
      <c r="G11" s="13">
        <v>4.7285175323486328</v>
      </c>
      <c r="H11" s="13">
        <v>4.7285175323486328</v>
      </c>
      <c r="I11" s="13">
        <v>5.4150547981262207</v>
      </c>
      <c r="J11" s="13">
        <v>5.4150547981262207</v>
      </c>
      <c r="K11" s="13">
        <v>5.4150547981262207</v>
      </c>
      <c r="L11" s="13">
        <v>5.4150547981262207</v>
      </c>
      <c r="M11" s="13">
        <v>5.2048015594482422</v>
      </c>
      <c r="N11" s="13">
        <v>5.1104035377502441</v>
      </c>
      <c r="O11" s="13">
        <v>5.1104035377502441</v>
      </c>
      <c r="P11" s="13">
        <v>5.2863292694091797</v>
      </c>
      <c r="R11" s="1">
        <v>1995</v>
      </c>
      <c r="S11" s="15">
        <f t="shared" si="1"/>
        <v>1.4225677190703487</v>
      </c>
      <c r="T11" s="15">
        <f t="shared" si="0"/>
        <v>1.4545703053216725</v>
      </c>
      <c r="U11" s="15">
        <f t="shared" si="0"/>
        <v>1.5536117352700101</v>
      </c>
      <c r="V11" s="15">
        <f t="shared" si="0"/>
        <v>1.5536117352700101</v>
      </c>
      <c r="W11" s="15">
        <f t="shared" si="0"/>
        <v>1.6891830000926498</v>
      </c>
      <c r="X11" s="15">
        <f t="shared" si="0"/>
        <v>1.6891830000926498</v>
      </c>
      <c r="Y11" s="15">
        <f t="shared" si="0"/>
        <v>1.6891830000926498</v>
      </c>
      <c r="Z11" s="15">
        <f t="shared" si="0"/>
        <v>1.6891830000926498</v>
      </c>
      <c r="AA11" s="15">
        <f t="shared" si="0"/>
        <v>1.6495815763542279</v>
      </c>
      <c r="AB11" s="15">
        <f t="shared" si="0"/>
        <v>1.6312783713031578</v>
      </c>
      <c r="AC11" s="15">
        <f t="shared" si="0"/>
        <v>1.6312783713031578</v>
      </c>
      <c r="AD11" s="15">
        <f t="shared" si="0"/>
        <v>1.665124105087578</v>
      </c>
    </row>
    <row r="12" spans="4:35" x14ac:dyDescent="0.25">
      <c r="D12" s="1">
        <v>1996</v>
      </c>
      <c r="E12" s="13">
        <v>5.2992019653320313</v>
      </c>
      <c r="F12" s="13">
        <v>5.2734560966491699</v>
      </c>
      <c r="G12" s="13">
        <v>5.0503315925598136</v>
      </c>
      <c r="H12" s="13">
        <v>5.1104035377502441</v>
      </c>
      <c r="I12" s="13">
        <v>5.7106852531433114</v>
      </c>
      <c r="J12" s="13">
        <v>5.884035587310791</v>
      </c>
      <c r="K12" s="13">
        <v>5.6413440704345703</v>
      </c>
      <c r="L12" s="13">
        <v>5.2797832489013672</v>
      </c>
      <c r="M12" s="13">
        <v>5.6908736228942871</v>
      </c>
      <c r="N12" s="13">
        <v>5.2847356796264648</v>
      </c>
      <c r="O12" s="13">
        <v>5.8047885894775391</v>
      </c>
      <c r="P12" s="13">
        <v>5.4580879211425781</v>
      </c>
      <c r="R12" s="1">
        <v>1996</v>
      </c>
      <c r="S12" s="15">
        <f t="shared" si="1"/>
        <v>1.6675562366420253</v>
      </c>
      <c r="T12" s="15">
        <f t="shared" si="0"/>
        <v>1.662685953422389</v>
      </c>
      <c r="U12" s="15">
        <f t="shared" si="0"/>
        <v>1.6194539030246531</v>
      </c>
      <c r="V12" s="15">
        <f t="shared" si="0"/>
        <v>1.6312783713031578</v>
      </c>
      <c r="W12" s="15">
        <f t="shared" si="0"/>
        <v>1.7423390257744378</v>
      </c>
      <c r="X12" s="15">
        <f t="shared" si="0"/>
        <v>1.7722428508702537</v>
      </c>
      <c r="Y12" s="15">
        <f t="shared" si="0"/>
        <v>1.7301223474793035</v>
      </c>
      <c r="Z12" s="15">
        <f t="shared" si="0"/>
        <v>1.6638850455311025</v>
      </c>
      <c r="AA12" s="15">
        <f t="shared" si="0"/>
        <v>1.7388637728894933</v>
      </c>
      <c r="AB12" s="15">
        <f t="shared" si="0"/>
        <v>1.6648226047557819</v>
      </c>
      <c r="AC12" s="15">
        <f t="shared" si="0"/>
        <v>1.758683195792025</v>
      </c>
      <c r="AD12" s="15">
        <f t="shared" si="0"/>
        <v>1.6970985308303825</v>
      </c>
    </row>
    <row r="13" spans="4:35" x14ac:dyDescent="0.25">
      <c r="D13" s="1">
        <v>1997</v>
      </c>
      <c r="E13" s="13">
        <v>6.4536175727844238</v>
      </c>
      <c r="F13" s="13">
        <v>6.5229573249816886</v>
      </c>
      <c r="G13" s="13">
        <v>6.7359328269958496</v>
      </c>
      <c r="H13" s="13">
        <v>6.4189486503601074</v>
      </c>
      <c r="I13" s="13">
        <v>7.4652023315429688</v>
      </c>
      <c r="J13" s="13">
        <v>8.3384895324707031</v>
      </c>
      <c r="K13" s="13">
        <v>8.4004650115966797</v>
      </c>
      <c r="L13" s="13">
        <v>7.7638092041015616</v>
      </c>
      <c r="M13" s="13">
        <v>8.0286140441894531</v>
      </c>
      <c r="N13" s="13">
        <v>7.5778861045837402</v>
      </c>
      <c r="O13" s="13">
        <v>8.0905914306640625</v>
      </c>
      <c r="P13" s="13">
        <v>9.2343158721923828</v>
      </c>
      <c r="R13" s="1">
        <v>1997</v>
      </c>
      <c r="S13" s="15">
        <f t="shared" si="1"/>
        <v>1.8646408375798396</v>
      </c>
      <c r="T13" s="15">
        <f t="shared" si="0"/>
        <v>1.8753278505545834</v>
      </c>
      <c r="U13" s="15">
        <f t="shared" si="0"/>
        <v>1.9074563046509689</v>
      </c>
      <c r="V13" s="15">
        <f t="shared" si="0"/>
        <v>1.8592543426653192</v>
      </c>
      <c r="W13" s="15">
        <f t="shared" si="0"/>
        <v>2.0102525346483566</v>
      </c>
      <c r="X13" s="15">
        <f t="shared" si="0"/>
        <v>2.1208820887534947</v>
      </c>
      <c r="Y13" s="15">
        <f t="shared" si="0"/>
        <v>2.1282870628404558</v>
      </c>
      <c r="Z13" s="15">
        <f t="shared" si="0"/>
        <v>2.0494730905717269</v>
      </c>
      <c r="AA13" s="15">
        <f t="shared" si="0"/>
        <v>2.0830119158253724</v>
      </c>
      <c r="AB13" s="15">
        <f t="shared" si="0"/>
        <v>2.02523428273732</v>
      </c>
      <c r="AC13" s="15">
        <f t="shared" si="0"/>
        <v>2.0907018347844222</v>
      </c>
      <c r="AD13" s="15">
        <f t="shared" si="0"/>
        <v>2.2229265310146116</v>
      </c>
    </row>
    <row r="14" spans="4:35" x14ac:dyDescent="0.25">
      <c r="D14" s="1">
        <v>1998</v>
      </c>
      <c r="E14" s="13">
        <v>10.31606483459473</v>
      </c>
      <c r="F14" s="13">
        <v>10.56396484375</v>
      </c>
      <c r="G14" s="13">
        <v>12.761271476745611</v>
      </c>
      <c r="H14" s="13">
        <v>12.197860717773439</v>
      </c>
      <c r="I14" s="13">
        <v>14.957210540771481</v>
      </c>
      <c r="J14" s="13">
        <v>15.474863052368161</v>
      </c>
      <c r="K14" s="13">
        <v>16.686794281005859</v>
      </c>
      <c r="L14" s="13">
        <v>14.713607788085939</v>
      </c>
      <c r="M14" s="13">
        <v>13.67829704284668</v>
      </c>
      <c r="N14" s="13">
        <v>13.63566875457764</v>
      </c>
      <c r="O14" s="13">
        <v>15.413966178894039</v>
      </c>
      <c r="P14" s="13">
        <v>14.853681564331049</v>
      </c>
      <c r="R14" s="1">
        <v>1998</v>
      </c>
      <c r="S14" s="15">
        <f t="shared" si="1"/>
        <v>2.3337023728573101</v>
      </c>
      <c r="T14" s="15">
        <f t="shared" si="0"/>
        <v>2.3574486664995868</v>
      </c>
      <c r="U14" s="15">
        <f t="shared" si="0"/>
        <v>2.5464149184653384</v>
      </c>
      <c r="V14" s="15">
        <f t="shared" si="0"/>
        <v>2.5012605853612495</v>
      </c>
      <c r="W14" s="15">
        <f t="shared" si="0"/>
        <v>2.7051934939819073</v>
      </c>
      <c r="X14" s="15">
        <f t="shared" si="0"/>
        <v>2.7392169689268595</v>
      </c>
      <c r="Y14" s="15">
        <f t="shared" si="0"/>
        <v>2.8146176449894069</v>
      </c>
      <c r="Z14" s="15">
        <f t="shared" si="0"/>
        <v>2.6887727654585913</v>
      </c>
      <c r="AA14" s="15">
        <f t="shared" si="0"/>
        <v>2.6158104192734561</v>
      </c>
      <c r="AB14" s="15">
        <f t="shared" si="0"/>
        <v>2.6126890620018428</v>
      </c>
      <c r="AC14" s="15">
        <f t="shared" si="0"/>
        <v>2.7352739931723926</v>
      </c>
      <c r="AD14" s="15">
        <f t="shared" si="0"/>
        <v>2.698247751312389</v>
      </c>
    </row>
    <row r="15" spans="4:35" ht="15.75" thickBot="1" x14ac:dyDescent="0.3">
      <c r="D15" s="1">
        <v>1999</v>
      </c>
      <c r="E15" s="13">
        <v>15.042470932006839</v>
      </c>
      <c r="F15" s="13">
        <v>13.818367004394529</v>
      </c>
      <c r="G15" s="13">
        <v>14.19595336914062</v>
      </c>
      <c r="H15" s="13">
        <v>15.40787506103516</v>
      </c>
      <c r="I15" s="13">
        <v>16.398538589477539</v>
      </c>
      <c r="J15" s="13">
        <v>15.40057945251465</v>
      </c>
      <c r="K15" s="13">
        <v>14.612068176269529</v>
      </c>
      <c r="L15" s="13">
        <v>14.427263259887701</v>
      </c>
      <c r="M15" s="13">
        <v>14.07612991333008</v>
      </c>
      <c r="N15" s="13">
        <v>14.93856620788574</v>
      </c>
      <c r="O15" s="13">
        <v>14.187014579772949</v>
      </c>
      <c r="P15" s="13">
        <v>14.41494750976562</v>
      </c>
      <c r="R15" s="1">
        <v>1999</v>
      </c>
      <c r="S15" s="15">
        <f t="shared" si="1"/>
        <v>2.7108775957194</v>
      </c>
      <c r="T15" s="15">
        <f t="shared" si="0"/>
        <v>2.6259986495919194</v>
      </c>
      <c r="U15" s="15">
        <f t="shared" si="0"/>
        <v>2.6529569499902257</v>
      </c>
      <c r="V15" s="15">
        <f t="shared" si="0"/>
        <v>2.7348787463154149</v>
      </c>
      <c r="W15" s="15">
        <f t="shared" si="0"/>
        <v>2.7971922204618744</v>
      </c>
      <c r="X15" s="15">
        <f t="shared" si="0"/>
        <v>2.7344051354983794</v>
      </c>
      <c r="Y15" s="15">
        <f t="shared" si="0"/>
        <v>2.6818477746947718</v>
      </c>
      <c r="Z15" s="15">
        <f t="shared" si="0"/>
        <v>2.6691196985193146</v>
      </c>
      <c r="AA15" s="15">
        <f t="shared" si="0"/>
        <v>2.6444804488377538</v>
      </c>
      <c r="AB15" s="15">
        <f t="shared" si="0"/>
        <v>2.7039462050782195</v>
      </c>
      <c r="AC15" s="15">
        <f t="shared" si="0"/>
        <v>2.6523270800147332</v>
      </c>
      <c r="AD15" s="15">
        <f t="shared" si="0"/>
        <v>2.6682656897216561</v>
      </c>
    </row>
    <row r="16" spans="4:35" x14ac:dyDescent="0.25">
      <c r="D16" s="1">
        <v>2000</v>
      </c>
      <c r="E16" s="13">
        <v>13.552511215209959</v>
      </c>
      <c r="F16" s="13">
        <v>12.862565040588381</v>
      </c>
      <c r="G16" s="13">
        <v>14.23013305664062</v>
      </c>
      <c r="H16" s="13">
        <v>14.815359115600589</v>
      </c>
      <c r="I16" s="13">
        <v>15.67357349395752</v>
      </c>
      <c r="J16" s="13">
        <v>17.352659225463871</v>
      </c>
      <c r="K16" s="13">
        <v>20.236452102661129</v>
      </c>
      <c r="L16" s="13">
        <v>19.20027923583984</v>
      </c>
      <c r="M16" s="13">
        <v>19.424991607666019</v>
      </c>
      <c r="N16" s="13">
        <v>20.57350921630859</v>
      </c>
      <c r="O16" s="13">
        <v>19.062955856323239</v>
      </c>
      <c r="P16" s="13">
        <v>20.049192428588871</v>
      </c>
      <c r="R16" s="1">
        <v>2000</v>
      </c>
      <c r="S16" s="15">
        <f t="shared" si="1"/>
        <v>2.6065718596901033</v>
      </c>
      <c r="T16" s="15">
        <f t="shared" si="0"/>
        <v>2.5543211577528941</v>
      </c>
      <c r="U16" s="15">
        <f t="shared" si="0"/>
        <v>2.6553617624895725</v>
      </c>
      <c r="V16" s="15">
        <f t="shared" si="0"/>
        <v>2.6956644207317844</v>
      </c>
      <c r="W16" s="15">
        <f t="shared" si="0"/>
        <v>2.7519760772075883</v>
      </c>
      <c r="X16" s="15">
        <f t="shared" si="0"/>
        <v>2.853745764127487</v>
      </c>
      <c r="Y16" s="15">
        <f t="shared" si="0"/>
        <v>3.0074855376834395</v>
      </c>
      <c r="Z16" s="15">
        <f t="shared" si="0"/>
        <v>2.9549248224613045</v>
      </c>
      <c r="AA16" s="15">
        <f t="shared" si="0"/>
        <v>2.9665604642158323</v>
      </c>
      <c r="AB16" s="15">
        <f t="shared" si="0"/>
        <v>3.0240042878655791</v>
      </c>
      <c r="AC16" s="15">
        <f t="shared" si="0"/>
        <v>2.9477469678560344</v>
      </c>
      <c r="AD16" s="15">
        <f t="shared" si="0"/>
        <v>2.9981888750655359</v>
      </c>
      <c r="AE16" s="56"/>
      <c r="AF16" s="56"/>
      <c r="AG16" s="56"/>
      <c r="AH16" s="56"/>
      <c r="AI16" s="56"/>
    </row>
    <row r="17" spans="4:35" x14ac:dyDescent="0.25">
      <c r="D17" s="1">
        <v>2001</v>
      </c>
      <c r="E17" s="13">
        <v>17.727178573608398</v>
      </c>
      <c r="F17" s="13">
        <v>18.763345718383789</v>
      </c>
      <c r="G17" s="13">
        <v>17.951889038085941</v>
      </c>
      <c r="H17" s="13">
        <v>18.288959503173832</v>
      </c>
      <c r="I17" s="13">
        <v>19.225248336791989</v>
      </c>
      <c r="J17" s="13">
        <v>20.489242553710941</v>
      </c>
      <c r="K17" s="13">
        <v>18.833406448364261</v>
      </c>
      <c r="L17" s="13">
        <v>18.921890258789059</v>
      </c>
      <c r="M17" s="13">
        <v>18.075017929077148</v>
      </c>
      <c r="N17" s="13">
        <v>16.24223709106445</v>
      </c>
      <c r="O17" s="13">
        <v>16.318075180053711</v>
      </c>
      <c r="P17" s="13">
        <v>17.316629409790039</v>
      </c>
      <c r="R17" s="1">
        <v>2001</v>
      </c>
      <c r="S17" s="15">
        <f t="shared" si="1"/>
        <v>2.875098974518925</v>
      </c>
      <c r="T17" s="15">
        <f t="shared" si="0"/>
        <v>2.9319052708742515</v>
      </c>
      <c r="U17" s="15">
        <f t="shared" si="0"/>
        <v>2.8876953482876462</v>
      </c>
      <c r="V17" s="15">
        <f t="shared" si="0"/>
        <v>2.9062975719476833</v>
      </c>
      <c r="W17" s="15">
        <f t="shared" si="0"/>
        <v>2.9562244326966787</v>
      </c>
      <c r="X17" s="15">
        <f t="shared" si="0"/>
        <v>3.0198999949355558</v>
      </c>
      <c r="Y17" s="15">
        <f t="shared" si="0"/>
        <v>2.9356322316907812</v>
      </c>
      <c r="Z17" s="15">
        <f t="shared" si="0"/>
        <v>2.940319466603087</v>
      </c>
      <c r="AA17" s="15">
        <f t="shared" si="0"/>
        <v>2.8945307599711496</v>
      </c>
      <c r="AB17" s="15">
        <f t="shared" si="0"/>
        <v>2.7876150771594439</v>
      </c>
      <c r="AC17" s="15">
        <f t="shared" si="0"/>
        <v>2.7922734001815397</v>
      </c>
      <c r="AD17" s="15">
        <f t="shared" si="0"/>
        <v>2.8516672773708684</v>
      </c>
      <c r="AE17" s="54"/>
      <c r="AF17" s="54"/>
      <c r="AG17" s="54"/>
      <c r="AH17" s="54"/>
      <c r="AI17" s="54"/>
    </row>
    <row r="18" spans="4:35" x14ac:dyDescent="0.25">
      <c r="D18" s="1">
        <v>2002</v>
      </c>
      <c r="E18" s="13">
        <v>16.937431335449219</v>
      </c>
      <c r="F18" s="13">
        <v>16.811029434204102</v>
      </c>
      <c r="G18" s="13">
        <v>17.03854942321777</v>
      </c>
      <c r="H18" s="13">
        <v>18.58061599731445</v>
      </c>
      <c r="I18" s="13">
        <v>18.69437217712402</v>
      </c>
      <c r="J18" s="13">
        <v>17.844259262084961</v>
      </c>
      <c r="K18" s="13">
        <v>15.354257583618161</v>
      </c>
      <c r="L18" s="13">
        <v>16.357301712036129</v>
      </c>
      <c r="M18" s="13">
        <v>15.68860530853271</v>
      </c>
      <c r="N18" s="13">
        <v>16.845954895019531</v>
      </c>
      <c r="O18" s="13">
        <v>16.935976028442379</v>
      </c>
      <c r="P18" s="13">
        <v>16.485897064208981</v>
      </c>
      <c r="R18" s="1">
        <v>2002</v>
      </c>
      <c r="S18" s="15">
        <f t="shared" si="1"/>
        <v>2.8295260446360841</v>
      </c>
      <c r="T18" s="15">
        <f t="shared" si="0"/>
        <v>2.8220351849389314</v>
      </c>
      <c r="U18" s="15">
        <f t="shared" si="0"/>
        <v>2.8354783900321614</v>
      </c>
      <c r="V18" s="15">
        <f t="shared" si="0"/>
        <v>2.9221188866205341</v>
      </c>
      <c r="W18" s="15">
        <f t="shared" si="0"/>
        <v>2.928222525470098</v>
      </c>
      <c r="X18" s="15">
        <f t="shared" si="0"/>
        <v>2.8816818465308423</v>
      </c>
      <c r="Y18" s="15">
        <f t="shared" si="0"/>
        <v>2.7313928025850434</v>
      </c>
      <c r="Z18" s="15">
        <f t="shared" si="0"/>
        <v>2.7946743855446869</v>
      </c>
      <c r="AA18" s="15">
        <f t="shared" si="0"/>
        <v>2.7529346723243959</v>
      </c>
      <c r="AB18" s="15">
        <f t="shared" si="0"/>
        <v>2.8241105624005414</v>
      </c>
      <c r="AC18" s="15">
        <f t="shared" si="0"/>
        <v>2.8294401184112967</v>
      </c>
      <c r="AD18" s="15">
        <f t="shared" si="0"/>
        <v>2.8025052920409581</v>
      </c>
      <c r="AE18" s="54"/>
      <c r="AF18" s="54"/>
      <c r="AG18" s="54"/>
      <c r="AH18" s="54"/>
      <c r="AI18" s="54"/>
    </row>
    <row r="19" spans="4:35" x14ac:dyDescent="0.25">
      <c r="D19" s="1">
        <v>2003</v>
      </c>
      <c r="E19" s="13">
        <v>15.07134914398193</v>
      </c>
      <c r="F19" s="13">
        <v>14.119743347167971</v>
      </c>
      <c r="G19" s="13">
        <v>14.87845420837402</v>
      </c>
      <c r="H19" s="13">
        <v>16.305862426757809</v>
      </c>
      <c r="I19" s="13">
        <v>15.31663608551025</v>
      </c>
      <c r="J19" s="13">
        <v>15.814969062805179</v>
      </c>
      <c r="K19" s="13">
        <v>15.880595207214361</v>
      </c>
      <c r="L19" s="13">
        <v>16.392448425292969</v>
      </c>
      <c r="M19" s="13">
        <v>17.193035125732418</v>
      </c>
      <c r="N19" s="13">
        <v>17.03554534912109</v>
      </c>
      <c r="O19" s="13">
        <v>17.061794281005859</v>
      </c>
      <c r="P19" s="13">
        <v>16.983047485351559</v>
      </c>
      <c r="R19" s="1">
        <v>2003</v>
      </c>
      <c r="S19" s="15">
        <f t="shared" si="1"/>
        <v>2.7127955337793712</v>
      </c>
      <c r="T19" s="15">
        <f t="shared" si="0"/>
        <v>2.647574055353723</v>
      </c>
      <c r="U19" s="15">
        <f t="shared" si="0"/>
        <v>2.6999141401628135</v>
      </c>
      <c r="V19" s="15">
        <f t="shared" si="0"/>
        <v>2.791524701234553</v>
      </c>
      <c r="W19" s="15">
        <f t="shared" si="0"/>
        <v>2.7289395635381384</v>
      </c>
      <c r="X19" s="15">
        <f t="shared" si="0"/>
        <v>2.760956900562539</v>
      </c>
      <c r="Y19" s="15">
        <f t="shared" si="0"/>
        <v>2.7650979366791906</v>
      </c>
      <c r="Z19" s="15">
        <f t="shared" si="0"/>
        <v>2.7968207669126506</v>
      </c>
      <c r="AA19" s="15">
        <f t="shared" si="0"/>
        <v>2.8445043672608321</v>
      </c>
      <c r="AB19" s="15">
        <f t="shared" si="0"/>
        <v>2.8353020640505302</v>
      </c>
      <c r="AC19" s="15">
        <f t="shared" si="0"/>
        <v>2.8368417112696269</v>
      </c>
      <c r="AD19" s="15">
        <f t="shared" si="0"/>
        <v>2.8322156397707499</v>
      </c>
      <c r="AE19" s="54"/>
      <c r="AF19" s="54"/>
      <c r="AG19" s="54"/>
      <c r="AH19" s="54"/>
      <c r="AI19" s="54"/>
    </row>
    <row r="20" spans="4:35" x14ac:dyDescent="0.25">
      <c r="D20" s="1">
        <v>2004</v>
      </c>
      <c r="E20" s="13">
        <v>17.849262237548832</v>
      </c>
      <c r="F20" s="13">
        <v>18.413614273071289</v>
      </c>
      <c r="G20" s="13">
        <v>17.508024215698239</v>
      </c>
      <c r="H20" s="13">
        <v>18.347991943359379</v>
      </c>
      <c r="I20" s="13">
        <v>18.958244323730469</v>
      </c>
      <c r="J20" s="13">
        <v>19.18532752990723</v>
      </c>
      <c r="K20" s="13">
        <v>18.329080581665039</v>
      </c>
      <c r="L20" s="13">
        <v>17.793924331665039</v>
      </c>
      <c r="M20" s="13">
        <v>16.937675476074219</v>
      </c>
      <c r="N20" s="13">
        <v>17.553106307983398</v>
      </c>
      <c r="O20" s="13">
        <v>17.954473495483398</v>
      </c>
      <c r="P20" s="13">
        <v>18.195291519165039</v>
      </c>
      <c r="R20" s="1">
        <v>2004</v>
      </c>
      <c r="S20" s="15">
        <f t="shared" si="1"/>
        <v>2.881962176141732</v>
      </c>
      <c r="T20" s="15">
        <f t="shared" si="0"/>
        <v>2.9130902971645152</v>
      </c>
      <c r="U20" s="15">
        <f t="shared" si="0"/>
        <v>2.8626593024495932</v>
      </c>
      <c r="V20" s="15">
        <f t="shared" si="0"/>
        <v>2.909520137632986</v>
      </c>
      <c r="W20" s="15">
        <f t="shared" si="0"/>
        <v>2.9422388935799639</v>
      </c>
      <c r="X20" s="15">
        <f t="shared" si="0"/>
        <v>2.9541457957401684</v>
      </c>
      <c r="Y20" s="15">
        <f t="shared" si="0"/>
        <v>2.9084889013827442</v>
      </c>
      <c r="Z20" s="15">
        <f t="shared" si="0"/>
        <v>2.8788570693500652</v>
      </c>
      <c r="AA20" s="15">
        <f t="shared" si="0"/>
        <v>2.8295404587972772</v>
      </c>
      <c r="AB20" s="15">
        <f t="shared" si="0"/>
        <v>2.8652309318555385</v>
      </c>
      <c r="AC20" s="15">
        <f t="shared" si="0"/>
        <v>2.8878393036882803</v>
      </c>
      <c r="AD20" s="15">
        <f t="shared" si="0"/>
        <v>2.901162852873945</v>
      </c>
      <c r="AE20" s="54"/>
      <c r="AF20" s="54"/>
      <c r="AG20" s="54"/>
      <c r="AH20" s="54"/>
      <c r="AI20" s="54"/>
    </row>
    <row r="21" spans="4:35" x14ac:dyDescent="0.25">
      <c r="D21" s="1">
        <v>2005</v>
      </c>
      <c r="E21" s="13">
        <v>19.13181114196777</v>
      </c>
      <c r="F21" s="13">
        <v>20.148611068725589</v>
      </c>
      <c r="G21" s="13">
        <v>20.54997444152832</v>
      </c>
      <c r="H21" s="13">
        <v>19.37263107299805</v>
      </c>
      <c r="I21" s="13">
        <v>20.384708404541019</v>
      </c>
      <c r="J21" s="13">
        <v>19.94609260559082</v>
      </c>
      <c r="K21" s="13">
        <v>22.38791656494141</v>
      </c>
      <c r="L21" s="13">
        <v>23.34818267822266</v>
      </c>
      <c r="M21" s="13">
        <v>24.610248565673832</v>
      </c>
      <c r="N21" s="13">
        <v>23.34818267822266</v>
      </c>
      <c r="O21" s="13">
        <v>23.951772689819339</v>
      </c>
      <c r="P21" s="13">
        <v>24.226133346557621</v>
      </c>
      <c r="R21" s="1">
        <v>2005</v>
      </c>
      <c r="S21" s="15">
        <f t="shared" si="1"/>
        <v>2.9513524544525698</v>
      </c>
      <c r="T21" s="15">
        <f t="shared" ref="T21:T40" si="2">LN(F21)</f>
        <v>3.0031353564251564</v>
      </c>
      <c r="U21" s="15">
        <f t="shared" ref="U21:U40" si="3">LN(G21)</f>
        <v>3.0228596972202206</v>
      </c>
      <c r="V21" s="15">
        <f t="shared" ref="V21:V39" si="4">LN(H21)</f>
        <v>2.9638613005640666</v>
      </c>
      <c r="W21" s="15">
        <f t="shared" ref="W21:W39" si="5">LN(I21)</f>
        <v>3.0147850317559088</v>
      </c>
      <c r="X21" s="15">
        <f t="shared" ref="X21:X39" si="6">LN(J21)</f>
        <v>2.9930332647840401</v>
      </c>
      <c r="Y21" s="15">
        <f t="shared" ref="Y21:Y39" si="7">LN(K21)</f>
        <v>3.1085213742462803</v>
      </c>
      <c r="Z21" s="15">
        <f t="shared" ref="Z21:Z39" si="8">LN(L21)</f>
        <v>3.1505191514595854</v>
      </c>
      <c r="AA21" s="15">
        <f t="shared" ref="AA21:AA39" si="9">LN(M21)</f>
        <v>3.2031629645418738</v>
      </c>
      <c r="AB21" s="15">
        <f t="shared" ref="AB21:AB39" si="10">LN(N21)</f>
        <v>3.1505191514595854</v>
      </c>
      <c r="AC21" s="15">
        <f t="shared" ref="AC21:AC39" si="11">LN(O21)</f>
        <v>3.1760423373942364</v>
      </c>
      <c r="AD21" s="15">
        <f t="shared" ref="AD21:AD39" si="12">LN(P21)</f>
        <v>3.1874319408541099</v>
      </c>
      <c r="AE21" s="54"/>
      <c r="AF21" s="54"/>
      <c r="AG21" s="54"/>
      <c r="AH21" s="54"/>
      <c r="AI21" s="54"/>
    </row>
    <row r="22" spans="4:35" x14ac:dyDescent="0.25">
      <c r="D22" s="1">
        <v>2006</v>
      </c>
      <c r="E22" s="13">
        <v>24.610248565673832</v>
      </c>
      <c r="F22" s="13">
        <v>26.61308479309082</v>
      </c>
      <c r="G22" s="13">
        <v>27.73796463012695</v>
      </c>
      <c r="H22" s="13">
        <v>27.134370803833011</v>
      </c>
      <c r="I22" s="13">
        <v>26.557317733764648</v>
      </c>
      <c r="J22" s="13">
        <v>28.02332878112793</v>
      </c>
      <c r="K22" s="13">
        <v>29.179225921630859</v>
      </c>
      <c r="L22" s="13">
        <v>30.278726577758789</v>
      </c>
      <c r="M22" s="13">
        <v>31.20908355712891</v>
      </c>
      <c r="N22" s="13">
        <v>32.364971160888672</v>
      </c>
      <c r="O22" s="13">
        <v>32.759658813476563</v>
      </c>
      <c r="P22" s="13">
        <v>32.364971160888672</v>
      </c>
      <c r="R22" s="1">
        <v>2006</v>
      </c>
      <c r="S22" s="15">
        <f t="shared" si="1"/>
        <v>3.2031629645418738</v>
      </c>
      <c r="T22" s="15">
        <f t="shared" si="2"/>
        <v>3.2814030043545226</v>
      </c>
      <c r="U22" s="15">
        <f t="shared" si="3"/>
        <v>3.322802039091898</v>
      </c>
      <c r="V22" s="15">
        <f t="shared" si="4"/>
        <v>3.3008012196229086</v>
      </c>
      <c r="W22" s="15">
        <f t="shared" si="5"/>
        <v>3.2793053305689228</v>
      </c>
      <c r="X22" s="15">
        <f t="shared" si="6"/>
        <v>3.3330373340356876</v>
      </c>
      <c r="Y22" s="15">
        <f t="shared" si="7"/>
        <v>3.3734570150399246</v>
      </c>
      <c r="Z22" s="15">
        <f t="shared" si="8"/>
        <v>3.4104453727892352</v>
      </c>
      <c r="AA22" s="15">
        <f t="shared" si="9"/>
        <v>3.4407091920940802</v>
      </c>
      <c r="AB22" s="15">
        <f t="shared" si="10"/>
        <v>3.4770767009384844</v>
      </c>
      <c r="AC22" s="15">
        <f t="shared" si="11"/>
        <v>3.4891978442015925</v>
      </c>
      <c r="AD22" s="15">
        <f t="shared" si="12"/>
        <v>3.4770767009384844</v>
      </c>
      <c r="AE22" s="54"/>
      <c r="AF22" s="54"/>
      <c r="AG22" s="54"/>
      <c r="AH22" s="54"/>
      <c r="AI22" s="54"/>
    </row>
    <row r="23" spans="4:35" x14ac:dyDescent="0.25">
      <c r="D23" s="1">
        <v>2007</v>
      </c>
      <c r="E23" s="13">
        <v>33.323509216308587</v>
      </c>
      <c r="F23" s="13">
        <v>33.746406555175781</v>
      </c>
      <c r="G23" s="13">
        <v>34.479404449462891</v>
      </c>
      <c r="H23" s="13">
        <v>34.169288635253913</v>
      </c>
      <c r="I23" s="13">
        <v>33.706859588623047</v>
      </c>
      <c r="J23" s="13">
        <v>34.749340057373047</v>
      </c>
      <c r="K23" s="13">
        <v>31.10066032409668</v>
      </c>
      <c r="L23" s="13">
        <v>32.374797821044922</v>
      </c>
      <c r="M23" s="13">
        <v>31.969392776489261</v>
      </c>
      <c r="N23" s="13">
        <v>34.2860107421875</v>
      </c>
      <c r="O23" s="13">
        <v>34.923084259033203</v>
      </c>
      <c r="P23" s="13">
        <v>35.560161590576172</v>
      </c>
      <c r="R23" s="1">
        <v>2007</v>
      </c>
      <c r="S23" s="15">
        <f t="shared" si="1"/>
        <v>3.5062631303697303</v>
      </c>
      <c r="T23" s="15">
        <f t="shared" si="2"/>
        <v>3.5188739392107102</v>
      </c>
      <c r="U23" s="15">
        <f t="shared" si="3"/>
        <v>3.5403621732989596</v>
      </c>
      <c r="V23" s="15">
        <f t="shared" si="4"/>
        <v>3.5313272475099651</v>
      </c>
      <c r="W23" s="15">
        <f t="shared" si="5"/>
        <v>3.5177013652689348</v>
      </c>
      <c r="X23" s="15">
        <f t="shared" si="6"/>
        <v>3.5481605806757344</v>
      </c>
      <c r="Y23" s="15">
        <f t="shared" si="7"/>
        <v>3.4372290512458537</v>
      </c>
      <c r="Z23" s="15">
        <f t="shared" si="8"/>
        <v>3.4773802750903928</v>
      </c>
      <c r="AA23" s="15">
        <f t="shared" si="9"/>
        <v>3.4647789693502151</v>
      </c>
      <c r="AB23" s="15">
        <f t="shared" si="10"/>
        <v>3.5347374208964313</v>
      </c>
      <c r="AC23" s="15">
        <f t="shared" si="11"/>
        <v>3.5531480506402113</v>
      </c>
      <c r="AD23" s="15">
        <f t="shared" si="12"/>
        <v>3.5712259548023133</v>
      </c>
      <c r="AE23" s="54"/>
      <c r="AF23" s="54"/>
      <c r="AG23" s="54"/>
      <c r="AH23" s="54"/>
      <c r="AI23" s="54"/>
    </row>
    <row r="24" spans="4:35" x14ac:dyDescent="0.25">
      <c r="D24" s="1">
        <v>2008</v>
      </c>
      <c r="E24" s="13">
        <v>31.291782379150391</v>
      </c>
      <c r="F24" s="13">
        <v>30.10450553894043</v>
      </c>
      <c r="G24" s="13">
        <v>32.803371429443359</v>
      </c>
      <c r="H24" s="13">
        <v>32.919208526611328</v>
      </c>
      <c r="I24" s="13">
        <v>33.238506317138672</v>
      </c>
      <c r="J24" s="13">
        <v>26.34507942199707</v>
      </c>
      <c r="K24" s="13">
        <v>28.20577239990234</v>
      </c>
      <c r="L24" s="13">
        <v>28.11125564575195</v>
      </c>
      <c r="M24" s="13">
        <v>29.534832000732418</v>
      </c>
      <c r="N24" s="13">
        <v>25.659868240356449</v>
      </c>
      <c r="O24" s="13">
        <v>26.743791580200199</v>
      </c>
      <c r="P24" s="13">
        <v>25.50628662109375</v>
      </c>
      <c r="R24" s="57">
        <v>2008</v>
      </c>
      <c r="S24" s="58">
        <f t="shared" si="1"/>
        <v>3.4433555192783394</v>
      </c>
      <c r="T24" s="58">
        <f t="shared" si="2"/>
        <v>3.4046748462321306</v>
      </c>
      <c r="U24" s="58">
        <f t="shared" si="3"/>
        <v>3.4905312975908558</v>
      </c>
      <c r="V24" s="58">
        <f t="shared" si="4"/>
        <v>3.4940563331933387</v>
      </c>
      <c r="W24" s="58">
        <f t="shared" si="5"/>
        <v>3.5037090326700806</v>
      </c>
      <c r="X24" s="58">
        <f t="shared" si="6"/>
        <v>3.2712815183462882</v>
      </c>
      <c r="Y24" s="58">
        <f t="shared" si="7"/>
        <v>3.339526652028896</v>
      </c>
      <c r="Z24" s="58">
        <f t="shared" si="8"/>
        <v>3.3361700529265716</v>
      </c>
      <c r="AA24" s="58">
        <f t="shared" si="9"/>
        <v>3.3855703126012373</v>
      </c>
      <c r="AB24" s="58">
        <f t="shared" si="10"/>
        <v>3.24492822434798</v>
      </c>
      <c r="AC24" s="58">
        <f t="shared" si="11"/>
        <v>3.2863023559450513</v>
      </c>
      <c r="AD24" s="58">
        <f t="shared" si="12"/>
        <v>3.2389249559403672</v>
      </c>
      <c r="AE24" s="54"/>
      <c r="AF24" s="54"/>
      <c r="AG24" s="54"/>
      <c r="AH24" s="54"/>
      <c r="AI24" s="54"/>
    </row>
    <row r="25" spans="4:35" x14ac:dyDescent="0.25">
      <c r="D25" s="1">
        <v>2009</v>
      </c>
      <c r="E25" s="13">
        <v>23.775547027587891</v>
      </c>
      <c r="F25" s="13">
        <v>22.357875823974609</v>
      </c>
      <c r="G25" s="13">
        <v>21.65494537353516</v>
      </c>
      <c r="H25" s="13">
        <v>22.037271499633789</v>
      </c>
      <c r="I25" s="13">
        <v>21.424371719360352</v>
      </c>
      <c r="J25" s="13">
        <v>22.737007141113281</v>
      </c>
      <c r="K25" s="13">
        <v>24.330146789550781</v>
      </c>
      <c r="L25" s="13">
        <v>24.514345169067379</v>
      </c>
      <c r="M25" s="13">
        <v>26.614835739135739</v>
      </c>
      <c r="N25" s="13">
        <v>26.469417572021481</v>
      </c>
      <c r="O25" s="13">
        <v>25.729398727416989</v>
      </c>
      <c r="P25" s="13">
        <v>27.681241989135739</v>
      </c>
      <c r="R25" s="1">
        <v>2009</v>
      </c>
      <c r="S25" s="15">
        <f t="shared" si="1"/>
        <v>3.1686576166878089</v>
      </c>
      <c r="T25" s="15">
        <f t="shared" si="2"/>
        <v>3.107178644846424</v>
      </c>
      <c r="U25" s="15">
        <f t="shared" si="3"/>
        <v>3.0752338520836418</v>
      </c>
      <c r="V25" s="15">
        <f t="shared" si="4"/>
        <v>3.0927351789638822</v>
      </c>
      <c r="W25" s="15">
        <f t="shared" si="5"/>
        <v>3.0645291394032421</v>
      </c>
      <c r="X25" s="15">
        <f t="shared" si="6"/>
        <v>3.123993867572513</v>
      </c>
      <c r="Y25" s="15">
        <f t="shared" si="7"/>
        <v>3.1917161900509994</v>
      </c>
      <c r="Z25" s="15">
        <f t="shared" si="8"/>
        <v>3.1992584633072139</v>
      </c>
      <c r="AA25" s="15">
        <f t="shared" si="9"/>
        <v>3.281468794865519</v>
      </c>
      <c r="AB25" s="15">
        <f t="shared" si="10"/>
        <v>3.2759900126732262</v>
      </c>
      <c r="AC25" s="15">
        <f t="shared" si="11"/>
        <v>3.2476342574787069</v>
      </c>
      <c r="AD25" s="15">
        <f t="shared" si="12"/>
        <v>3.320754999292562</v>
      </c>
      <c r="AE25" s="54"/>
      <c r="AF25" s="54"/>
      <c r="AG25" s="54"/>
      <c r="AH25" s="54"/>
      <c r="AI25" s="54"/>
    </row>
    <row r="26" spans="4:35" x14ac:dyDescent="0.25">
      <c r="D26" s="1">
        <v>2010</v>
      </c>
      <c r="E26" s="13">
        <v>26.786106109619141</v>
      </c>
      <c r="F26" s="13">
        <v>27.758798599243161</v>
      </c>
      <c r="G26" s="13">
        <v>28.825193405151371</v>
      </c>
      <c r="H26" s="13">
        <v>28.683012008666989</v>
      </c>
      <c r="I26" s="13">
        <v>27.913949966430661</v>
      </c>
      <c r="J26" s="13">
        <v>29.362129211425781</v>
      </c>
      <c r="K26" s="13">
        <v>28.591545104980469</v>
      </c>
      <c r="L26" s="13">
        <v>28.169704437255859</v>
      </c>
      <c r="M26" s="13">
        <v>29.146234512329102</v>
      </c>
      <c r="N26" s="13">
        <v>30.2091064453125</v>
      </c>
      <c r="O26" s="13">
        <v>29.97661018371582</v>
      </c>
      <c r="P26" s="13">
        <v>31.727041244506839</v>
      </c>
      <c r="R26" s="53">
        <v>2010</v>
      </c>
      <c r="S26" s="52">
        <f t="shared" si="1"/>
        <v>3.2878833243406107</v>
      </c>
      <c r="T26" s="52">
        <f t="shared" si="2"/>
        <v>3.3235528565768324</v>
      </c>
      <c r="U26" s="52">
        <f t="shared" si="3"/>
        <v>3.3612497757649247</v>
      </c>
      <c r="V26" s="52">
        <f t="shared" si="4"/>
        <v>3.3563050314397755</v>
      </c>
      <c r="W26" s="52">
        <f t="shared" si="5"/>
        <v>3.32912656266637</v>
      </c>
      <c r="X26" s="52">
        <f t="shared" si="6"/>
        <v>3.3797057219419355</v>
      </c>
      <c r="Y26" s="52">
        <f t="shared" si="7"/>
        <v>3.3531110484199322</v>
      </c>
      <c r="Z26" s="52">
        <f t="shared" si="8"/>
        <v>3.3382470897230454</v>
      </c>
      <c r="AA26" s="52">
        <f t="shared" si="9"/>
        <v>3.3723257282031005</v>
      </c>
      <c r="AB26" s="52">
        <f t="shared" si="10"/>
        <v>3.4081434168516562</v>
      </c>
      <c r="AC26" s="52">
        <f t="shared" si="11"/>
        <v>3.4004174170259982</v>
      </c>
      <c r="AD26" s="52">
        <f t="shared" si="12"/>
        <v>3.4571693533590313</v>
      </c>
      <c r="AE26" s="54"/>
      <c r="AF26" s="54"/>
      <c r="AG26" s="54"/>
      <c r="AH26" s="54"/>
      <c r="AI26" s="54"/>
    </row>
    <row r="27" spans="4:35" x14ac:dyDescent="0.25">
      <c r="D27" s="1">
        <v>2011</v>
      </c>
      <c r="E27" s="13">
        <v>29.222625732421879</v>
      </c>
      <c r="F27" s="13">
        <v>30.179220199584961</v>
      </c>
      <c r="G27" s="13">
        <v>30.620977401733398</v>
      </c>
      <c r="H27" s="13">
        <v>32.853038787841797</v>
      </c>
      <c r="I27" s="13">
        <v>34.75714111328125</v>
      </c>
      <c r="J27" s="13">
        <v>35.098228454589837</v>
      </c>
      <c r="K27" s="13">
        <v>33.972621917724609</v>
      </c>
      <c r="L27" s="13">
        <v>32.062522888183587</v>
      </c>
      <c r="M27" s="13">
        <v>31.516782760620121</v>
      </c>
      <c r="N27" s="13">
        <v>34.313720703125</v>
      </c>
      <c r="O27" s="13">
        <v>33.457576751708977</v>
      </c>
      <c r="P27" s="13">
        <v>33.133548736572273</v>
      </c>
      <c r="R27" s="1">
        <v>2011</v>
      </c>
      <c r="S27" s="15">
        <f t="shared" si="1"/>
        <v>3.3749432630800396</v>
      </c>
      <c r="T27" s="15">
        <f t="shared" si="2"/>
        <v>3.4071536146886232</v>
      </c>
      <c r="U27" s="15">
        <f t="shared" si="3"/>
        <v>3.4216853100902243</v>
      </c>
      <c r="V27" s="15">
        <f t="shared" si="4"/>
        <v>3.4920442456094323</v>
      </c>
      <c r="W27" s="15">
        <f t="shared" si="5"/>
        <v>3.5483850505614076</v>
      </c>
      <c r="X27" s="15">
        <f t="shared" si="6"/>
        <v>3.5581506578188904</v>
      </c>
      <c r="Y27" s="15">
        <f t="shared" si="7"/>
        <v>3.5255549625241454</v>
      </c>
      <c r="Z27" s="15">
        <f t="shared" si="8"/>
        <v>3.4676878367922099</v>
      </c>
      <c r="AA27" s="15">
        <f t="shared" si="9"/>
        <v>3.4505201900029236</v>
      </c>
      <c r="AB27" s="15">
        <f t="shared" si="10"/>
        <v>3.5355452946842956</v>
      </c>
      <c r="AC27" s="15">
        <f t="shared" si="11"/>
        <v>3.5102782706918578</v>
      </c>
      <c r="AD27" s="15">
        <f t="shared" si="12"/>
        <v>3.5005463260770777</v>
      </c>
      <c r="AE27" s="54"/>
      <c r="AF27" s="54"/>
      <c r="AG27" s="54"/>
      <c r="AH27" s="54"/>
      <c r="AI27" s="54"/>
    </row>
    <row r="28" spans="4:35" x14ac:dyDescent="0.25">
      <c r="D28" s="1">
        <v>2012</v>
      </c>
      <c r="E28" s="13">
        <v>32.188716888427727</v>
      </c>
      <c r="F28" s="13">
        <v>34.641162872314453</v>
      </c>
      <c r="G28" s="13">
        <v>35.678077697753913</v>
      </c>
      <c r="H28" s="13">
        <v>36.257942199707031</v>
      </c>
      <c r="I28" s="13">
        <v>36.321353912353523</v>
      </c>
      <c r="J28" s="13">
        <v>34.308948516845703</v>
      </c>
      <c r="K28" s="13">
        <v>34.634433746337891</v>
      </c>
      <c r="L28" s="13">
        <v>34.683437347412109</v>
      </c>
      <c r="M28" s="13">
        <v>33.535484313964837</v>
      </c>
      <c r="N28" s="13">
        <v>33.195999145507813</v>
      </c>
      <c r="O28" s="13">
        <v>34.140960693359382</v>
      </c>
      <c r="P28" s="13">
        <v>34.550437927246087</v>
      </c>
      <c r="R28" s="1">
        <v>2012</v>
      </c>
      <c r="S28" s="15">
        <f t="shared" si="1"/>
        <v>3.4716159839517315</v>
      </c>
      <c r="T28" s="15">
        <f t="shared" si="2"/>
        <v>3.5450426533476973</v>
      </c>
      <c r="U28" s="15">
        <f t="shared" si="3"/>
        <v>3.574536430076408</v>
      </c>
      <c r="V28" s="15">
        <f t="shared" si="4"/>
        <v>3.5906584524671752</v>
      </c>
      <c r="W28" s="15">
        <f t="shared" si="5"/>
        <v>3.5924058303608195</v>
      </c>
      <c r="X28" s="15">
        <f t="shared" si="6"/>
        <v>3.5354062098500498</v>
      </c>
      <c r="Y28" s="15">
        <f t="shared" si="7"/>
        <v>3.5448483821663239</v>
      </c>
      <c r="Z28" s="15">
        <f t="shared" si="8"/>
        <v>3.5462622631313456</v>
      </c>
      <c r="AA28" s="15">
        <f t="shared" si="9"/>
        <v>3.5126041114919908</v>
      </c>
      <c r="AB28" s="15">
        <f t="shared" si="10"/>
        <v>3.5024293609953836</v>
      </c>
      <c r="AC28" s="15">
        <f t="shared" si="11"/>
        <v>3.5304978567875822</v>
      </c>
      <c r="AD28" s="15">
        <f t="shared" si="12"/>
        <v>3.5424202253068975</v>
      </c>
      <c r="AE28" s="54"/>
      <c r="AF28" s="54"/>
      <c r="AG28" s="54"/>
      <c r="AH28" s="54"/>
      <c r="AI28" s="54"/>
    </row>
    <row r="29" spans="4:35" x14ac:dyDescent="0.25">
      <c r="D29" s="1">
        <v>2013</v>
      </c>
      <c r="E29" s="13">
        <v>35.726387023925781</v>
      </c>
      <c r="F29" s="13">
        <v>37.2313232421875</v>
      </c>
      <c r="G29" s="13">
        <v>37.994285583496087</v>
      </c>
      <c r="H29" s="13">
        <v>40.605167388916023</v>
      </c>
      <c r="I29" s="13">
        <v>40.734394073486328</v>
      </c>
      <c r="J29" s="13">
        <v>41.394866943359382</v>
      </c>
      <c r="K29" s="13">
        <v>42.644039154052727</v>
      </c>
      <c r="L29" s="13">
        <v>40.447227478027337</v>
      </c>
      <c r="M29" s="13">
        <v>39.944686889648438</v>
      </c>
      <c r="N29" s="13">
        <v>39.212409973144531</v>
      </c>
      <c r="O29" s="13">
        <v>38.393997192382813</v>
      </c>
      <c r="P29" s="13">
        <v>37.561214447021477</v>
      </c>
      <c r="R29" s="1">
        <v>2013</v>
      </c>
      <c r="S29" s="15">
        <f t="shared" si="1"/>
        <v>3.5758895480846746</v>
      </c>
      <c r="T29" s="15">
        <f t="shared" si="2"/>
        <v>3.6171504296163604</v>
      </c>
      <c r="U29" s="15">
        <f t="shared" si="3"/>
        <v>3.6374357690365908</v>
      </c>
      <c r="V29" s="15">
        <f t="shared" si="4"/>
        <v>3.7038953340979011</v>
      </c>
      <c r="W29" s="15">
        <f t="shared" si="5"/>
        <v>3.7070727988142744</v>
      </c>
      <c r="X29" s="15">
        <f t="shared" si="6"/>
        <v>3.7231568862688835</v>
      </c>
      <c r="Y29" s="15">
        <f t="shared" si="7"/>
        <v>3.7528875022486909</v>
      </c>
      <c r="Z29" s="15">
        <f t="shared" si="8"/>
        <v>3.6999980992030412</v>
      </c>
      <c r="AA29" s="15">
        <f t="shared" si="9"/>
        <v>3.6874956693665064</v>
      </c>
      <c r="AB29" s="15">
        <f t="shared" si="10"/>
        <v>3.6689932776428069</v>
      </c>
      <c r="AC29" s="15">
        <f t="shared" si="11"/>
        <v>3.6479011242589188</v>
      </c>
      <c r="AD29" s="15">
        <f t="shared" si="12"/>
        <v>3.6259719873376186</v>
      </c>
      <c r="AE29" s="54"/>
      <c r="AF29" s="54"/>
      <c r="AG29" s="54"/>
      <c r="AH29" s="54"/>
      <c r="AI29" s="54"/>
    </row>
    <row r="30" spans="4:35" x14ac:dyDescent="0.25">
      <c r="D30" s="1">
        <v>2014</v>
      </c>
      <c r="E30" s="13">
        <v>35.181331634521477</v>
      </c>
      <c r="F30" s="13">
        <v>36.742790222167969</v>
      </c>
      <c r="G30" s="13">
        <v>36.850486755371087</v>
      </c>
      <c r="H30" s="13">
        <v>38.164260864257813</v>
      </c>
      <c r="I30" s="13">
        <v>40.33905029296875</v>
      </c>
      <c r="J30" s="13">
        <v>40.051074981689453</v>
      </c>
      <c r="K30" s="13">
        <v>39.940315246582031</v>
      </c>
      <c r="L30" s="13">
        <v>39.238826751708977</v>
      </c>
      <c r="M30" s="13">
        <v>39.135456085205078</v>
      </c>
      <c r="N30" s="13">
        <v>40.036300659179688</v>
      </c>
      <c r="O30" s="13">
        <v>41.904468536376953</v>
      </c>
      <c r="P30" s="13">
        <v>40.206138610839837</v>
      </c>
      <c r="R30" s="57">
        <v>2014</v>
      </c>
      <c r="S30" s="58">
        <f t="shared" si="1"/>
        <v>3.560515590626057</v>
      </c>
      <c r="T30" s="58">
        <f t="shared" si="2"/>
        <v>3.6039420219813594</v>
      </c>
      <c r="U30" s="58">
        <f t="shared" si="3"/>
        <v>3.6068688276490857</v>
      </c>
      <c r="V30" s="58">
        <f t="shared" si="4"/>
        <v>3.6418994982152011</v>
      </c>
      <c r="W30" s="58">
        <f t="shared" si="5"/>
        <v>3.697319989684948</v>
      </c>
      <c r="X30" s="58">
        <f t="shared" si="6"/>
        <v>3.690155514145153</v>
      </c>
      <c r="Y30" s="58">
        <f t="shared" si="7"/>
        <v>3.6873862209605766</v>
      </c>
      <c r="Z30" s="58">
        <f t="shared" si="8"/>
        <v>3.6696667349563108</v>
      </c>
      <c r="AA30" s="58">
        <f t="shared" si="9"/>
        <v>3.6670288613400377</v>
      </c>
      <c r="AB30" s="58">
        <f t="shared" si="10"/>
        <v>3.6897865590493182</v>
      </c>
      <c r="AC30" s="58">
        <f t="shared" si="11"/>
        <v>3.7353924688878641</v>
      </c>
      <c r="AD30" s="58">
        <f t="shared" si="12"/>
        <v>3.6940196857294332</v>
      </c>
      <c r="AE30" s="54"/>
      <c r="AF30" s="54"/>
      <c r="AG30" s="54"/>
      <c r="AH30" s="54"/>
      <c r="AI30" s="54"/>
    </row>
    <row r="31" spans="4:35" x14ac:dyDescent="0.25">
      <c r="D31" s="1">
        <v>2015</v>
      </c>
      <c r="E31" s="13">
        <v>43.986774444580078</v>
      </c>
      <c r="F31" s="13">
        <v>46.024776458740227</v>
      </c>
      <c r="G31" s="13">
        <v>46.238910675048828</v>
      </c>
      <c r="H31" s="13">
        <v>47.634494781494141</v>
      </c>
      <c r="I31" s="13">
        <v>47.281833648681641</v>
      </c>
      <c r="J31" s="13">
        <v>43.848930358886719</v>
      </c>
      <c r="K31" s="13">
        <v>46.646663665771477</v>
      </c>
      <c r="L31" s="13">
        <v>41.882949829101563</v>
      </c>
      <c r="M31" s="13">
        <v>42.661777496337891</v>
      </c>
      <c r="N31" s="13">
        <v>47.947238922119141</v>
      </c>
      <c r="O31" s="13">
        <v>50.155185699462891</v>
      </c>
      <c r="P31" s="13">
        <v>47.667465209960938</v>
      </c>
      <c r="R31" s="53">
        <v>2015</v>
      </c>
      <c r="S31" s="52">
        <f t="shared" si="1"/>
        <v>3.7838890079297984</v>
      </c>
      <c r="T31" s="52">
        <f t="shared" si="2"/>
        <v>3.8291798701543911</v>
      </c>
      <c r="U31" s="52">
        <f t="shared" si="3"/>
        <v>3.8338216660210733</v>
      </c>
      <c r="V31" s="52">
        <f t="shared" si="4"/>
        <v>3.863557179066897</v>
      </c>
      <c r="W31" s="52">
        <f t="shared" si="5"/>
        <v>3.8561261551013448</v>
      </c>
      <c r="X31" s="52">
        <f t="shared" si="6"/>
        <v>3.7807503253367902</v>
      </c>
      <c r="Y31" s="52">
        <f t="shared" si="7"/>
        <v>3.8426014063171707</v>
      </c>
      <c r="Z31" s="52">
        <f t="shared" si="8"/>
        <v>3.7348788187917448</v>
      </c>
      <c r="AA31" s="52">
        <f t="shared" si="9"/>
        <v>3.7533033787559993</v>
      </c>
      <c r="AB31" s="52">
        <f t="shared" si="10"/>
        <v>3.8701012172339579</v>
      </c>
      <c r="AC31" s="52">
        <f t="shared" si="11"/>
        <v>3.9151219128400663</v>
      </c>
      <c r="AD31" s="52">
        <f t="shared" si="12"/>
        <v>3.8642490941079966</v>
      </c>
      <c r="AE31" s="54"/>
      <c r="AF31" s="54"/>
      <c r="AG31" s="54"/>
      <c r="AH31" s="54"/>
      <c r="AI31" s="54"/>
    </row>
    <row r="32" spans="4:35" x14ac:dyDescent="0.25">
      <c r="D32" s="1">
        <v>2016</v>
      </c>
      <c r="E32" s="13">
        <v>47.977485656738281</v>
      </c>
      <c r="F32" s="13">
        <v>48.567287445068359</v>
      </c>
      <c r="G32" s="13">
        <v>47.266708374023438</v>
      </c>
      <c r="H32" s="13">
        <v>46.25347900390625</v>
      </c>
      <c r="I32" s="13">
        <v>48.993625640869141</v>
      </c>
      <c r="J32" s="13">
        <v>49.249931335449219</v>
      </c>
      <c r="K32" s="13">
        <v>53.498424530029297</v>
      </c>
      <c r="L32" s="13">
        <v>52.900371551513672</v>
      </c>
      <c r="M32" s="13">
        <v>51.300399780273438</v>
      </c>
      <c r="N32" s="13">
        <v>48.993625640869141</v>
      </c>
      <c r="O32" s="13">
        <v>46.104339599609382</v>
      </c>
      <c r="P32" s="13">
        <v>46.756755828857422</v>
      </c>
      <c r="R32" s="1">
        <v>2016</v>
      </c>
      <c r="S32" s="15">
        <f t="shared" si="1"/>
        <v>3.8707318520521317</v>
      </c>
      <c r="T32" s="15">
        <f t="shared" si="2"/>
        <v>3.8829502064362957</v>
      </c>
      <c r="U32" s="15">
        <f t="shared" si="3"/>
        <v>3.855806207813663</v>
      </c>
      <c r="V32" s="15">
        <f t="shared" si="4"/>
        <v>3.8341366828355046</v>
      </c>
      <c r="W32" s="15">
        <f t="shared" si="5"/>
        <v>3.8916902006864693</v>
      </c>
      <c r="X32" s="15">
        <f t="shared" si="6"/>
        <v>3.8969079734130494</v>
      </c>
      <c r="Y32" s="15">
        <f t="shared" si="7"/>
        <v>3.9796522054315235</v>
      </c>
      <c r="Z32" s="15">
        <f t="shared" si="8"/>
        <v>3.9684103624976914</v>
      </c>
      <c r="AA32" s="15">
        <f t="shared" si="9"/>
        <v>3.9376985451341451</v>
      </c>
      <c r="AB32" s="15">
        <f t="shared" si="10"/>
        <v>3.8916902006864693</v>
      </c>
      <c r="AC32" s="15">
        <f t="shared" si="11"/>
        <v>3.8309070800539957</v>
      </c>
      <c r="AD32" s="15">
        <f t="shared" si="12"/>
        <v>3.8449587550023541</v>
      </c>
      <c r="AE32" s="54"/>
      <c r="AF32" s="54"/>
      <c r="AG32" s="54"/>
      <c r="AH32" s="54"/>
      <c r="AI32" s="54"/>
    </row>
    <row r="33" spans="4:37" x14ac:dyDescent="0.25">
      <c r="D33" s="1">
        <v>2017</v>
      </c>
      <c r="E33" s="13">
        <v>45.040271759033203</v>
      </c>
      <c r="F33" s="13">
        <v>48.589748382568359</v>
      </c>
      <c r="G33" s="13">
        <v>49.521774291992188</v>
      </c>
      <c r="H33" s="13">
        <v>49.847976684570313</v>
      </c>
      <c r="I33" s="13">
        <v>52.691261291503913</v>
      </c>
      <c r="J33" s="13">
        <v>52.475955963134773</v>
      </c>
      <c r="K33" s="13">
        <v>50.30706787109375</v>
      </c>
      <c r="L33" s="13">
        <v>52.7470703125</v>
      </c>
      <c r="M33" s="13">
        <v>52.922496795654297</v>
      </c>
      <c r="N33" s="13">
        <v>55.928638458251953</v>
      </c>
      <c r="O33" s="13">
        <v>56.550594329833977</v>
      </c>
      <c r="P33" s="13">
        <v>55.777137756347663</v>
      </c>
      <c r="R33" s="1">
        <v>2017</v>
      </c>
      <c r="S33" s="15">
        <f t="shared" si="1"/>
        <v>3.8075570175395463</v>
      </c>
      <c r="T33" s="15">
        <f t="shared" si="2"/>
        <v>3.8834125700254853</v>
      </c>
      <c r="U33" s="15">
        <f t="shared" si="3"/>
        <v>3.9024124575404495</v>
      </c>
      <c r="V33" s="15">
        <f t="shared" si="4"/>
        <v>3.9089779075113169</v>
      </c>
      <c r="W33" s="15">
        <f t="shared" si="5"/>
        <v>3.9644496219021161</v>
      </c>
      <c r="X33" s="15">
        <f t="shared" si="6"/>
        <v>3.9603550830373733</v>
      </c>
      <c r="Y33" s="15">
        <f t="shared" si="7"/>
        <v>3.9181455815703385</v>
      </c>
      <c r="Z33" s="15">
        <f t="shared" si="8"/>
        <v>3.9655082317142969</v>
      </c>
      <c r="AA33" s="15">
        <f t="shared" si="9"/>
        <v>3.9688285187017063</v>
      </c>
      <c r="AB33" s="15">
        <f t="shared" si="10"/>
        <v>4.0240765648620895</v>
      </c>
      <c r="AC33" s="15">
        <f t="shared" si="11"/>
        <v>4.0351357123182892</v>
      </c>
      <c r="AD33" s="15">
        <f t="shared" si="12"/>
        <v>4.021364067801886</v>
      </c>
      <c r="AE33" s="54"/>
      <c r="AF33" s="54"/>
      <c r="AG33" s="54"/>
      <c r="AH33" s="54"/>
      <c r="AI33" s="54"/>
    </row>
    <row r="34" spans="4:37" x14ac:dyDescent="0.25">
      <c r="D34" s="1">
        <v>2018</v>
      </c>
      <c r="E34" s="13">
        <v>55.386421203613281</v>
      </c>
      <c r="F34" s="13">
        <v>52.428119659423828</v>
      </c>
      <c r="G34" s="13">
        <v>52.41217041015625</v>
      </c>
      <c r="H34" s="13">
        <v>53.496612548828118</v>
      </c>
      <c r="I34" s="13">
        <v>53.668003082275391</v>
      </c>
      <c r="J34" s="13">
        <v>51.599742889404297</v>
      </c>
      <c r="K34" s="13">
        <v>55.161739349365227</v>
      </c>
      <c r="L34" s="13">
        <v>55.662387847900391</v>
      </c>
      <c r="M34" s="13">
        <v>54.7431640625</v>
      </c>
      <c r="N34" s="13">
        <v>51.361728668212891</v>
      </c>
      <c r="O34" s="13">
        <v>54.217887878417969</v>
      </c>
      <c r="P34" s="13">
        <v>50.483539581298828</v>
      </c>
      <c r="R34" s="1">
        <v>2018</v>
      </c>
      <c r="S34" s="15">
        <f t="shared" si="1"/>
        <v>4.0143344590822707</v>
      </c>
      <c r="T34" s="15">
        <f t="shared" si="2"/>
        <v>3.9594430821119051</v>
      </c>
      <c r="U34" s="15">
        <f t="shared" si="3"/>
        <v>3.9591388240946861</v>
      </c>
      <c r="V34" s="15">
        <f t="shared" si="4"/>
        <v>3.9796183350530305</v>
      </c>
      <c r="W34" s="15">
        <f t="shared" si="5"/>
        <v>3.9828169781604998</v>
      </c>
      <c r="X34" s="15">
        <f t="shared" si="6"/>
        <v>3.9435166897116205</v>
      </c>
      <c r="Y34" s="15">
        <f t="shared" si="7"/>
        <v>4.0102695852300778</v>
      </c>
      <c r="Z34" s="15">
        <f t="shared" si="8"/>
        <v>4.0193046557866019</v>
      </c>
      <c r="AA34" s="15">
        <f t="shared" si="9"/>
        <v>4.0026525035953515</v>
      </c>
      <c r="AB34" s="15">
        <f t="shared" si="10"/>
        <v>3.9388933166854811</v>
      </c>
      <c r="AC34" s="15">
        <f t="shared" si="11"/>
        <v>3.9930108886533011</v>
      </c>
      <c r="AD34" s="15">
        <f t="shared" si="12"/>
        <v>3.9216473342632585</v>
      </c>
      <c r="AE34" s="54"/>
      <c r="AF34" s="54"/>
      <c r="AG34" s="54"/>
      <c r="AH34" s="54"/>
      <c r="AI34" s="54"/>
    </row>
    <row r="35" spans="4:37" x14ac:dyDescent="0.25">
      <c r="D35" s="1">
        <v>2019</v>
      </c>
      <c r="E35" s="13">
        <v>52.116802215576172</v>
      </c>
      <c r="F35" s="13">
        <v>54.439502716064453</v>
      </c>
      <c r="G35" s="13">
        <v>56.376438140869141</v>
      </c>
      <c r="H35" s="13">
        <v>59.158737182617188</v>
      </c>
      <c r="I35" s="13">
        <v>60.213180541992188</v>
      </c>
      <c r="J35" s="13">
        <v>62.827484130859382</v>
      </c>
      <c r="K35" s="13">
        <v>66.116439819335938</v>
      </c>
      <c r="L35" s="13">
        <v>68.697006225585938</v>
      </c>
      <c r="M35" s="13">
        <v>68.157272338867188</v>
      </c>
      <c r="N35" s="13">
        <v>62.709415435791023</v>
      </c>
      <c r="O35" s="13">
        <v>63.013011932373047</v>
      </c>
      <c r="P35" s="13">
        <v>62.321491241455078</v>
      </c>
      <c r="R35" s="1">
        <v>2019</v>
      </c>
      <c r="S35" s="15">
        <f t="shared" si="1"/>
        <v>3.9534873961068611</v>
      </c>
      <c r="T35" s="15">
        <f t="shared" si="2"/>
        <v>3.9970900432092979</v>
      </c>
      <c r="U35" s="15">
        <f t="shared" si="3"/>
        <v>4.032051307756781</v>
      </c>
      <c r="V35" s="15">
        <f t="shared" si="4"/>
        <v>4.0802242918172285</v>
      </c>
      <c r="W35" s="15">
        <f t="shared" si="5"/>
        <v>4.0978912742298927</v>
      </c>
      <c r="X35" s="15">
        <f t="shared" si="6"/>
        <v>4.1403926231311887</v>
      </c>
      <c r="Y35" s="15">
        <f t="shared" si="7"/>
        <v>4.191417427270502</v>
      </c>
      <c r="Z35" s="15">
        <f t="shared" si="8"/>
        <v>4.2297056207763886</v>
      </c>
      <c r="AA35" s="15">
        <f t="shared" si="9"/>
        <v>4.2218178632177636</v>
      </c>
      <c r="AB35" s="15">
        <f t="shared" si="10"/>
        <v>4.1385116028050719</v>
      </c>
      <c r="AC35" s="15">
        <f t="shared" si="11"/>
        <v>4.1433412436744668</v>
      </c>
      <c r="AD35" s="15">
        <f t="shared" si="12"/>
        <v>4.1323063300543668</v>
      </c>
      <c r="AE35" s="54"/>
      <c r="AF35" s="54"/>
      <c r="AG35" s="54"/>
      <c r="AH35" s="54"/>
      <c r="AI35" s="54"/>
    </row>
    <row r="36" spans="4:37" ht="15.75" thickBot="1" x14ac:dyDescent="0.3">
      <c r="D36" s="1">
        <v>2020</v>
      </c>
      <c r="E36" s="13">
        <v>61.056507110595703</v>
      </c>
      <c r="F36" s="13">
        <v>53.736476898193359</v>
      </c>
      <c r="G36" s="13">
        <v>49.452396392822273</v>
      </c>
      <c r="H36" s="13">
        <v>53.348545074462891</v>
      </c>
      <c r="I36" s="13">
        <v>53.674442291259773</v>
      </c>
      <c r="J36" s="13">
        <v>53.674442291259773</v>
      </c>
      <c r="K36" s="13">
        <v>51.042083740234382</v>
      </c>
      <c r="L36" s="13">
        <v>49.742103576660163</v>
      </c>
      <c r="M36" s="13">
        <v>49.850440979003913</v>
      </c>
      <c r="N36" s="13">
        <v>42.790855407714837</v>
      </c>
      <c r="O36" s="13">
        <v>48.6226806640625</v>
      </c>
      <c r="P36" s="13">
        <v>48.532405853271477</v>
      </c>
      <c r="R36" s="57">
        <v>2020</v>
      </c>
      <c r="S36" s="58">
        <f t="shared" si="1"/>
        <v>4.1117997814549119</v>
      </c>
      <c r="T36" s="58">
        <f t="shared" si="2"/>
        <v>3.9840920427612949</v>
      </c>
      <c r="U36" s="58">
        <f t="shared" si="3"/>
        <v>3.9010105178211667</v>
      </c>
      <c r="V36" s="58">
        <f t="shared" si="4"/>
        <v>3.9768467060443631</v>
      </c>
      <c r="W36" s="58">
        <f t="shared" si="5"/>
        <v>3.982936953235964</v>
      </c>
      <c r="X36" s="58">
        <f t="shared" si="6"/>
        <v>3.982936953235964</v>
      </c>
      <c r="Y36" s="58">
        <f t="shared" si="7"/>
        <v>3.9326504638347424</v>
      </c>
      <c r="Z36" s="58">
        <f t="shared" si="8"/>
        <v>3.9068517289297371</v>
      </c>
      <c r="AA36" s="58">
        <f t="shared" si="9"/>
        <v>3.9090273424871542</v>
      </c>
      <c r="AB36" s="58">
        <f t="shared" si="10"/>
        <v>3.7563244210612283</v>
      </c>
      <c r="AC36" s="58">
        <f t="shared" si="11"/>
        <v>3.8840901023755543</v>
      </c>
      <c r="AD36" s="58">
        <f t="shared" si="12"/>
        <v>3.8822317367457648</v>
      </c>
      <c r="AE36" s="55"/>
      <c r="AF36" s="55"/>
      <c r="AG36" s="55"/>
      <c r="AH36" s="55"/>
      <c r="AI36" s="55"/>
    </row>
    <row r="37" spans="4:37" x14ac:dyDescent="0.25">
      <c r="D37" s="1">
        <v>2021</v>
      </c>
      <c r="E37" s="13">
        <v>49.61572265625</v>
      </c>
      <c r="F37" s="13">
        <v>50.969863891601563</v>
      </c>
      <c r="G37" s="13">
        <v>52.811492919921882</v>
      </c>
      <c r="H37" s="13">
        <v>52.928852081298828</v>
      </c>
      <c r="I37" s="13">
        <v>54.415355682373047</v>
      </c>
      <c r="J37" s="13">
        <v>55.414054870605469</v>
      </c>
      <c r="K37" s="13">
        <v>57.924819946289063</v>
      </c>
      <c r="L37" s="13">
        <v>57.747478485107422</v>
      </c>
      <c r="M37" s="13">
        <v>55.115379333496087</v>
      </c>
      <c r="N37" s="13">
        <v>52.595287322998047</v>
      </c>
      <c r="O37" s="13">
        <v>48.525802612304688</v>
      </c>
      <c r="P37" s="13">
        <v>50.952560424804688</v>
      </c>
      <c r="R37" s="53">
        <v>2021</v>
      </c>
      <c r="S37" s="52">
        <f t="shared" si="1"/>
        <v>3.9043077725377699</v>
      </c>
      <c r="T37" s="52">
        <f t="shared" si="2"/>
        <v>3.931234553985457</v>
      </c>
      <c r="U37" s="52">
        <f t="shared" si="3"/>
        <v>3.9667288359636843</v>
      </c>
      <c r="V37" s="52">
        <f t="shared" si="4"/>
        <v>3.9689485981474499</v>
      </c>
      <c r="W37" s="52">
        <f t="shared" si="5"/>
        <v>3.9966463876032412</v>
      </c>
      <c r="X37" s="52">
        <f t="shared" si="6"/>
        <v>4.014833259602705</v>
      </c>
      <c r="Y37" s="52">
        <f t="shared" si="7"/>
        <v>4.0591459619198078</v>
      </c>
      <c r="Z37" s="52">
        <f t="shared" si="8"/>
        <v>4.0560796858531214</v>
      </c>
      <c r="AA37" s="52">
        <f t="shared" si="9"/>
        <v>4.009428793973397</v>
      </c>
      <c r="AB37" s="52">
        <f t="shared" si="10"/>
        <v>3.9626265211100176</v>
      </c>
      <c r="AC37" s="52">
        <f t="shared" si="11"/>
        <v>3.882095669099733</v>
      </c>
      <c r="AD37" s="52">
        <f t="shared" si="12"/>
        <v>3.9308950120823054</v>
      </c>
    </row>
    <row r="38" spans="4:37" x14ac:dyDescent="0.25">
      <c r="D38" s="1">
        <v>2022</v>
      </c>
      <c r="E38" s="13">
        <v>51.568584442138672</v>
      </c>
      <c r="F38" s="13">
        <v>50.691215515136719</v>
      </c>
      <c r="G38" s="13">
        <v>46.696399688720703</v>
      </c>
      <c r="H38" s="13">
        <v>53.799331665039063</v>
      </c>
      <c r="I38" s="13">
        <v>52.920146942138672</v>
      </c>
      <c r="J38" s="13">
        <v>51.498756408691413</v>
      </c>
      <c r="K38" s="13">
        <v>52.030570983886719</v>
      </c>
      <c r="L38" s="13">
        <v>50.773555755615227</v>
      </c>
      <c r="M38" s="13">
        <v>46.963848114013672</v>
      </c>
      <c r="N38" s="13">
        <v>48.675319671630859</v>
      </c>
      <c r="O38" s="13">
        <v>48.423915863037109</v>
      </c>
      <c r="P38" s="13">
        <v>47.602024078369141</v>
      </c>
      <c r="R38" s="1">
        <v>2022</v>
      </c>
      <c r="S38" s="15">
        <f t="shared" si="1"/>
        <v>3.9429126584353771</v>
      </c>
      <c r="T38" s="15">
        <f t="shared" si="2"/>
        <v>3.9257526315839484</v>
      </c>
      <c r="U38" s="15">
        <f t="shared" si="3"/>
        <v>3.8436670672429787</v>
      </c>
      <c r="V38" s="15">
        <f t="shared" si="4"/>
        <v>3.9852610445076606</v>
      </c>
      <c r="W38" s="15">
        <f t="shared" si="5"/>
        <v>3.9687841159273041</v>
      </c>
      <c r="X38" s="15">
        <f t="shared" si="6"/>
        <v>3.9415576599740869</v>
      </c>
      <c r="Y38" s="15">
        <f t="shared" si="7"/>
        <v>3.951831449370129</v>
      </c>
      <c r="Z38" s="15">
        <f t="shared" si="8"/>
        <v>3.9273756630563015</v>
      </c>
      <c r="AA38" s="15">
        <f t="shared" si="9"/>
        <v>3.8493781166688272</v>
      </c>
      <c r="AB38" s="15">
        <f t="shared" si="10"/>
        <v>3.8851721187072856</v>
      </c>
      <c r="AC38" s="15">
        <f t="shared" si="11"/>
        <v>3.8799938210824476</v>
      </c>
      <c r="AD38" s="15">
        <f t="shared" si="12"/>
        <v>3.8628752829881257</v>
      </c>
    </row>
    <row r="39" spans="4:37" ht="15.75" thickBot="1" x14ac:dyDescent="0.3">
      <c r="D39" s="1">
        <v>2023</v>
      </c>
      <c r="E39" s="13">
        <v>48.646312713623047</v>
      </c>
      <c r="F39" s="13">
        <v>51.479419708251953</v>
      </c>
      <c r="G39" s="13">
        <v>55.414829254150391</v>
      </c>
      <c r="H39" s="13">
        <v>58.006206512451172</v>
      </c>
      <c r="I39" s="13">
        <v>55.340000152587891</v>
      </c>
      <c r="J39" s="13">
        <v>56.139999389648438</v>
      </c>
      <c r="K39" s="13">
        <v>55.529998779296882</v>
      </c>
      <c r="L39" s="13">
        <v>53.830001831054688</v>
      </c>
      <c r="M39" s="13">
        <v>52.259998321533203</v>
      </c>
      <c r="N39" s="13">
        <v>56.150001525878913</v>
      </c>
      <c r="O39" s="13">
        <v>58.970001220703118</v>
      </c>
      <c r="P39" s="13">
        <v>58.680000305175781</v>
      </c>
      <c r="R39" s="53">
        <v>2023</v>
      </c>
      <c r="S39" s="52">
        <f t="shared" si="1"/>
        <v>3.8845760136450123</v>
      </c>
      <c r="T39" s="52">
        <f t="shared" si="2"/>
        <v>3.9411821104859164</v>
      </c>
      <c r="U39" s="52">
        <f t="shared" si="3"/>
        <v>4.0148472340020875</v>
      </c>
      <c r="V39" s="52">
        <f t="shared" si="4"/>
        <v>4.0605500136567469</v>
      </c>
      <c r="W39" s="52">
        <f t="shared" si="5"/>
        <v>4.0134959771160599</v>
      </c>
      <c r="X39" s="52">
        <f t="shared" si="6"/>
        <v>4.0278485600617815</v>
      </c>
      <c r="Y39" s="52">
        <f t="shared" si="7"/>
        <v>4.0169233932707478</v>
      </c>
      <c r="Z39" s="52">
        <f t="shared" si="8"/>
        <v>3.9858309665883711</v>
      </c>
      <c r="AA39" s="52">
        <f t="shared" si="9"/>
        <v>3.9562312279748464</v>
      </c>
      <c r="AB39" s="52">
        <f t="shared" si="10"/>
        <v>4.0280267083594996</v>
      </c>
      <c r="AC39" s="52">
        <f t="shared" si="11"/>
        <v>4.0770288607128213</v>
      </c>
      <c r="AD39" s="52">
        <f t="shared" si="12"/>
        <v>4.0720989584754586</v>
      </c>
    </row>
    <row r="40" spans="4:37" x14ac:dyDescent="0.25">
      <c r="D40" s="1">
        <v>2024</v>
      </c>
      <c r="E40" s="13">
        <v>61.740001678466797</v>
      </c>
      <c r="F40" s="13">
        <v>59.020000457763672</v>
      </c>
      <c r="G40" s="13">
        <v>58.909999847412109</v>
      </c>
      <c r="H40" s="13"/>
      <c r="I40" s="13"/>
      <c r="J40" s="13"/>
      <c r="K40" s="13"/>
      <c r="L40" s="13"/>
      <c r="M40" s="13"/>
      <c r="N40" s="13"/>
      <c r="O40" s="13"/>
      <c r="P40" s="13"/>
      <c r="R40" s="1">
        <v>2024</v>
      </c>
      <c r="S40" s="15">
        <f t="shared" si="1"/>
        <v>4.1229320462600638</v>
      </c>
      <c r="T40" s="15">
        <f t="shared" si="2"/>
        <v>4.0778763772708704</v>
      </c>
      <c r="U40" s="15">
        <f t="shared" si="3"/>
        <v>4.0760108529434094</v>
      </c>
      <c r="V40" s="15"/>
      <c r="W40" s="15"/>
      <c r="X40" s="15"/>
      <c r="Y40" s="15"/>
      <c r="Z40" s="15"/>
      <c r="AA40" s="15"/>
      <c r="AB40" s="15"/>
      <c r="AC40" s="15"/>
      <c r="AD40" s="15"/>
      <c r="AE40" s="56"/>
      <c r="AF40" s="56"/>
      <c r="AG40" s="56"/>
      <c r="AH40" s="56"/>
      <c r="AI40" s="56"/>
      <c r="AJ40" s="56"/>
      <c r="AK40" s="56"/>
    </row>
    <row r="41" spans="4:37" x14ac:dyDescent="0.25">
      <c r="AE41" s="54"/>
      <c r="AF41" s="54"/>
      <c r="AG41" s="54"/>
      <c r="AH41" s="54"/>
      <c r="AI41" s="54"/>
      <c r="AJ41" s="54"/>
      <c r="AK41" s="54"/>
    </row>
    <row r="42" spans="4:37" x14ac:dyDescent="0.25">
      <c r="AE42" s="54"/>
      <c r="AF42" s="54"/>
      <c r="AG42" s="54"/>
      <c r="AH42" s="54"/>
      <c r="AI42" s="54"/>
      <c r="AJ42" s="54"/>
      <c r="AK42" s="54"/>
    </row>
    <row r="43" spans="4:37" x14ac:dyDescent="0.25">
      <c r="AE43" s="54"/>
      <c r="AF43" s="54"/>
      <c r="AG43" s="54"/>
      <c r="AH43" s="54"/>
      <c r="AI43" s="54"/>
      <c r="AJ43" s="54"/>
      <c r="AK43" s="54"/>
    </row>
    <row r="44" spans="4:37" x14ac:dyDescent="0.25">
      <c r="AE44" s="54"/>
      <c r="AF44" s="54"/>
      <c r="AG44" s="54"/>
      <c r="AH44" s="54"/>
      <c r="AI44" s="54"/>
      <c r="AJ44" s="54"/>
      <c r="AK44" s="54"/>
    </row>
    <row r="45" spans="4:37" ht="15.75" thickBot="1" x14ac:dyDescent="0.3">
      <c r="AE45" s="55"/>
      <c r="AF45" s="55"/>
      <c r="AG45" s="55"/>
      <c r="AH45" s="55"/>
      <c r="AI45" s="55"/>
      <c r="AJ45" s="55"/>
      <c r="AK45" s="55"/>
    </row>
    <row r="46" spans="4:37" x14ac:dyDescent="0.25">
      <c r="N46" s="6"/>
      <c r="O46" s="6"/>
      <c r="P46" s="6"/>
    </row>
    <row r="49" spans="4:27" ht="15.75" thickBot="1" x14ac:dyDescent="0.3">
      <c r="D49" s="7"/>
      <c r="M49" s="7"/>
      <c r="T49" s="7" t="s">
        <v>66</v>
      </c>
      <c r="U49" s="7"/>
      <c r="V49" s="7"/>
      <c r="W49" s="7"/>
      <c r="X49" s="7"/>
      <c r="Y49" s="7"/>
      <c r="Z49" s="7"/>
    </row>
    <row r="50" spans="4:27" ht="15.75" thickBot="1" x14ac:dyDescent="0.3">
      <c r="D50" s="7"/>
      <c r="E50" s="48" t="s">
        <v>15</v>
      </c>
      <c r="F50" s="48"/>
      <c r="G50" s="48"/>
      <c r="H50" s="48"/>
      <c r="I50" s="48"/>
      <c r="J50" s="48"/>
      <c r="K50" s="48"/>
      <c r="L50" s="7"/>
      <c r="M50" s="7"/>
      <c r="T50" s="9" t="s">
        <v>2</v>
      </c>
      <c r="U50" s="9" t="s">
        <v>3</v>
      </c>
      <c r="V50" s="9" t="s">
        <v>4</v>
      </c>
      <c r="W50" s="9" t="s">
        <v>5</v>
      </c>
      <c r="X50" s="9" t="s">
        <v>6</v>
      </c>
      <c r="Y50" s="9" t="s">
        <v>7</v>
      </c>
      <c r="Z50" s="9" t="s">
        <v>8</v>
      </c>
    </row>
    <row r="51" spans="4:27" ht="18.75" x14ac:dyDescent="0.3">
      <c r="D51" s="7"/>
      <c r="E51" s="9" t="s">
        <v>2</v>
      </c>
      <c r="F51" s="9" t="s">
        <v>3</v>
      </c>
      <c r="G51" s="9" t="s">
        <v>4</v>
      </c>
      <c r="H51" s="9" t="s">
        <v>5</v>
      </c>
      <c r="I51" s="9" t="s">
        <v>6</v>
      </c>
      <c r="J51" s="9" t="s">
        <v>7</v>
      </c>
      <c r="K51" s="9" t="s">
        <v>8</v>
      </c>
      <c r="L51" s="7"/>
      <c r="M51" s="7"/>
      <c r="T51" s="7" t="s">
        <v>9</v>
      </c>
      <c r="U51" s="7">
        <v>27.559550765993848</v>
      </c>
      <c r="V51" s="7">
        <v>19</v>
      </c>
      <c r="W51" s="7">
        <v>1.450502671894413</v>
      </c>
      <c r="X51" s="7">
        <v>377.8274009504654</v>
      </c>
      <c r="Y51" s="7">
        <v>2.1881383334352818E-150</v>
      </c>
      <c r="Z51" s="7">
        <v>1.6365381154055456</v>
      </c>
      <c r="AA51" s="11" t="s">
        <v>14</v>
      </c>
    </row>
    <row r="52" spans="4:27" ht="18.95" customHeight="1" x14ac:dyDescent="0.3">
      <c r="D52" s="7"/>
      <c r="E52" s="7" t="s">
        <v>9</v>
      </c>
      <c r="F52" s="7">
        <v>36881.810281360857</v>
      </c>
      <c r="G52" s="7">
        <v>19</v>
      </c>
      <c r="H52" s="7">
        <v>1941.1479095453083</v>
      </c>
      <c r="I52" s="7">
        <v>304.96440086874503</v>
      </c>
      <c r="J52" s="7">
        <v>5.4057515364998962E-141</v>
      </c>
      <c r="K52" s="7">
        <v>1.6365381154055456</v>
      </c>
      <c r="L52" s="11" t="s">
        <v>14</v>
      </c>
      <c r="M52" s="7"/>
      <c r="T52" s="7" t="s">
        <v>10</v>
      </c>
      <c r="U52" s="7">
        <v>0.11567937902147918</v>
      </c>
      <c r="V52" s="7">
        <v>11</v>
      </c>
      <c r="W52" s="7">
        <v>1.0516307183770834E-2</v>
      </c>
      <c r="X52" s="7">
        <v>2.7392910663525316</v>
      </c>
      <c r="Y52" s="7">
        <v>2.4862899809936726E-3</v>
      </c>
      <c r="Z52" s="7">
        <v>1.8346814022333708</v>
      </c>
      <c r="AA52" s="11" t="s">
        <v>13</v>
      </c>
    </row>
    <row r="53" spans="4:27" ht="18.95" customHeight="1" x14ac:dyDescent="0.3">
      <c r="D53" s="7"/>
      <c r="E53" s="7" t="s">
        <v>10</v>
      </c>
      <c r="F53" s="7">
        <v>178.53555254817911</v>
      </c>
      <c r="G53" s="7">
        <v>11</v>
      </c>
      <c r="H53" s="7">
        <v>16.230504777107193</v>
      </c>
      <c r="I53" s="7">
        <v>2.5498964508620139</v>
      </c>
      <c r="J53" s="7">
        <v>4.7947849991047302E-3</v>
      </c>
      <c r="K53" s="7">
        <v>1.8346814022333708</v>
      </c>
      <c r="L53" s="11" t="s">
        <v>13</v>
      </c>
      <c r="M53" s="7"/>
      <c r="T53" s="7" t="s">
        <v>11</v>
      </c>
      <c r="U53" s="7">
        <v>0.80236387743004656</v>
      </c>
      <c r="V53" s="7">
        <v>209</v>
      </c>
      <c r="W53" s="7">
        <v>3.8390616144978306E-3</v>
      </c>
      <c r="X53" s="7"/>
      <c r="Y53" s="7"/>
      <c r="Z53" s="7"/>
      <c r="AA53" s="11"/>
    </row>
    <row r="54" spans="4:27" ht="18.95" customHeight="1" x14ac:dyDescent="0.3">
      <c r="D54" s="7"/>
      <c r="E54" s="7" t="s">
        <v>11</v>
      </c>
      <c r="F54" s="7">
        <v>1330.3189222717847</v>
      </c>
      <c r="G54" s="7">
        <v>209</v>
      </c>
      <c r="H54" s="7">
        <v>6.3651623075205013</v>
      </c>
      <c r="I54" s="7"/>
      <c r="J54" s="7"/>
      <c r="K54" s="7"/>
      <c r="L54" s="11"/>
      <c r="M54" s="7"/>
      <c r="T54" s="7"/>
      <c r="U54" s="7"/>
      <c r="V54" s="7"/>
      <c r="W54" s="7"/>
      <c r="X54" s="7"/>
      <c r="Y54" s="7"/>
      <c r="Z54" s="7"/>
      <c r="AA54" s="11"/>
    </row>
    <row r="55" spans="4:27" ht="18.95" customHeight="1" thickBot="1" x14ac:dyDescent="0.35">
      <c r="D55" s="7"/>
      <c r="E55" s="7"/>
      <c r="F55" s="7"/>
      <c r="G55" s="7"/>
      <c r="H55" s="7"/>
      <c r="I55" s="7"/>
      <c r="J55" s="7"/>
      <c r="K55" s="7"/>
      <c r="L55" s="11"/>
      <c r="M55" s="7"/>
      <c r="T55" s="8" t="s">
        <v>12</v>
      </c>
      <c r="U55" s="8">
        <v>28.477594022445373</v>
      </c>
      <c r="V55" s="8">
        <v>239</v>
      </c>
      <c r="W55" s="8"/>
      <c r="X55" s="8"/>
      <c r="Y55" s="8"/>
      <c r="Z55" s="8"/>
      <c r="AA55" s="11"/>
    </row>
    <row r="56" spans="4:27" ht="20.100000000000001" customHeight="1" thickBot="1" x14ac:dyDescent="0.35">
      <c r="D56" s="7"/>
      <c r="E56" s="8" t="s">
        <v>12</v>
      </c>
      <c r="F56" s="8">
        <v>38390.66475618082</v>
      </c>
      <c r="G56" s="8">
        <v>239</v>
      </c>
      <c r="H56" s="8"/>
      <c r="I56" s="8"/>
      <c r="J56" s="8"/>
      <c r="K56" s="8"/>
      <c r="L56" s="11"/>
      <c r="M56" s="7"/>
      <c r="T56" s="7"/>
      <c r="U56" s="7"/>
      <c r="V56" s="7"/>
      <c r="W56" s="7"/>
      <c r="X56" s="7"/>
      <c r="Y56" s="7"/>
      <c r="Z56" s="7"/>
      <c r="AA56" s="11"/>
    </row>
    <row r="57" spans="4:27" ht="18.95" customHeight="1" x14ac:dyDescent="0.3">
      <c r="D57" s="6"/>
      <c r="E57" s="7"/>
      <c r="F57" s="7"/>
      <c r="G57" s="7"/>
      <c r="H57" s="7"/>
      <c r="I57" s="7"/>
      <c r="J57" s="7"/>
      <c r="K57" s="7"/>
      <c r="L57" s="11"/>
      <c r="M57" s="7"/>
      <c r="T57" s="7"/>
      <c r="U57" s="7"/>
      <c r="V57" s="7"/>
      <c r="W57" s="7"/>
      <c r="X57" s="7"/>
      <c r="Y57" s="7"/>
      <c r="Z57" s="7"/>
      <c r="AA57" s="12"/>
    </row>
    <row r="58" spans="4:27" ht="18.95" customHeight="1" x14ac:dyDescent="0.3">
      <c r="D58" s="7"/>
      <c r="L58" s="12"/>
      <c r="M58" s="7"/>
      <c r="T58" s="7"/>
      <c r="U58" s="7"/>
      <c r="V58" s="7"/>
      <c r="W58" s="7"/>
      <c r="X58" s="7"/>
      <c r="Y58" s="7"/>
      <c r="Z58" s="7"/>
      <c r="AA58" s="11"/>
    </row>
    <row r="59" spans="4:27" ht="20.100000000000001" customHeight="1" thickBot="1" x14ac:dyDescent="0.35">
      <c r="D59" s="7"/>
      <c r="E59" s="49">
        <v>2004</v>
      </c>
      <c r="F59" s="49"/>
      <c r="G59" s="49"/>
      <c r="H59" s="49"/>
      <c r="I59" s="49"/>
      <c r="J59" s="49"/>
      <c r="K59" s="49"/>
      <c r="L59" s="11"/>
      <c r="M59" s="7"/>
      <c r="T59" s="7">
        <v>2004</v>
      </c>
      <c r="U59" s="7"/>
      <c r="V59" s="7"/>
      <c r="W59" s="7"/>
      <c r="X59" s="7"/>
      <c r="Y59" s="7"/>
      <c r="Z59" s="7"/>
      <c r="AA59" s="11"/>
    </row>
    <row r="60" spans="4:27" ht="18.95" customHeight="1" x14ac:dyDescent="0.3">
      <c r="D60" s="7"/>
      <c r="E60" s="9" t="s">
        <v>2</v>
      </c>
      <c r="F60" s="9" t="s">
        <v>3</v>
      </c>
      <c r="G60" s="9" t="s">
        <v>4</v>
      </c>
      <c r="H60" s="9" t="s">
        <v>5</v>
      </c>
      <c r="I60" s="9" t="s">
        <v>6</v>
      </c>
      <c r="J60" s="9" t="s">
        <v>7</v>
      </c>
      <c r="K60" s="9" t="s">
        <v>8</v>
      </c>
      <c r="L60" s="11"/>
      <c r="M60" s="7"/>
      <c r="T60" s="9" t="s">
        <v>2</v>
      </c>
      <c r="U60" s="9" t="s">
        <v>3</v>
      </c>
      <c r="V60" s="9" t="s">
        <v>4</v>
      </c>
      <c r="W60" s="9" t="s">
        <v>5</v>
      </c>
      <c r="X60" s="9" t="s">
        <v>6</v>
      </c>
      <c r="Y60" s="9" t="s">
        <v>7</v>
      </c>
      <c r="Z60" s="9" t="s">
        <v>8</v>
      </c>
    </row>
    <row r="61" spans="4:27" ht="18.95" customHeight="1" x14ac:dyDescent="0.3">
      <c r="D61" s="7"/>
      <c r="E61" s="7" t="s">
        <v>9</v>
      </c>
      <c r="F61" s="7">
        <v>1783.7804230479524</v>
      </c>
      <c r="G61" s="7">
        <v>3</v>
      </c>
      <c r="H61" s="7">
        <v>594.59347434931749</v>
      </c>
      <c r="I61" s="7">
        <v>220.00308225635277</v>
      </c>
      <c r="J61" s="7">
        <v>6.9852677123528148E-22</v>
      </c>
      <c r="K61" s="7">
        <v>2.8915635173483616</v>
      </c>
      <c r="L61" s="11" t="s">
        <v>14</v>
      </c>
      <c r="M61" s="7"/>
      <c r="T61" s="7" t="s">
        <v>9</v>
      </c>
      <c r="U61" s="7">
        <v>2.8255570069689693</v>
      </c>
      <c r="V61" s="7">
        <v>3</v>
      </c>
      <c r="W61" s="7">
        <v>0.94185233565632309</v>
      </c>
      <c r="X61" s="7">
        <v>226.1375685516588</v>
      </c>
      <c r="Y61" s="7">
        <v>4.5355950797067827E-22</v>
      </c>
      <c r="Z61" s="7">
        <v>2.8915635173483616</v>
      </c>
      <c r="AA61" s="11" t="s">
        <v>14</v>
      </c>
    </row>
    <row r="62" spans="4:27" ht="18.95" customHeight="1" x14ac:dyDescent="0.3">
      <c r="D62" s="7"/>
      <c r="E62" s="7" t="s">
        <v>10</v>
      </c>
      <c r="F62" s="7">
        <v>60.526710727104046</v>
      </c>
      <c r="G62" s="7">
        <v>11</v>
      </c>
      <c r="H62" s="7">
        <v>5.5024282479185498</v>
      </c>
      <c r="I62" s="7">
        <v>2.0359308109818199</v>
      </c>
      <c r="J62" s="7">
        <v>5.6640427672212487E-2</v>
      </c>
      <c r="K62" s="7">
        <v>2.0932544106276221</v>
      </c>
      <c r="L62" s="11" t="s">
        <v>18</v>
      </c>
      <c r="M62" s="7"/>
      <c r="T62" s="7" t="s">
        <v>10</v>
      </c>
      <c r="U62" s="7">
        <v>8.628195351388257E-2</v>
      </c>
      <c r="V62" s="7">
        <v>11</v>
      </c>
      <c r="W62" s="7">
        <v>7.8438139558075059E-3</v>
      </c>
      <c r="X62" s="7">
        <v>1.8832899266548309</v>
      </c>
      <c r="Y62" s="7">
        <v>7.8884722342442315E-2</v>
      </c>
      <c r="Z62" s="7">
        <v>2.0932544106276221</v>
      </c>
      <c r="AA62" s="11" t="s">
        <v>18</v>
      </c>
    </row>
    <row r="63" spans="4:27" ht="18.95" customHeight="1" x14ac:dyDescent="0.3">
      <c r="D63" s="7"/>
      <c r="E63" s="7" t="s">
        <v>11</v>
      </c>
      <c r="F63" s="7">
        <v>89.187771608872026</v>
      </c>
      <c r="G63" s="7">
        <v>33</v>
      </c>
      <c r="H63" s="7">
        <v>2.7026597457233947</v>
      </c>
      <c r="I63" s="7"/>
      <c r="J63" s="7"/>
      <c r="K63" s="7"/>
      <c r="L63" s="11"/>
      <c r="M63" s="7"/>
      <c r="T63" s="7" t="s">
        <v>11</v>
      </c>
      <c r="U63" s="7">
        <v>0.13744344770187311</v>
      </c>
      <c r="V63" s="7">
        <v>33</v>
      </c>
      <c r="W63" s="7">
        <v>4.1649529606628214E-3</v>
      </c>
      <c r="X63" s="7"/>
      <c r="Y63" s="7"/>
      <c r="Z63" s="7"/>
      <c r="AA63" s="11"/>
    </row>
    <row r="64" spans="4:27" ht="18.95" customHeight="1" x14ac:dyDescent="0.3">
      <c r="D64" s="7"/>
      <c r="E64" s="7"/>
      <c r="F64" s="7"/>
      <c r="G64" s="7"/>
      <c r="H64" s="7"/>
      <c r="I64" s="7"/>
      <c r="J64" s="7"/>
      <c r="K64" s="7"/>
      <c r="L64" s="11"/>
      <c r="M64" s="7"/>
      <c r="T64" s="7"/>
      <c r="U64" s="7"/>
      <c r="V64" s="7"/>
      <c r="W64" s="7"/>
      <c r="X64" s="7"/>
      <c r="Y64" s="7"/>
      <c r="Z64" s="7"/>
      <c r="AA64" s="11"/>
    </row>
    <row r="65" spans="4:27" ht="20.100000000000001" customHeight="1" thickBot="1" x14ac:dyDescent="0.35">
      <c r="D65" s="7"/>
      <c r="E65" s="8" t="s">
        <v>12</v>
      </c>
      <c r="F65" s="8">
        <v>1933.4949053839284</v>
      </c>
      <c r="G65" s="8">
        <v>47</v>
      </c>
      <c r="H65" s="8"/>
      <c r="I65" s="8"/>
      <c r="J65" s="8"/>
      <c r="K65" s="8"/>
      <c r="L65" s="11"/>
      <c r="M65" s="7"/>
      <c r="T65" s="8" t="s">
        <v>12</v>
      </c>
      <c r="U65" s="8">
        <v>3.049282408184725</v>
      </c>
      <c r="V65" s="8">
        <v>47</v>
      </c>
      <c r="W65" s="8"/>
      <c r="X65" s="8"/>
      <c r="Y65" s="8"/>
      <c r="Z65" s="8"/>
      <c r="AA65" s="11"/>
    </row>
    <row r="66" spans="4:27" ht="18.95" customHeight="1" x14ac:dyDescent="0.3">
      <c r="D66" s="7"/>
      <c r="E66" s="7"/>
      <c r="F66" s="7"/>
      <c r="G66" s="7"/>
      <c r="H66" s="7"/>
      <c r="I66" s="7"/>
      <c r="J66" s="7"/>
      <c r="K66" s="7"/>
      <c r="L66" s="11"/>
      <c r="M66" s="7"/>
      <c r="T66" s="7"/>
      <c r="U66" s="7"/>
      <c r="V66" s="7"/>
      <c r="W66" s="7"/>
      <c r="X66" s="7"/>
      <c r="Y66" s="7"/>
      <c r="Z66" s="7"/>
      <c r="AA66" s="11"/>
    </row>
    <row r="67" spans="4:27" ht="18.95" customHeight="1" x14ac:dyDescent="0.3">
      <c r="D67" s="7"/>
      <c r="E67" s="7"/>
      <c r="F67" s="7"/>
      <c r="G67" s="7"/>
      <c r="H67" s="7"/>
      <c r="I67" s="7"/>
      <c r="J67" s="7"/>
      <c r="K67" s="7"/>
      <c r="L67" s="11"/>
      <c r="M67" s="7"/>
      <c r="T67" s="7"/>
      <c r="U67" s="7"/>
      <c r="V67" s="7"/>
      <c r="W67" s="7"/>
      <c r="X67" s="7"/>
      <c r="Y67" s="7"/>
      <c r="Z67" s="7"/>
      <c r="AA67" s="11"/>
    </row>
    <row r="68" spans="4:27" ht="20.100000000000001" customHeight="1" thickBot="1" x14ac:dyDescent="0.35">
      <c r="D68" s="7"/>
      <c r="E68" s="49">
        <v>2013</v>
      </c>
      <c r="F68" s="49"/>
      <c r="G68" s="49"/>
      <c r="H68" s="49"/>
      <c r="I68" s="49"/>
      <c r="J68" s="49"/>
      <c r="K68" s="49"/>
      <c r="L68" s="11"/>
      <c r="M68" s="7"/>
      <c r="T68" s="7">
        <v>2014</v>
      </c>
      <c r="U68" s="7"/>
      <c r="V68" s="7"/>
      <c r="W68" s="7"/>
      <c r="X68" s="7"/>
      <c r="Y68" s="7"/>
      <c r="Z68" s="7"/>
      <c r="AA68" s="11"/>
    </row>
    <row r="69" spans="4:27" ht="18.95" customHeight="1" x14ac:dyDescent="0.3">
      <c r="D69" s="7"/>
      <c r="E69" s="9" t="s">
        <v>2</v>
      </c>
      <c r="F69" s="9" t="s">
        <v>3</v>
      </c>
      <c r="G69" s="9" t="s">
        <v>4</v>
      </c>
      <c r="H69" s="9" t="s">
        <v>5</v>
      </c>
      <c r="I69" s="9" t="s">
        <v>6</v>
      </c>
      <c r="J69" s="9" t="s">
        <v>7</v>
      </c>
      <c r="K69" s="9" t="s">
        <v>8</v>
      </c>
      <c r="L69" s="11"/>
      <c r="M69" s="7"/>
      <c r="T69" s="9" t="s">
        <v>2</v>
      </c>
      <c r="U69" s="9" t="s">
        <v>3</v>
      </c>
      <c r="V69" s="9" t="s">
        <v>4</v>
      </c>
      <c r="W69" s="9" t="s">
        <v>5</v>
      </c>
      <c r="X69" s="9" t="s">
        <v>6</v>
      </c>
      <c r="Y69" s="9" t="s">
        <v>7</v>
      </c>
      <c r="Z69" s="9" t="s">
        <v>8</v>
      </c>
    </row>
    <row r="70" spans="4:27" ht="18.95" customHeight="1" x14ac:dyDescent="0.3">
      <c r="D70" s="7"/>
      <c r="E70" s="7" t="s">
        <v>9</v>
      </c>
      <c r="F70" s="7">
        <v>1583.1373638573639</v>
      </c>
      <c r="G70" s="7">
        <v>4</v>
      </c>
      <c r="H70" s="7">
        <v>395.78434096434097</v>
      </c>
      <c r="I70" s="7">
        <v>161.89733704436085</v>
      </c>
      <c r="J70" s="7">
        <v>1.032182930754497E-25</v>
      </c>
      <c r="K70" s="7">
        <v>2.583667426803002</v>
      </c>
      <c r="L70" s="11" t="s">
        <v>14</v>
      </c>
      <c r="M70" s="7"/>
      <c r="T70" s="7" t="s">
        <v>9</v>
      </c>
      <c r="U70" s="7">
        <v>1.6650269219943998</v>
      </c>
      <c r="V70" s="7">
        <v>4</v>
      </c>
      <c r="W70" s="7">
        <v>0.41625673049859996</v>
      </c>
      <c r="X70" s="7">
        <v>148.78549125158153</v>
      </c>
      <c r="Y70" s="7">
        <v>5.8205281377330739E-25</v>
      </c>
      <c r="Z70" s="7">
        <v>2.583667426803002</v>
      </c>
      <c r="AA70" s="11" t="s">
        <v>14</v>
      </c>
    </row>
    <row r="71" spans="4:27" ht="18.95" customHeight="1" x14ac:dyDescent="0.3">
      <c r="D71" s="7"/>
      <c r="E71" s="7" t="s">
        <v>10</v>
      </c>
      <c r="F71" s="7">
        <v>60.135525879384204</v>
      </c>
      <c r="G71" s="7">
        <v>11</v>
      </c>
      <c r="H71" s="7">
        <v>5.466865989034928</v>
      </c>
      <c r="I71" s="7">
        <v>2.2362457378850249</v>
      </c>
      <c r="J71" s="7">
        <v>2.9275950459753688E-2</v>
      </c>
      <c r="K71" s="7">
        <v>2.0140460125234187</v>
      </c>
      <c r="L71" s="11" t="s">
        <v>16</v>
      </c>
      <c r="M71" s="7"/>
      <c r="T71" s="7" t="s">
        <v>10</v>
      </c>
      <c r="U71" s="7">
        <v>6.3761231132239971E-2</v>
      </c>
      <c r="V71" s="7">
        <v>11</v>
      </c>
      <c r="W71" s="7">
        <v>5.7964755574763608E-3</v>
      </c>
      <c r="X71" s="7">
        <v>2.0718739185643176</v>
      </c>
      <c r="Y71" s="7">
        <v>4.3518686857916211E-2</v>
      </c>
      <c r="Z71" s="7">
        <v>2.0140460125234187</v>
      </c>
      <c r="AA71" s="11" t="s">
        <v>16</v>
      </c>
    </row>
    <row r="72" spans="4:27" ht="18.95" customHeight="1" x14ac:dyDescent="0.3">
      <c r="D72" s="7"/>
      <c r="E72" s="7" t="s">
        <v>11</v>
      </c>
      <c r="F72" s="7">
        <v>107.56514789158837</v>
      </c>
      <c r="G72" s="7">
        <v>44</v>
      </c>
      <c r="H72" s="7">
        <v>2.4446624520815536</v>
      </c>
      <c r="I72" s="7"/>
      <c r="J72" s="7"/>
      <c r="K72" s="7"/>
      <c r="L72" s="11"/>
      <c r="M72" s="7"/>
      <c r="S72" s="5"/>
      <c r="T72" s="7" t="s">
        <v>11</v>
      </c>
      <c r="U72" s="7">
        <v>0.1230986703600625</v>
      </c>
      <c r="V72" s="7">
        <v>44</v>
      </c>
      <c r="W72" s="7">
        <v>2.7976970536377839E-3</v>
      </c>
      <c r="X72" s="7"/>
      <c r="Y72" s="7"/>
      <c r="Z72" s="7"/>
      <c r="AA72" s="11"/>
    </row>
    <row r="73" spans="4:27" ht="18.95" customHeight="1" x14ac:dyDescent="0.3">
      <c r="D73" s="7"/>
      <c r="E73" s="7"/>
      <c r="F73" s="7"/>
      <c r="G73" s="7"/>
      <c r="H73" s="7"/>
      <c r="I73" s="7"/>
      <c r="J73" s="7"/>
      <c r="K73" s="7"/>
      <c r="L73" s="11"/>
      <c r="M73" s="7"/>
      <c r="T73" s="7"/>
      <c r="U73" s="7"/>
      <c r="V73" s="7"/>
      <c r="W73" s="7"/>
      <c r="X73" s="7"/>
      <c r="Y73" s="7"/>
      <c r="Z73" s="7"/>
      <c r="AA73" s="11"/>
    </row>
    <row r="74" spans="4:27" ht="20.100000000000001" customHeight="1" thickBot="1" x14ac:dyDescent="0.35">
      <c r="D74" s="7"/>
      <c r="E74" s="8" t="s">
        <v>12</v>
      </c>
      <c r="F74" s="8">
        <v>1750.8380376283365</v>
      </c>
      <c r="G74" s="8">
        <v>59</v>
      </c>
      <c r="H74" s="8"/>
      <c r="I74" s="8"/>
      <c r="J74" s="8"/>
      <c r="K74" s="8"/>
      <c r="L74" s="11"/>
      <c r="M74" s="7"/>
      <c r="T74" s="8" t="s">
        <v>12</v>
      </c>
      <c r="U74" s="8">
        <v>1.8518868234867023</v>
      </c>
      <c r="V74" s="8">
        <v>59</v>
      </c>
      <c r="W74" s="8"/>
      <c r="X74" s="8"/>
      <c r="Y74" s="8"/>
      <c r="Z74" s="8"/>
      <c r="AA74" s="11"/>
    </row>
    <row r="75" spans="4:27" ht="18.95" customHeight="1" x14ac:dyDescent="0.3">
      <c r="D75" s="7"/>
      <c r="E75" s="7"/>
      <c r="F75" s="7"/>
      <c r="G75" s="7"/>
      <c r="H75" s="7"/>
      <c r="I75" s="7"/>
      <c r="J75" s="7"/>
      <c r="K75" s="7"/>
      <c r="L75" s="11"/>
      <c r="M75" s="7"/>
      <c r="AA75" s="11"/>
    </row>
    <row r="76" spans="4:27" ht="18.95" customHeight="1" x14ac:dyDescent="0.3">
      <c r="D76" s="7"/>
      <c r="E76" s="7"/>
      <c r="F76" s="7"/>
      <c r="G76" s="7"/>
      <c r="H76" s="7"/>
      <c r="I76" s="7"/>
      <c r="J76" s="7"/>
      <c r="K76" s="7"/>
      <c r="L76" s="11"/>
      <c r="M76" s="7"/>
      <c r="AA76" s="11"/>
    </row>
    <row r="77" spans="4:27" ht="20.100000000000001" customHeight="1" thickBot="1" x14ac:dyDescent="0.35">
      <c r="D77" s="7"/>
      <c r="E77" s="49">
        <v>2020</v>
      </c>
      <c r="F77" s="49"/>
      <c r="G77" s="49"/>
      <c r="H77" s="49"/>
      <c r="I77" s="49"/>
      <c r="J77" s="49"/>
      <c r="K77" s="49"/>
      <c r="L77" s="11"/>
      <c r="M77" s="7"/>
      <c r="T77" s="7">
        <v>2020</v>
      </c>
      <c r="U77" s="7"/>
      <c r="V77" s="7"/>
      <c r="W77" s="7"/>
      <c r="X77" s="7"/>
      <c r="Y77" s="7"/>
      <c r="Z77" s="7"/>
      <c r="AA77" s="11"/>
    </row>
    <row r="78" spans="4:27" ht="18.95" customHeight="1" x14ac:dyDescent="0.3">
      <c r="D78" s="7"/>
      <c r="E78" s="9" t="s">
        <v>2</v>
      </c>
      <c r="F78" s="9" t="s">
        <v>3</v>
      </c>
      <c r="G78" s="9" t="s">
        <v>4</v>
      </c>
      <c r="H78" s="9" t="s">
        <v>5</v>
      </c>
      <c r="I78" s="9" t="s">
        <v>6</v>
      </c>
      <c r="J78" s="9" t="s">
        <v>7</v>
      </c>
      <c r="K78" s="9" t="s">
        <v>8</v>
      </c>
      <c r="L78" s="11"/>
      <c r="M78" s="7"/>
      <c r="T78" s="9" t="s">
        <v>2</v>
      </c>
      <c r="U78" s="9" t="s">
        <v>3</v>
      </c>
      <c r="V78" s="9" t="s">
        <v>4</v>
      </c>
      <c r="W78" s="9" t="s">
        <v>5</v>
      </c>
      <c r="X78" s="9" t="s">
        <v>6</v>
      </c>
      <c r="Y78" s="9" t="s">
        <v>7</v>
      </c>
      <c r="Z78" s="9" t="s">
        <v>8</v>
      </c>
    </row>
    <row r="79" spans="4:27" ht="18.95" customHeight="1" x14ac:dyDescent="0.3">
      <c r="D79" s="7"/>
      <c r="E79" s="7" t="s">
        <v>9</v>
      </c>
      <c r="F79" s="7">
        <v>1606.3927337595392</v>
      </c>
      <c r="G79" s="7">
        <v>4</v>
      </c>
      <c r="H79" s="7">
        <v>401.59818343988479</v>
      </c>
      <c r="I79" s="7">
        <v>44.329132852799368</v>
      </c>
      <c r="J79" s="7">
        <v>6.851374800682232E-15</v>
      </c>
      <c r="K79" s="7">
        <v>2.583667426803002</v>
      </c>
      <c r="L79" s="11" t="s">
        <v>14</v>
      </c>
      <c r="M79" s="7"/>
      <c r="T79" s="7" t="s">
        <v>9</v>
      </c>
      <c r="U79" s="7">
        <v>0.55162590318927329</v>
      </c>
      <c r="V79" s="7">
        <v>4</v>
      </c>
      <c r="W79" s="7">
        <v>0.13790647579731832</v>
      </c>
      <c r="X79" s="7">
        <v>43.903628347783489</v>
      </c>
      <c r="Y79" s="7">
        <v>8.1049181760690867E-15</v>
      </c>
      <c r="Z79" s="7">
        <v>2.583667426803002</v>
      </c>
      <c r="AA79" s="11" t="s">
        <v>14</v>
      </c>
    </row>
    <row r="80" spans="4:27" ht="18.95" customHeight="1" x14ac:dyDescent="0.3">
      <c r="D80" s="7"/>
      <c r="E80" s="7" t="s">
        <v>10</v>
      </c>
      <c r="F80" s="7">
        <v>185.95517528733353</v>
      </c>
      <c r="G80" s="7">
        <v>11</v>
      </c>
      <c r="H80" s="7">
        <v>16.905015935212138</v>
      </c>
      <c r="I80" s="7">
        <v>1.8660061926870857</v>
      </c>
      <c r="J80" s="7">
        <v>7.1168486647371021E-2</v>
      </c>
      <c r="K80" s="7">
        <v>2.0140460125234187</v>
      </c>
      <c r="L80" s="11" t="s">
        <v>17</v>
      </c>
      <c r="M80" s="7"/>
      <c r="T80" s="7" t="s">
        <v>10</v>
      </c>
      <c r="U80" s="7">
        <v>6.0781130277258288E-2</v>
      </c>
      <c r="V80" s="7">
        <v>11</v>
      </c>
      <c r="W80" s="7">
        <v>5.5255572979325714E-3</v>
      </c>
      <c r="X80" s="7">
        <v>1.7591053111918602</v>
      </c>
      <c r="Y80" s="7">
        <v>9.1564030948423428E-2</v>
      </c>
      <c r="Z80" s="7">
        <v>2.0140460125234187</v>
      </c>
      <c r="AA80" s="11" t="s">
        <v>17</v>
      </c>
    </row>
    <row r="81" spans="4:27" ht="18.95" customHeight="1" x14ac:dyDescent="0.3">
      <c r="D81" s="7"/>
      <c r="E81" s="7" t="s">
        <v>11</v>
      </c>
      <c r="F81" s="7">
        <v>398.61641620718183</v>
      </c>
      <c r="G81" s="7">
        <v>44</v>
      </c>
      <c r="H81" s="7">
        <v>9.0594640047086781</v>
      </c>
      <c r="I81" s="7"/>
      <c r="J81" s="7"/>
      <c r="K81" s="7"/>
      <c r="L81" s="11"/>
      <c r="M81" s="7"/>
      <c r="T81" s="7" t="s">
        <v>11</v>
      </c>
      <c r="U81" s="7">
        <v>0.13820919052555591</v>
      </c>
      <c r="V81" s="7">
        <v>44</v>
      </c>
      <c r="W81" s="7">
        <v>3.1411179664899073E-3</v>
      </c>
      <c r="X81" s="7"/>
      <c r="Y81" s="7"/>
      <c r="Z81" s="7"/>
      <c r="AA81" s="11"/>
    </row>
    <row r="82" spans="4:27" ht="18.95" customHeight="1" x14ac:dyDescent="0.3">
      <c r="D82" s="7"/>
      <c r="E82" s="7"/>
      <c r="F82" s="7"/>
      <c r="G82" s="7"/>
      <c r="H82" s="7"/>
      <c r="I82" s="7"/>
      <c r="J82" s="7"/>
      <c r="K82" s="7"/>
      <c r="L82" s="11"/>
      <c r="M82" s="7"/>
      <c r="T82" s="7"/>
      <c r="U82" s="7"/>
      <c r="V82" s="7"/>
      <c r="W82" s="7"/>
      <c r="X82" s="7"/>
      <c r="Y82" s="7"/>
      <c r="Z82" s="7"/>
      <c r="AA82" s="11"/>
    </row>
    <row r="83" spans="4:27" ht="20.100000000000001" customHeight="1" thickBot="1" x14ac:dyDescent="0.35">
      <c r="D83" s="7"/>
      <c r="E83" s="8" t="s">
        <v>12</v>
      </c>
      <c r="F83" s="8">
        <v>2190.9643252540545</v>
      </c>
      <c r="G83" s="8">
        <v>59</v>
      </c>
      <c r="H83" s="8"/>
      <c r="I83" s="8"/>
      <c r="J83" s="8"/>
      <c r="K83" s="8"/>
      <c r="L83" s="11"/>
      <c r="M83" s="7"/>
      <c r="T83" s="8" t="s">
        <v>12</v>
      </c>
      <c r="U83" s="8">
        <v>0.75061622399208749</v>
      </c>
      <c r="V83" s="8">
        <v>59</v>
      </c>
      <c r="W83" s="8"/>
      <c r="X83" s="8"/>
      <c r="Y83" s="8"/>
      <c r="Z83" s="8"/>
      <c r="AA83" s="11"/>
    </row>
    <row r="84" spans="4:27" ht="18.95" customHeight="1" x14ac:dyDescent="0.3">
      <c r="D84" s="7"/>
      <c r="E84" s="7"/>
      <c r="F84" s="7"/>
      <c r="G84" s="7"/>
      <c r="H84" s="7"/>
      <c r="I84" s="7"/>
      <c r="J84" s="7"/>
      <c r="K84" s="7"/>
      <c r="L84" s="11"/>
      <c r="M84" s="7"/>
      <c r="AA84" s="11"/>
    </row>
    <row r="85" spans="4:27" ht="18.95" customHeight="1" x14ac:dyDescent="0.3">
      <c r="D85" s="7"/>
      <c r="E85" s="7"/>
      <c r="F85" s="7"/>
      <c r="G85" s="7"/>
      <c r="H85" s="7"/>
      <c r="I85" s="7"/>
      <c r="J85" s="7"/>
      <c r="K85" s="7"/>
      <c r="L85" s="11"/>
      <c r="M85" s="7"/>
      <c r="S85" s="7"/>
      <c r="T85" s="7"/>
      <c r="U85" s="7"/>
      <c r="V85" s="7"/>
      <c r="W85" s="7"/>
      <c r="X85" s="7"/>
      <c r="Y85" s="7"/>
      <c r="Z85" s="7"/>
      <c r="AA85" s="11"/>
    </row>
    <row r="86" spans="4:27" ht="20.100000000000001" customHeight="1" thickBot="1" x14ac:dyDescent="0.35">
      <c r="D86" s="7"/>
      <c r="E86" s="49">
        <v>2023</v>
      </c>
      <c r="F86" s="49"/>
      <c r="G86" s="49"/>
      <c r="H86" s="49"/>
      <c r="I86" s="49"/>
      <c r="J86" s="49"/>
      <c r="K86" s="49"/>
      <c r="L86" s="11"/>
      <c r="M86" s="7"/>
      <c r="S86" s="7"/>
      <c r="T86" s="7" t="s">
        <v>67</v>
      </c>
      <c r="AA86" s="11"/>
    </row>
    <row r="87" spans="4:27" ht="18.95" customHeight="1" x14ac:dyDescent="0.3">
      <c r="D87" s="7"/>
      <c r="E87" s="9" t="s">
        <v>2</v>
      </c>
      <c r="F87" s="9" t="s">
        <v>3</v>
      </c>
      <c r="G87" s="9" t="s">
        <v>4</v>
      </c>
      <c r="H87" s="9" t="s">
        <v>5</v>
      </c>
      <c r="I87" s="9" t="s">
        <v>6</v>
      </c>
      <c r="J87" s="9" t="s">
        <v>7</v>
      </c>
      <c r="K87" s="9" t="s">
        <v>8</v>
      </c>
      <c r="L87" s="11"/>
      <c r="M87" s="7"/>
      <c r="S87" s="7"/>
      <c r="T87" s="4" t="s">
        <v>2</v>
      </c>
      <c r="U87" s="4" t="s">
        <v>3</v>
      </c>
      <c r="V87" s="4" t="s">
        <v>4</v>
      </c>
      <c r="W87" s="4" t="s">
        <v>5</v>
      </c>
      <c r="X87" s="4" t="s">
        <v>6</v>
      </c>
      <c r="Y87" s="4" t="s">
        <v>7</v>
      </c>
      <c r="Z87" s="4" t="s">
        <v>8</v>
      </c>
    </row>
    <row r="88" spans="4:27" ht="18.95" customHeight="1" x14ac:dyDescent="0.3">
      <c r="D88" s="7"/>
      <c r="E88" s="7" t="s">
        <v>9</v>
      </c>
      <c r="F88" s="7">
        <v>681.56106372116551</v>
      </c>
      <c r="G88" s="7">
        <v>2</v>
      </c>
      <c r="H88" s="7">
        <v>340.78053186058276</v>
      </c>
      <c r="I88" s="7">
        <v>17.152726675931966</v>
      </c>
      <c r="J88" s="7">
        <v>3.2403687360595533E-5</v>
      </c>
      <c r="K88" s="7">
        <v>3.4433567793667246</v>
      </c>
      <c r="L88" s="11" t="s">
        <v>14</v>
      </c>
      <c r="M88" s="7"/>
      <c r="S88" s="7"/>
      <c r="T88" t="s">
        <v>9</v>
      </c>
      <c r="U88">
        <v>0.57628623795416734</v>
      </c>
      <c r="V88">
        <v>7</v>
      </c>
      <c r="W88">
        <v>8.2326605422023899E-2</v>
      </c>
      <c r="X88">
        <v>21.616616577293257</v>
      </c>
      <c r="Y88">
        <v>7.6525805132832116E-16</v>
      </c>
      <c r="Z88">
        <v>2.1309904563811015</v>
      </c>
      <c r="AA88" s="11" t="s">
        <v>14</v>
      </c>
    </row>
    <row r="89" spans="4:27" ht="18.95" customHeight="1" x14ac:dyDescent="0.3">
      <c r="D89" s="7"/>
      <c r="E89" s="7" t="s">
        <v>10</v>
      </c>
      <c r="F89" s="7">
        <v>167.69921393579443</v>
      </c>
      <c r="G89" s="7">
        <v>11</v>
      </c>
      <c r="H89" s="7">
        <v>15.245383085072222</v>
      </c>
      <c r="I89" s="7">
        <v>0.76735571630336818</v>
      </c>
      <c r="J89" s="7">
        <v>0.66738856666639612</v>
      </c>
      <c r="K89" s="7">
        <v>2.2585183566229916</v>
      </c>
      <c r="L89" s="11" t="s">
        <v>17</v>
      </c>
      <c r="M89" s="7"/>
      <c r="S89" s="7"/>
      <c r="T89" t="s">
        <v>10</v>
      </c>
      <c r="U89">
        <v>4.5438254196923378E-2</v>
      </c>
      <c r="V89">
        <v>11</v>
      </c>
      <c r="W89">
        <v>4.130750381538489E-3</v>
      </c>
      <c r="X89">
        <v>1.0846171382445686</v>
      </c>
      <c r="Y89">
        <v>0.38474942481853647</v>
      </c>
      <c r="Z89">
        <v>1.9153053384940528</v>
      </c>
      <c r="AA89" s="11" t="s">
        <v>17</v>
      </c>
    </row>
    <row r="90" spans="4:27" x14ac:dyDescent="0.25">
      <c r="D90" s="7"/>
      <c r="E90" s="7" t="s">
        <v>11</v>
      </c>
      <c r="F90" s="7">
        <v>437.08337703838993</v>
      </c>
      <c r="G90" s="7">
        <v>22</v>
      </c>
      <c r="H90" s="7">
        <v>19.867426229017724</v>
      </c>
      <c r="I90" s="7"/>
      <c r="J90" s="7"/>
      <c r="K90" s="7"/>
      <c r="L90" s="7"/>
      <c r="M90" s="7"/>
      <c r="S90" s="7"/>
      <c r="T90" t="s">
        <v>11</v>
      </c>
      <c r="U90">
        <v>0.2932535068487393</v>
      </c>
      <c r="V90">
        <v>77</v>
      </c>
      <c r="W90">
        <v>3.8084871019316794E-3</v>
      </c>
      <c r="AA90" s="7"/>
    </row>
    <row r="91" spans="4:27" x14ac:dyDescent="0.25">
      <c r="D91" s="7"/>
      <c r="E91" s="7"/>
      <c r="F91" s="7"/>
      <c r="G91" s="7"/>
      <c r="H91" s="7"/>
      <c r="I91" s="7"/>
      <c r="J91" s="7"/>
      <c r="K91" s="7"/>
      <c r="L91" s="7"/>
      <c r="M91" s="7"/>
      <c r="S91" s="7"/>
      <c r="AA91" s="7"/>
    </row>
    <row r="92" spans="4:27" ht="15.75" thickBot="1" x14ac:dyDescent="0.3">
      <c r="D92" s="7"/>
      <c r="E92" s="8" t="s">
        <v>12</v>
      </c>
      <c r="F92" s="8">
        <v>1286.3436546953499</v>
      </c>
      <c r="G92" s="8">
        <v>35</v>
      </c>
      <c r="H92" s="8"/>
      <c r="I92" s="8"/>
      <c r="J92" s="8"/>
      <c r="K92" s="8"/>
      <c r="L92" s="7"/>
      <c r="M92" s="7"/>
      <c r="S92" s="7"/>
      <c r="T92" s="3" t="s">
        <v>12</v>
      </c>
      <c r="U92" s="3">
        <v>0.91497799899983001</v>
      </c>
      <c r="V92" s="3">
        <v>95</v>
      </c>
      <c r="W92" s="3"/>
      <c r="X92" s="3"/>
      <c r="Y92" s="3"/>
      <c r="Z92" s="3"/>
      <c r="AA92" s="7"/>
    </row>
    <row r="93" spans="4:27" x14ac:dyDescent="0.25">
      <c r="D93" s="5"/>
      <c r="E93" s="5"/>
      <c r="F93" s="5"/>
      <c r="G93" s="5"/>
      <c r="H93" s="5"/>
      <c r="I93" s="5"/>
      <c r="J93" s="5"/>
      <c r="S93" s="7"/>
      <c r="T93" s="7"/>
      <c r="U93" s="7"/>
      <c r="V93" s="7"/>
      <c r="W93" s="7"/>
      <c r="X93" s="7"/>
      <c r="Y93" s="7"/>
      <c r="Z93" s="7"/>
      <c r="AA93" s="7"/>
    </row>
    <row r="94" spans="4:27" x14ac:dyDescent="0.25">
      <c r="S94" s="7"/>
      <c r="T94" s="7"/>
      <c r="U94" s="7"/>
      <c r="V94" s="7"/>
      <c r="W94" s="7"/>
      <c r="X94" s="7"/>
      <c r="Y94" s="7"/>
      <c r="Z94" s="7"/>
      <c r="AA94" s="7"/>
    </row>
    <row r="95" spans="4:27" x14ac:dyDescent="0.25">
      <c r="S95" s="7"/>
      <c r="T95" s="7"/>
      <c r="U95" s="7"/>
      <c r="V95" s="7"/>
      <c r="W95" s="7"/>
      <c r="X95" s="7"/>
      <c r="Y95" s="7"/>
      <c r="Z95" s="7"/>
      <c r="AA95" s="7"/>
    </row>
    <row r="96" spans="4:27" x14ac:dyDescent="0.25">
      <c r="S96" s="7"/>
      <c r="T96" s="7"/>
      <c r="U96" s="7"/>
      <c r="V96" s="7"/>
      <c r="W96" s="7"/>
      <c r="X96" s="7"/>
      <c r="Y96" s="7"/>
      <c r="Z96" s="7"/>
      <c r="AA96" s="7"/>
    </row>
    <row r="97" spans="5:27" x14ac:dyDescent="0.25">
      <c r="S97" s="7"/>
      <c r="T97" s="7"/>
      <c r="U97" s="7"/>
      <c r="V97" s="7"/>
      <c r="W97" s="7"/>
      <c r="X97" s="7"/>
      <c r="Y97" s="7"/>
      <c r="Z97" s="7"/>
      <c r="AA97" s="7"/>
    </row>
    <row r="98" spans="5:27" x14ac:dyDescent="0.25">
      <c r="S98" s="7"/>
      <c r="T98" s="7"/>
      <c r="U98" s="7"/>
      <c r="V98" s="7"/>
      <c r="W98" s="7"/>
      <c r="X98" s="7"/>
      <c r="Y98" s="7"/>
      <c r="Z98" s="7"/>
      <c r="AA98" s="7"/>
    </row>
    <row r="99" spans="5:27" x14ac:dyDescent="0.25">
      <c r="S99" s="7"/>
      <c r="T99" s="7"/>
      <c r="U99" s="7"/>
      <c r="V99" s="7"/>
      <c r="W99" s="7"/>
      <c r="X99" s="7"/>
      <c r="Y99" s="7"/>
      <c r="Z99" s="7"/>
      <c r="AA99" s="7"/>
    </row>
    <row r="100" spans="5:27" x14ac:dyDescent="0.25">
      <c r="S100" s="7"/>
      <c r="T100" s="7"/>
      <c r="U100" s="7"/>
      <c r="V100" s="7"/>
      <c r="W100" s="7"/>
      <c r="X100" s="7"/>
      <c r="Y100" s="7"/>
      <c r="Z100" s="7"/>
      <c r="AA100" s="7"/>
    </row>
    <row r="101" spans="5:27" x14ac:dyDescent="0.25">
      <c r="S101" s="7"/>
      <c r="T101" s="7"/>
      <c r="U101" s="7"/>
      <c r="V101" s="7"/>
      <c r="W101" s="7"/>
      <c r="X101" s="7"/>
      <c r="Y101" s="7"/>
      <c r="Z101" s="7"/>
      <c r="AA101" s="7"/>
    </row>
    <row r="102" spans="5:27" x14ac:dyDescent="0.25">
      <c r="S102" s="7"/>
      <c r="T102" s="7"/>
      <c r="U102" s="7"/>
      <c r="V102" s="7"/>
      <c r="W102" s="7"/>
      <c r="X102" s="7"/>
      <c r="Y102" s="7"/>
      <c r="Z102" s="7"/>
      <c r="AA102" s="7"/>
    </row>
    <row r="103" spans="5:27" x14ac:dyDescent="0.25">
      <c r="E103" s="5"/>
      <c r="F103" s="5"/>
      <c r="G103" s="5"/>
      <c r="H103" s="5"/>
      <c r="I103" s="5"/>
      <c r="S103" s="7"/>
      <c r="T103" s="7"/>
      <c r="U103" s="7"/>
      <c r="V103" s="7"/>
      <c r="W103" s="7"/>
      <c r="X103" s="7"/>
      <c r="Y103" s="7"/>
      <c r="Z103" s="7"/>
      <c r="AA103" s="7"/>
    </row>
    <row r="104" spans="5:27" x14ac:dyDescent="0.25">
      <c r="S104" s="7"/>
      <c r="T104" s="7"/>
      <c r="U104" s="7"/>
      <c r="V104" s="7"/>
      <c r="W104" s="7"/>
      <c r="X104" s="7"/>
      <c r="Y104" s="7"/>
      <c r="Z104" s="7"/>
      <c r="AA104" s="7"/>
    </row>
    <row r="105" spans="5:27" x14ac:dyDescent="0.25">
      <c r="S105" s="7"/>
      <c r="T105" s="7"/>
      <c r="U105" s="7"/>
      <c r="V105" s="7"/>
      <c r="W105" s="7"/>
      <c r="X105" s="7"/>
      <c r="Y105" s="7"/>
      <c r="Z105" s="7"/>
      <c r="AA105" s="7"/>
    </row>
    <row r="106" spans="5:27" x14ac:dyDescent="0.25">
      <c r="S106" s="7"/>
      <c r="T106" s="7"/>
      <c r="U106" s="7"/>
      <c r="V106" s="7"/>
      <c r="W106" s="7"/>
      <c r="X106" s="7"/>
      <c r="Y106" s="7"/>
      <c r="Z106" s="7"/>
      <c r="AA106" s="7"/>
    </row>
    <row r="107" spans="5:27" x14ac:dyDescent="0.25">
      <c r="S107" s="7"/>
      <c r="T107" s="7"/>
      <c r="U107" s="7"/>
      <c r="V107" s="7"/>
      <c r="W107" s="7"/>
      <c r="X107" s="7"/>
      <c r="Y107" s="7"/>
      <c r="Z107" s="7"/>
      <c r="AA107" s="7"/>
    </row>
    <row r="108" spans="5:27" x14ac:dyDescent="0.25">
      <c r="S108" s="7"/>
      <c r="T108" s="7"/>
      <c r="U108" s="7"/>
      <c r="V108" s="7"/>
      <c r="W108" s="7"/>
      <c r="X108" s="7"/>
      <c r="Y108" s="7"/>
      <c r="Z108" s="7"/>
      <c r="AA108" s="7"/>
    </row>
    <row r="109" spans="5:27" x14ac:dyDescent="0.25">
      <c r="S109" s="7"/>
      <c r="T109" s="7"/>
      <c r="U109" s="7"/>
      <c r="V109" s="7"/>
      <c r="W109" s="7"/>
      <c r="X109" s="7"/>
      <c r="Y109" s="7"/>
      <c r="Z109" s="7"/>
      <c r="AA109" s="7"/>
    </row>
    <row r="125" spans="5:11" x14ac:dyDescent="0.25">
      <c r="E125" s="5"/>
      <c r="F125" s="5"/>
      <c r="G125" s="5"/>
      <c r="H125" s="5"/>
      <c r="I125" s="5"/>
      <c r="J125" s="5"/>
      <c r="K125" s="5"/>
    </row>
  </sheetData>
  <mergeCells count="5">
    <mergeCell ref="E50:K50"/>
    <mergeCell ref="E59:K59"/>
    <mergeCell ref="E68:K68"/>
    <mergeCell ref="E77:K77"/>
    <mergeCell ref="E86:K86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Closing Prices</vt:lpstr>
      <vt:lpstr>2009-2013</vt:lpstr>
      <vt:lpstr>2004-2007</vt:lpstr>
      <vt:lpstr>schema de composition</vt:lpstr>
      <vt:lpstr>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Abubaker</cp:lastModifiedBy>
  <dcterms:created xsi:type="dcterms:W3CDTF">2024-03-06T11:14:49Z</dcterms:created>
  <dcterms:modified xsi:type="dcterms:W3CDTF">2024-03-06T20:55:50Z</dcterms:modified>
</cp:coreProperties>
</file>