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Daniel\Desktop\M2I\"/>
    </mc:Choice>
  </mc:AlternateContent>
  <xr:revisionPtr revIDLastSave="0" documentId="13_ncr:1_{E22A44F2-CAEC-4F76-943B-4DEBB0A8FF52}" xr6:coauthVersionLast="43" xr6:coauthVersionMax="43" xr10:uidLastSave="{00000000-0000-0000-0000-000000000000}"/>
  <bookViews>
    <workbookView xWindow="-98" yWindow="-98" windowWidth="22695" windowHeight="14595" firstSheet="7" activeTab="7" xr2:uid="{00000000-000D-0000-FFFF-FFFF00000000}"/>
  </bookViews>
  <sheets>
    <sheet name="1poignee_de_recopie" sheetId="9" state="hidden" r:id="rId1"/>
    <sheet name="2format_cellule" sheetId="10" state="hidden" r:id="rId2"/>
    <sheet name="3collage" sheetId="11" state="hidden" r:id="rId3"/>
    <sheet name="4calculs_simples" sheetId="12" state="hidden" r:id="rId4"/>
    <sheet name="5NBs" sheetId="13" state="hidden" r:id="rId5"/>
    <sheet name="6relat_abs" sheetId="6" state="hidden" r:id="rId6"/>
    <sheet name="7logique" sheetId="7" state="hidden" r:id="rId7"/>
    <sheet name="jauge" sheetId="28" r:id="rId8"/>
    <sheet name="graph_spaguetti" sheetId="29" r:id="rId9"/>
    <sheet name="Données_tcd1" sheetId="52" r:id="rId10"/>
    <sheet name="TCD2_Donnees" sheetId="53" r:id="rId11"/>
    <sheet name="TCD2" sheetId="54" r:id="rId12"/>
    <sheet name="Pannes_données" sheetId="55" r:id="rId13"/>
    <sheet name="Tcd_pannes" sheetId="56" r:id="rId14"/>
  </sheets>
  <externalReferences>
    <externalReference r:id="rId15"/>
    <externalReference r:id="rId16"/>
    <externalReference r:id="rId17"/>
    <externalReference r:id="rId18"/>
  </externalReferences>
  <definedNames>
    <definedName name="_R">[1]cône!$J$3</definedName>
    <definedName name="aa">[2]Radian!$L$7</definedName>
    <definedName name="aaa">[2]Etoile!$F$2</definedName>
    <definedName name="aaaa">_L65C8</definedName>
    <definedName name="angf">[2]Radian!$R$27</definedName>
    <definedName name="as">[1]cube!$E$2</definedName>
    <definedName name="aujourdhui">Données_tcd1!$N$1</definedName>
    <definedName name="bo">[1]Sphere!$AK$10</definedName>
    <definedName name="bou">[1]Feuil1!$J$11</definedName>
    <definedName name="co">[1]Feuil1!$J$12</definedName>
    <definedName name="cot">[2]Etoile!$K$5</definedName>
    <definedName name="cote">[2]Regulier!$J$5</definedName>
    <definedName name="ctg">[1]cube!$R$11</definedName>
    <definedName name="d">[1]Pavé!$K$3</definedName>
    <definedName name="Dates">#REF!</definedName>
    <definedName name="dd">[1]Sphere!$U$4</definedName>
    <definedName name="dem">[1]Feuil1!$K$5</definedName>
    <definedName name="f">[1]Sphere!$U$3</definedName>
    <definedName name="ff">[1]Feuil1!$K$4</definedName>
    <definedName name="H">[1]cône!$K$7</definedName>
    <definedName name="Haut">[1]Cylindre!$K$4</definedName>
    <definedName name="hhh">[1]Pavé!$K$5</definedName>
    <definedName name="hot">[1]Pyramide!$K$4</definedName>
    <definedName name="ht">[1]Prisme!$K$5</definedName>
    <definedName name="htt">[1]cube!$P$1</definedName>
    <definedName name="if">[2]Radian!$Q$26</definedName>
    <definedName name="lf">[2]Radian!$Q$26</definedName>
    <definedName name="m">[2]Regulier!$R$19</definedName>
    <definedName name="Motif">#REF!</definedName>
    <definedName name="mov">[1]Cylindre!$V$10</definedName>
    <definedName name="mv">[1]Prisme!#REF!</definedName>
    <definedName name="nn">[2]Etoile!$E$17</definedName>
    <definedName name="NomEmploye">#REF!</definedName>
    <definedName name="nt">[1]cube!$E$23</definedName>
    <definedName name="p">[2]Radian!$AF$3</definedName>
    <definedName name="pas">[1]cône!$C$3</definedName>
    <definedName name="per">[1]cône!$AF$3</definedName>
    <definedName name="pp">[1]Prisme!$C$56</definedName>
    <definedName name="ppas">[1]Cylindre!$C$3</definedName>
    <definedName name="pper">[2]Etoile!$AG$3</definedName>
    <definedName name="ra">[1]Pyramide!$K$3</definedName>
    <definedName name="rat">[1]Feuil1!$K$3</definedName>
    <definedName name="RR">[1]Cylindre!$K$3</definedName>
    <definedName name="rrr">[1]Prisme!$K$3</definedName>
    <definedName name="rrt">[1]cube!$K$3</definedName>
    <definedName name="S">_L65C8</definedName>
    <definedName name="saut">_L65C8</definedName>
    <definedName name="sij">[1]Feuil1!$J$13</definedName>
    <definedName name="ss">[2]Regulier!$I$72</definedName>
    <definedName name="sss">[1]Cylindre!$V$11</definedName>
    <definedName name="tr">[1]Sphere!$K$3</definedName>
    <definedName name="tranches" localSheetId="9">Données_tcd1!$M$4:$N$13</definedName>
    <definedName name="tranches">[3]Données_tcd3!$M$4:$N$13</definedName>
    <definedName name="zone">OFFSET([4]Fruits!$F$2:$F$14,0,[4]Fruits!$F$1)</definedName>
    <definedName name="zz">_L65C8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1" l="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DF11" i="7" l="1"/>
  <c r="DF10" i="7"/>
  <c r="DD11" i="7"/>
  <c r="DD10" i="7"/>
  <c r="DE11" i="7"/>
  <c r="DE10" i="7"/>
  <c r="L8" i="6" l="1"/>
  <c r="M8" i="6"/>
  <c r="N8" i="6"/>
  <c r="O8" i="6"/>
  <c r="P8" i="6"/>
  <c r="Q8" i="6"/>
  <c r="R8" i="6"/>
  <c r="S8" i="6"/>
  <c r="T8" i="6"/>
  <c r="L9" i="6"/>
  <c r="M9" i="6"/>
  <c r="N9" i="6"/>
  <c r="O9" i="6"/>
  <c r="P9" i="6"/>
  <c r="Q9" i="6"/>
  <c r="R9" i="6"/>
  <c r="S9" i="6"/>
  <c r="T9" i="6"/>
  <c r="L10" i="6"/>
  <c r="M10" i="6"/>
  <c r="N10" i="6"/>
  <c r="O10" i="6"/>
  <c r="P10" i="6"/>
  <c r="Q10" i="6"/>
  <c r="R10" i="6"/>
  <c r="S10" i="6"/>
  <c r="T10" i="6"/>
  <c r="L11" i="6"/>
  <c r="M11" i="6"/>
  <c r="N11" i="6"/>
  <c r="O11" i="6"/>
  <c r="P11" i="6"/>
  <c r="Q11" i="6"/>
  <c r="R11" i="6"/>
  <c r="S11" i="6"/>
  <c r="T11" i="6"/>
  <c r="L12" i="6"/>
  <c r="M12" i="6"/>
  <c r="N12" i="6"/>
  <c r="O12" i="6"/>
  <c r="P12" i="6"/>
  <c r="Q12" i="6"/>
  <c r="R12" i="6"/>
  <c r="S12" i="6"/>
  <c r="T12" i="6"/>
  <c r="L13" i="6"/>
  <c r="M13" i="6"/>
  <c r="N13" i="6"/>
  <c r="O13" i="6"/>
  <c r="P13" i="6"/>
  <c r="Q13" i="6"/>
  <c r="R13" i="6"/>
  <c r="S13" i="6"/>
  <c r="T13" i="6"/>
  <c r="L14" i="6"/>
  <c r="M14" i="6"/>
  <c r="N14" i="6"/>
  <c r="O14" i="6"/>
  <c r="P14" i="6"/>
  <c r="Q14" i="6"/>
  <c r="R14" i="6"/>
  <c r="S14" i="6"/>
  <c r="T14" i="6"/>
  <c r="L15" i="6"/>
  <c r="M15" i="6"/>
  <c r="N15" i="6"/>
  <c r="O15" i="6"/>
  <c r="P15" i="6"/>
  <c r="Q15" i="6"/>
  <c r="R15" i="6"/>
  <c r="S15" i="6"/>
  <c r="T15" i="6"/>
  <c r="M7" i="6"/>
  <c r="N7" i="6"/>
  <c r="O7" i="6"/>
  <c r="P7" i="6"/>
  <c r="Q7" i="6"/>
  <c r="R7" i="6"/>
  <c r="S7" i="6"/>
  <c r="T7" i="6"/>
  <c r="L7" i="6"/>
  <c r="D20" i="6"/>
  <c r="D21" i="6"/>
  <c r="D22" i="6"/>
  <c r="D19" i="6"/>
  <c r="B10" i="6"/>
  <c r="C10" i="6" s="1"/>
  <c r="D10" i="6" s="1"/>
  <c r="E10" i="6" s="1"/>
  <c r="F10" i="6" s="1"/>
  <c r="AN15" i="7" l="1"/>
  <c r="AN16" i="7"/>
  <c r="AN17" i="7"/>
  <c r="AN18" i="7"/>
  <c r="AN19" i="7"/>
  <c r="AN20" i="7"/>
  <c r="AN21" i="7"/>
  <c r="AN22" i="7"/>
  <c r="AN23" i="7"/>
  <c r="AN14" i="7"/>
  <c r="K11" i="7"/>
  <c r="K12" i="7"/>
  <c r="K13" i="7"/>
  <c r="K14" i="7"/>
  <c r="K15" i="7"/>
  <c r="K16" i="7"/>
  <c r="K17" i="7"/>
  <c r="K18" i="7"/>
  <c r="K10" i="7"/>
  <c r="CU11" i="7" l="1"/>
  <c r="CU12" i="7"/>
  <c r="CU13" i="7"/>
  <c r="CU14" i="7"/>
  <c r="CU15" i="7"/>
  <c r="CU16" i="7"/>
  <c r="CU17" i="7"/>
  <c r="CU18" i="7"/>
  <c r="CU10" i="7"/>
  <c r="BX11" i="7"/>
  <c r="BX12" i="7"/>
  <c r="BX13" i="7"/>
  <c r="BX14" i="7"/>
  <c r="BX15" i="7"/>
  <c r="BX16" i="7"/>
  <c r="BX17" i="7"/>
  <c r="BX18" i="7"/>
  <c r="BX10" i="7"/>
  <c r="BY9" i="7"/>
  <c r="BY13" i="7" s="1"/>
  <c r="AU11" i="7"/>
  <c r="AU12" i="7"/>
  <c r="AU13" i="7"/>
  <c r="AU14" i="7"/>
  <c r="AU15" i="7"/>
  <c r="AU16" i="7"/>
  <c r="AU17" i="7"/>
  <c r="AU18" i="7"/>
  <c r="AU19" i="7"/>
  <c r="AU20" i="7"/>
  <c r="AU10" i="7"/>
  <c r="AV9" i="7"/>
  <c r="AV10" i="7" s="1"/>
  <c r="BY12" i="7" l="1"/>
  <c r="AV20" i="7"/>
  <c r="BZ9" i="7"/>
  <c r="BZ17" i="7" s="1"/>
  <c r="BY16" i="7"/>
  <c r="AV18" i="7"/>
  <c r="BZ16" i="7"/>
  <c r="BZ13" i="7"/>
  <c r="BZ18" i="7"/>
  <c r="BZ10" i="7"/>
  <c r="BZ11" i="7"/>
  <c r="AW9" i="7"/>
  <c r="AV13" i="7"/>
  <c r="AV17" i="7"/>
  <c r="AV12" i="7"/>
  <c r="AV16" i="7"/>
  <c r="AV11" i="7"/>
  <c r="AV15" i="7"/>
  <c r="AV19" i="7"/>
  <c r="AV14" i="7"/>
  <c r="BY15" i="7"/>
  <c r="BY11" i="7"/>
  <c r="BY10" i="7"/>
  <c r="BY18" i="7"/>
  <c r="BY14" i="7"/>
  <c r="BY17" i="7"/>
  <c r="AU21" i="7"/>
  <c r="BZ15" i="7" l="1"/>
  <c r="BZ14" i="7"/>
  <c r="BZ12" i="7"/>
  <c r="AV21" i="7"/>
  <c r="CA9" i="7"/>
  <c r="AX9" i="7"/>
  <c r="AW14" i="7"/>
  <c r="AW18" i="7"/>
  <c r="AW13" i="7"/>
  <c r="AW17" i="7"/>
  <c r="AW12" i="7"/>
  <c r="AW16" i="7"/>
  <c r="AW20" i="7"/>
  <c r="AW15" i="7"/>
  <c r="AW11" i="7"/>
  <c r="AW19" i="7"/>
  <c r="AW10" i="7"/>
  <c r="CB9" i="7"/>
  <c r="CA11" i="7"/>
  <c r="CA15" i="7"/>
  <c r="CA12" i="7"/>
  <c r="CA16" i="7"/>
  <c r="CA13" i="7"/>
  <c r="CA17" i="7"/>
  <c r="CA14" i="7"/>
  <c r="CA18" i="7"/>
  <c r="CA10" i="7"/>
  <c r="AB11" i="7"/>
  <c r="AC11" i="7"/>
  <c r="AD11" i="7"/>
  <c r="AE11" i="7"/>
  <c r="AF11" i="7"/>
  <c r="AB12" i="7"/>
  <c r="AC12" i="7"/>
  <c r="AD12" i="7"/>
  <c r="AE12" i="7"/>
  <c r="AF12" i="7"/>
  <c r="AB13" i="7"/>
  <c r="AC13" i="7"/>
  <c r="AD13" i="7"/>
  <c r="AE13" i="7"/>
  <c r="AF13" i="7"/>
  <c r="AB14" i="7"/>
  <c r="AC14" i="7"/>
  <c r="AD14" i="7"/>
  <c r="AE14" i="7"/>
  <c r="AF14" i="7"/>
  <c r="AB15" i="7"/>
  <c r="AC15" i="7"/>
  <c r="AD15" i="7"/>
  <c r="AE15" i="7"/>
  <c r="AF15" i="7"/>
  <c r="AB16" i="7"/>
  <c r="AC16" i="7"/>
  <c r="AD16" i="7"/>
  <c r="AE16" i="7"/>
  <c r="AF16" i="7"/>
  <c r="AB17" i="7"/>
  <c r="AC17" i="7"/>
  <c r="AD17" i="7"/>
  <c r="AE17" i="7"/>
  <c r="AF17" i="7"/>
  <c r="AB18" i="7"/>
  <c r="AC18" i="7"/>
  <c r="AD18" i="7"/>
  <c r="AE18" i="7"/>
  <c r="AF18" i="7"/>
  <c r="AB19" i="7"/>
  <c r="AC19" i="7"/>
  <c r="AD19" i="7"/>
  <c r="AE19" i="7"/>
  <c r="AF19" i="7"/>
  <c r="AB20" i="7"/>
  <c r="AC20" i="7"/>
  <c r="AD20" i="7"/>
  <c r="AE20" i="7"/>
  <c r="AF20" i="7"/>
  <c r="AB21" i="7"/>
  <c r="AC21" i="7"/>
  <c r="AD21" i="7"/>
  <c r="AE21" i="7"/>
  <c r="AF21" i="7"/>
  <c r="AB22" i="7"/>
  <c r="AC22" i="7"/>
  <c r="AD22" i="7"/>
  <c r="AE22" i="7"/>
  <c r="AF22" i="7"/>
  <c r="AC10" i="7"/>
  <c r="AD10" i="7"/>
  <c r="AE10" i="7"/>
  <c r="AF10" i="7"/>
  <c r="AB10" i="7"/>
  <c r="X11" i="7"/>
  <c r="X12" i="7" s="1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10" i="7"/>
  <c r="D18" i="7"/>
  <c r="D17" i="7"/>
  <c r="D16" i="7"/>
  <c r="D15" i="7"/>
  <c r="D14" i="7"/>
  <c r="D13" i="7"/>
  <c r="D12" i="7"/>
  <c r="D11" i="7"/>
  <c r="D10" i="7"/>
  <c r="AW21" i="7" l="1"/>
  <c r="CC9" i="7"/>
  <c r="CB14" i="7"/>
  <c r="CB18" i="7"/>
  <c r="CB10" i="7"/>
  <c r="CB11" i="7"/>
  <c r="CB15" i="7"/>
  <c r="CB12" i="7"/>
  <c r="CB16" i="7"/>
  <c r="CB13" i="7"/>
  <c r="CB17" i="7"/>
  <c r="AY9" i="7"/>
  <c r="AX11" i="7"/>
  <c r="AX15" i="7"/>
  <c r="AX19" i="7"/>
  <c r="AX14" i="7"/>
  <c r="AX18" i="7"/>
  <c r="AX13" i="7"/>
  <c r="AX17" i="7"/>
  <c r="AX12" i="7"/>
  <c r="AX20" i="7"/>
  <c r="AX10" i="7"/>
  <c r="AX16" i="7"/>
  <c r="AF23" i="7"/>
  <c r="AB23" i="7"/>
  <c r="AC23" i="7"/>
  <c r="AD23" i="7"/>
  <c r="AE23" i="7"/>
  <c r="AZ9" i="7" l="1"/>
  <c r="AY12" i="7"/>
  <c r="AY16" i="7"/>
  <c r="AY11" i="7"/>
  <c r="AY15" i="7"/>
  <c r="AY19" i="7"/>
  <c r="AY14" i="7"/>
  <c r="AY18" i="7"/>
  <c r="AY17" i="7"/>
  <c r="AY10" i="7"/>
  <c r="AY13" i="7"/>
  <c r="AY20" i="7"/>
  <c r="AX21" i="7"/>
  <c r="CD9" i="7"/>
  <c r="CC13" i="7"/>
  <c r="CC17" i="7"/>
  <c r="CC14" i="7"/>
  <c r="CC18" i="7"/>
  <c r="CC10" i="7"/>
  <c r="CC11" i="7"/>
  <c r="CC15" i="7"/>
  <c r="CC12" i="7"/>
  <c r="CC16" i="7"/>
  <c r="AY21" i="7" l="1"/>
  <c r="CE9" i="7"/>
  <c r="CD12" i="7"/>
  <c r="CD16" i="7"/>
  <c r="CD13" i="7"/>
  <c r="CD17" i="7"/>
  <c r="CD14" i="7"/>
  <c r="CD18" i="7"/>
  <c r="CD10" i="7"/>
  <c r="CD11" i="7"/>
  <c r="CD15" i="7"/>
  <c r="BA9" i="7"/>
  <c r="AZ13" i="7"/>
  <c r="AZ17" i="7"/>
  <c r="AZ12" i="7"/>
  <c r="AZ16" i="7"/>
  <c r="AZ11" i="7"/>
  <c r="AZ15" i="7"/>
  <c r="AZ19" i="7"/>
  <c r="AZ18" i="7"/>
  <c r="AZ14" i="7"/>
  <c r="AZ10" i="7"/>
  <c r="AZ20" i="7"/>
  <c r="BB9" i="7" l="1"/>
  <c r="BA14" i="7"/>
  <c r="BA18" i="7"/>
  <c r="BA13" i="7"/>
  <c r="BA17" i="7"/>
  <c r="BA12" i="7"/>
  <c r="BA16" i="7"/>
  <c r="BA15" i="7"/>
  <c r="BA20" i="7"/>
  <c r="BA11" i="7"/>
  <c r="BA19" i="7"/>
  <c r="BA10" i="7"/>
  <c r="AZ21" i="7"/>
  <c r="CF9" i="7"/>
  <c r="CE11" i="7"/>
  <c r="CE15" i="7"/>
  <c r="CE12" i="7"/>
  <c r="CE16" i="7"/>
  <c r="CE13" i="7"/>
  <c r="CE17" i="7"/>
  <c r="CE14" i="7"/>
  <c r="CE18" i="7"/>
  <c r="CE10" i="7"/>
  <c r="BA21" i="7" l="1"/>
  <c r="CG9" i="7"/>
  <c r="CF14" i="7"/>
  <c r="CF18" i="7"/>
  <c r="CF10" i="7"/>
  <c r="CF11" i="7"/>
  <c r="CF15" i="7"/>
  <c r="CF12" i="7"/>
  <c r="CF16" i="7"/>
  <c r="CF13" i="7"/>
  <c r="CF17" i="7"/>
  <c r="BC9" i="7"/>
  <c r="BB11" i="7"/>
  <c r="BB15" i="7"/>
  <c r="BB19" i="7"/>
  <c r="BB14" i="7"/>
  <c r="BB18" i="7"/>
  <c r="BB13" i="7"/>
  <c r="BB17" i="7"/>
  <c r="BB16" i="7"/>
  <c r="BB10" i="7"/>
  <c r="BB12" i="7"/>
  <c r="BB20" i="7"/>
  <c r="BB21" i="7" l="1"/>
  <c r="BD9" i="7"/>
  <c r="BC12" i="7"/>
  <c r="BC16" i="7"/>
  <c r="BC11" i="7"/>
  <c r="BC15" i="7"/>
  <c r="BC19" i="7"/>
  <c r="BC14" i="7"/>
  <c r="BC18" i="7"/>
  <c r="BC10" i="7"/>
  <c r="BC13" i="7"/>
  <c r="BC17" i="7"/>
  <c r="BC20" i="7"/>
  <c r="CH9" i="7"/>
  <c r="CG13" i="7"/>
  <c r="CG17" i="7"/>
  <c r="CG14" i="7"/>
  <c r="CG18" i="7"/>
  <c r="CG10" i="7"/>
  <c r="CG11" i="7"/>
  <c r="CG15" i="7"/>
  <c r="CG12" i="7"/>
  <c r="CG16" i="7"/>
  <c r="CI9" i="7" l="1"/>
  <c r="CH12" i="7"/>
  <c r="CH16" i="7"/>
  <c r="CH13" i="7"/>
  <c r="CH17" i="7"/>
  <c r="CH14" i="7"/>
  <c r="CH18" i="7"/>
  <c r="CH10" i="7"/>
  <c r="CH11" i="7"/>
  <c r="CH15" i="7"/>
  <c r="BC21" i="7"/>
  <c r="BE9" i="7"/>
  <c r="BD13" i="7"/>
  <c r="BD17" i="7"/>
  <c r="BD12" i="7"/>
  <c r="BD16" i="7"/>
  <c r="BD11" i="7"/>
  <c r="BD15" i="7"/>
  <c r="BD19" i="7"/>
  <c r="BD18" i="7"/>
  <c r="BD10" i="7"/>
  <c r="BD20" i="7"/>
  <c r="BD14" i="7"/>
  <c r="BD21" i="7" l="1"/>
  <c r="BF9" i="7"/>
  <c r="BE14" i="7"/>
  <c r="BE18" i="7"/>
  <c r="BE13" i="7"/>
  <c r="BE17" i="7"/>
  <c r="BE12" i="7"/>
  <c r="BE16" i="7"/>
  <c r="BE20" i="7"/>
  <c r="BE19" i="7"/>
  <c r="BE15" i="7"/>
  <c r="BE11" i="7"/>
  <c r="BE10" i="7"/>
  <c r="CJ9" i="7"/>
  <c r="CI11" i="7"/>
  <c r="CI15" i="7"/>
  <c r="CI12" i="7"/>
  <c r="CI16" i="7"/>
  <c r="CI13" i="7"/>
  <c r="CI17" i="7"/>
  <c r="CI14" i="7"/>
  <c r="CI18" i="7"/>
  <c r="CI10" i="7"/>
  <c r="CK9" i="7" l="1"/>
  <c r="CJ14" i="7"/>
  <c r="CJ18" i="7"/>
  <c r="CJ10" i="7"/>
  <c r="CJ11" i="7"/>
  <c r="CJ15" i="7"/>
  <c r="CJ12" i="7"/>
  <c r="CJ16" i="7"/>
  <c r="CJ13" i="7"/>
  <c r="CJ17" i="7"/>
  <c r="BG9" i="7"/>
  <c r="BF11" i="7"/>
  <c r="BF15" i="7"/>
  <c r="BF19" i="7"/>
  <c r="BF14" i="7"/>
  <c r="BF18" i="7"/>
  <c r="BF13" i="7"/>
  <c r="BF17" i="7"/>
  <c r="BF16" i="7"/>
  <c r="BF20" i="7"/>
  <c r="BF10" i="7"/>
  <c r="BF12" i="7"/>
  <c r="BE21" i="7"/>
  <c r="BH9" i="7" l="1"/>
  <c r="BG12" i="7"/>
  <c r="BG16" i="7"/>
  <c r="BG11" i="7"/>
  <c r="BG15" i="7"/>
  <c r="BG19" i="7"/>
  <c r="BG14" i="7"/>
  <c r="BG18" i="7"/>
  <c r="BG13" i="7"/>
  <c r="BG10" i="7"/>
  <c r="BG17" i="7"/>
  <c r="BG20" i="7"/>
  <c r="BF21" i="7"/>
  <c r="CL9" i="7"/>
  <c r="CK13" i="7"/>
  <c r="CK17" i="7"/>
  <c r="CK14" i="7"/>
  <c r="CK18" i="7"/>
  <c r="CK10" i="7"/>
  <c r="CK11" i="7"/>
  <c r="CK15" i="7"/>
  <c r="CK12" i="7"/>
  <c r="CK16" i="7"/>
  <c r="BG21" i="7" l="1"/>
  <c r="CM9" i="7"/>
  <c r="CL12" i="7"/>
  <c r="CL16" i="7"/>
  <c r="CL13" i="7"/>
  <c r="CL17" i="7"/>
  <c r="CL14" i="7"/>
  <c r="CL18" i="7"/>
  <c r="CL10" i="7"/>
  <c r="CL11" i="7"/>
  <c r="CL15" i="7"/>
  <c r="BI9" i="7"/>
  <c r="BH13" i="7"/>
  <c r="BH17" i="7"/>
  <c r="BH12" i="7"/>
  <c r="BH16" i="7"/>
  <c r="BH11" i="7"/>
  <c r="BH15" i="7"/>
  <c r="BH19" i="7"/>
  <c r="BH20" i="7"/>
  <c r="BH18" i="7"/>
  <c r="BH10" i="7"/>
  <c r="BH14" i="7"/>
  <c r="BJ9" i="7" l="1"/>
  <c r="BI14" i="7"/>
  <c r="BI18" i="7"/>
  <c r="BI13" i="7"/>
  <c r="BI17" i="7"/>
  <c r="BI12" i="7"/>
  <c r="BI16" i="7"/>
  <c r="BI11" i="7"/>
  <c r="BI19" i="7"/>
  <c r="BI20" i="7"/>
  <c r="BI15" i="7"/>
  <c r="BI10" i="7"/>
  <c r="BH21" i="7"/>
  <c r="CN9" i="7"/>
  <c r="CM11" i="7"/>
  <c r="CM15" i="7"/>
  <c r="CM12" i="7"/>
  <c r="CM16" i="7"/>
  <c r="CM13" i="7"/>
  <c r="CM17" i="7"/>
  <c r="CM14" i="7"/>
  <c r="CM18" i="7"/>
  <c r="CM10" i="7"/>
  <c r="BI21" i="7" l="1"/>
  <c r="CN14" i="7"/>
  <c r="CN18" i="7"/>
  <c r="CN10" i="7"/>
  <c r="CN11" i="7"/>
  <c r="CN15" i="7"/>
  <c r="CN12" i="7"/>
  <c r="CN16" i="7"/>
  <c r="CN13" i="7"/>
  <c r="CN17" i="7"/>
  <c r="BK9" i="7"/>
  <c r="BJ11" i="7"/>
  <c r="BJ15" i="7"/>
  <c r="BJ19" i="7"/>
  <c r="BJ14" i="7"/>
  <c r="BJ18" i="7"/>
  <c r="BJ13" i="7"/>
  <c r="BJ17" i="7"/>
  <c r="BJ10" i="7"/>
  <c r="BJ16" i="7"/>
  <c r="BJ20" i="7"/>
  <c r="BJ12" i="7"/>
  <c r="BJ21" i="7" l="1"/>
  <c r="BL9" i="7"/>
  <c r="BK12" i="7"/>
  <c r="BK16" i="7"/>
  <c r="BK11" i="7"/>
  <c r="BK15" i="7"/>
  <c r="BK19" i="7"/>
  <c r="BK14" i="7"/>
  <c r="BK18" i="7"/>
  <c r="BK10" i="7"/>
  <c r="BK17" i="7"/>
  <c r="BK13" i="7"/>
  <c r="BK20" i="7"/>
  <c r="BK21" i="7" l="1"/>
  <c r="BM9" i="7"/>
  <c r="BL13" i="7"/>
  <c r="BL17" i="7"/>
  <c r="BL12" i="7"/>
  <c r="BL16" i="7"/>
  <c r="BL11" i="7"/>
  <c r="BL15" i="7"/>
  <c r="BL14" i="7"/>
  <c r="BL10" i="7"/>
  <c r="BL19" i="7"/>
  <c r="BL20" i="7"/>
  <c r="BL18" i="7"/>
  <c r="BL21" i="7" l="1"/>
  <c r="BN9" i="7"/>
  <c r="BM14" i="7"/>
  <c r="BM18" i="7"/>
  <c r="BM13" i="7"/>
  <c r="BM17" i="7"/>
  <c r="BM12" i="7"/>
  <c r="BM16" i="7"/>
  <c r="BM20" i="7"/>
  <c r="BM11" i="7"/>
  <c r="BM15" i="7"/>
  <c r="BM19" i="7"/>
  <c r="BM10" i="7"/>
  <c r="BM21" i="7" l="1"/>
  <c r="BO9" i="7"/>
  <c r="BN11" i="7"/>
  <c r="BN15" i="7"/>
  <c r="BN19" i="7"/>
  <c r="BN14" i="7"/>
  <c r="BN18" i="7"/>
  <c r="BN13" i="7"/>
  <c r="BN17" i="7"/>
  <c r="BN12" i="7"/>
  <c r="BN20" i="7"/>
  <c r="BN10" i="7"/>
  <c r="BN16" i="7"/>
  <c r="BN21" i="7" l="1"/>
  <c r="BP9" i="7"/>
  <c r="BO12" i="7"/>
  <c r="BO16" i="7"/>
  <c r="BO11" i="7"/>
  <c r="BO15" i="7"/>
  <c r="BO14" i="7"/>
  <c r="BO18" i="7"/>
  <c r="BO17" i="7"/>
  <c r="BO10" i="7"/>
  <c r="BO19" i="7"/>
  <c r="BO13" i="7"/>
  <c r="BO20" i="7"/>
  <c r="BO21" i="7" l="1"/>
  <c r="BQ9" i="7"/>
  <c r="BP13" i="7"/>
  <c r="BP17" i="7"/>
  <c r="BP12" i="7"/>
  <c r="BP16" i="7"/>
  <c r="BP11" i="7"/>
  <c r="BP15" i="7"/>
  <c r="BP19" i="7"/>
  <c r="BP20" i="7"/>
  <c r="BP14" i="7"/>
  <c r="BP10" i="7"/>
  <c r="BP18" i="7"/>
  <c r="BP21" i="7" l="1"/>
  <c r="BQ14" i="7"/>
  <c r="BQ18" i="7"/>
  <c r="BQ13" i="7"/>
  <c r="BQ17" i="7"/>
  <c r="BQ12" i="7"/>
  <c r="BQ16" i="7"/>
  <c r="BQ15" i="7"/>
  <c r="BQ20" i="7"/>
  <c r="BQ19" i="7"/>
  <c r="BQ11" i="7"/>
  <c r="BQ10" i="7"/>
  <c r="BQ21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1" authorId="0" shapeId="0" xr:uid="{2A796FD6-79C6-4663-B348-ADB2A2074C52}">
      <text>
        <r>
          <rPr>
            <sz val="8"/>
            <color indexed="81"/>
            <rFont val="Tahoma"/>
            <family val="2"/>
          </rPr>
          <t>toutes ces données sont FICTIVES - si certaines personnes se retrouvent dans cette liste, ce sera un pur fruit du hasard!</t>
        </r>
      </text>
    </comment>
    <comment ref="A261" authorId="0" shapeId="0" xr:uid="{BBBC7586-A556-4FB9-8DF8-F9D7F1E26C0F}">
      <text>
        <r>
          <rPr>
            <b/>
            <sz val="8"/>
            <color indexed="81"/>
            <rFont val="Tahoma"/>
            <family val="2"/>
          </rPr>
          <t>JMS: oui, c'est bien l'auteur...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<sst xmlns="http://schemas.openxmlformats.org/spreadsheetml/2006/main" count="2933" uniqueCount="1157">
  <si>
    <t>PRIMES</t>
  </si>
  <si>
    <t>MARTEL</t>
  </si>
  <si>
    <t>taux</t>
  </si>
  <si>
    <t>L'objectif étant atteint en 2022, le pdg décide de verser une prime de Noël à chacun de ses employés.</t>
  </si>
  <si>
    <t>prime</t>
  </si>
  <si>
    <t>salaire sans prime</t>
  </si>
  <si>
    <t>salaire avec prime</t>
  </si>
  <si>
    <t>Amandine</t>
  </si>
  <si>
    <t>Sandrine</t>
  </si>
  <si>
    <t>Marion</t>
  </si>
  <si>
    <t>Nicolas</t>
  </si>
  <si>
    <t>COMMERCIAL</t>
  </si>
  <si>
    <t>OBJECTIF</t>
  </si>
  <si>
    <t>REALISE</t>
  </si>
  <si>
    <t>PRIME</t>
  </si>
  <si>
    <t>CHALAVERT</t>
  </si>
  <si>
    <t>CONVENT</t>
  </si>
  <si>
    <t>JUMOT</t>
  </si>
  <si>
    <t>LEBEGUE</t>
  </si>
  <si>
    <t>RAMONET</t>
  </si>
  <si>
    <t>RUIZ</t>
  </si>
  <si>
    <t>VOLLE</t>
  </si>
  <si>
    <t>VIROLET</t>
  </si>
  <si>
    <t>PABON</t>
  </si>
  <si>
    <t>SUIVI D'OBJECTIFS</t>
  </si>
  <si>
    <t>Faites apparaître le message ATTENTION en colonne D si le chiffre d'affaires réalisé est inférieur à l'objectif</t>
  </si>
  <si>
    <t>BLANC</t>
  </si>
  <si>
    <t>CASANOVA</t>
  </si>
  <si>
    <t>MARRONI</t>
  </si>
  <si>
    <t>MOROT</t>
  </si>
  <si>
    <t>MEVEL</t>
  </si>
  <si>
    <t>GUINARDI</t>
  </si>
  <si>
    <t>LAVIGNE</t>
  </si>
  <si>
    <t>BOULET</t>
  </si>
  <si>
    <t>SERVOZ</t>
  </si>
  <si>
    <t>RELEVE DE TEMPERATURES</t>
  </si>
  <si>
    <t>Le tableau ci-dessous représente les relevés de températures dans une salle. Un message doit être affiché automatiquement en colonne C en fonction des critères du tableau de droite</t>
  </si>
  <si>
    <t>DATES</t>
  </si>
  <si>
    <t>TEMPERATURES RELEVEES</t>
  </si>
  <si>
    <t>TEMPERATURE</t>
  </si>
  <si>
    <t>MESSAGE</t>
  </si>
  <si>
    <t>INFERIEURE A 3°</t>
  </si>
  <si>
    <t>TROP FROID</t>
  </si>
  <si>
    <t>ENTRE 3° ET 9°</t>
  </si>
  <si>
    <t>OK</t>
  </si>
  <si>
    <t>SUPERIEURE A 9°</t>
  </si>
  <si>
    <t>TROP CHAUD</t>
  </si>
  <si>
    <t>VENTILATION AUTOMATIQUE</t>
  </si>
  <si>
    <t>CODE CLIENT</t>
  </si>
  <si>
    <t>MONTANTS</t>
  </si>
  <si>
    <t>CHEQUE</t>
  </si>
  <si>
    <t>VIREMENT</t>
  </si>
  <si>
    <t>ESPECES</t>
  </si>
  <si>
    <t>TRAITE</t>
  </si>
  <si>
    <t>CB</t>
  </si>
  <si>
    <t>Type de règlement</t>
  </si>
  <si>
    <t>NOTE</t>
  </si>
  <si>
    <t>Pour que vos salariés touchent une prime de 500€, les trois conditions ci-après doivent être satisfaites.
- Le salarié doit avoir plus de 7 ans d'ancienneté,
- Sa note doit être au moins égale à 10,
- Le nombre d'incident doit être égal à zéro.
Affichez les primes à verser en colonne E</t>
  </si>
  <si>
    <t>matricule employé</t>
  </si>
  <si>
    <t>ancienneté</t>
  </si>
  <si>
    <t>nombre d'incidents</t>
  </si>
  <si>
    <t>ECHEANCIER DE REGLEMENTS FOURNISSEURS</t>
  </si>
  <si>
    <t>N° FACT</t>
  </si>
  <si>
    <t>SEMAINE DE LIVRAISON</t>
  </si>
  <si>
    <t>Montant</t>
  </si>
  <si>
    <t>PLANNING DE CONGES</t>
  </si>
  <si>
    <t>SALARIE</t>
  </si>
  <si>
    <t>DEBUT</t>
  </si>
  <si>
    <t>FIN</t>
  </si>
  <si>
    <t>MANGIN</t>
  </si>
  <si>
    <t>TOMATE</t>
  </si>
  <si>
    <t>SIGNORET</t>
  </si>
  <si>
    <t>CANDELA</t>
  </si>
  <si>
    <t>SILVE</t>
  </si>
  <si>
    <t>VINEL</t>
  </si>
  <si>
    <t>GARCIA</t>
  </si>
  <si>
    <t>DETOMASO</t>
  </si>
  <si>
    <t>CLEMENT</t>
  </si>
  <si>
    <t>COURS DE LANGUE</t>
  </si>
  <si>
    <t>CANDIDATS</t>
  </si>
  <si>
    <t>ANGLAIS</t>
  </si>
  <si>
    <t>ALLEMAND</t>
  </si>
  <si>
    <t>RETENU</t>
  </si>
  <si>
    <t>GREGOIRE</t>
  </si>
  <si>
    <t>OUI</t>
  </si>
  <si>
    <t>YOHAN</t>
  </si>
  <si>
    <t>PAUL</t>
  </si>
  <si>
    <t>MARIE</t>
  </si>
  <si>
    <t>NINA</t>
  </si>
  <si>
    <t>MARJORIE</t>
  </si>
  <si>
    <t>ALEXIS</t>
  </si>
  <si>
    <t>LUCILE</t>
  </si>
  <si>
    <t>GAELLE</t>
  </si>
  <si>
    <t>Montant de la prime :</t>
  </si>
  <si>
    <t>Ancienneté minimum :</t>
  </si>
  <si>
    <t>Note minimum :</t>
  </si>
  <si>
    <t>Nombre d'incident :</t>
  </si>
  <si>
    <t>% de la prime :</t>
  </si>
  <si>
    <t>table de multiplication</t>
  </si>
  <si>
    <t>AVIGNON</t>
  </si>
  <si>
    <t>APT</t>
  </si>
  <si>
    <t>MALAUCENE</t>
  </si>
  <si>
    <t>VEDENE</t>
  </si>
  <si>
    <t>VIENNE</t>
  </si>
  <si>
    <t>BOURGOIN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</si>
  <si>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</si>
  <si>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</si>
  <si>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</si>
  <si>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</si>
  <si>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</si>
  <si>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</si>
  <si>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</si>
  <si>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</si>
  <si>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</si>
  <si>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</si>
  <si>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</si>
  <si>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</si>
  <si>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EFFECTIFS INTERIMAIRES SUR LES DIFFERENTS SITES</t>
  </si>
  <si>
    <t>La société JAILAGNAC a réalisé un chiffre d'affaire en 2017 de 154 000€, ils sont en pleine expension et espèrent une progression de 3% par an, calculer le CA objectif jusqu'en 2022</t>
  </si>
  <si>
    <t>Vos commerciaux perçoivent une prime égale à 3% du chiffre d'affaire supplémentaire réalisé au-dessus de l'objectif.</t>
  </si>
  <si>
    <t>Calculez le montant de la prime.</t>
  </si>
  <si>
    <t>salariés</t>
  </si>
  <si>
    <t>Ventillez les montants automatiquement en fonction du type de règlement. Attention, la formule doit être calculée en AB10 et copié sur les autres cellules. Faites la somme en ligne 23.</t>
  </si>
  <si>
    <t>Vous réglez vos fournisseurs en 3 fois, un règlement par semaine, à partir de la semaine de livraison. 
Construisez la formule de calcul en cellule AU10, que vous recopierez sur tout le tableau. Faites la somme en ligne 21.</t>
  </si>
  <si>
    <t>Représentez automatiquement les congés de vos employés par "===".</t>
  </si>
  <si>
    <t>Vous donnez des cours à des personnes qui ne parlent qu'une langue.
Mettre OK dans la colonne retenu pour les personnes participant aux cours.</t>
  </si>
  <si>
    <t>FAMILLES DE PRODUITS</t>
  </si>
  <si>
    <t>PRODUIT</t>
  </si>
  <si>
    <t>VENTES</t>
  </si>
  <si>
    <t>TOTAL DES VENTES</t>
  </si>
  <si>
    <t>NOMBRE DE VENTES</t>
  </si>
  <si>
    <t>VENTE MOYENNE</t>
  </si>
  <si>
    <t>FRUITS</t>
  </si>
  <si>
    <t>POMME</t>
  </si>
  <si>
    <t>LEGUMES</t>
  </si>
  <si>
    <t>SALADE</t>
  </si>
  <si>
    <t>BANANE</t>
  </si>
  <si>
    <t>FRAMBOISE</t>
  </si>
  <si>
    <t>CHOUX</t>
  </si>
  <si>
    <t>ABRICOT</t>
  </si>
  <si>
    <t>SALSIFI</t>
  </si>
  <si>
    <t>ANANAS</t>
  </si>
  <si>
    <t>RAISIN</t>
  </si>
  <si>
    <t>CERISE</t>
  </si>
  <si>
    <t>NAVET</t>
  </si>
  <si>
    <t>POIRE</t>
  </si>
  <si>
    <t>PETIT-POIS</t>
  </si>
  <si>
    <t>CAROTTE</t>
  </si>
  <si>
    <t>MYRTILLE</t>
  </si>
  <si>
    <t>VENTE DES FRUITS ET LEGUMES</t>
  </si>
  <si>
    <t>Calculez pour les fruits et pour les légumes, le chiffre d'affaire, le nombre de vente et le montant moyen de vente,</t>
  </si>
  <si>
    <t>N°1</t>
  </si>
  <si>
    <t>lundi</t>
  </si>
  <si>
    <t>janvier</t>
  </si>
  <si>
    <t>N°4</t>
  </si>
  <si>
    <t>mercredi</t>
  </si>
  <si>
    <t>donnée à saisir</t>
  </si>
  <si>
    <t>à vous de jouer</t>
  </si>
  <si>
    <t>25/09/2018</t>
  </si>
  <si>
    <t>12/02/2012</t>
  </si>
  <si>
    <t>08:45</t>
  </si>
  <si>
    <t>dépense</t>
  </si>
  <si>
    <t xml:space="preserve">janvier </t>
  </si>
  <si>
    <t>février</t>
  </si>
  <si>
    <t>TOTAL</t>
  </si>
  <si>
    <t>leclerc</t>
  </si>
  <si>
    <t>auchan</t>
  </si>
  <si>
    <t>carrefour</t>
  </si>
  <si>
    <t>super U</t>
  </si>
  <si>
    <t>boulangerie</t>
  </si>
  <si>
    <t>boucherie</t>
  </si>
  <si>
    <t>bio</t>
  </si>
  <si>
    <t>voiture Mme</t>
  </si>
  <si>
    <t>habitation</t>
  </si>
  <si>
    <t>voiture M</t>
  </si>
  <si>
    <t>scooter Nico</t>
  </si>
  <si>
    <t>tel maison</t>
  </si>
  <si>
    <t>tels portables</t>
  </si>
  <si>
    <t>box</t>
  </si>
  <si>
    <t>essence / gasoil</t>
  </si>
  <si>
    <t>autoroute</t>
  </si>
  <si>
    <t>Bilan trimestriel des dépenses</t>
  </si>
  <si>
    <t>Poignée de recopie</t>
  </si>
  <si>
    <t>Saisie + calcul rapide</t>
  </si>
  <si>
    <t>prix d'achat</t>
  </si>
  <si>
    <t>trimestre 1</t>
  </si>
  <si>
    <t>trimestre 2</t>
  </si>
  <si>
    <t>trimestre 3</t>
  </si>
  <si>
    <t>trimestre 4</t>
  </si>
  <si>
    <t>qté vendues</t>
  </si>
  <si>
    <t>produit 1</t>
  </si>
  <si>
    <t>produit 2</t>
  </si>
  <si>
    <t>produit 3</t>
  </si>
  <si>
    <t>produit 4</t>
  </si>
  <si>
    <t>produit 5</t>
  </si>
  <si>
    <t>Total achat</t>
  </si>
  <si>
    <t>Total vente HT</t>
  </si>
  <si>
    <t>prix de vente HT marge 20%</t>
  </si>
  <si>
    <t>Insérez rapidement les totaux</t>
  </si>
  <si>
    <t>calculer la moyenne, la valeur mini, la valeur max</t>
  </si>
  <si>
    <t>total</t>
  </si>
  <si>
    <t>moyenne</t>
  </si>
  <si>
    <t>min</t>
  </si>
  <si>
    <t>max</t>
  </si>
  <si>
    <t>MATRICULES SALARIES</t>
  </si>
  <si>
    <t>SEXES</t>
  </si>
  <si>
    <t>NOTES TESTS EVALUATIONS</t>
  </si>
  <si>
    <t>MA-001</t>
  </si>
  <si>
    <t>F</t>
  </si>
  <si>
    <t>Elève</t>
  </si>
  <si>
    <t>note</t>
  </si>
  <si>
    <t>MA-002</t>
  </si>
  <si>
    <t>H</t>
  </si>
  <si>
    <t>Nombre de personnes</t>
  </si>
  <si>
    <t>MA-003</t>
  </si>
  <si>
    <t>MA-004</t>
  </si>
  <si>
    <t>abs</t>
  </si>
  <si>
    <t>MA-005</t>
  </si>
  <si>
    <t>Nombre de femmes</t>
  </si>
  <si>
    <t>MA-006</t>
  </si>
  <si>
    <t>Nombre d'hommes</t>
  </si>
  <si>
    <t>calculez :</t>
  </si>
  <si>
    <t>MA-007</t>
  </si>
  <si>
    <t xml:space="preserve"> - nbre d'élèves ayant une note</t>
  </si>
  <si>
    <t>MA-008</t>
  </si>
  <si>
    <t>MA-009</t>
  </si>
  <si>
    <t>MA-010</t>
  </si>
  <si>
    <t>ABS</t>
  </si>
  <si>
    <t>MA-011</t>
  </si>
  <si>
    <t>MA-012</t>
  </si>
  <si>
    <t>MA-013</t>
  </si>
  <si>
    <t>MA-014</t>
  </si>
  <si>
    <t>MA-015</t>
  </si>
  <si>
    <t>MA-016</t>
  </si>
  <si>
    <t>MA-017</t>
  </si>
  <si>
    <t>MA-018</t>
  </si>
  <si>
    <t>MA-019</t>
  </si>
  <si>
    <t>MA-020</t>
  </si>
  <si>
    <t>MA-021</t>
  </si>
  <si>
    <t>Excusée</t>
  </si>
  <si>
    <t>MA-022</t>
  </si>
  <si>
    <t>MA-023</t>
  </si>
  <si>
    <t xml:space="preserve"> - nbre d'élève qui ne vont pas au ratrappage (ont une note ou sont excusés)</t>
  </si>
  <si>
    <t xml:space="preserve"> - nbre d'élève qui vont au ratrappage
(n'ont ni note &amp; ne sont pas excusés)</t>
  </si>
  <si>
    <t>Nombre de personnes évaluées 
(ont une note ou sont excusé ou absent)</t>
  </si>
  <si>
    <t>Produits</t>
  </si>
  <si>
    <t>Strasbourg</t>
  </si>
  <si>
    <t>Lille</t>
  </si>
  <si>
    <t>DUREE</t>
  </si>
  <si>
    <t>SITE</t>
  </si>
  <si>
    <t>PRENOM</t>
  </si>
  <si>
    <t>NOM</t>
  </si>
  <si>
    <t>Thierry</t>
  </si>
  <si>
    <t>Colette</t>
  </si>
  <si>
    <t>Véronique</t>
  </si>
  <si>
    <t>DATE</t>
  </si>
  <si>
    <t>Ventes HT</t>
  </si>
  <si>
    <t>GRAPHIQUES TACHYMETRES</t>
  </si>
  <si>
    <t>Echelle de mesure</t>
  </si>
  <si>
    <t>Mauvais</t>
  </si>
  <si>
    <t>de 0 à 65%</t>
  </si>
  <si>
    <t>Moyen</t>
  </si>
  <si>
    <t>de 66% à 80%</t>
  </si>
  <si>
    <t>Bien</t>
  </si>
  <si>
    <t>de 81% à 100 %</t>
  </si>
  <si>
    <t>mesures</t>
  </si>
  <si>
    <t>Région A</t>
  </si>
  <si>
    <t>Région B</t>
  </si>
  <si>
    <t>Région C</t>
  </si>
  <si>
    <t>Région D</t>
  </si>
  <si>
    <t>Région E</t>
  </si>
  <si>
    <t>Région F</t>
  </si>
  <si>
    <t>Région G</t>
  </si>
  <si>
    <t>avril</t>
  </si>
  <si>
    <t>juillet</t>
  </si>
  <si>
    <t>septembre</t>
  </si>
  <si>
    <t>octobre</t>
  </si>
  <si>
    <t>novembre</t>
  </si>
  <si>
    <t>décembre</t>
  </si>
  <si>
    <t>Produit A</t>
  </si>
  <si>
    <t>Produit B</t>
  </si>
  <si>
    <t>Produit C</t>
  </si>
  <si>
    <t>Produit D</t>
  </si>
  <si>
    <t>Paris</t>
  </si>
  <si>
    <t>Hubert</t>
  </si>
  <si>
    <t>Robert</t>
  </si>
  <si>
    <t>TELEPHONE</t>
  </si>
  <si>
    <t>DIRECTION</t>
  </si>
  <si>
    <t>PIECE</t>
  </si>
  <si>
    <t>SALAIRE</t>
  </si>
  <si>
    <t>sexe</t>
  </si>
  <si>
    <t>date de naisssance</t>
  </si>
  <si>
    <t>AGE actuel</t>
  </si>
  <si>
    <t>tranche</t>
  </si>
  <si>
    <t>ABENHAÏM</t>
  </si>
  <si>
    <t>Myriam</t>
  </si>
  <si>
    <t>353091</t>
  </si>
  <si>
    <t>CCS DXO</t>
  </si>
  <si>
    <t>pièce 58</t>
  </si>
  <si>
    <t>femme</t>
  </si>
  <si>
    <t>ABSCHEN</t>
  </si>
  <si>
    <t>Paul</t>
  </si>
  <si>
    <t>353186</t>
  </si>
  <si>
    <t>CCS AGL</t>
  </si>
  <si>
    <t>pièce 74</t>
  </si>
  <si>
    <t>homme</t>
  </si>
  <si>
    <t>Tranches d'âge</t>
  </si>
  <si>
    <t>ADAMO</t>
  </si>
  <si>
    <t>Stéphane</t>
  </si>
  <si>
    <t>353055</t>
  </si>
  <si>
    <t>CCS OGT</t>
  </si>
  <si>
    <t>pièce 73</t>
  </si>
  <si>
    <t>AGAPOF</t>
  </si>
  <si>
    <t>Brigitte</t>
  </si>
  <si>
    <t>353033</t>
  </si>
  <si>
    <t>CFS CO</t>
  </si>
  <si>
    <t>Nice</t>
  </si>
  <si>
    <t>pièce 109</t>
  </si>
  <si>
    <t>ALEMBERT</t>
  </si>
  <si>
    <t>Jean</t>
  </si>
  <si>
    <t>353408</t>
  </si>
  <si>
    <t>pièce 134</t>
  </si>
  <si>
    <t>AMARA</t>
  </si>
  <si>
    <t>353098</t>
  </si>
  <si>
    <t>pièce 80</t>
  </si>
  <si>
    <t>AMELLAL</t>
  </si>
  <si>
    <t>Jean-Marc</t>
  </si>
  <si>
    <t>353766</t>
  </si>
  <si>
    <t>pièce 232</t>
  </si>
  <si>
    <t>Viviane</t>
  </si>
  <si>
    <t>353421</t>
  </si>
  <si>
    <t>CCS DPO</t>
  </si>
  <si>
    <t>Henri</t>
  </si>
  <si>
    <t>353132</t>
  </si>
  <si>
    <t>inconnu</t>
  </si>
  <si>
    <t>ANGONIN</t>
  </si>
  <si>
    <t>Jean-Pierre</t>
  </si>
  <si>
    <t>353419</t>
  </si>
  <si>
    <t>CFS FSC</t>
  </si>
  <si>
    <t>pièce 70</t>
  </si>
  <si>
    <t>AZOURA</t>
  </si>
  <si>
    <t>Marie-France</t>
  </si>
  <si>
    <t>353127</t>
  </si>
  <si>
    <t>AZRIA</t>
  </si>
  <si>
    <t>Maryse</t>
  </si>
  <si>
    <t>353060</t>
  </si>
  <si>
    <t>SNPO</t>
  </si>
  <si>
    <t>pièce 233</t>
  </si>
  <si>
    <t>BACH</t>
  </si>
  <si>
    <t>Ginette</t>
  </si>
  <si>
    <t>353147</t>
  </si>
  <si>
    <t>pièce 90</t>
  </si>
  <si>
    <t>BAH</t>
  </si>
  <si>
    <t>Paule</t>
  </si>
  <si>
    <t>353795</t>
  </si>
  <si>
    <t>pièce 131</t>
  </si>
  <si>
    <t>BARNAUD</t>
  </si>
  <si>
    <t>Janine</t>
  </si>
  <si>
    <t>353725</t>
  </si>
  <si>
    <t>CFS ONF</t>
  </si>
  <si>
    <t>BARRACHINA</t>
  </si>
  <si>
    <t>Monique</t>
  </si>
  <si>
    <t>353070</t>
  </si>
  <si>
    <t>Le but est de travailler avec une base de données pour en faire différentes analyses.</t>
  </si>
  <si>
    <t>BARRANDON</t>
  </si>
  <si>
    <t>Margaret</t>
  </si>
  <si>
    <t>353280</t>
  </si>
  <si>
    <t>pièce 34</t>
  </si>
  <si>
    <t>BASS</t>
  </si>
  <si>
    <t>353090</t>
  </si>
  <si>
    <t>pièce 35</t>
  </si>
  <si>
    <t>A partir de cette base de données, avec l'outil "rapport de tableau croisé dynamique" faire les exercices suivants :</t>
  </si>
  <si>
    <t>BAUDET</t>
  </si>
  <si>
    <t>Arlette</t>
  </si>
  <si>
    <t>353632</t>
  </si>
  <si>
    <t>pièce 91</t>
  </si>
  <si>
    <t>1- Calculer l'âge des employés</t>
  </si>
  <si>
    <t>Michele</t>
  </si>
  <si>
    <t>353880</t>
  </si>
  <si>
    <t>pièce 96</t>
  </si>
  <si>
    <t>2- Renseigner le numéro de tranche d'âge</t>
  </si>
  <si>
    <t>BEAUDEAU</t>
  </si>
  <si>
    <t>Gérard</t>
  </si>
  <si>
    <t>353541</t>
  </si>
  <si>
    <t>CFS AG</t>
  </si>
  <si>
    <t>pièce 212</t>
  </si>
  <si>
    <t>BEAUMIER</t>
  </si>
  <si>
    <t>Isabelle</t>
  </si>
  <si>
    <t>353595</t>
  </si>
  <si>
    <t>pièce 17</t>
  </si>
  <si>
    <t>BEDO</t>
  </si>
  <si>
    <t>353008</t>
  </si>
  <si>
    <t>pièce 219</t>
  </si>
  <si>
    <t>BEETHOVEN</t>
  </si>
  <si>
    <t>353013</t>
  </si>
  <si>
    <t>6- Etablir la répartition des rémunérations par site avec leur somme et leur moyenne avec distinction homme/femme.</t>
  </si>
  <si>
    <t>BENHAMOU</t>
  </si>
  <si>
    <t>Jeanine</t>
  </si>
  <si>
    <t>353486</t>
  </si>
  <si>
    <t>BENSIMHON</t>
  </si>
  <si>
    <t>Pascal</t>
  </si>
  <si>
    <t>353636</t>
  </si>
  <si>
    <t>BENSIMON</t>
  </si>
  <si>
    <t>Elisabeth</t>
  </si>
  <si>
    <t>353287</t>
  </si>
  <si>
    <t>BÉRAUD</t>
  </si>
  <si>
    <t>Giséle</t>
  </si>
  <si>
    <t>353141</t>
  </si>
  <si>
    <t>pièce 245</t>
  </si>
  <si>
    <t>BERDUGO</t>
  </si>
  <si>
    <t>Bernadette</t>
  </si>
  <si>
    <t>353710</t>
  </si>
  <si>
    <t>pièce 64</t>
  </si>
  <si>
    <t>BERTOLO</t>
  </si>
  <si>
    <t>Claudie</t>
  </si>
  <si>
    <t>353012</t>
  </si>
  <si>
    <t>pièce 238</t>
  </si>
  <si>
    <t>BERTRAND</t>
  </si>
  <si>
    <t>Roger</t>
  </si>
  <si>
    <t>353626</t>
  </si>
  <si>
    <t>BIDAULT</t>
  </si>
  <si>
    <t>Marie-Reine</t>
  </si>
  <si>
    <t>353733</t>
  </si>
  <si>
    <t>BINET</t>
  </si>
  <si>
    <t>Jacques</t>
  </si>
  <si>
    <t>353023</t>
  </si>
  <si>
    <t>Emmanuel</t>
  </si>
  <si>
    <t>353703</t>
  </si>
  <si>
    <t>pièce 55</t>
  </si>
  <si>
    <t>353650</t>
  </si>
  <si>
    <t>BLANCHOT</t>
  </si>
  <si>
    <t>Guy</t>
  </si>
  <si>
    <t>353089</t>
  </si>
  <si>
    <t>pièce 78</t>
  </si>
  <si>
    <t>BOLLO</t>
  </si>
  <si>
    <t>René</t>
  </si>
  <si>
    <t>353568</t>
  </si>
  <si>
    <t>pièce 107</t>
  </si>
  <si>
    <t>BONNAY</t>
  </si>
  <si>
    <t>Nadège</t>
  </si>
  <si>
    <t>353214</t>
  </si>
  <si>
    <t>BOUCHET</t>
  </si>
  <si>
    <t>Micheline</t>
  </si>
  <si>
    <t>353170</t>
  </si>
  <si>
    <t>353059</t>
  </si>
  <si>
    <t>BOUDART</t>
  </si>
  <si>
    <t>Martine</t>
  </si>
  <si>
    <t>353586</t>
  </si>
  <si>
    <t>pièce SEC</t>
  </si>
  <si>
    <t>BOULLICAUD</t>
  </si>
  <si>
    <t>Jean-Paul</t>
  </si>
  <si>
    <t>353095</t>
  </si>
  <si>
    <t>BOUN</t>
  </si>
  <si>
    <t>353080</t>
  </si>
  <si>
    <t>CFS  FSC</t>
  </si>
  <si>
    <t>BOUSLAH</t>
  </si>
  <si>
    <t>Fabien</t>
  </si>
  <si>
    <t>353111</t>
  </si>
  <si>
    <t>pièce 216</t>
  </si>
  <si>
    <t>BOUZCKAR</t>
  </si>
  <si>
    <t>Ghislaine</t>
  </si>
  <si>
    <t>353801</t>
  </si>
  <si>
    <t>BOVERO</t>
  </si>
  <si>
    <t>Gilbert</t>
  </si>
  <si>
    <t>353456</t>
  </si>
  <si>
    <t>BRELEUR</t>
  </si>
  <si>
    <t>353002</t>
  </si>
  <si>
    <t>BRON</t>
  </si>
  <si>
    <t>Géneviéve</t>
  </si>
  <si>
    <t>353009</t>
  </si>
  <si>
    <t>BRUNET</t>
  </si>
  <si>
    <t>Françoise</t>
  </si>
  <si>
    <t>353715</t>
  </si>
  <si>
    <t>BSIRI</t>
  </si>
  <si>
    <t>Marie-Rose</t>
  </si>
  <si>
    <t>353769</t>
  </si>
  <si>
    <t>AFO</t>
  </si>
  <si>
    <t>pièce 67</t>
  </si>
  <si>
    <t>CAILLOT</t>
  </si>
  <si>
    <t>Jocelyne</t>
  </si>
  <si>
    <t>353021</t>
  </si>
  <si>
    <t>CALVET</t>
  </si>
  <si>
    <t>Christine</t>
  </si>
  <si>
    <t>353666</t>
  </si>
  <si>
    <t>CAPRON</t>
  </si>
  <si>
    <t>Claude</t>
  </si>
  <si>
    <t>353162</t>
  </si>
  <si>
    <t>CARRERA</t>
  </si>
  <si>
    <t>Victor</t>
  </si>
  <si>
    <t>353016</t>
  </si>
  <si>
    <t>pièce 129</t>
  </si>
  <si>
    <t>CHAMBLAS</t>
  </si>
  <si>
    <t>353657</t>
  </si>
  <si>
    <t>CHARDON</t>
  </si>
  <si>
    <t>Annick</t>
  </si>
  <si>
    <t>353129</t>
  </si>
  <si>
    <t>CHAUBEAU</t>
  </si>
  <si>
    <t>Louis</t>
  </si>
  <si>
    <t>353171</t>
  </si>
  <si>
    <t>pièce 83</t>
  </si>
  <si>
    <t>CHAVES</t>
  </si>
  <si>
    <t>353879</t>
  </si>
  <si>
    <t>pièce 51</t>
  </si>
  <si>
    <t>CHEHMAT</t>
  </si>
  <si>
    <t>353062</t>
  </si>
  <si>
    <t>CHHUOR</t>
  </si>
  <si>
    <t>Anne-Marie</t>
  </si>
  <si>
    <t>353247</t>
  </si>
  <si>
    <t>CHI</t>
  </si>
  <si>
    <t>Nicole</t>
  </si>
  <si>
    <t>353778</t>
  </si>
  <si>
    <t>CHICHE</t>
  </si>
  <si>
    <t>Vincent</t>
  </si>
  <si>
    <t>353041</t>
  </si>
  <si>
    <t>pièce 95</t>
  </si>
  <si>
    <t>CHIFFLET</t>
  </si>
  <si>
    <t>Ingrid</t>
  </si>
  <si>
    <t>353417</t>
  </si>
  <si>
    <t>CHRISTOPHE</t>
  </si>
  <si>
    <t>353185</t>
  </si>
  <si>
    <t>CLAVERIE</t>
  </si>
  <si>
    <t>Chantal</t>
  </si>
  <si>
    <t>353168</t>
  </si>
  <si>
    <t>COHEN</t>
  </si>
  <si>
    <t>353087</t>
  </si>
  <si>
    <t>Christian</t>
  </si>
  <si>
    <t>353173</t>
  </si>
  <si>
    <t>COMTE</t>
  </si>
  <si>
    <t>Martin</t>
  </si>
  <si>
    <t>353054</t>
  </si>
  <si>
    <t>pièce 110</t>
  </si>
  <si>
    <t>CORBET</t>
  </si>
  <si>
    <t>Marie-Thérése</t>
  </si>
  <si>
    <t>353149</t>
  </si>
  <si>
    <t>pièce 104</t>
  </si>
  <si>
    <t>COUDERC</t>
  </si>
  <si>
    <t>Marie-Louise</t>
  </si>
  <si>
    <t>353627</t>
  </si>
  <si>
    <t>pièce 97</t>
  </si>
  <si>
    <t>COUGET</t>
  </si>
  <si>
    <t>Denis</t>
  </si>
  <si>
    <t>353730</t>
  </si>
  <si>
    <t>pièce 66</t>
  </si>
  <si>
    <t>CRIÉ</t>
  </si>
  <si>
    <t>Michel</t>
  </si>
  <si>
    <t>353946</t>
  </si>
  <si>
    <t>CROMBEZ</t>
  </si>
  <si>
    <t>Katherine</t>
  </si>
  <si>
    <t>353200</t>
  </si>
  <si>
    <t>CUCIT</t>
  </si>
  <si>
    <t>353794</t>
  </si>
  <si>
    <t>CYMBALIST</t>
  </si>
  <si>
    <t>353270</t>
  </si>
  <si>
    <t>pièce 118</t>
  </si>
  <si>
    <t>DAMBSKI</t>
  </si>
  <si>
    <t>353076</t>
  </si>
  <si>
    <t>pièce 14</t>
  </si>
  <si>
    <t>DANIEL</t>
  </si>
  <si>
    <t>353633</t>
  </si>
  <si>
    <t>pièce 255</t>
  </si>
  <si>
    <t>DEAUCOURT</t>
  </si>
  <si>
    <t>353082</t>
  </si>
  <si>
    <t>DEDIEU</t>
  </si>
  <si>
    <t>Josselaine</t>
  </si>
  <si>
    <t>353712</t>
  </si>
  <si>
    <t>DEFRANCE</t>
  </si>
  <si>
    <t>Sylvanna</t>
  </si>
  <si>
    <t>353005</t>
  </si>
  <si>
    <t>DEGRENDEL</t>
  </si>
  <si>
    <t>353780</t>
  </si>
  <si>
    <t>DEIXONNE</t>
  </si>
  <si>
    <t>Nadine</t>
  </si>
  <si>
    <t>353631</t>
  </si>
  <si>
    <t>pièce 133</t>
  </si>
  <si>
    <t>DELAMARRE</t>
  </si>
  <si>
    <t>Jean-Luc</t>
  </si>
  <si>
    <t>353108</t>
  </si>
  <si>
    <t>DELUC</t>
  </si>
  <si>
    <t>353068</t>
  </si>
  <si>
    <t>DENIS</t>
  </si>
  <si>
    <t>Claudine</t>
  </si>
  <si>
    <t>353669</t>
  </si>
  <si>
    <t>pièce 136</t>
  </si>
  <si>
    <t>DESHAYES</t>
  </si>
  <si>
    <t>353822</t>
  </si>
  <si>
    <t>pièce 138</t>
  </si>
  <si>
    <t>DESROSES</t>
  </si>
  <si>
    <t>353119</t>
  </si>
  <si>
    <t>DESTAIN</t>
  </si>
  <si>
    <t>Roseline</t>
  </si>
  <si>
    <t>353152</t>
  </si>
  <si>
    <t>D'HÉROUVILLE</t>
  </si>
  <si>
    <t>Yolande</t>
  </si>
  <si>
    <t>353259</t>
  </si>
  <si>
    <t>ATB</t>
  </si>
  <si>
    <t>pièce 53</t>
  </si>
  <si>
    <t>DI</t>
  </si>
  <si>
    <t>353727</t>
  </si>
  <si>
    <t>pièce 206</t>
  </si>
  <si>
    <t>DINIC</t>
  </si>
  <si>
    <t>Jean-François</t>
  </si>
  <si>
    <t>353113</t>
  </si>
  <si>
    <t>DONG</t>
  </si>
  <si>
    <t>Huguette</t>
  </si>
  <si>
    <t>353647</t>
  </si>
  <si>
    <t>DOUCOURE</t>
  </si>
  <si>
    <t>Jean-Jacques</t>
  </si>
  <si>
    <t>353114</t>
  </si>
  <si>
    <t>pièce 115</t>
  </si>
  <si>
    <t>DUPRÉ</t>
  </si>
  <si>
    <t>Sophie</t>
  </si>
  <si>
    <t>353075</t>
  </si>
  <si>
    <t>pièce 62</t>
  </si>
  <si>
    <t>DURAND</t>
  </si>
  <si>
    <t>353637</t>
  </si>
  <si>
    <t>353592</t>
  </si>
  <si>
    <t>pièce 253</t>
  </si>
  <si>
    <t>DURAND-RENIER</t>
  </si>
  <si>
    <t>353667</t>
  </si>
  <si>
    <t>pièce 225</t>
  </si>
  <si>
    <t>DUROC</t>
  </si>
  <si>
    <t>Annie</t>
  </si>
  <si>
    <t>353819</t>
  </si>
  <si>
    <t>EL KAABI</t>
  </si>
  <si>
    <t>353172</t>
  </si>
  <si>
    <t>pièce 56</t>
  </si>
  <si>
    <t>FABRE</t>
  </si>
  <si>
    <t>Didier</t>
  </si>
  <si>
    <t>353717</t>
  </si>
  <si>
    <t>FALZON</t>
  </si>
  <si>
    <t>Patricia</t>
  </si>
  <si>
    <t>353673</t>
  </si>
  <si>
    <t>pièce 22</t>
  </si>
  <si>
    <t>FARIDI</t>
  </si>
  <si>
    <t>353861</t>
  </si>
  <si>
    <t>FAUCHEUX</t>
  </si>
  <si>
    <t>353557</t>
  </si>
  <si>
    <t>pièce 220</t>
  </si>
  <si>
    <t>FAUQUIER</t>
  </si>
  <si>
    <t>Mireille</t>
  </si>
  <si>
    <t>pièce 241</t>
  </si>
  <si>
    <t>FAURE</t>
  </si>
  <si>
    <t>Simone</t>
  </si>
  <si>
    <t>353983</t>
  </si>
  <si>
    <t>pièce 105</t>
  </si>
  <si>
    <t>FAVRE</t>
  </si>
  <si>
    <t>Dany</t>
  </si>
  <si>
    <t>353118</t>
  </si>
  <si>
    <t>pièce 60</t>
  </si>
  <si>
    <t>FEDON</t>
  </si>
  <si>
    <t>Marie-Claude</t>
  </si>
  <si>
    <t>353157</t>
  </si>
  <si>
    <t>pièce 132</t>
  </si>
  <si>
    <t>FERNANDEZ</t>
  </si>
  <si>
    <t>Suzanne</t>
  </si>
  <si>
    <t>353984</t>
  </si>
  <si>
    <t>Yvette</t>
  </si>
  <si>
    <t>353736</t>
  </si>
  <si>
    <t>FERRAND</t>
  </si>
  <si>
    <t>Danielle</t>
  </si>
  <si>
    <t>353122</t>
  </si>
  <si>
    <t>FILLEAU</t>
  </si>
  <si>
    <t>Sylvie</t>
  </si>
  <si>
    <t>353137</t>
  </si>
  <si>
    <t>FITOUSSI</t>
  </si>
  <si>
    <t>Samuel</t>
  </si>
  <si>
    <t>353554</t>
  </si>
  <si>
    <t>FOURNOL</t>
  </si>
  <si>
    <t>353182</t>
  </si>
  <si>
    <t>FRANÇOIS</t>
  </si>
  <si>
    <t>353093</t>
  </si>
  <si>
    <t>pièce S R</t>
  </si>
  <si>
    <t>FRENOIS</t>
  </si>
  <si>
    <t>353007</t>
  </si>
  <si>
    <t>FRETTE</t>
  </si>
  <si>
    <t>Daniel</t>
  </si>
  <si>
    <t>353969</t>
  </si>
  <si>
    <t>FRISA</t>
  </si>
  <si>
    <t>353112</t>
  </si>
  <si>
    <t>Ghyslaine</t>
  </si>
  <si>
    <t>353243</t>
  </si>
  <si>
    <t>GEIL</t>
  </si>
  <si>
    <t>Dominique</t>
  </si>
  <si>
    <t>353145</t>
  </si>
  <si>
    <t>GENTIL</t>
  </si>
  <si>
    <t>Michelle</t>
  </si>
  <si>
    <t>353581</t>
  </si>
  <si>
    <t>pièce 227</t>
  </si>
  <si>
    <t>GEORGET</t>
  </si>
  <si>
    <t>Philippe</t>
  </si>
  <si>
    <t>353099</t>
  </si>
  <si>
    <t>GHAFFAR</t>
  </si>
  <si>
    <t>GHIBAUDO</t>
  </si>
  <si>
    <t>353882</t>
  </si>
  <si>
    <t>GILLINGHAM</t>
  </si>
  <si>
    <t>Magdeleine</t>
  </si>
  <si>
    <t>353617</t>
  </si>
  <si>
    <t>pièce 209</t>
  </si>
  <si>
    <t>GIRARD</t>
  </si>
  <si>
    <t>André</t>
  </si>
  <si>
    <t>353116</t>
  </si>
  <si>
    <t>pièce 202</t>
  </si>
  <si>
    <t>GIRAUDO</t>
  </si>
  <si>
    <t>353448</t>
  </si>
  <si>
    <t>GIRON</t>
  </si>
  <si>
    <t>353085</t>
  </si>
  <si>
    <t>GLYNATSIS</t>
  </si>
  <si>
    <t>Hervé</t>
  </si>
  <si>
    <t>353679</t>
  </si>
  <si>
    <t>pièce 82</t>
  </si>
  <si>
    <t>GONDOUIN</t>
  </si>
  <si>
    <t>Bernard</t>
  </si>
  <si>
    <t>353824</t>
  </si>
  <si>
    <t>GORZINSKY</t>
  </si>
  <si>
    <t>Odette</t>
  </si>
  <si>
    <t>353589</t>
  </si>
  <si>
    <t>GOUILLON</t>
  </si>
  <si>
    <t>353175</t>
  </si>
  <si>
    <t>GOYER</t>
  </si>
  <si>
    <t>353126</t>
  </si>
  <si>
    <t>GRAIN</t>
  </si>
  <si>
    <t>353151</t>
  </si>
  <si>
    <t>GUELT</t>
  </si>
  <si>
    <t>353874</t>
  </si>
  <si>
    <t>GUILLE</t>
  </si>
  <si>
    <t>353143</t>
  </si>
  <si>
    <t>GUITTON</t>
  </si>
  <si>
    <t>Francis</t>
  </si>
  <si>
    <t>353140</t>
  </si>
  <si>
    <t>GUTFREUND</t>
  </si>
  <si>
    <t>353675</t>
  </si>
  <si>
    <t>GUYOT</t>
  </si>
  <si>
    <t>Pierre</t>
  </si>
  <si>
    <t>353711</t>
  </si>
  <si>
    <t>pièce 239</t>
  </si>
  <si>
    <t>HABRANT</t>
  </si>
  <si>
    <t>Moïse</t>
  </si>
  <si>
    <t>353115</t>
  </si>
  <si>
    <t>HARAULT</t>
  </si>
  <si>
    <t>Armelle</t>
  </si>
  <si>
    <t>353078</t>
  </si>
  <si>
    <t>pièce 32</t>
  </si>
  <si>
    <t>HERCLICH</t>
  </si>
  <si>
    <t>353954</t>
  </si>
  <si>
    <t>HERMANT</t>
  </si>
  <si>
    <t>353998</t>
  </si>
  <si>
    <t>HERSELIN</t>
  </si>
  <si>
    <t>353991</t>
  </si>
  <si>
    <t>pièce 20</t>
  </si>
  <si>
    <t>HEURAUX</t>
  </si>
  <si>
    <t>Catherine</t>
  </si>
  <si>
    <t>353685</t>
  </si>
  <si>
    <t>HUSETOWSKI</t>
  </si>
  <si>
    <t>Franca</t>
  </si>
  <si>
    <t>353691</t>
  </si>
  <si>
    <t>ILARDO</t>
  </si>
  <si>
    <t>353071</t>
  </si>
  <si>
    <t>IMMEUBLE</t>
  </si>
  <si>
    <t>353040</t>
  </si>
  <si>
    <t>JOLIBOIS</t>
  </si>
  <si>
    <t>353022</t>
  </si>
  <si>
    <t>JOLY</t>
  </si>
  <si>
    <t>353156</t>
  </si>
  <si>
    <t>JUDITH</t>
  </si>
  <si>
    <t>Marie-Hélène</t>
  </si>
  <si>
    <t>KAC</t>
  </si>
  <si>
    <t>353169</t>
  </si>
  <si>
    <t>KARSENTY</t>
  </si>
  <si>
    <t>353248</t>
  </si>
  <si>
    <t>KILBURG</t>
  </si>
  <si>
    <t>353593</t>
  </si>
  <si>
    <t>KONGOLO</t>
  </si>
  <si>
    <t>353144</t>
  </si>
  <si>
    <t>KRIEF</t>
  </si>
  <si>
    <t>353676</t>
  </si>
  <si>
    <t>KTORZA</t>
  </si>
  <si>
    <t>Juliette</t>
  </si>
  <si>
    <t>353056</t>
  </si>
  <si>
    <t>LACHAUSSÉE</t>
  </si>
  <si>
    <t>353668</t>
  </si>
  <si>
    <t>LACIRE</t>
  </si>
  <si>
    <t>353607</t>
  </si>
  <si>
    <t>LADD</t>
  </si>
  <si>
    <t>353130</t>
  </si>
  <si>
    <t>LAIGUILLON</t>
  </si>
  <si>
    <t>353551</t>
  </si>
  <si>
    <t>LAM</t>
  </si>
  <si>
    <t>Pierrette</t>
  </si>
  <si>
    <t>353718</t>
  </si>
  <si>
    <t>pièce 135</t>
  </si>
  <si>
    <t>LAMBERT</t>
  </si>
  <si>
    <t>353153</t>
  </si>
  <si>
    <t>pièce 240</t>
  </si>
  <si>
    <t>LANLO</t>
  </si>
  <si>
    <t>353695</t>
  </si>
  <si>
    <t>LAUB</t>
  </si>
  <si>
    <t>pièce 33</t>
  </si>
  <si>
    <t>LE BARBANCHON</t>
  </si>
  <si>
    <t>353590</t>
  </si>
  <si>
    <t>LE HYARIC</t>
  </si>
  <si>
    <t>LE LOCH</t>
  </si>
  <si>
    <t>353104</t>
  </si>
  <si>
    <t>pièce S/S</t>
  </si>
  <si>
    <t>LE PREVOST</t>
  </si>
  <si>
    <t>353204</t>
  </si>
  <si>
    <t>LEBAS</t>
  </si>
  <si>
    <t>Eliane</t>
  </si>
  <si>
    <t>353105</t>
  </si>
  <si>
    <t>LEBRETON</t>
  </si>
  <si>
    <t>Olivier</t>
  </si>
  <si>
    <t>353124</t>
  </si>
  <si>
    <t>LEDOUX</t>
  </si>
  <si>
    <t>Madeleine</t>
  </si>
  <si>
    <t>353722</t>
  </si>
  <si>
    <t>LEE</t>
  </si>
  <si>
    <t>LEFORT</t>
  </si>
  <si>
    <t>353164</t>
  </si>
  <si>
    <t>LEGRAND</t>
  </si>
  <si>
    <t>353136</t>
  </si>
  <si>
    <t>LEKA</t>
  </si>
  <si>
    <t>353010</t>
  </si>
  <si>
    <t>LEMAIRE</t>
  </si>
  <si>
    <t>LEMARIÉ</t>
  </si>
  <si>
    <t>353037</t>
  </si>
  <si>
    <t>pièce 234</t>
  </si>
  <si>
    <t>LÉVY</t>
  </si>
  <si>
    <t>Denise</t>
  </si>
  <si>
    <t>353844</t>
  </si>
  <si>
    <t>LOBJOY</t>
  </si>
  <si>
    <t>Patrick</t>
  </si>
  <si>
    <t>353063</t>
  </si>
  <si>
    <t>pièce 235</t>
  </si>
  <si>
    <t>LOUAPRE</t>
  </si>
  <si>
    <t>Louisette</t>
  </si>
  <si>
    <t>353135</t>
  </si>
  <si>
    <t>LY</t>
  </si>
  <si>
    <t>Jean-Claude</t>
  </si>
  <si>
    <t>353123</t>
  </si>
  <si>
    <t>MARECHAL</t>
  </si>
  <si>
    <t>353206</t>
  </si>
  <si>
    <t>MARINIER</t>
  </si>
  <si>
    <t>Marcel</t>
  </si>
  <si>
    <t>353131</t>
  </si>
  <si>
    <t>Christiane</t>
  </si>
  <si>
    <t>353986</t>
  </si>
  <si>
    <t>MARQUEZ</t>
  </si>
  <si>
    <t>Marie-Cecile</t>
  </si>
  <si>
    <t>MARTAUD</t>
  </si>
  <si>
    <t>353086</t>
  </si>
  <si>
    <t>353591</t>
  </si>
  <si>
    <t>MARTI</t>
  </si>
  <si>
    <t>Anne</t>
  </si>
  <si>
    <t>353596</t>
  </si>
  <si>
    <t>CFS CHE</t>
  </si>
  <si>
    <t>MARTIN</t>
  </si>
  <si>
    <t>Franz</t>
  </si>
  <si>
    <t>353120</t>
  </si>
  <si>
    <t>France</t>
  </si>
  <si>
    <t>353913</t>
  </si>
  <si>
    <t>Laurent</t>
  </si>
  <si>
    <t>353638</t>
  </si>
  <si>
    <t>Jacqueline</t>
  </si>
  <si>
    <t>353943</t>
  </si>
  <si>
    <t>pièce 53B</t>
  </si>
  <si>
    <t>MECHARD</t>
  </si>
  <si>
    <t>353611</t>
  </si>
  <si>
    <t>MERCIER</t>
  </si>
  <si>
    <t>Evelyne</t>
  </si>
  <si>
    <t>353117</t>
  </si>
  <si>
    <t>MERLAUD</t>
  </si>
  <si>
    <t>353057</t>
  </si>
  <si>
    <t>MESROBIAN</t>
  </si>
  <si>
    <t>Joël</t>
  </si>
  <si>
    <t>353154</t>
  </si>
  <si>
    <t>pièce 12B</t>
  </si>
  <si>
    <t>MIANET</t>
  </si>
  <si>
    <t>Georges</t>
  </si>
  <si>
    <t>353110</t>
  </si>
  <si>
    <t>353148</t>
  </si>
  <si>
    <t>MICELI</t>
  </si>
  <si>
    <t>353588</t>
  </si>
  <si>
    <t>pièce 69</t>
  </si>
  <si>
    <t>MILLET</t>
  </si>
  <si>
    <t>Pasquale</t>
  </si>
  <si>
    <t>353618</t>
  </si>
  <si>
    <t>pièce 50</t>
  </si>
  <si>
    <t>MOINARD</t>
  </si>
  <si>
    <t>Loïc</t>
  </si>
  <si>
    <t>353150</t>
  </si>
  <si>
    <t>MOITA</t>
  </si>
  <si>
    <t>Jeanne-Marie</t>
  </si>
  <si>
    <t>Onconnu</t>
  </si>
  <si>
    <t>pièce 222</t>
  </si>
  <si>
    <t>MONTFORT</t>
  </si>
  <si>
    <t>Huong</t>
  </si>
  <si>
    <t>353584</t>
  </si>
  <si>
    <t>pièce 251</t>
  </si>
  <si>
    <t>NAIMI</t>
  </si>
  <si>
    <t>353644</t>
  </si>
  <si>
    <t>NICOLLE</t>
  </si>
  <si>
    <t>353032</t>
  </si>
  <si>
    <t>OBEL</t>
  </si>
  <si>
    <t>Rolande</t>
  </si>
  <si>
    <t>353723</t>
  </si>
  <si>
    <t>OCLOO</t>
  </si>
  <si>
    <t>Thérése</t>
  </si>
  <si>
    <t>353067</t>
  </si>
  <si>
    <t>ONG</t>
  </si>
  <si>
    <t>353764</t>
  </si>
  <si>
    <t>PARINET</t>
  </si>
  <si>
    <t>Jean-Louis</t>
  </si>
  <si>
    <t>353881</t>
  </si>
  <si>
    <t>PARTOUCHE</t>
  </si>
  <si>
    <t>353670</t>
  </si>
  <si>
    <t>PAVARD</t>
  </si>
  <si>
    <t>353073</t>
  </si>
  <si>
    <t>PEDRO</t>
  </si>
  <si>
    <t>353630</t>
  </si>
  <si>
    <t>PENALVA</t>
  </si>
  <si>
    <t>353413</t>
  </si>
  <si>
    <t>PERFETTO</t>
  </si>
  <si>
    <t>353420</t>
  </si>
  <si>
    <t>PERRUCHON</t>
  </si>
  <si>
    <t>Fabrice</t>
  </si>
  <si>
    <t>353128</t>
  </si>
  <si>
    <t>PESNOT</t>
  </si>
  <si>
    <t>353142</t>
  </si>
  <si>
    <t>PIDERIT</t>
  </si>
  <si>
    <t>353552</t>
  </si>
  <si>
    <t>POINSOT</t>
  </si>
  <si>
    <t>353409</t>
  </si>
  <si>
    <t>pièce 57</t>
  </si>
  <si>
    <t>POISSON</t>
  </si>
  <si>
    <t>PONTALIER</t>
  </si>
  <si>
    <t>353765</t>
  </si>
  <si>
    <t>POTRIQUET</t>
  </si>
  <si>
    <t>Claudette</t>
  </si>
  <si>
    <t>353139</t>
  </si>
  <si>
    <t>POUYADOU</t>
  </si>
  <si>
    <t>Josette</t>
  </si>
  <si>
    <t>353015</t>
  </si>
  <si>
    <t>PUAULT</t>
  </si>
  <si>
    <t>353103</t>
  </si>
  <si>
    <t>QUINTIN</t>
  </si>
  <si>
    <t>353083</t>
  </si>
  <si>
    <t>RAGEUL</t>
  </si>
  <si>
    <t>Marielle</t>
  </si>
  <si>
    <t>353917</t>
  </si>
  <si>
    <t>RAMBEAUD</t>
  </si>
  <si>
    <t>353198</t>
  </si>
  <si>
    <t>pièce 93</t>
  </si>
  <si>
    <t>RAMOND</t>
  </si>
  <si>
    <t>353092</t>
  </si>
  <si>
    <t>RAMOS</t>
  </si>
  <si>
    <t>Yvan</t>
  </si>
  <si>
    <t>REBY-FAYARD</t>
  </si>
  <si>
    <t>Luc</t>
  </si>
  <si>
    <t>353004</t>
  </si>
  <si>
    <t>REMUND</t>
  </si>
  <si>
    <t>Marie-Marthe</t>
  </si>
  <si>
    <t>RENIER</t>
  </si>
  <si>
    <t>353208</t>
  </si>
  <si>
    <t>REVERDITO</t>
  </si>
  <si>
    <t>Marie-Jeanne</t>
  </si>
  <si>
    <t>353125</t>
  </si>
  <si>
    <t>RIDEAU</t>
  </si>
  <si>
    <t>353174</t>
  </si>
  <si>
    <t>RIEGERT</t>
  </si>
  <si>
    <t>Raymonde</t>
  </si>
  <si>
    <t>353079</t>
  </si>
  <si>
    <t>RIESI</t>
  </si>
  <si>
    <t>François</t>
  </si>
  <si>
    <t>353629</t>
  </si>
  <si>
    <t>ROBERT</t>
  </si>
  <si>
    <t>Marie-Josée</t>
  </si>
  <si>
    <t>353017</t>
  </si>
  <si>
    <t>353531</t>
  </si>
  <si>
    <t>RODIER</t>
  </si>
  <si>
    <t>Régis</t>
  </si>
  <si>
    <t>353916</t>
  </si>
  <si>
    <t>ROGUET</t>
  </si>
  <si>
    <t>353166</t>
  </si>
  <si>
    <t>ROLLAIS-LARROUSSE</t>
  </si>
  <si>
    <t>353663</t>
  </si>
  <si>
    <t>ROLLAND</t>
  </si>
  <si>
    <t>Nathalie</t>
  </si>
  <si>
    <t>353077</t>
  </si>
  <si>
    <t>ROSAR</t>
  </si>
  <si>
    <t>Georgette</t>
  </si>
  <si>
    <t>353121</t>
  </si>
  <si>
    <t>ROSSO</t>
  </si>
  <si>
    <t>353165</t>
  </si>
  <si>
    <t>ROTENBERG</t>
  </si>
  <si>
    <t>353024</t>
  </si>
  <si>
    <t>ROULET</t>
  </si>
  <si>
    <t>SAADA</t>
  </si>
  <si>
    <t>353563</t>
  </si>
  <si>
    <t>SACCHET</t>
  </si>
  <si>
    <t>353025</t>
  </si>
  <si>
    <t>SAILLANT</t>
  </si>
  <si>
    <t>353890</t>
  </si>
  <si>
    <t>SAPIENCE</t>
  </si>
  <si>
    <t>Alain</t>
  </si>
  <si>
    <t>353035</t>
  </si>
  <si>
    <t>SARFATI</t>
  </si>
  <si>
    <t>353963</t>
  </si>
  <si>
    <t>SAYAVONG</t>
  </si>
  <si>
    <t>Henriette</t>
  </si>
  <si>
    <t>353628</t>
  </si>
  <si>
    <t>SCHUSTER</t>
  </si>
  <si>
    <t>353031</t>
  </si>
  <si>
    <t>pièce 72</t>
  </si>
  <si>
    <t>SCOTTI</t>
  </si>
  <si>
    <t>353502</t>
  </si>
  <si>
    <t>SENG</t>
  </si>
  <si>
    <t>Cécile</t>
  </si>
  <si>
    <t>353045</t>
  </si>
  <si>
    <t>CFS</t>
  </si>
  <si>
    <t>SENILLE</t>
  </si>
  <si>
    <t>Marthe</t>
  </si>
  <si>
    <t>353160</t>
  </si>
  <si>
    <t>SENTEX</t>
  </si>
  <si>
    <t>353066</t>
  </si>
  <si>
    <t>SINSEAU</t>
  </si>
  <si>
    <t>353051</t>
  </si>
  <si>
    <t>SOK</t>
  </si>
  <si>
    <t>353155</t>
  </si>
  <si>
    <t>SONG</t>
  </si>
  <si>
    <t>Aline</t>
  </si>
  <si>
    <t>353980</t>
  </si>
  <si>
    <t>STOEFFLER</t>
  </si>
  <si>
    <t>353624</t>
  </si>
  <si>
    <t>SUON</t>
  </si>
  <si>
    <t>William</t>
  </si>
  <si>
    <t>353133</t>
  </si>
  <si>
    <t>SURENA</t>
  </si>
  <si>
    <t>Adrienne</t>
  </si>
  <si>
    <t>353569</t>
  </si>
  <si>
    <t>TAIEB</t>
  </si>
  <si>
    <t>TAMBURRINI</t>
  </si>
  <si>
    <t>Marie-Claire</t>
  </si>
  <si>
    <t>353102</t>
  </si>
  <si>
    <t>TAN</t>
  </si>
  <si>
    <t>Joelle</t>
  </si>
  <si>
    <t>353608</t>
  </si>
  <si>
    <t>TANG</t>
  </si>
  <si>
    <t>TARDIF</t>
  </si>
  <si>
    <t>Marie-Paule</t>
  </si>
  <si>
    <t>353641</t>
  </si>
  <si>
    <t>pièce 21</t>
  </si>
  <si>
    <t>THAO</t>
  </si>
  <si>
    <t>Sylvain</t>
  </si>
  <si>
    <t>353779</t>
  </si>
  <si>
    <t>THIAM</t>
  </si>
  <si>
    <t>353019</t>
  </si>
  <si>
    <t>THOQUENNE</t>
  </si>
  <si>
    <t>Lydia</t>
  </si>
  <si>
    <t>353864</t>
  </si>
  <si>
    <t>UNG</t>
  </si>
  <si>
    <t>Janick</t>
  </si>
  <si>
    <t>353982</t>
  </si>
  <si>
    <t>VANNAXAY</t>
  </si>
  <si>
    <t>353333</t>
  </si>
  <si>
    <t>VASSEUR</t>
  </si>
  <si>
    <t>353064</t>
  </si>
  <si>
    <t>VIAND</t>
  </si>
  <si>
    <t>353081</t>
  </si>
  <si>
    <t>VIDON</t>
  </si>
  <si>
    <t>353018</t>
  </si>
  <si>
    <t>pièce 236</t>
  </si>
  <si>
    <t>VINET</t>
  </si>
  <si>
    <t>Marie-José</t>
  </si>
  <si>
    <t>353559</t>
  </si>
  <si>
    <t>ZANOTI</t>
  </si>
  <si>
    <t>353161</t>
  </si>
  <si>
    <t>ZAOUI</t>
  </si>
  <si>
    <t>Liliane</t>
  </si>
  <si>
    <t>353096</t>
  </si>
  <si>
    <t>pièce 201</t>
  </si>
  <si>
    <t>ZENOU</t>
  </si>
  <si>
    <t>ZHOU</t>
  </si>
  <si>
    <t>353585</t>
  </si>
  <si>
    <t>ZIHOUNE</t>
  </si>
  <si>
    <t>353671</t>
  </si>
  <si>
    <t>ZOUC</t>
  </si>
  <si>
    <t>Fred</t>
  </si>
  <si>
    <t>TYPE DE SEJOUR</t>
  </si>
  <si>
    <t>THALASSO</t>
  </si>
  <si>
    <t>NATHALIE</t>
  </si>
  <si>
    <t>DECOUVERTE</t>
  </si>
  <si>
    <t>CORINNE</t>
  </si>
  <si>
    <t>SPORTIF</t>
  </si>
  <si>
    <t>LAURENT</t>
  </si>
  <si>
    <t>THIERRY</t>
  </si>
  <si>
    <t>ISABELLE</t>
  </si>
  <si>
    <t>DETENTE</t>
  </si>
  <si>
    <t>TYPE PANNE</t>
  </si>
  <si>
    <t xml:space="preserve"> COUT PIECES</t>
  </si>
  <si>
    <t>COUT MAIN D'ŒUVRE</t>
  </si>
  <si>
    <t>OPERATEUR</t>
  </si>
  <si>
    <t>Sexe</t>
  </si>
  <si>
    <t>Service</t>
  </si>
  <si>
    <t>AUTOMATISME</t>
  </si>
  <si>
    <t>OLIVIER</t>
  </si>
  <si>
    <t>FABRICATION</t>
  </si>
  <si>
    <t>ELECTRICITE</t>
  </si>
  <si>
    <t>MECANIQUE</t>
  </si>
  <si>
    <t>PERONA</t>
  </si>
  <si>
    <t>CONDITIONNEMENT</t>
  </si>
  <si>
    <t>RUYBLAS</t>
  </si>
  <si>
    <t>JOSIAN</t>
  </si>
  <si>
    <t>MILLE</t>
  </si>
  <si>
    <t>RAYMOND</t>
  </si>
  <si>
    <t>SANTAMANS</t>
  </si>
  <si>
    <t>DEBRABANT</t>
  </si>
  <si>
    <t>LEFEBVRE</t>
  </si>
  <si>
    <t>OZIL</t>
  </si>
  <si>
    <t>RIBEROTTE</t>
  </si>
  <si>
    <t>LE PETIT</t>
  </si>
  <si>
    <t>OCELI</t>
  </si>
  <si>
    <t>REITER</t>
  </si>
  <si>
    <t>SARLIN</t>
  </si>
  <si>
    <t>LEMAITRE</t>
  </si>
  <si>
    <t>PASQUIER</t>
  </si>
  <si>
    <t>RICHARD</t>
  </si>
  <si>
    <t>MERY</t>
  </si>
  <si>
    <t>RAVET</t>
  </si>
  <si>
    <t>MORIOT</t>
  </si>
  <si>
    <t>BLANCHARD</t>
  </si>
  <si>
    <t xml:space="preserve">VIRET </t>
  </si>
  <si>
    <t>DIEUDONNE</t>
  </si>
  <si>
    <t>EXPEDITIONS</t>
  </si>
  <si>
    <t>AUGIER</t>
  </si>
  <si>
    <t>BONNET</t>
  </si>
  <si>
    <t>VILLET</t>
  </si>
  <si>
    <t>CHOMARD</t>
  </si>
  <si>
    <t>RICHAUD</t>
  </si>
  <si>
    <t>BAUDRAN</t>
  </si>
  <si>
    <t>BOUISSEAU</t>
  </si>
  <si>
    <t>BREMOND</t>
  </si>
  <si>
    <t>BRUN</t>
  </si>
  <si>
    <t>CHNEIDER</t>
  </si>
  <si>
    <t>DELVIGNE</t>
  </si>
  <si>
    <t>DOUCET</t>
  </si>
  <si>
    <t>MILESI</t>
  </si>
  <si>
    <t>GAMBOSO</t>
  </si>
  <si>
    <t>MOISEEF</t>
  </si>
  <si>
    <t>RAYS</t>
  </si>
  <si>
    <t>Tr1 Junior - 30 ans</t>
  </si>
  <si>
    <t>Tr2 30 - 40 ans</t>
  </si>
  <si>
    <t>Tr3 40 - 50 ans</t>
  </si>
  <si>
    <t>Tr4 Sénior + 50 ans</t>
  </si>
  <si>
    <t>3 - Etablir la répartition du personnel par site  (tableau + graphique)..</t>
  </si>
  <si>
    <t>4- Etablir la répartition du personnel par site avec distinction homme/femme, illustrez le par un graphique histogramme  (tableau + graphique).</t>
  </si>
  <si>
    <t>5- Etablir la répartition de la somme des rémunérations par site (tableau + graphique).</t>
  </si>
  <si>
    <t>7- Calculer la moyenne des rémunérations par tranches d'âges avec distinction homme/femme (tableau + graphique).</t>
  </si>
  <si>
    <t>8- Ajouter deux segments (sexe et site), les lier à tous les tableaux et graphs, faites varier vos filtres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</si>
</sst>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.00\ [$€-1]_-;\-* #,##0.00\ [$€-1]_-;_-* &quot;-&quot;??\ [$€-1]_-"/>
    <numFmt numFmtId="166" formatCode="_-* #,##0\ _€_-;\-* #,##0\ _€_-;_-* &quot;-&quot;??\ _€_-;_-@_-"/>
    <numFmt numFmtId="167" formatCode="_-* #,##0\ &quot;€&quot;_-;\-* #,##0\ &quot;€&quot;_-;_-* &quot;-&quot;??\ &quot;€&quot;_-;_-@_-"/>
    <numFmt numFmtId="168" formatCode="_-* #,##0\ [$€-1]_-;\-* #,##0\ [$€-1]_-;_-* &quot;-&quot;??\ [$€-1]_-"/>
    <numFmt numFmtId="169" formatCode="dd/mm/yy"/>
    <numFmt numFmtId="170" formatCode="_-* #,##0.00\ _F_-;\-* #,##0.00\ _F_-;_-* &quot;-&quot;??\ _F_-;_-@_-"/>
    <numFmt numFmtId="171" formatCode="_-* #,##0\ _F_-;\-* #,##0\ _F_-;_-* &quot;-&quot;??\ _F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4"/>
      <color theme="4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color rgb="FF0070C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4"/>
      <color rgb="FF404040"/>
      <name val="Verdana"/>
      <family val="2"/>
    </font>
    <font>
      <b/>
      <sz val="8"/>
      <color indexed="18"/>
      <name val="Arial"/>
      <family val="2"/>
    </font>
    <font>
      <b/>
      <sz val="7"/>
      <color indexed="18"/>
      <name val="Arial"/>
      <family val="2"/>
    </font>
    <font>
      <b/>
      <sz val="8"/>
      <color indexed="57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theme="8"/>
      <name val="Verdana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4" fillId="0" borderId="0"/>
    <xf numFmtId="170" fontId="3" fillId="0" borderId="0" applyFont="0" applyFill="0" applyBorder="0" applyAlignment="0" applyProtection="0"/>
  </cellStyleXfs>
  <cellXfs count="232">
    <xf numFmtId="0" fontId="0" fillId="0" borderId="0" xfId="0"/>
    <xf numFmtId="0" fontId="0" fillId="0" borderId="0" xfId="0" applyAlignment="1">
      <alignment horizontal="center"/>
    </xf>
    <xf numFmtId="0" fontId="3" fillId="0" borderId="0" xfId="3"/>
    <xf numFmtId="166" fontId="0" fillId="0" borderId="1" xfId="1" applyNumberFormat="1" applyFont="1" applyBorder="1"/>
    <xf numFmtId="0" fontId="2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0" fillId="2" borderId="0" xfId="0" applyFill="1"/>
    <xf numFmtId="0" fontId="0" fillId="0" borderId="2" xfId="0" applyBorder="1" applyAlignment="1">
      <alignment horizontal="center"/>
    </xf>
    <xf numFmtId="167" fontId="0" fillId="0" borderId="7" xfId="2" applyNumberFormat="1" applyFon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44" fontId="0" fillId="0" borderId="0" xfId="0" applyNumberFormat="1"/>
    <xf numFmtId="0" fontId="0" fillId="0" borderId="5" xfId="0" applyBorder="1" applyAlignment="1">
      <alignment horizontal="center"/>
    </xf>
    <xf numFmtId="167" fontId="0" fillId="0" borderId="1" xfId="2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7" fontId="0" fillId="0" borderId="8" xfId="2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3" borderId="1" xfId="2" applyFont="1" applyFill="1" applyBorder="1"/>
    <xf numFmtId="167" fontId="0" fillId="0" borderId="1" xfId="2" applyNumberFormat="1" applyFont="1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14" fontId="3" fillId="0" borderId="10" xfId="3" applyNumberFormat="1" applyBorder="1"/>
    <xf numFmtId="166" fontId="3" fillId="0" borderId="10" xfId="1" applyNumberFormat="1" applyFont="1" applyBorder="1"/>
    <xf numFmtId="0" fontId="3" fillId="0" borderId="10" xfId="3" applyBorder="1" applyAlignment="1">
      <alignment horizontal="center"/>
    </xf>
    <xf numFmtId="165" fontId="8" fillId="4" borderId="11" xfId="4" applyFont="1" applyFill="1" applyBorder="1"/>
    <xf numFmtId="14" fontId="3" fillId="0" borderId="11" xfId="3" applyNumberFormat="1" applyBorder="1"/>
    <xf numFmtId="166" fontId="3" fillId="0" borderId="11" xfId="1" applyNumberFormat="1" applyFont="1" applyBorder="1"/>
    <xf numFmtId="0" fontId="3" fillId="0" borderId="11" xfId="3" applyBorder="1" applyAlignment="1">
      <alignment horizontal="center"/>
    </xf>
    <xf numFmtId="14" fontId="3" fillId="0" borderId="12" xfId="3" applyNumberFormat="1" applyBorder="1"/>
    <xf numFmtId="166" fontId="3" fillId="0" borderId="12" xfId="1" applyNumberFormat="1" applyFont="1" applyBorder="1"/>
    <xf numFmtId="0" fontId="3" fillId="0" borderId="12" xfId="3" applyBorder="1" applyAlignment="1">
      <alignment horizontal="center"/>
    </xf>
    <xf numFmtId="44" fontId="9" fillId="3" borderId="1" xfId="3" applyNumberFormat="1" applyFont="1" applyFill="1" applyBorder="1"/>
    <xf numFmtId="0" fontId="2" fillId="0" borderId="0" xfId="0" applyFont="1" applyAlignment="1">
      <alignment horizontal="center"/>
    </xf>
    <xf numFmtId="0" fontId="7" fillId="2" borderId="0" xfId="0" applyFont="1" applyFill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168" fontId="0" fillId="0" borderId="10" xfId="4" applyNumberFormat="1" applyFont="1" applyBorder="1"/>
    <xf numFmtId="168" fontId="0" fillId="0" borderId="11" xfId="4" applyNumberFormat="1" applyFont="1" applyBorder="1"/>
    <xf numFmtId="168" fontId="0" fillId="0" borderId="12" xfId="4" applyNumberFormat="1" applyFont="1" applyBorder="1"/>
    <xf numFmtId="0" fontId="2" fillId="0" borderId="0" xfId="0" quotePrefix="1" applyFont="1" applyAlignment="1">
      <alignment wrapText="1"/>
    </xf>
    <xf numFmtId="44" fontId="0" fillId="3" borderId="1" xfId="2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0" fillId="5" borderId="0" xfId="0" applyFill="1"/>
    <xf numFmtId="0" fontId="11" fillId="0" borderId="11" xfId="3" applyFont="1" applyBorder="1"/>
    <xf numFmtId="0" fontId="11" fillId="0" borderId="12" xfId="3" applyFont="1" applyBorder="1"/>
    <xf numFmtId="167" fontId="11" fillId="0" borderId="11" xfId="2" applyNumberFormat="1" applyFont="1" applyBorder="1"/>
    <xf numFmtId="167" fontId="11" fillId="6" borderId="11" xfId="2" applyNumberFormat="1" applyFont="1" applyFill="1" applyBorder="1"/>
    <xf numFmtId="167" fontId="11" fillId="6" borderId="1" xfId="2" applyNumberFormat="1" applyFont="1" applyFill="1" applyBorder="1"/>
    <xf numFmtId="0" fontId="11" fillId="0" borderId="10" xfId="3" applyFont="1" applyBorder="1"/>
    <xf numFmtId="167" fontId="11" fillId="0" borderId="10" xfId="2" applyNumberFormat="1" applyFont="1" applyBorder="1"/>
    <xf numFmtId="167" fontId="11" fillId="0" borderId="12" xfId="2" applyNumberFormat="1" applyFont="1" applyBorder="1"/>
    <xf numFmtId="0" fontId="2" fillId="5" borderId="0" xfId="0" quotePrefix="1" applyFont="1" applyFill="1" applyAlignment="1">
      <alignment wrapText="1"/>
    </xf>
    <xf numFmtId="0" fontId="0" fillId="5" borderId="0" xfId="0" applyFill="1" applyAlignment="1">
      <alignment wrapText="1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2" fillId="0" borderId="10" xfId="0" applyFont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12" fillId="0" borderId="1" xfId="0" applyFont="1" applyBorder="1"/>
    <xf numFmtId="0" fontId="0" fillId="6" borderId="1" xfId="0" applyFill="1" applyBorder="1" applyAlignment="1">
      <alignment horizontal="center" vertical="center"/>
    </xf>
    <xf numFmtId="0" fontId="7" fillId="5" borderId="0" xfId="0" applyFont="1" applyFill="1" applyAlignment="1">
      <alignment wrapText="1"/>
    </xf>
    <xf numFmtId="0" fontId="7" fillId="0" borderId="0" xfId="0" applyFont="1" applyAlignment="1">
      <alignment horizontal="right"/>
    </xf>
    <xf numFmtId="6" fontId="7" fillId="0" borderId="0" xfId="0" applyNumberFormat="1" applyFont="1"/>
    <xf numFmtId="0" fontId="7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left"/>
    </xf>
    <xf numFmtId="6" fontId="7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0" fontId="4" fillId="7" borderId="1" xfId="3" applyFont="1" applyFill="1" applyBorder="1" applyAlignment="1">
      <alignment horizontal="center" vertical="center" wrapText="1"/>
    </xf>
    <xf numFmtId="0" fontId="0" fillId="8" borderId="0" xfId="0" applyFill="1"/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6" fontId="0" fillId="0" borderId="6" xfId="0" applyNumberFormat="1" applyBorder="1" applyAlignment="1">
      <alignment horizont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167" fontId="0" fillId="0" borderId="3" xfId="2" applyNumberFormat="1" applyFont="1" applyBorder="1" applyAlignment="1">
      <alignment horizontal="center"/>
    </xf>
    <xf numFmtId="6" fontId="0" fillId="0" borderId="4" xfId="0" applyNumberFormat="1" applyBorder="1" applyAlignment="1">
      <alignment horizontal="center"/>
    </xf>
    <xf numFmtId="6" fontId="0" fillId="0" borderId="9" xfId="0" applyNumberFormat="1" applyBorder="1" applyAlignment="1">
      <alignment horizontal="center"/>
    </xf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7" xfId="0" applyFill="1" applyBorder="1"/>
    <xf numFmtId="0" fontId="2" fillId="0" borderId="0" xfId="0" applyFont="1" applyAlignment="1">
      <alignment horizontal="center" vertical="center" wrapText="1"/>
    </xf>
    <xf numFmtId="166" fontId="0" fillId="6" borderId="1" xfId="1" applyNumberFormat="1" applyFont="1" applyFill="1" applyBorder="1"/>
    <xf numFmtId="0" fontId="10" fillId="7" borderId="1" xfId="3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 wrapText="1"/>
    </xf>
    <xf numFmtId="0" fontId="0" fillId="7" borderId="1" xfId="0" applyFill="1" applyBorder="1"/>
    <xf numFmtId="44" fontId="0" fillId="0" borderId="1" xfId="2" applyFont="1" applyBorder="1"/>
    <xf numFmtId="44" fontId="0" fillId="6" borderId="1" xfId="2" applyFont="1" applyFill="1" applyBorder="1"/>
    <xf numFmtId="0" fontId="7" fillId="2" borderId="0" xfId="0" applyFont="1" applyFill="1" applyAlignment="1">
      <alignment wrapText="1"/>
    </xf>
    <xf numFmtId="16" fontId="0" fillId="0" borderId="0" xfId="0" applyNumberFormat="1"/>
    <xf numFmtId="14" fontId="0" fillId="0" borderId="0" xfId="0" applyNumberFormat="1"/>
    <xf numFmtId="20" fontId="0" fillId="0" borderId="0" xfId="0" applyNumberFormat="1"/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1" xfId="0" quotePrefix="1" applyBorder="1" applyAlignment="1">
      <alignment horizontal="center"/>
    </xf>
    <xf numFmtId="0" fontId="0" fillId="0" borderId="22" xfId="0" applyBorder="1"/>
    <xf numFmtId="0" fontId="0" fillId="0" borderId="5" xfId="0" quotePrefix="1" applyBorder="1" applyAlignment="1">
      <alignment horizontal="center"/>
    </xf>
    <xf numFmtId="0" fontId="0" fillId="0" borderId="6" xfId="0" applyBorder="1"/>
    <xf numFmtId="20" fontId="0" fillId="0" borderId="5" xfId="0" quotePrefix="1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14" fillId="9" borderId="19" xfId="0" applyFont="1" applyFill="1" applyBorder="1" applyAlignment="1">
      <alignment horizontal="center"/>
    </xf>
    <xf numFmtId="0" fontId="14" fillId="9" borderId="20" xfId="0" applyFont="1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23" xfId="0" applyFont="1" applyBorder="1" applyAlignment="1">
      <alignment horizontal="center" vertical="center" wrapText="1"/>
    </xf>
    <xf numFmtId="167" fontId="0" fillId="0" borderId="1" xfId="2" applyNumberFormat="1" applyFont="1" applyBorder="1" applyAlignment="1">
      <alignment horizontal="center" vertical="center"/>
    </xf>
    <xf numFmtId="1" fontId="0" fillId="0" borderId="1" xfId="2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0" fontId="0" fillId="11" borderId="1" xfId="0" applyFill="1" applyBorder="1"/>
    <xf numFmtId="0" fontId="0" fillId="11" borderId="1" xfId="0" applyFill="1" applyBorder="1" applyAlignment="1">
      <alignment horizontal="center" vertical="center" textRotation="90"/>
    </xf>
    <xf numFmtId="0" fontId="0" fillId="7" borderId="10" xfId="0" applyFill="1" applyBorder="1" applyAlignment="1">
      <alignment horizontal="center"/>
    </xf>
    <xf numFmtId="0" fontId="0" fillId="11" borderId="1" xfId="0" applyFill="1" applyBorder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0" xfId="0" applyAlignment="1">
      <alignment vertical="center" wrapText="1"/>
    </xf>
    <xf numFmtId="0" fontId="0" fillId="0" borderId="31" xfId="0" applyBorder="1"/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2" fillId="7" borderId="10" xfId="0" applyFont="1" applyFill="1" applyBorder="1" applyAlignment="1">
      <alignment horizontal="center"/>
    </xf>
    <xf numFmtId="0" fontId="0" fillId="6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3" xfId="0" applyBorder="1"/>
    <xf numFmtId="0" fontId="0" fillId="0" borderId="2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2" xfId="0" applyBorder="1"/>
    <xf numFmtId="0" fontId="0" fillId="0" borderId="39" xfId="0" applyBorder="1"/>
    <xf numFmtId="0" fontId="0" fillId="0" borderId="13" xfId="0" applyBorder="1"/>
    <xf numFmtId="0" fontId="0" fillId="0" borderId="40" xfId="0" applyBorder="1"/>
    <xf numFmtId="0" fontId="0" fillId="0" borderId="1" xfId="0" quotePrefix="1" applyBorder="1" applyAlignment="1">
      <alignment horizontal="left"/>
    </xf>
    <xf numFmtId="9" fontId="0" fillId="0" borderId="0" xfId="5" applyFont="1"/>
    <xf numFmtId="0" fontId="0" fillId="12" borderId="2" xfId="0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12" borderId="5" xfId="0" applyFill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12" borderId="7" xfId="0" applyFill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10" fontId="0" fillId="0" borderId="0" xfId="0" applyNumberFormat="1"/>
    <xf numFmtId="9" fontId="0" fillId="0" borderId="0" xfId="0" applyNumberFormat="1"/>
    <xf numFmtId="4" fontId="0" fillId="0" borderId="1" xfId="0" applyNumberFormat="1" applyBorder="1"/>
    <xf numFmtId="0" fontId="18" fillId="13" borderId="1" xfId="0" applyFont="1" applyFill="1" applyBorder="1" applyAlignment="1">
      <alignment horizontal="center" vertical="center" wrapText="1"/>
    </xf>
    <xf numFmtId="0" fontId="18" fillId="13" borderId="14" xfId="0" applyFont="1" applyFill="1" applyBorder="1" applyAlignment="1">
      <alignment horizontal="center" vertical="center" wrapText="1"/>
    </xf>
    <xf numFmtId="169" fontId="18" fillId="13" borderId="1" xfId="0" applyNumberFormat="1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top" wrapText="1"/>
    </xf>
    <xf numFmtId="0" fontId="18" fillId="0" borderId="0" xfId="0" applyFont="1" applyAlignment="1">
      <alignment horizontal="left" vertical="center" wrapText="1"/>
    </xf>
    <xf numFmtId="14" fontId="18" fillId="0" borderId="0" xfId="0" applyNumberFormat="1" applyFont="1" applyAlignment="1">
      <alignment horizontal="left" vertical="center" wrapText="1"/>
    </xf>
    <xf numFmtId="0" fontId="4" fillId="14" borderId="0" xfId="0" applyFont="1" applyFill="1"/>
    <xf numFmtId="169" fontId="0" fillId="0" borderId="1" xfId="0" applyNumberFormat="1" applyBorder="1" applyAlignment="1">
      <alignment horizontal="center"/>
    </xf>
    <xf numFmtId="0" fontId="4" fillId="0" borderId="14" xfId="0" applyFont="1" applyBorder="1" applyAlignment="1">
      <alignment horizontal="centerContinuous"/>
    </xf>
    <xf numFmtId="0" fontId="4" fillId="0" borderId="41" xfId="0" applyFont="1" applyBorder="1" applyAlignment="1">
      <alignment horizontal="centerContinuous"/>
    </xf>
    <xf numFmtId="0" fontId="17" fillId="0" borderId="0" xfId="0" applyFont="1" applyAlignment="1">
      <alignment vertical="center" wrapText="1"/>
    </xf>
    <xf numFmtId="169" fontId="0" fillId="0" borderId="0" xfId="0" applyNumberFormat="1" applyAlignment="1">
      <alignment horizontal="center"/>
    </xf>
    <xf numFmtId="0" fontId="23" fillId="0" borderId="0" xfId="0" applyFont="1" applyAlignment="1">
      <alignment horizontal="left" vertical="center" wrapText="1" indent="2"/>
    </xf>
    <xf numFmtId="0" fontId="4" fillId="0" borderId="1" xfId="6" applyFont="1" applyBorder="1" applyAlignment="1">
      <alignment horizontal="center" vertical="center"/>
    </xf>
    <xf numFmtId="171" fontId="4" fillId="0" borderId="1" xfId="7" applyNumberFormat="1" applyFont="1" applyBorder="1" applyAlignment="1">
      <alignment horizontal="center" vertical="center"/>
    </xf>
    <xf numFmtId="0" fontId="24" fillId="0" borderId="0" xfId="6" applyAlignment="1">
      <alignment horizontal="center" vertical="center"/>
    </xf>
    <xf numFmtId="0" fontId="24" fillId="0" borderId="11" xfId="6" applyBorder="1"/>
    <xf numFmtId="171" fontId="0" fillId="0" borderId="11" xfId="7" applyNumberFormat="1" applyFont="1" applyBorder="1"/>
    <xf numFmtId="0" fontId="24" fillId="0" borderId="0" xfId="6"/>
    <xf numFmtId="0" fontId="3" fillId="0" borderId="11" xfId="6" applyFont="1" applyBorder="1"/>
    <xf numFmtId="0" fontId="24" fillId="0" borderId="12" xfId="6" applyBorder="1"/>
    <xf numFmtId="171" fontId="0" fillId="0" borderId="12" xfId="7" applyNumberFormat="1" applyFont="1" applyBorder="1"/>
    <xf numFmtId="171" fontId="0" fillId="0" borderId="0" xfId="7" applyNumberFormat="1" applyFont="1"/>
    <xf numFmtId="164" fontId="2" fillId="0" borderId="0" xfId="1" applyFont="1" applyAlignment="1">
      <alignment horizontal="center" vertical="center" wrapText="1"/>
    </xf>
    <xf numFmtId="164" fontId="0" fillId="0" borderId="0" xfId="1" applyFont="1"/>
    <xf numFmtId="0" fontId="0" fillId="11" borderId="1" xfId="0" applyFill="1" applyBorder="1" applyAlignment="1">
      <alignment horizontal="center" vertical="center" textRotation="90"/>
    </xf>
    <xf numFmtId="0" fontId="15" fillId="7" borderId="27" xfId="0" applyFont="1" applyFill="1" applyBorder="1" applyAlignment="1">
      <alignment horizontal="center"/>
    </xf>
    <xf numFmtId="0" fontId="15" fillId="7" borderId="0" xfId="0" applyFont="1" applyFill="1" applyAlignment="1">
      <alignment horizontal="center"/>
    </xf>
    <xf numFmtId="0" fontId="15" fillId="7" borderId="24" xfId="0" applyFont="1" applyFill="1" applyBorder="1" applyAlignment="1">
      <alignment horizontal="center"/>
    </xf>
    <xf numFmtId="0" fontId="15" fillId="7" borderId="25" xfId="0" applyFont="1" applyFill="1" applyBorder="1" applyAlignment="1">
      <alignment horizontal="center"/>
    </xf>
    <xf numFmtId="0" fontId="15" fillId="7" borderId="26" xfId="0" applyFont="1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textRotation="90" wrapText="1"/>
    </xf>
    <xf numFmtId="0" fontId="7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top"/>
    </xf>
    <xf numFmtId="0" fontId="7" fillId="0" borderId="0" xfId="0" applyFont="1" applyAlignment="1">
      <alignment horizontal="left" wrapText="1"/>
    </xf>
    <xf numFmtId="0" fontId="0" fillId="6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0" borderId="1" xfId="0" quotePrefix="1" applyBorder="1" applyAlignment="1">
      <alignment horizontal="left" wrapText="1"/>
    </xf>
    <xf numFmtId="0" fontId="0" fillId="11" borderId="1" xfId="0" applyFill="1" applyBorder="1" applyAlignment="1">
      <alignment horizontal="center"/>
    </xf>
    <xf numFmtId="0" fontId="0" fillId="0" borderId="1" xfId="0" quotePrefix="1" applyBorder="1" applyAlignment="1">
      <alignment horizontal="center" wrapText="1"/>
    </xf>
    <xf numFmtId="0" fontId="0" fillId="0" borderId="36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13" fillId="5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 textRotation="45" wrapText="1"/>
    </xf>
    <xf numFmtId="0" fontId="7" fillId="0" borderId="13" xfId="0" applyFont="1" applyBorder="1" applyAlignment="1">
      <alignment horizontal="left" wrapText="1"/>
    </xf>
    <xf numFmtId="0" fontId="16" fillId="12" borderId="0" xfId="0" applyFont="1" applyFill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23" fillId="0" borderId="38" xfId="0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 indent="2"/>
    </xf>
  </cellXfs>
  <cellStyles count="8">
    <cellStyle name="Euro" xfId="4" xr:uid="{00000000-0005-0000-0000-000001000000}"/>
    <cellStyle name="Milliers" xfId="1" builtinId="3"/>
    <cellStyle name="Milliers 2" xfId="7" xr:uid="{D25E3581-CDE0-40E1-BED5-76109E8B5A1F}"/>
    <cellStyle name="Monétaire" xfId="2" builtinId="4"/>
    <cellStyle name="Normal" xfId="0" builtinId="0"/>
    <cellStyle name="Normal 2" xfId="3" xr:uid="{00000000-0005-0000-0000-000005000000}"/>
    <cellStyle name="Normal 3" xfId="6" xr:uid="{DAFB94E7-4495-4879-BC21-261796932BD7}"/>
    <cellStyle name="Pourcentage" xfId="5" builtinId="5"/>
  </cellStyles>
  <dxfs count="0"/>
  <tableStyles count="0" defaultTableStyle="TableStyleMedium2" defaultPivotStyle="PivotStyleLight16"/>
  <colors>
    <mruColors>
      <color rgb="FFFFFFFF"/>
      <color rgb="FFFF993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'3collage'!$F$4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'3collage'!$B$5:$B$20</c:f>
              <c:strCache>
                <c:ptCount val="16"/>
                <c:pt idx="0">
                  <c:v>leclerc</c:v>
                </c:pt>
                <c:pt idx="1">
                  <c:v>auchan</c:v>
                </c:pt>
                <c:pt idx="2">
                  <c:v>carrefour</c:v>
                </c:pt>
                <c:pt idx="3">
                  <c:v>super U</c:v>
                </c:pt>
                <c:pt idx="4">
                  <c:v>boulangerie</c:v>
                </c:pt>
                <c:pt idx="5">
                  <c:v>boucherie</c:v>
                </c:pt>
                <c:pt idx="6">
                  <c:v>bio</c:v>
                </c:pt>
                <c:pt idx="7">
                  <c:v>voiture Mme</c:v>
                </c:pt>
                <c:pt idx="8">
                  <c:v>habitation</c:v>
                </c:pt>
                <c:pt idx="9">
                  <c:v>voiture M</c:v>
                </c:pt>
                <c:pt idx="10">
                  <c:v>scooter Nico</c:v>
                </c:pt>
                <c:pt idx="11">
                  <c:v>tel maison</c:v>
                </c:pt>
                <c:pt idx="12">
                  <c:v>tels portables</c:v>
                </c:pt>
                <c:pt idx="13">
                  <c:v>box</c:v>
                </c:pt>
                <c:pt idx="14">
                  <c:v>essence / gasoil</c:v>
                </c:pt>
                <c:pt idx="15">
                  <c:v>autoroute</c:v>
                </c:pt>
              </c:strCache>
            </c:strRef>
          </c:cat>
          <c:val>
            <c:numRef>
              <c:f>'3collage'!$F$5:$F$20</c:f>
              <c:numCache>
                <c:formatCode>General</c:formatCode>
                <c:ptCount val="16"/>
                <c:pt idx="0">
                  <c:v>635</c:v>
                </c:pt>
                <c:pt idx="1">
                  <c:v>1102</c:v>
                </c:pt>
                <c:pt idx="2">
                  <c:v>1008</c:v>
                </c:pt>
                <c:pt idx="3">
                  <c:v>1046</c:v>
                </c:pt>
                <c:pt idx="4">
                  <c:v>143</c:v>
                </c:pt>
                <c:pt idx="5">
                  <c:v>469</c:v>
                </c:pt>
                <c:pt idx="6">
                  <c:v>189</c:v>
                </c:pt>
                <c:pt idx="7">
                  <c:v>207</c:v>
                </c:pt>
                <c:pt idx="8">
                  <c:v>72</c:v>
                </c:pt>
                <c:pt idx="9">
                  <c:v>237</c:v>
                </c:pt>
                <c:pt idx="10">
                  <c:v>135</c:v>
                </c:pt>
                <c:pt idx="11">
                  <c:v>144</c:v>
                </c:pt>
                <c:pt idx="12">
                  <c:v>201</c:v>
                </c:pt>
                <c:pt idx="13">
                  <c:v>117</c:v>
                </c:pt>
                <c:pt idx="14">
                  <c:v>890</c:v>
                </c:pt>
                <c:pt idx="15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B-4327-BB3D-FCED22BCF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4972952"/>
        <c:axId val="834973936"/>
      </c:barChart>
      <c:catAx>
        <c:axId val="834972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4973936"/>
        <c:crosses val="autoZero"/>
        <c:auto val="1"/>
        <c:lblAlgn val="ctr"/>
        <c:lblOffset val="100"/>
        <c:noMultiLvlLbl val="0"/>
      </c:catAx>
      <c:valAx>
        <c:axId val="8349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497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http://www.becentsable.net/2011/12/saving-in-2012-store-incentives.html/" TargetMode="External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gif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jpeg"/><Relationship Id="rId6" Type="http://schemas.openxmlformats.org/officeDocument/2006/relationships/image" Target="../media/image12.jpeg"/><Relationship Id="rId5" Type="http://schemas.openxmlformats.org/officeDocument/2006/relationships/image" Target="../media/image11.jpeg"/><Relationship Id="rId4" Type="http://schemas.openxmlformats.org/officeDocument/2006/relationships/image" Target="../media/image10.jpg"/><Relationship Id="rId9" Type="http://schemas.openxmlformats.org/officeDocument/2006/relationships/image" Target="../media/image1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914183</xdr:colOff>
      <xdr:row>0</xdr:row>
      <xdr:rowOff>142326</xdr:rowOff>
    </xdr:from>
    <xdr:to>
      <xdr:col>3</xdr:col>
      <xdr:colOff>43794</xdr:colOff>
      <xdr:row>13</xdr:row>
      <xdr:rowOff>57180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CE75A38-633C-4CA3-A70A-E034311D0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183" y="142326"/>
          <a:ext cx="1625161" cy="23278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445620</xdr:colOff>
      <xdr:row>0</xdr:row>
      <xdr:rowOff>91515</xdr:rowOff>
    </xdr:from>
    <xdr:to>
      <xdr:col>1</xdr:col>
      <xdr:colOff>674013</xdr:colOff>
      <xdr:row>1</xdr:row>
      <xdr:rowOff>116915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2EB3121-DB14-4BF1-9988-3EE9807A1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45620" y="91515"/>
          <a:ext cx="990393" cy="901700"/>
        </a:xfrm>
        <a:prstGeom prst="rect">
          <a:avLst/>
        </a:prstGeom>
      </xdr:spPr>
    </xdr:pic>
    <xdr:clientData/>
  </xdr:twoCellAnchor>
  <xdr:twoCellAnchor>
    <xdr:from>
      <xdr:col>6</xdr:col>
      <xdr:colOff>727075</xdr:colOff>
      <xdr:row>4</xdr:row>
      <xdr:rowOff>111125</xdr:rowOff>
    </xdr:from>
    <xdr:to>
      <xdr:col>12</xdr:col>
      <xdr:colOff>727075</xdr:colOff>
      <xdr:row>19</xdr:row>
      <xdr:rowOff>92075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E0483CD-BE85-49EE-B098-ADF21F4E3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0</xdr:row>
      <xdr:rowOff>19051</xdr:rowOff>
    </xdr:from>
    <xdr:to>
      <xdr:col>8</xdr:col>
      <xdr:colOff>133350</xdr:colOff>
      <xdr:row>4</xdr:row>
      <xdr:rowOff>124727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B2B2561-99C5-4631-94EC-D6CCC7337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0" y="19051"/>
          <a:ext cx="704850" cy="1248676"/>
        </a:xfrm>
        <a:prstGeom prst="rect">
          <a:avLst/>
        </a:prstGeom>
      </xdr:spPr>
    </xdr:pic>
    <xdr:clientData/>
  </xdr:twoCellAnchor>
  <xdr:oneCellAnchor>
    <xdr:from>
      <xdr:col>23</xdr:col>
      <xdr:colOff>114300</xdr:colOff>
      <xdr:row>0</xdr:row>
      <xdr:rowOff>19051</xdr:rowOff>
    </xdr:from>
    <xdr:ext cx="704850" cy="1248676"/>
    <xdr:pic>
      <xdr:nvPicPr>
        <xdr:cNvPr id="3" name="Image 2">
          <a:extLst>
            <a:ext uri="{FF2B5EF4-FFF2-40B4-BE49-F238E27FC236}">
              <a16:creationId xmlns:a16="http://schemas.microsoft.com/office/drawing/2014/main" id="{F554D825-0D24-489E-9233-69027DE4B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19051"/>
          <a:ext cx="704850" cy="124867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761999</xdr:colOff>
      <xdr:row>0</xdr:row>
      <xdr:rowOff>0</xdr:rowOff>
    </xdr:from>
    <xdr:to>
      <xdr:col>4</xdr:col>
      <xdr:colOff>937640</xdr:colOff>
      <xdr:row>2</xdr:row>
      <xdr:rowOff>165336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9" y="0"/>
          <a:ext cx="3890391" cy="2098911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0</xdr:row>
      <xdr:rowOff>161925</xdr:rowOff>
    </xdr:from>
    <xdr:to>
      <xdr:col>19</xdr:col>
      <xdr:colOff>92515</xdr:colOff>
      <xdr:row>2</xdr:row>
      <xdr:rowOff>159190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5725" y="161925"/>
          <a:ext cx="1930840" cy="19308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790575</xdr:colOff>
      <xdr:row>0</xdr:row>
      <xdr:rowOff>0</xdr:rowOff>
    </xdr:from>
    <xdr:to>
      <xdr:col>10</xdr:col>
      <xdr:colOff>180975</xdr:colOff>
      <xdr:row>3</xdr:row>
      <xdr:rowOff>288369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0"/>
          <a:ext cx="2057400" cy="1498044"/>
        </a:xfrm>
        <a:prstGeom prst="rect">
          <a:avLst/>
        </a:prstGeom>
      </xdr:spPr>
    </xdr:pic>
    <xdr:clientData/>
  </xdr:twoCellAnchor>
  <xdr:twoCellAnchor editAs="oneCell">
    <xdr:from>
      <xdr:col>0</xdr:col>
      <xdr:colOff>771526</xdr:colOff>
      <xdr:row>0</xdr:row>
      <xdr:rowOff>133350</xdr:rowOff>
    </xdr:from>
    <xdr:to>
      <xdr:col>2</xdr:col>
      <xdr:colOff>685642</xdr:colOff>
      <xdr:row>4</xdr:row>
      <xdr:rowOff>114300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6" y="133350"/>
          <a:ext cx="1685766" cy="1562100"/>
        </a:xfrm>
        <a:prstGeom prst="rect">
          <a:avLst/>
        </a:prstGeom>
      </xdr:spPr>
    </xdr:pic>
    <xdr:clientData/>
  </xdr:twoCellAnchor>
  <xdr:twoCellAnchor editAs="oneCell">
    <xdr:from>
      <xdr:col>15</xdr:col>
      <xdr:colOff>485775</xdr:colOff>
      <xdr:row>0</xdr:row>
      <xdr:rowOff>0</xdr:rowOff>
    </xdr:from>
    <xdr:to>
      <xdr:col>18</xdr:col>
      <xdr:colOff>895350</xdr:colOff>
      <xdr:row>4</xdr:row>
      <xdr:rowOff>127992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0"/>
          <a:ext cx="2571750" cy="1709142"/>
        </a:xfrm>
        <a:prstGeom prst="rect">
          <a:avLst/>
        </a:prstGeom>
      </xdr:spPr>
    </xdr:pic>
    <xdr:clientData/>
  </xdr:twoCellAnchor>
  <xdr:twoCellAnchor editAs="oneCell">
    <xdr:from>
      <xdr:col>26</xdr:col>
      <xdr:colOff>28575</xdr:colOff>
      <xdr:row>0</xdr:row>
      <xdr:rowOff>81934</xdr:rowOff>
    </xdr:from>
    <xdr:to>
      <xdr:col>29</xdr:col>
      <xdr:colOff>619125</xdr:colOff>
      <xdr:row>3</xdr:row>
      <xdr:rowOff>323851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370" b="29166"/>
        <a:stretch/>
      </xdr:blipFill>
      <xdr:spPr>
        <a:xfrm>
          <a:off x="14658975" y="81934"/>
          <a:ext cx="2876550" cy="1451592"/>
        </a:xfrm>
        <a:prstGeom prst="rect">
          <a:avLst/>
        </a:prstGeom>
      </xdr:spPr>
    </xdr:pic>
    <xdr:clientData/>
  </xdr:twoCellAnchor>
  <xdr:twoCellAnchor editAs="oneCell">
    <xdr:from>
      <xdr:col>35</xdr:col>
      <xdr:colOff>161925</xdr:colOff>
      <xdr:row>0</xdr:row>
      <xdr:rowOff>38100</xdr:rowOff>
    </xdr:from>
    <xdr:to>
      <xdr:col>39</xdr:col>
      <xdr:colOff>630173</xdr:colOff>
      <xdr:row>3</xdr:row>
      <xdr:rowOff>322307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0100" y="38100"/>
          <a:ext cx="3668648" cy="1493882"/>
        </a:xfrm>
        <a:prstGeom prst="rect">
          <a:avLst/>
        </a:prstGeom>
      </xdr:spPr>
    </xdr:pic>
    <xdr:clientData/>
  </xdr:twoCellAnchor>
  <xdr:twoCellAnchor editAs="oneCell">
    <xdr:from>
      <xdr:col>52</xdr:col>
      <xdr:colOff>76200</xdr:colOff>
      <xdr:row>0</xdr:row>
      <xdr:rowOff>0</xdr:rowOff>
    </xdr:from>
    <xdr:to>
      <xdr:col>57</xdr:col>
      <xdr:colOff>28575</xdr:colOff>
      <xdr:row>4</xdr:row>
      <xdr:rowOff>169068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65725" y="0"/>
          <a:ext cx="2333625" cy="1750218"/>
        </a:xfrm>
        <a:prstGeom prst="rect">
          <a:avLst/>
        </a:prstGeom>
      </xdr:spPr>
    </xdr:pic>
    <xdr:clientData/>
  </xdr:twoCellAnchor>
  <xdr:twoCellAnchor editAs="oneCell">
    <xdr:from>
      <xdr:col>76</xdr:col>
      <xdr:colOff>28575</xdr:colOff>
      <xdr:row>0</xdr:row>
      <xdr:rowOff>9525</xdr:rowOff>
    </xdr:from>
    <xdr:to>
      <xdr:col>84</xdr:col>
      <xdr:colOff>185528</xdr:colOff>
      <xdr:row>4</xdr:row>
      <xdr:rowOff>175646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76350" y="9525"/>
          <a:ext cx="2138153" cy="1747271"/>
        </a:xfrm>
        <a:prstGeom prst="rect">
          <a:avLst/>
        </a:prstGeom>
      </xdr:spPr>
    </xdr:pic>
    <xdr:clientData/>
  </xdr:twoCellAnchor>
  <xdr:twoCellAnchor editAs="oneCell">
    <xdr:from>
      <xdr:col>94</xdr:col>
      <xdr:colOff>104774</xdr:colOff>
      <xdr:row>0</xdr:row>
      <xdr:rowOff>95250</xdr:rowOff>
    </xdr:from>
    <xdr:to>
      <xdr:col>98</xdr:col>
      <xdr:colOff>761999</xdr:colOff>
      <xdr:row>4</xdr:row>
      <xdr:rowOff>85725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97" b="15723"/>
        <a:stretch/>
      </xdr:blipFill>
      <xdr:spPr>
        <a:xfrm>
          <a:off x="43738799" y="95250"/>
          <a:ext cx="3286125" cy="1571625"/>
        </a:xfrm>
        <a:prstGeom prst="rect">
          <a:avLst/>
        </a:prstGeom>
      </xdr:spPr>
    </xdr:pic>
    <xdr:clientData/>
  </xdr:twoCellAnchor>
  <xdr:twoCellAnchor>
    <xdr:from>
      <xdr:col>15</xdr:col>
      <xdr:colOff>1038225</xdr:colOff>
      <xdr:row>6</xdr:row>
      <xdr:rowOff>600075</xdr:rowOff>
    </xdr:from>
    <xdr:to>
      <xdr:col>18</xdr:col>
      <xdr:colOff>981075</xdr:colOff>
      <xdr:row>10</xdr:row>
      <xdr:rowOff>28575</xdr:rowOff>
    </xdr:to>
    <xdr:cxnSp macro="">
      <xdr:nvCxnSpPr>
        <xdr:cNvPr id="11" name="Connecteur en 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9096375" y="2638425"/>
          <a:ext cx="2105025" cy="866775"/>
        </a:xfrm>
        <a:prstGeom prst="bentConnector3">
          <a:avLst>
            <a:gd name="adj1" fmla="val 99774"/>
          </a:avLst>
        </a:prstGeom>
        <a:ln w="19050">
          <a:headEnd w="lg" len="lg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104</xdr:col>
      <xdr:colOff>9525</xdr:colOff>
      <xdr:row>0</xdr:row>
      <xdr:rowOff>0</xdr:rowOff>
    </xdr:from>
    <xdr:to>
      <xdr:col>107</xdr:col>
      <xdr:colOff>819149</xdr:colOff>
      <xdr:row>4</xdr:row>
      <xdr:rowOff>168650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7100" y="0"/>
          <a:ext cx="2352674" cy="1749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165100</xdr:colOff>
      <xdr:row>34</xdr:row>
      <xdr:rowOff>181170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7BCB239-3961-4E81-AA19-402A403A1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71100" cy="644227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7</xdr:col>
      <xdr:colOff>185737</xdr:colOff>
      <xdr:row>54</xdr:row>
      <xdr:rowOff>44652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4AD8E95-7C31-42DE-87A6-513FE0620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0"/>
          <a:ext cx="5500687" cy="98173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valinfo\eni\DOCUME~1\dsoft\LOCALS~1\Temp\Solid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valinfo\eni\DOCUME~1\dsoft\LOCALS~1\Temp\Polygon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esktop/excel/cours_du_soir/findate_carte_tcd_corri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valinfo\eni\0PRSU\2003%20EXCEL\Div%20Niv%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ube"/>
      <sheetName val="Pavé"/>
      <sheetName val="cône"/>
      <sheetName val="Cylindre"/>
      <sheetName val="Prisme"/>
      <sheetName val="Pyramide"/>
      <sheetName val="Sphere"/>
      <sheetName val="Feuil1"/>
    </sheetNames>
    <sheetDataSet>
      <sheetData sheetId="0" refreshError="1"/>
      <sheetData sheetId="1">
        <row r="1">
          <cell r="P1">
            <v>53</v>
          </cell>
        </row>
        <row r="2">
          <cell r="E2">
            <v>1</v>
          </cell>
        </row>
        <row r="3">
          <cell r="K3">
            <v>53</v>
          </cell>
        </row>
        <row r="11">
          <cell r="R11">
            <v>4</v>
          </cell>
        </row>
        <row r="23">
          <cell r="E23">
            <v>2</v>
          </cell>
        </row>
      </sheetData>
      <sheetData sheetId="2">
        <row r="3">
          <cell r="K3">
            <v>55</v>
          </cell>
        </row>
        <row r="5">
          <cell r="K5">
            <v>25</v>
          </cell>
        </row>
      </sheetData>
      <sheetData sheetId="3">
        <row r="3">
          <cell r="C3">
            <v>0.12566370614359174</v>
          </cell>
          <cell r="J3">
            <v>10</v>
          </cell>
        </row>
        <row r="7">
          <cell r="K7">
            <v>53</v>
          </cell>
        </row>
      </sheetData>
      <sheetData sheetId="4">
        <row r="3">
          <cell r="C3">
            <v>0.12566370614359174</v>
          </cell>
          <cell r="K3">
            <v>28</v>
          </cell>
        </row>
        <row r="4">
          <cell r="K4">
            <v>48</v>
          </cell>
        </row>
        <row r="10">
          <cell r="V10">
            <v>8.2673490883941922E-2</v>
          </cell>
        </row>
        <row r="11">
          <cell r="V11">
            <v>0.82579345472332322</v>
          </cell>
        </row>
      </sheetData>
      <sheetData sheetId="5">
        <row r="3">
          <cell r="K3">
            <v>10</v>
          </cell>
        </row>
        <row r="5">
          <cell r="K5">
            <v>76</v>
          </cell>
        </row>
        <row r="56">
          <cell r="C56">
            <v>10</v>
          </cell>
        </row>
      </sheetData>
      <sheetData sheetId="6">
        <row r="3">
          <cell r="K3">
            <v>11</v>
          </cell>
        </row>
        <row r="4">
          <cell r="K4">
            <v>80</v>
          </cell>
        </row>
      </sheetData>
      <sheetData sheetId="7">
        <row r="3">
          <cell r="K3">
            <v>33</v>
          </cell>
          <cell r="U3">
            <v>0</v>
          </cell>
        </row>
        <row r="4">
          <cell r="U4">
            <v>0</v>
          </cell>
        </row>
        <row r="10">
          <cell r="AK10">
            <v>7.3303828583761836</v>
          </cell>
        </row>
      </sheetData>
      <sheetData sheetId="8">
        <row r="3">
          <cell r="K3">
            <v>15</v>
          </cell>
        </row>
        <row r="4">
          <cell r="K4">
            <v>11</v>
          </cell>
        </row>
        <row r="5">
          <cell r="K5">
            <v>5.5</v>
          </cell>
        </row>
        <row r="11">
          <cell r="J11">
            <v>5.7595865315812871</v>
          </cell>
        </row>
        <row r="12">
          <cell r="J12">
            <v>9.526279441628823</v>
          </cell>
        </row>
        <row r="13">
          <cell r="J13">
            <v>-5.5000000000000053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Radian"/>
      <sheetName val="Regulier"/>
      <sheetName val="Etoile"/>
    </sheetNames>
    <sheetDataSet>
      <sheetData sheetId="0" refreshError="1"/>
      <sheetData sheetId="1">
        <row r="3">
          <cell r="AF3">
            <v>10</v>
          </cell>
        </row>
        <row r="7">
          <cell r="L7">
            <v>2</v>
          </cell>
        </row>
        <row r="26">
          <cell r="Q26">
            <v>0.75</v>
          </cell>
        </row>
        <row r="27">
          <cell r="R27">
            <v>0.31415926535897931</v>
          </cell>
        </row>
      </sheetData>
      <sheetData sheetId="2">
        <row r="5">
          <cell r="J5">
            <v>7</v>
          </cell>
        </row>
        <row r="19">
          <cell r="R19">
            <v>10</v>
          </cell>
        </row>
        <row r="72">
          <cell r="I72">
            <v>0.26179938779914941</v>
          </cell>
        </row>
      </sheetData>
      <sheetData sheetId="3">
        <row r="2">
          <cell r="F2">
            <v>1</v>
          </cell>
        </row>
        <row r="3">
          <cell r="AG3">
            <v>10</v>
          </cell>
        </row>
        <row r="5">
          <cell r="K5">
            <v>13</v>
          </cell>
        </row>
        <row r="17">
          <cell r="E17">
            <v>6.5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_dates"/>
      <sheetName val="map"/>
      <sheetName val="tcd1_donnees"/>
      <sheetName val="tcd1"/>
      <sheetName val="Données_tcd2"/>
      <sheetName val="tcd2"/>
      <sheetName val="Données_tcd3"/>
      <sheetName val="tcd3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M4">
            <v>0</v>
          </cell>
          <cell r="N4">
            <v>1</v>
          </cell>
        </row>
        <row r="5">
          <cell r="M5">
            <v>25</v>
          </cell>
          <cell r="N5">
            <v>2</v>
          </cell>
        </row>
        <row r="6">
          <cell r="M6">
            <v>30</v>
          </cell>
          <cell r="N6">
            <v>3</v>
          </cell>
        </row>
        <row r="7">
          <cell r="M7">
            <v>35</v>
          </cell>
          <cell r="N7">
            <v>4</v>
          </cell>
        </row>
        <row r="8">
          <cell r="M8">
            <v>40</v>
          </cell>
          <cell r="N8">
            <v>5</v>
          </cell>
        </row>
        <row r="9">
          <cell r="M9">
            <v>45</v>
          </cell>
          <cell r="N9">
            <v>6</v>
          </cell>
        </row>
        <row r="10">
          <cell r="M10">
            <v>50</v>
          </cell>
          <cell r="N10">
            <v>7</v>
          </cell>
        </row>
        <row r="11">
          <cell r="M11">
            <v>55</v>
          </cell>
          <cell r="N11">
            <v>8</v>
          </cell>
        </row>
        <row r="12">
          <cell r="M12">
            <v>60</v>
          </cell>
          <cell r="N12">
            <v>9</v>
          </cell>
        </row>
        <row r="13">
          <cell r="M13">
            <v>65</v>
          </cell>
          <cell r="N13">
            <v>10</v>
          </cell>
        </row>
      </sheetData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"/>
      <sheetName val="EMPRUNT"/>
      <sheetName val="Produits"/>
      <sheetName val="Gestion"/>
      <sheetName val="Cptes Perso"/>
      <sheetName val="CLUB GYM"/>
      <sheetName val="CA PROD SECT"/>
      <sheetName val="Fruits"/>
      <sheetName val="Congés"/>
      <sheetName val="T° CUVE"/>
      <sheetName val="INTERVENTIONS"/>
      <sheetName val="Frais de déplacts"/>
      <sheetName val="Cout Tspt"/>
      <sheetName val="Gest Mat Prem"/>
      <sheetName val="TEST RE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F1">
            <v>2</v>
          </cell>
        </row>
        <row r="2">
          <cell r="F2" t="str">
            <v>FRUITS</v>
          </cell>
        </row>
        <row r="3">
          <cell r="F3" t="str">
            <v>LEGUMES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BF89-1F8F-4393-A13B-5BBB2E60C1B7}">
  <dimension ref="B1:R20"/>
  <sheetViews>
    <sheetView topLeftCell="D1" zoomScale="104" zoomScaleNormal="104" workbookViewId="0">
      <selection activeCell="L14" sqref="L14"/>
    </sheetView>
  </sheetViews>
  <sheetFormatPr baseColWidth="10" defaultRowHeight="14.25" x14ac:dyDescent="0.45"/>
  <cols>
    <col min="1" max="1" width="2.9296875" customWidth="1"/>
    <col min="9" max="9" width="2.9296875" customWidth="1"/>
    <col min="11" max="16" width="9.19921875" style="19" customWidth="1"/>
    <col min="17" max="17" width="8.796875" style="19" customWidth="1"/>
    <col min="18" max="18" width="9.53125" customWidth="1"/>
  </cols>
  <sheetData>
    <row r="1" spans="2:18" ht="21.4" thickBot="1" x14ac:dyDescent="0.7">
      <c r="B1" s="208" t="s">
        <v>182</v>
      </c>
      <c r="C1" s="209"/>
      <c r="D1" s="209"/>
      <c r="E1" s="209"/>
      <c r="F1" s="209"/>
      <c r="G1" s="209"/>
      <c r="H1" s="210"/>
      <c r="J1" s="206" t="s">
        <v>183</v>
      </c>
      <c r="K1" s="207"/>
      <c r="L1" s="207"/>
      <c r="M1" s="207"/>
      <c r="N1" s="207"/>
      <c r="O1" s="207"/>
      <c r="P1" s="207"/>
      <c r="Q1" s="207"/>
      <c r="R1" s="207"/>
    </row>
    <row r="5" spans="2:18" x14ac:dyDescent="0.45">
      <c r="K5" s="211" t="s">
        <v>189</v>
      </c>
      <c r="L5" s="211"/>
      <c r="M5" s="211"/>
      <c r="N5" s="211"/>
      <c r="O5" s="205" t="s">
        <v>184</v>
      </c>
      <c r="P5" s="212" t="s">
        <v>197</v>
      </c>
      <c r="Q5" s="205" t="s">
        <v>195</v>
      </c>
      <c r="R5" s="205" t="s">
        <v>196</v>
      </c>
    </row>
    <row r="6" spans="2:18" ht="67.5" customHeight="1" x14ac:dyDescent="0.45">
      <c r="K6" s="140" t="s">
        <v>185</v>
      </c>
      <c r="L6" s="140" t="s">
        <v>186</v>
      </c>
      <c r="M6" s="140" t="s">
        <v>187</v>
      </c>
      <c r="N6" s="140" t="s">
        <v>188</v>
      </c>
      <c r="O6" s="205"/>
      <c r="P6" s="212"/>
      <c r="Q6" s="205"/>
      <c r="R6" s="205"/>
    </row>
    <row r="7" spans="2:18" x14ac:dyDescent="0.45">
      <c r="B7">
        <v>14</v>
      </c>
      <c r="C7" s="111">
        <v>43143</v>
      </c>
      <c r="D7" s="112">
        <v>40951</v>
      </c>
      <c r="E7" s="113">
        <v>0.34166666666666662</v>
      </c>
      <c r="F7" t="s">
        <v>151</v>
      </c>
      <c r="G7" t="s">
        <v>152</v>
      </c>
      <c r="H7" t="s">
        <v>153</v>
      </c>
      <c r="J7" s="139" t="s">
        <v>190</v>
      </c>
      <c r="K7" s="16"/>
      <c r="L7" s="16"/>
      <c r="M7" s="16"/>
      <c r="N7" s="16"/>
      <c r="O7" s="135">
        <v>1234</v>
      </c>
      <c r="P7" s="136"/>
      <c r="Q7" s="137"/>
      <c r="R7" s="138"/>
    </row>
    <row r="8" spans="2:18" x14ac:dyDescent="0.45">
      <c r="J8" s="139" t="s">
        <v>191</v>
      </c>
      <c r="K8" s="16"/>
      <c r="L8" s="16"/>
      <c r="M8" s="16"/>
      <c r="N8" s="16"/>
      <c r="O8" s="135">
        <v>2345</v>
      </c>
      <c r="P8" s="136"/>
      <c r="Q8" s="137"/>
      <c r="R8" s="138"/>
    </row>
    <row r="9" spans="2:18" x14ac:dyDescent="0.45">
      <c r="J9" s="139" t="s">
        <v>192</v>
      </c>
      <c r="K9" s="16"/>
      <c r="L9" s="16"/>
      <c r="M9" s="16"/>
      <c r="N9" s="16"/>
      <c r="O9" s="135">
        <v>2642</v>
      </c>
      <c r="P9" s="136"/>
      <c r="Q9" s="137"/>
      <c r="R9" s="138"/>
    </row>
    <row r="10" spans="2:18" x14ac:dyDescent="0.45">
      <c r="J10" s="139" t="s">
        <v>193</v>
      </c>
      <c r="K10" s="16"/>
      <c r="L10" s="16"/>
      <c r="M10" s="16"/>
      <c r="N10" s="16"/>
      <c r="O10" s="135">
        <v>653</v>
      </c>
      <c r="P10" s="136"/>
      <c r="Q10" s="137"/>
      <c r="R10" s="138"/>
    </row>
    <row r="11" spans="2:18" x14ac:dyDescent="0.45">
      <c r="C11" s="111"/>
      <c r="D11" s="112"/>
      <c r="E11" s="113"/>
      <c r="J11" s="139" t="s">
        <v>194</v>
      </c>
      <c r="K11" s="16"/>
      <c r="L11" s="16"/>
      <c r="M11" s="16"/>
      <c r="N11" s="16"/>
      <c r="O11" s="135">
        <v>1453</v>
      </c>
      <c r="P11" s="136"/>
      <c r="Q11" s="137"/>
      <c r="R11" s="138"/>
    </row>
    <row r="12" spans="2:18" x14ac:dyDescent="0.45">
      <c r="C12" s="111"/>
      <c r="D12" s="112"/>
      <c r="E12" s="113"/>
    </row>
    <row r="14" spans="2:18" x14ac:dyDescent="0.45">
      <c r="B14">
        <v>14</v>
      </c>
      <c r="C14" s="111">
        <v>43143</v>
      </c>
      <c r="D14" s="112">
        <v>40951</v>
      </c>
      <c r="E14" s="113">
        <v>0.34166666666666662</v>
      </c>
      <c r="F14" t="s">
        <v>151</v>
      </c>
      <c r="G14" t="s">
        <v>152</v>
      </c>
      <c r="H14" t="s">
        <v>153</v>
      </c>
    </row>
    <row r="15" spans="2:18" x14ac:dyDescent="0.45">
      <c r="B15">
        <v>16</v>
      </c>
      <c r="C15" s="111">
        <v>43145</v>
      </c>
      <c r="D15" s="112">
        <v>40953</v>
      </c>
      <c r="E15" s="113">
        <v>0.42499999999999999</v>
      </c>
      <c r="F15" t="s">
        <v>154</v>
      </c>
      <c r="G15" t="s">
        <v>155</v>
      </c>
      <c r="H15" t="s">
        <v>107</v>
      </c>
    </row>
    <row r="16" spans="2:18" x14ac:dyDescent="0.45">
      <c r="C16" s="111"/>
      <c r="D16" s="112"/>
      <c r="E16" s="113"/>
    </row>
    <row r="17" spans="3:5" x14ac:dyDescent="0.45">
      <c r="C17" s="111"/>
      <c r="D17" s="112"/>
      <c r="E17" s="113"/>
    </row>
    <row r="18" spans="3:5" x14ac:dyDescent="0.45">
      <c r="C18" s="111"/>
      <c r="D18" s="112"/>
      <c r="E18" s="113"/>
    </row>
    <row r="19" spans="3:5" x14ac:dyDescent="0.45">
      <c r="C19" s="111"/>
      <c r="D19" s="112"/>
      <c r="E19" s="113"/>
    </row>
    <row r="20" spans="3:5" x14ac:dyDescent="0.45">
      <c r="C20" s="111"/>
      <c r="D20" s="112"/>
      <c r="E20" s="113"/>
    </row>
  </sheetData>
  <mergeCells count="7">
    <mergeCell ref="R5:R6"/>
    <mergeCell ref="J1:R1"/>
    <mergeCell ref="B1:H1"/>
    <mergeCell ref="K5:N5"/>
    <mergeCell ref="O5:O6"/>
    <mergeCell ref="P5:P6"/>
    <mergeCell ref="Q5:Q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2AE80-30F0-49E1-984D-DEBFE8DB307C}">
  <dimension ref="A1:T285"/>
  <sheetViews>
    <sheetView topLeftCell="O7" workbookViewId="0">
      <selection activeCell="O21" sqref="O21"/>
    </sheetView>
  </sheetViews>
  <sheetFormatPr baseColWidth="10" defaultRowHeight="19.25" customHeight="1" x14ac:dyDescent="0.45"/>
  <cols>
    <col min="1" max="1" width="12.73046875" customWidth="1"/>
    <col min="2" max="2" width="13" customWidth="1"/>
    <col min="3" max="3" width="9.73046875" bestFit="1" customWidth="1"/>
    <col min="4" max="4" width="9.59765625" bestFit="1" customWidth="1"/>
    <col min="5" max="5" width="10" bestFit="1" customWidth="1"/>
    <col min="6" max="6" width="9.86328125" bestFit="1" customWidth="1"/>
    <col min="8" max="8" width="7.1328125" bestFit="1" customWidth="1"/>
    <col min="9" max="9" width="10.1328125" style="191" customWidth="1"/>
    <col min="10" max="10" width="10.59765625" style="1" bestFit="1" customWidth="1"/>
    <col min="11" max="11" width="6.86328125" style="1" customWidth="1"/>
    <col min="12" max="12" width="2.3984375" customWidth="1"/>
    <col min="14" max="14" width="17.46484375" customWidth="1"/>
    <col min="15" max="15" width="80.86328125" customWidth="1"/>
    <col min="257" max="257" width="12.73046875" customWidth="1"/>
    <col min="258" max="258" width="13" customWidth="1"/>
    <col min="259" max="259" width="9.73046875" bestFit="1" customWidth="1"/>
    <col min="260" max="260" width="9.59765625" bestFit="1" customWidth="1"/>
    <col min="261" max="261" width="10" bestFit="1" customWidth="1"/>
    <col min="262" max="262" width="9.86328125" bestFit="1" customWidth="1"/>
    <col min="264" max="264" width="7.1328125" bestFit="1" customWidth="1"/>
    <col min="265" max="265" width="10.1328125" customWidth="1"/>
    <col min="266" max="266" width="10.59765625" bestFit="1" customWidth="1"/>
    <col min="267" max="267" width="6.86328125" customWidth="1"/>
    <col min="268" max="268" width="2.3984375" customWidth="1"/>
    <col min="513" max="513" width="12.73046875" customWidth="1"/>
    <col min="514" max="514" width="13" customWidth="1"/>
    <col min="515" max="515" width="9.73046875" bestFit="1" customWidth="1"/>
    <col min="516" max="516" width="9.59765625" bestFit="1" customWidth="1"/>
    <col min="517" max="517" width="10" bestFit="1" customWidth="1"/>
    <col min="518" max="518" width="9.86328125" bestFit="1" customWidth="1"/>
    <col min="520" max="520" width="7.1328125" bestFit="1" customWidth="1"/>
    <col min="521" max="521" width="10.1328125" customWidth="1"/>
    <col min="522" max="522" width="10.59765625" bestFit="1" customWidth="1"/>
    <col min="523" max="523" width="6.86328125" customWidth="1"/>
    <col min="524" max="524" width="2.3984375" customWidth="1"/>
    <col min="769" max="769" width="12.73046875" customWidth="1"/>
    <col min="770" max="770" width="13" customWidth="1"/>
    <col min="771" max="771" width="9.73046875" bestFit="1" customWidth="1"/>
    <col min="772" max="772" width="9.59765625" bestFit="1" customWidth="1"/>
    <col min="773" max="773" width="10" bestFit="1" customWidth="1"/>
    <col min="774" max="774" width="9.86328125" bestFit="1" customWidth="1"/>
    <col min="776" max="776" width="7.1328125" bestFit="1" customWidth="1"/>
    <col min="777" max="777" width="10.1328125" customWidth="1"/>
    <col min="778" max="778" width="10.59765625" bestFit="1" customWidth="1"/>
    <col min="779" max="779" width="6.86328125" customWidth="1"/>
    <col min="780" max="780" width="2.3984375" customWidth="1"/>
    <col min="1025" max="1025" width="12.73046875" customWidth="1"/>
    <col min="1026" max="1026" width="13" customWidth="1"/>
    <col min="1027" max="1027" width="9.73046875" bestFit="1" customWidth="1"/>
    <col min="1028" max="1028" width="9.59765625" bestFit="1" customWidth="1"/>
    <col min="1029" max="1029" width="10" bestFit="1" customWidth="1"/>
    <col min="1030" max="1030" width="9.86328125" bestFit="1" customWidth="1"/>
    <col min="1032" max="1032" width="7.1328125" bestFit="1" customWidth="1"/>
    <col min="1033" max="1033" width="10.1328125" customWidth="1"/>
    <col min="1034" max="1034" width="10.59765625" bestFit="1" customWidth="1"/>
    <col min="1035" max="1035" width="6.86328125" customWidth="1"/>
    <col min="1036" max="1036" width="2.3984375" customWidth="1"/>
    <col min="1281" max="1281" width="12.73046875" customWidth="1"/>
    <col min="1282" max="1282" width="13" customWidth="1"/>
    <col min="1283" max="1283" width="9.73046875" bestFit="1" customWidth="1"/>
    <col min="1284" max="1284" width="9.59765625" bestFit="1" customWidth="1"/>
    <col min="1285" max="1285" width="10" bestFit="1" customWidth="1"/>
    <col min="1286" max="1286" width="9.86328125" bestFit="1" customWidth="1"/>
    <col min="1288" max="1288" width="7.1328125" bestFit="1" customWidth="1"/>
    <col min="1289" max="1289" width="10.1328125" customWidth="1"/>
    <col min="1290" max="1290" width="10.59765625" bestFit="1" customWidth="1"/>
    <col min="1291" max="1291" width="6.86328125" customWidth="1"/>
    <col min="1292" max="1292" width="2.3984375" customWidth="1"/>
    <col min="1537" max="1537" width="12.73046875" customWidth="1"/>
    <col min="1538" max="1538" width="13" customWidth="1"/>
    <col min="1539" max="1539" width="9.73046875" bestFit="1" customWidth="1"/>
    <col min="1540" max="1540" width="9.59765625" bestFit="1" customWidth="1"/>
    <col min="1541" max="1541" width="10" bestFit="1" customWidth="1"/>
    <col min="1542" max="1542" width="9.86328125" bestFit="1" customWidth="1"/>
    <col min="1544" max="1544" width="7.1328125" bestFit="1" customWidth="1"/>
    <col min="1545" max="1545" width="10.1328125" customWidth="1"/>
    <col min="1546" max="1546" width="10.59765625" bestFit="1" customWidth="1"/>
    <col min="1547" max="1547" width="6.86328125" customWidth="1"/>
    <col min="1548" max="1548" width="2.3984375" customWidth="1"/>
    <col min="1793" max="1793" width="12.73046875" customWidth="1"/>
    <col min="1794" max="1794" width="13" customWidth="1"/>
    <col min="1795" max="1795" width="9.73046875" bestFit="1" customWidth="1"/>
    <col min="1796" max="1796" width="9.59765625" bestFit="1" customWidth="1"/>
    <col min="1797" max="1797" width="10" bestFit="1" customWidth="1"/>
    <col min="1798" max="1798" width="9.86328125" bestFit="1" customWidth="1"/>
    <col min="1800" max="1800" width="7.1328125" bestFit="1" customWidth="1"/>
    <col min="1801" max="1801" width="10.1328125" customWidth="1"/>
    <col min="1802" max="1802" width="10.59765625" bestFit="1" customWidth="1"/>
    <col min="1803" max="1803" width="6.86328125" customWidth="1"/>
    <col min="1804" max="1804" width="2.3984375" customWidth="1"/>
    <col min="2049" max="2049" width="12.73046875" customWidth="1"/>
    <col min="2050" max="2050" width="13" customWidth="1"/>
    <col min="2051" max="2051" width="9.73046875" bestFit="1" customWidth="1"/>
    <col min="2052" max="2052" width="9.59765625" bestFit="1" customWidth="1"/>
    <col min="2053" max="2053" width="10" bestFit="1" customWidth="1"/>
    <col min="2054" max="2054" width="9.86328125" bestFit="1" customWidth="1"/>
    <col min="2056" max="2056" width="7.1328125" bestFit="1" customWidth="1"/>
    <col min="2057" max="2057" width="10.1328125" customWidth="1"/>
    <col min="2058" max="2058" width="10.59765625" bestFit="1" customWidth="1"/>
    <col min="2059" max="2059" width="6.86328125" customWidth="1"/>
    <col min="2060" max="2060" width="2.3984375" customWidth="1"/>
    <col min="2305" max="2305" width="12.73046875" customWidth="1"/>
    <col min="2306" max="2306" width="13" customWidth="1"/>
    <col min="2307" max="2307" width="9.73046875" bestFit="1" customWidth="1"/>
    <col min="2308" max="2308" width="9.59765625" bestFit="1" customWidth="1"/>
    <col min="2309" max="2309" width="10" bestFit="1" customWidth="1"/>
    <col min="2310" max="2310" width="9.86328125" bestFit="1" customWidth="1"/>
    <col min="2312" max="2312" width="7.1328125" bestFit="1" customWidth="1"/>
    <col min="2313" max="2313" width="10.1328125" customWidth="1"/>
    <col min="2314" max="2314" width="10.59765625" bestFit="1" customWidth="1"/>
    <col min="2315" max="2315" width="6.86328125" customWidth="1"/>
    <col min="2316" max="2316" width="2.3984375" customWidth="1"/>
    <col min="2561" max="2561" width="12.73046875" customWidth="1"/>
    <col min="2562" max="2562" width="13" customWidth="1"/>
    <col min="2563" max="2563" width="9.73046875" bestFit="1" customWidth="1"/>
    <col min="2564" max="2564" width="9.59765625" bestFit="1" customWidth="1"/>
    <col min="2565" max="2565" width="10" bestFit="1" customWidth="1"/>
    <col min="2566" max="2566" width="9.86328125" bestFit="1" customWidth="1"/>
    <col min="2568" max="2568" width="7.1328125" bestFit="1" customWidth="1"/>
    <col min="2569" max="2569" width="10.1328125" customWidth="1"/>
    <col min="2570" max="2570" width="10.59765625" bestFit="1" customWidth="1"/>
    <col min="2571" max="2571" width="6.86328125" customWidth="1"/>
    <col min="2572" max="2572" width="2.3984375" customWidth="1"/>
    <col min="2817" max="2817" width="12.73046875" customWidth="1"/>
    <col min="2818" max="2818" width="13" customWidth="1"/>
    <col min="2819" max="2819" width="9.73046875" bestFit="1" customWidth="1"/>
    <col min="2820" max="2820" width="9.59765625" bestFit="1" customWidth="1"/>
    <col min="2821" max="2821" width="10" bestFit="1" customWidth="1"/>
    <col min="2822" max="2822" width="9.86328125" bestFit="1" customWidth="1"/>
    <col min="2824" max="2824" width="7.1328125" bestFit="1" customWidth="1"/>
    <col min="2825" max="2825" width="10.1328125" customWidth="1"/>
    <col min="2826" max="2826" width="10.59765625" bestFit="1" customWidth="1"/>
    <col min="2827" max="2827" width="6.86328125" customWidth="1"/>
    <col min="2828" max="2828" width="2.3984375" customWidth="1"/>
    <col min="3073" max="3073" width="12.73046875" customWidth="1"/>
    <col min="3074" max="3074" width="13" customWidth="1"/>
    <col min="3075" max="3075" width="9.73046875" bestFit="1" customWidth="1"/>
    <col min="3076" max="3076" width="9.59765625" bestFit="1" customWidth="1"/>
    <col min="3077" max="3077" width="10" bestFit="1" customWidth="1"/>
    <col min="3078" max="3078" width="9.86328125" bestFit="1" customWidth="1"/>
    <col min="3080" max="3080" width="7.1328125" bestFit="1" customWidth="1"/>
    <col min="3081" max="3081" width="10.1328125" customWidth="1"/>
    <col min="3082" max="3082" width="10.59765625" bestFit="1" customWidth="1"/>
    <col min="3083" max="3083" width="6.86328125" customWidth="1"/>
    <col min="3084" max="3084" width="2.3984375" customWidth="1"/>
    <col min="3329" max="3329" width="12.73046875" customWidth="1"/>
    <col min="3330" max="3330" width="13" customWidth="1"/>
    <col min="3331" max="3331" width="9.73046875" bestFit="1" customWidth="1"/>
    <col min="3332" max="3332" width="9.59765625" bestFit="1" customWidth="1"/>
    <col min="3333" max="3333" width="10" bestFit="1" customWidth="1"/>
    <col min="3334" max="3334" width="9.86328125" bestFit="1" customWidth="1"/>
    <col min="3336" max="3336" width="7.1328125" bestFit="1" customWidth="1"/>
    <col min="3337" max="3337" width="10.1328125" customWidth="1"/>
    <col min="3338" max="3338" width="10.59765625" bestFit="1" customWidth="1"/>
    <col min="3339" max="3339" width="6.86328125" customWidth="1"/>
    <col min="3340" max="3340" width="2.3984375" customWidth="1"/>
    <col min="3585" max="3585" width="12.73046875" customWidth="1"/>
    <col min="3586" max="3586" width="13" customWidth="1"/>
    <col min="3587" max="3587" width="9.73046875" bestFit="1" customWidth="1"/>
    <col min="3588" max="3588" width="9.59765625" bestFit="1" customWidth="1"/>
    <col min="3589" max="3589" width="10" bestFit="1" customWidth="1"/>
    <col min="3590" max="3590" width="9.86328125" bestFit="1" customWidth="1"/>
    <col min="3592" max="3592" width="7.1328125" bestFit="1" customWidth="1"/>
    <col min="3593" max="3593" width="10.1328125" customWidth="1"/>
    <col min="3594" max="3594" width="10.59765625" bestFit="1" customWidth="1"/>
    <col min="3595" max="3595" width="6.86328125" customWidth="1"/>
    <col min="3596" max="3596" width="2.3984375" customWidth="1"/>
    <col min="3841" max="3841" width="12.73046875" customWidth="1"/>
    <col min="3842" max="3842" width="13" customWidth="1"/>
    <col min="3843" max="3843" width="9.73046875" bestFit="1" customWidth="1"/>
    <col min="3844" max="3844" width="9.59765625" bestFit="1" customWidth="1"/>
    <col min="3845" max="3845" width="10" bestFit="1" customWidth="1"/>
    <col min="3846" max="3846" width="9.86328125" bestFit="1" customWidth="1"/>
    <col min="3848" max="3848" width="7.1328125" bestFit="1" customWidth="1"/>
    <col min="3849" max="3849" width="10.1328125" customWidth="1"/>
    <col min="3850" max="3850" width="10.59765625" bestFit="1" customWidth="1"/>
    <col min="3851" max="3851" width="6.86328125" customWidth="1"/>
    <col min="3852" max="3852" width="2.3984375" customWidth="1"/>
    <col min="4097" max="4097" width="12.73046875" customWidth="1"/>
    <col min="4098" max="4098" width="13" customWidth="1"/>
    <col min="4099" max="4099" width="9.73046875" bestFit="1" customWidth="1"/>
    <col min="4100" max="4100" width="9.59765625" bestFit="1" customWidth="1"/>
    <col min="4101" max="4101" width="10" bestFit="1" customWidth="1"/>
    <col min="4102" max="4102" width="9.86328125" bestFit="1" customWidth="1"/>
    <col min="4104" max="4104" width="7.1328125" bestFit="1" customWidth="1"/>
    <col min="4105" max="4105" width="10.1328125" customWidth="1"/>
    <col min="4106" max="4106" width="10.59765625" bestFit="1" customWidth="1"/>
    <col min="4107" max="4107" width="6.86328125" customWidth="1"/>
    <col min="4108" max="4108" width="2.3984375" customWidth="1"/>
    <col min="4353" max="4353" width="12.73046875" customWidth="1"/>
    <col min="4354" max="4354" width="13" customWidth="1"/>
    <col min="4355" max="4355" width="9.73046875" bestFit="1" customWidth="1"/>
    <col min="4356" max="4356" width="9.59765625" bestFit="1" customWidth="1"/>
    <col min="4357" max="4357" width="10" bestFit="1" customWidth="1"/>
    <col min="4358" max="4358" width="9.86328125" bestFit="1" customWidth="1"/>
    <col min="4360" max="4360" width="7.1328125" bestFit="1" customWidth="1"/>
    <col min="4361" max="4361" width="10.1328125" customWidth="1"/>
    <col min="4362" max="4362" width="10.59765625" bestFit="1" customWidth="1"/>
    <col min="4363" max="4363" width="6.86328125" customWidth="1"/>
    <col min="4364" max="4364" width="2.3984375" customWidth="1"/>
    <col min="4609" max="4609" width="12.73046875" customWidth="1"/>
    <col min="4610" max="4610" width="13" customWidth="1"/>
    <col min="4611" max="4611" width="9.73046875" bestFit="1" customWidth="1"/>
    <col min="4612" max="4612" width="9.59765625" bestFit="1" customWidth="1"/>
    <col min="4613" max="4613" width="10" bestFit="1" customWidth="1"/>
    <col min="4614" max="4614" width="9.86328125" bestFit="1" customWidth="1"/>
    <col min="4616" max="4616" width="7.1328125" bestFit="1" customWidth="1"/>
    <col min="4617" max="4617" width="10.1328125" customWidth="1"/>
    <col min="4618" max="4618" width="10.59765625" bestFit="1" customWidth="1"/>
    <col min="4619" max="4619" width="6.86328125" customWidth="1"/>
    <col min="4620" max="4620" width="2.3984375" customWidth="1"/>
    <col min="4865" max="4865" width="12.73046875" customWidth="1"/>
    <col min="4866" max="4866" width="13" customWidth="1"/>
    <col min="4867" max="4867" width="9.73046875" bestFit="1" customWidth="1"/>
    <col min="4868" max="4868" width="9.59765625" bestFit="1" customWidth="1"/>
    <col min="4869" max="4869" width="10" bestFit="1" customWidth="1"/>
    <col min="4870" max="4870" width="9.86328125" bestFit="1" customWidth="1"/>
    <col min="4872" max="4872" width="7.1328125" bestFit="1" customWidth="1"/>
    <col min="4873" max="4873" width="10.1328125" customWidth="1"/>
    <col min="4874" max="4874" width="10.59765625" bestFit="1" customWidth="1"/>
    <col min="4875" max="4875" width="6.86328125" customWidth="1"/>
    <col min="4876" max="4876" width="2.3984375" customWidth="1"/>
    <col min="5121" max="5121" width="12.73046875" customWidth="1"/>
    <col min="5122" max="5122" width="13" customWidth="1"/>
    <col min="5123" max="5123" width="9.73046875" bestFit="1" customWidth="1"/>
    <col min="5124" max="5124" width="9.59765625" bestFit="1" customWidth="1"/>
    <col min="5125" max="5125" width="10" bestFit="1" customWidth="1"/>
    <col min="5126" max="5126" width="9.86328125" bestFit="1" customWidth="1"/>
    <col min="5128" max="5128" width="7.1328125" bestFit="1" customWidth="1"/>
    <col min="5129" max="5129" width="10.1328125" customWidth="1"/>
    <col min="5130" max="5130" width="10.59765625" bestFit="1" customWidth="1"/>
    <col min="5131" max="5131" width="6.86328125" customWidth="1"/>
    <col min="5132" max="5132" width="2.3984375" customWidth="1"/>
    <col min="5377" max="5377" width="12.73046875" customWidth="1"/>
    <col min="5378" max="5378" width="13" customWidth="1"/>
    <col min="5379" max="5379" width="9.73046875" bestFit="1" customWidth="1"/>
    <col min="5380" max="5380" width="9.59765625" bestFit="1" customWidth="1"/>
    <col min="5381" max="5381" width="10" bestFit="1" customWidth="1"/>
    <col min="5382" max="5382" width="9.86328125" bestFit="1" customWidth="1"/>
    <col min="5384" max="5384" width="7.1328125" bestFit="1" customWidth="1"/>
    <col min="5385" max="5385" width="10.1328125" customWidth="1"/>
    <col min="5386" max="5386" width="10.59765625" bestFit="1" customWidth="1"/>
    <col min="5387" max="5387" width="6.86328125" customWidth="1"/>
    <col min="5388" max="5388" width="2.3984375" customWidth="1"/>
    <col min="5633" max="5633" width="12.73046875" customWidth="1"/>
    <col min="5634" max="5634" width="13" customWidth="1"/>
    <col min="5635" max="5635" width="9.73046875" bestFit="1" customWidth="1"/>
    <col min="5636" max="5636" width="9.59765625" bestFit="1" customWidth="1"/>
    <col min="5637" max="5637" width="10" bestFit="1" customWidth="1"/>
    <col min="5638" max="5638" width="9.86328125" bestFit="1" customWidth="1"/>
    <col min="5640" max="5640" width="7.1328125" bestFit="1" customWidth="1"/>
    <col min="5641" max="5641" width="10.1328125" customWidth="1"/>
    <col min="5642" max="5642" width="10.59765625" bestFit="1" customWidth="1"/>
    <col min="5643" max="5643" width="6.86328125" customWidth="1"/>
    <col min="5644" max="5644" width="2.3984375" customWidth="1"/>
    <col min="5889" max="5889" width="12.73046875" customWidth="1"/>
    <col min="5890" max="5890" width="13" customWidth="1"/>
    <col min="5891" max="5891" width="9.73046875" bestFit="1" customWidth="1"/>
    <col min="5892" max="5892" width="9.59765625" bestFit="1" customWidth="1"/>
    <col min="5893" max="5893" width="10" bestFit="1" customWidth="1"/>
    <col min="5894" max="5894" width="9.86328125" bestFit="1" customWidth="1"/>
    <col min="5896" max="5896" width="7.1328125" bestFit="1" customWidth="1"/>
    <col min="5897" max="5897" width="10.1328125" customWidth="1"/>
    <col min="5898" max="5898" width="10.59765625" bestFit="1" customWidth="1"/>
    <col min="5899" max="5899" width="6.86328125" customWidth="1"/>
    <col min="5900" max="5900" width="2.3984375" customWidth="1"/>
    <col min="6145" max="6145" width="12.73046875" customWidth="1"/>
    <col min="6146" max="6146" width="13" customWidth="1"/>
    <col min="6147" max="6147" width="9.73046875" bestFit="1" customWidth="1"/>
    <col min="6148" max="6148" width="9.59765625" bestFit="1" customWidth="1"/>
    <col min="6149" max="6149" width="10" bestFit="1" customWidth="1"/>
    <col min="6150" max="6150" width="9.86328125" bestFit="1" customWidth="1"/>
    <col min="6152" max="6152" width="7.1328125" bestFit="1" customWidth="1"/>
    <col min="6153" max="6153" width="10.1328125" customWidth="1"/>
    <col min="6154" max="6154" width="10.59765625" bestFit="1" customWidth="1"/>
    <col min="6155" max="6155" width="6.86328125" customWidth="1"/>
    <col min="6156" max="6156" width="2.3984375" customWidth="1"/>
    <col min="6401" max="6401" width="12.73046875" customWidth="1"/>
    <col min="6402" max="6402" width="13" customWidth="1"/>
    <col min="6403" max="6403" width="9.73046875" bestFit="1" customWidth="1"/>
    <col min="6404" max="6404" width="9.59765625" bestFit="1" customWidth="1"/>
    <col min="6405" max="6405" width="10" bestFit="1" customWidth="1"/>
    <col min="6406" max="6406" width="9.86328125" bestFit="1" customWidth="1"/>
    <col min="6408" max="6408" width="7.1328125" bestFit="1" customWidth="1"/>
    <col min="6409" max="6409" width="10.1328125" customWidth="1"/>
    <col min="6410" max="6410" width="10.59765625" bestFit="1" customWidth="1"/>
    <col min="6411" max="6411" width="6.86328125" customWidth="1"/>
    <col min="6412" max="6412" width="2.3984375" customWidth="1"/>
    <col min="6657" max="6657" width="12.73046875" customWidth="1"/>
    <col min="6658" max="6658" width="13" customWidth="1"/>
    <col min="6659" max="6659" width="9.73046875" bestFit="1" customWidth="1"/>
    <col min="6660" max="6660" width="9.59765625" bestFit="1" customWidth="1"/>
    <col min="6661" max="6661" width="10" bestFit="1" customWidth="1"/>
    <col min="6662" max="6662" width="9.86328125" bestFit="1" customWidth="1"/>
    <col min="6664" max="6664" width="7.1328125" bestFit="1" customWidth="1"/>
    <col min="6665" max="6665" width="10.1328125" customWidth="1"/>
    <col min="6666" max="6666" width="10.59765625" bestFit="1" customWidth="1"/>
    <col min="6667" max="6667" width="6.86328125" customWidth="1"/>
    <col min="6668" max="6668" width="2.3984375" customWidth="1"/>
    <col min="6913" max="6913" width="12.73046875" customWidth="1"/>
    <col min="6914" max="6914" width="13" customWidth="1"/>
    <col min="6915" max="6915" width="9.73046875" bestFit="1" customWidth="1"/>
    <col min="6916" max="6916" width="9.59765625" bestFit="1" customWidth="1"/>
    <col min="6917" max="6917" width="10" bestFit="1" customWidth="1"/>
    <col min="6918" max="6918" width="9.86328125" bestFit="1" customWidth="1"/>
    <col min="6920" max="6920" width="7.1328125" bestFit="1" customWidth="1"/>
    <col min="6921" max="6921" width="10.1328125" customWidth="1"/>
    <col min="6922" max="6922" width="10.59765625" bestFit="1" customWidth="1"/>
    <col min="6923" max="6923" width="6.86328125" customWidth="1"/>
    <col min="6924" max="6924" width="2.3984375" customWidth="1"/>
    <col min="7169" max="7169" width="12.73046875" customWidth="1"/>
    <col min="7170" max="7170" width="13" customWidth="1"/>
    <col min="7171" max="7171" width="9.73046875" bestFit="1" customWidth="1"/>
    <col min="7172" max="7172" width="9.59765625" bestFit="1" customWidth="1"/>
    <col min="7173" max="7173" width="10" bestFit="1" customWidth="1"/>
    <col min="7174" max="7174" width="9.86328125" bestFit="1" customWidth="1"/>
    <col min="7176" max="7176" width="7.1328125" bestFit="1" customWidth="1"/>
    <col min="7177" max="7177" width="10.1328125" customWidth="1"/>
    <col min="7178" max="7178" width="10.59765625" bestFit="1" customWidth="1"/>
    <col min="7179" max="7179" width="6.86328125" customWidth="1"/>
    <col min="7180" max="7180" width="2.3984375" customWidth="1"/>
    <col min="7425" max="7425" width="12.73046875" customWidth="1"/>
    <col min="7426" max="7426" width="13" customWidth="1"/>
    <col min="7427" max="7427" width="9.73046875" bestFit="1" customWidth="1"/>
    <col min="7428" max="7428" width="9.59765625" bestFit="1" customWidth="1"/>
    <col min="7429" max="7429" width="10" bestFit="1" customWidth="1"/>
    <col min="7430" max="7430" width="9.86328125" bestFit="1" customWidth="1"/>
    <col min="7432" max="7432" width="7.1328125" bestFit="1" customWidth="1"/>
    <col min="7433" max="7433" width="10.1328125" customWidth="1"/>
    <col min="7434" max="7434" width="10.59765625" bestFit="1" customWidth="1"/>
    <col min="7435" max="7435" width="6.86328125" customWidth="1"/>
    <col min="7436" max="7436" width="2.3984375" customWidth="1"/>
    <col min="7681" max="7681" width="12.73046875" customWidth="1"/>
    <col min="7682" max="7682" width="13" customWidth="1"/>
    <col min="7683" max="7683" width="9.73046875" bestFit="1" customWidth="1"/>
    <col min="7684" max="7684" width="9.59765625" bestFit="1" customWidth="1"/>
    <col min="7685" max="7685" width="10" bestFit="1" customWidth="1"/>
    <col min="7686" max="7686" width="9.86328125" bestFit="1" customWidth="1"/>
    <col min="7688" max="7688" width="7.1328125" bestFit="1" customWidth="1"/>
    <col min="7689" max="7689" width="10.1328125" customWidth="1"/>
    <col min="7690" max="7690" width="10.59765625" bestFit="1" customWidth="1"/>
    <col min="7691" max="7691" width="6.86328125" customWidth="1"/>
    <col min="7692" max="7692" width="2.3984375" customWidth="1"/>
    <col min="7937" max="7937" width="12.73046875" customWidth="1"/>
    <col min="7938" max="7938" width="13" customWidth="1"/>
    <col min="7939" max="7939" width="9.73046875" bestFit="1" customWidth="1"/>
    <col min="7940" max="7940" width="9.59765625" bestFit="1" customWidth="1"/>
    <col min="7941" max="7941" width="10" bestFit="1" customWidth="1"/>
    <col min="7942" max="7942" width="9.86328125" bestFit="1" customWidth="1"/>
    <col min="7944" max="7944" width="7.1328125" bestFit="1" customWidth="1"/>
    <col min="7945" max="7945" width="10.1328125" customWidth="1"/>
    <col min="7946" max="7946" width="10.59765625" bestFit="1" customWidth="1"/>
    <col min="7947" max="7947" width="6.86328125" customWidth="1"/>
    <col min="7948" max="7948" width="2.3984375" customWidth="1"/>
    <col min="8193" max="8193" width="12.73046875" customWidth="1"/>
    <col min="8194" max="8194" width="13" customWidth="1"/>
    <col min="8195" max="8195" width="9.73046875" bestFit="1" customWidth="1"/>
    <col min="8196" max="8196" width="9.59765625" bestFit="1" customWidth="1"/>
    <col min="8197" max="8197" width="10" bestFit="1" customWidth="1"/>
    <col min="8198" max="8198" width="9.86328125" bestFit="1" customWidth="1"/>
    <col min="8200" max="8200" width="7.1328125" bestFit="1" customWidth="1"/>
    <col min="8201" max="8201" width="10.1328125" customWidth="1"/>
    <col min="8202" max="8202" width="10.59765625" bestFit="1" customWidth="1"/>
    <col min="8203" max="8203" width="6.86328125" customWidth="1"/>
    <col min="8204" max="8204" width="2.3984375" customWidth="1"/>
    <col min="8449" max="8449" width="12.73046875" customWidth="1"/>
    <col min="8450" max="8450" width="13" customWidth="1"/>
    <col min="8451" max="8451" width="9.73046875" bestFit="1" customWidth="1"/>
    <col min="8452" max="8452" width="9.59765625" bestFit="1" customWidth="1"/>
    <col min="8453" max="8453" width="10" bestFit="1" customWidth="1"/>
    <col min="8454" max="8454" width="9.86328125" bestFit="1" customWidth="1"/>
    <col min="8456" max="8456" width="7.1328125" bestFit="1" customWidth="1"/>
    <col min="8457" max="8457" width="10.1328125" customWidth="1"/>
    <col min="8458" max="8458" width="10.59765625" bestFit="1" customWidth="1"/>
    <col min="8459" max="8459" width="6.86328125" customWidth="1"/>
    <col min="8460" max="8460" width="2.3984375" customWidth="1"/>
    <col min="8705" max="8705" width="12.73046875" customWidth="1"/>
    <col min="8706" max="8706" width="13" customWidth="1"/>
    <col min="8707" max="8707" width="9.73046875" bestFit="1" customWidth="1"/>
    <col min="8708" max="8708" width="9.59765625" bestFit="1" customWidth="1"/>
    <col min="8709" max="8709" width="10" bestFit="1" customWidth="1"/>
    <col min="8710" max="8710" width="9.86328125" bestFit="1" customWidth="1"/>
    <col min="8712" max="8712" width="7.1328125" bestFit="1" customWidth="1"/>
    <col min="8713" max="8713" width="10.1328125" customWidth="1"/>
    <col min="8714" max="8714" width="10.59765625" bestFit="1" customWidth="1"/>
    <col min="8715" max="8715" width="6.86328125" customWidth="1"/>
    <col min="8716" max="8716" width="2.3984375" customWidth="1"/>
    <col min="8961" max="8961" width="12.73046875" customWidth="1"/>
    <col min="8962" max="8962" width="13" customWidth="1"/>
    <col min="8963" max="8963" width="9.73046875" bestFit="1" customWidth="1"/>
    <col min="8964" max="8964" width="9.59765625" bestFit="1" customWidth="1"/>
    <col min="8965" max="8965" width="10" bestFit="1" customWidth="1"/>
    <col min="8966" max="8966" width="9.86328125" bestFit="1" customWidth="1"/>
    <col min="8968" max="8968" width="7.1328125" bestFit="1" customWidth="1"/>
    <col min="8969" max="8969" width="10.1328125" customWidth="1"/>
    <col min="8970" max="8970" width="10.59765625" bestFit="1" customWidth="1"/>
    <col min="8971" max="8971" width="6.86328125" customWidth="1"/>
    <col min="8972" max="8972" width="2.3984375" customWidth="1"/>
    <col min="9217" max="9217" width="12.73046875" customWidth="1"/>
    <col min="9218" max="9218" width="13" customWidth="1"/>
    <col min="9219" max="9219" width="9.73046875" bestFit="1" customWidth="1"/>
    <col min="9220" max="9220" width="9.59765625" bestFit="1" customWidth="1"/>
    <col min="9221" max="9221" width="10" bestFit="1" customWidth="1"/>
    <col min="9222" max="9222" width="9.86328125" bestFit="1" customWidth="1"/>
    <col min="9224" max="9224" width="7.1328125" bestFit="1" customWidth="1"/>
    <col min="9225" max="9225" width="10.1328125" customWidth="1"/>
    <col min="9226" max="9226" width="10.59765625" bestFit="1" customWidth="1"/>
    <col min="9227" max="9227" width="6.86328125" customWidth="1"/>
    <col min="9228" max="9228" width="2.3984375" customWidth="1"/>
    <col min="9473" max="9473" width="12.73046875" customWidth="1"/>
    <col min="9474" max="9474" width="13" customWidth="1"/>
    <col min="9475" max="9475" width="9.73046875" bestFit="1" customWidth="1"/>
    <col min="9476" max="9476" width="9.59765625" bestFit="1" customWidth="1"/>
    <col min="9477" max="9477" width="10" bestFit="1" customWidth="1"/>
    <col min="9478" max="9478" width="9.86328125" bestFit="1" customWidth="1"/>
    <col min="9480" max="9480" width="7.1328125" bestFit="1" customWidth="1"/>
    <col min="9481" max="9481" width="10.1328125" customWidth="1"/>
    <col min="9482" max="9482" width="10.59765625" bestFit="1" customWidth="1"/>
    <col min="9483" max="9483" width="6.86328125" customWidth="1"/>
    <col min="9484" max="9484" width="2.3984375" customWidth="1"/>
    <col min="9729" max="9729" width="12.73046875" customWidth="1"/>
    <col min="9730" max="9730" width="13" customWidth="1"/>
    <col min="9731" max="9731" width="9.73046875" bestFit="1" customWidth="1"/>
    <col min="9732" max="9732" width="9.59765625" bestFit="1" customWidth="1"/>
    <col min="9733" max="9733" width="10" bestFit="1" customWidth="1"/>
    <col min="9734" max="9734" width="9.86328125" bestFit="1" customWidth="1"/>
    <col min="9736" max="9736" width="7.1328125" bestFit="1" customWidth="1"/>
    <col min="9737" max="9737" width="10.1328125" customWidth="1"/>
    <col min="9738" max="9738" width="10.59765625" bestFit="1" customWidth="1"/>
    <col min="9739" max="9739" width="6.86328125" customWidth="1"/>
    <col min="9740" max="9740" width="2.3984375" customWidth="1"/>
    <col min="9985" max="9985" width="12.73046875" customWidth="1"/>
    <col min="9986" max="9986" width="13" customWidth="1"/>
    <col min="9987" max="9987" width="9.73046875" bestFit="1" customWidth="1"/>
    <col min="9988" max="9988" width="9.59765625" bestFit="1" customWidth="1"/>
    <col min="9989" max="9989" width="10" bestFit="1" customWidth="1"/>
    <col min="9990" max="9990" width="9.86328125" bestFit="1" customWidth="1"/>
    <col min="9992" max="9992" width="7.1328125" bestFit="1" customWidth="1"/>
    <col min="9993" max="9993" width="10.1328125" customWidth="1"/>
    <col min="9994" max="9994" width="10.59765625" bestFit="1" customWidth="1"/>
    <col min="9995" max="9995" width="6.86328125" customWidth="1"/>
    <col min="9996" max="9996" width="2.3984375" customWidth="1"/>
    <col min="10241" max="10241" width="12.73046875" customWidth="1"/>
    <col min="10242" max="10242" width="13" customWidth="1"/>
    <col min="10243" max="10243" width="9.73046875" bestFit="1" customWidth="1"/>
    <col min="10244" max="10244" width="9.59765625" bestFit="1" customWidth="1"/>
    <col min="10245" max="10245" width="10" bestFit="1" customWidth="1"/>
    <col min="10246" max="10246" width="9.86328125" bestFit="1" customWidth="1"/>
    <col min="10248" max="10248" width="7.1328125" bestFit="1" customWidth="1"/>
    <col min="10249" max="10249" width="10.1328125" customWidth="1"/>
    <col min="10250" max="10250" width="10.59765625" bestFit="1" customWidth="1"/>
    <col min="10251" max="10251" width="6.86328125" customWidth="1"/>
    <col min="10252" max="10252" width="2.3984375" customWidth="1"/>
    <col min="10497" max="10497" width="12.73046875" customWidth="1"/>
    <col min="10498" max="10498" width="13" customWidth="1"/>
    <col min="10499" max="10499" width="9.73046875" bestFit="1" customWidth="1"/>
    <col min="10500" max="10500" width="9.59765625" bestFit="1" customWidth="1"/>
    <col min="10501" max="10501" width="10" bestFit="1" customWidth="1"/>
    <col min="10502" max="10502" width="9.86328125" bestFit="1" customWidth="1"/>
    <col min="10504" max="10504" width="7.1328125" bestFit="1" customWidth="1"/>
    <col min="10505" max="10505" width="10.1328125" customWidth="1"/>
    <col min="10506" max="10506" width="10.59765625" bestFit="1" customWidth="1"/>
    <col min="10507" max="10507" width="6.86328125" customWidth="1"/>
    <col min="10508" max="10508" width="2.3984375" customWidth="1"/>
    <col min="10753" max="10753" width="12.73046875" customWidth="1"/>
    <col min="10754" max="10754" width="13" customWidth="1"/>
    <col min="10755" max="10755" width="9.73046875" bestFit="1" customWidth="1"/>
    <col min="10756" max="10756" width="9.59765625" bestFit="1" customWidth="1"/>
    <col min="10757" max="10757" width="10" bestFit="1" customWidth="1"/>
    <col min="10758" max="10758" width="9.86328125" bestFit="1" customWidth="1"/>
    <col min="10760" max="10760" width="7.1328125" bestFit="1" customWidth="1"/>
    <col min="10761" max="10761" width="10.1328125" customWidth="1"/>
    <col min="10762" max="10762" width="10.59765625" bestFit="1" customWidth="1"/>
    <col min="10763" max="10763" width="6.86328125" customWidth="1"/>
    <col min="10764" max="10764" width="2.3984375" customWidth="1"/>
    <col min="11009" max="11009" width="12.73046875" customWidth="1"/>
    <col min="11010" max="11010" width="13" customWidth="1"/>
    <col min="11011" max="11011" width="9.73046875" bestFit="1" customWidth="1"/>
    <col min="11012" max="11012" width="9.59765625" bestFit="1" customWidth="1"/>
    <col min="11013" max="11013" width="10" bestFit="1" customWidth="1"/>
    <col min="11014" max="11014" width="9.86328125" bestFit="1" customWidth="1"/>
    <col min="11016" max="11016" width="7.1328125" bestFit="1" customWidth="1"/>
    <col min="11017" max="11017" width="10.1328125" customWidth="1"/>
    <col min="11018" max="11018" width="10.59765625" bestFit="1" customWidth="1"/>
    <col min="11019" max="11019" width="6.86328125" customWidth="1"/>
    <col min="11020" max="11020" width="2.3984375" customWidth="1"/>
    <col min="11265" max="11265" width="12.73046875" customWidth="1"/>
    <col min="11266" max="11266" width="13" customWidth="1"/>
    <col min="11267" max="11267" width="9.73046875" bestFit="1" customWidth="1"/>
    <col min="11268" max="11268" width="9.59765625" bestFit="1" customWidth="1"/>
    <col min="11269" max="11269" width="10" bestFit="1" customWidth="1"/>
    <col min="11270" max="11270" width="9.86328125" bestFit="1" customWidth="1"/>
    <col min="11272" max="11272" width="7.1328125" bestFit="1" customWidth="1"/>
    <col min="11273" max="11273" width="10.1328125" customWidth="1"/>
    <col min="11274" max="11274" width="10.59765625" bestFit="1" customWidth="1"/>
    <col min="11275" max="11275" width="6.86328125" customWidth="1"/>
    <col min="11276" max="11276" width="2.3984375" customWidth="1"/>
    <col min="11521" max="11521" width="12.73046875" customWidth="1"/>
    <col min="11522" max="11522" width="13" customWidth="1"/>
    <col min="11523" max="11523" width="9.73046875" bestFit="1" customWidth="1"/>
    <col min="11524" max="11524" width="9.59765625" bestFit="1" customWidth="1"/>
    <col min="11525" max="11525" width="10" bestFit="1" customWidth="1"/>
    <col min="11526" max="11526" width="9.86328125" bestFit="1" customWidth="1"/>
    <col min="11528" max="11528" width="7.1328125" bestFit="1" customWidth="1"/>
    <col min="11529" max="11529" width="10.1328125" customWidth="1"/>
    <col min="11530" max="11530" width="10.59765625" bestFit="1" customWidth="1"/>
    <col min="11531" max="11531" width="6.86328125" customWidth="1"/>
    <col min="11532" max="11532" width="2.3984375" customWidth="1"/>
    <col min="11777" max="11777" width="12.73046875" customWidth="1"/>
    <col min="11778" max="11778" width="13" customWidth="1"/>
    <col min="11779" max="11779" width="9.73046875" bestFit="1" customWidth="1"/>
    <col min="11780" max="11780" width="9.59765625" bestFit="1" customWidth="1"/>
    <col min="11781" max="11781" width="10" bestFit="1" customWidth="1"/>
    <col min="11782" max="11782" width="9.86328125" bestFit="1" customWidth="1"/>
    <col min="11784" max="11784" width="7.1328125" bestFit="1" customWidth="1"/>
    <col min="11785" max="11785" width="10.1328125" customWidth="1"/>
    <col min="11786" max="11786" width="10.59765625" bestFit="1" customWidth="1"/>
    <col min="11787" max="11787" width="6.86328125" customWidth="1"/>
    <col min="11788" max="11788" width="2.3984375" customWidth="1"/>
    <col min="12033" max="12033" width="12.73046875" customWidth="1"/>
    <col min="12034" max="12034" width="13" customWidth="1"/>
    <col min="12035" max="12035" width="9.73046875" bestFit="1" customWidth="1"/>
    <col min="12036" max="12036" width="9.59765625" bestFit="1" customWidth="1"/>
    <col min="12037" max="12037" width="10" bestFit="1" customWidth="1"/>
    <col min="12038" max="12038" width="9.86328125" bestFit="1" customWidth="1"/>
    <col min="12040" max="12040" width="7.1328125" bestFit="1" customWidth="1"/>
    <col min="12041" max="12041" width="10.1328125" customWidth="1"/>
    <col min="12042" max="12042" width="10.59765625" bestFit="1" customWidth="1"/>
    <col min="12043" max="12043" width="6.86328125" customWidth="1"/>
    <col min="12044" max="12044" width="2.3984375" customWidth="1"/>
    <col min="12289" max="12289" width="12.73046875" customWidth="1"/>
    <col min="12290" max="12290" width="13" customWidth="1"/>
    <col min="12291" max="12291" width="9.73046875" bestFit="1" customWidth="1"/>
    <col min="12292" max="12292" width="9.59765625" bestFit="1" customWidth="1"/>
    <col min="12293" max="12293" width="10" bestFit="1" customWidth="1"/>
    <col min="12294" max="12294" width="9.86328125" bestFit="1" customWidth="1"/>
    <col min="12296" max="12296" width="7.1328125" bestFit="1" customWidth="1"/>
    <col min="12297" max="12297" width="10.1328125" customWidth="1"/>
    <col min="12298" max="12298" width="10.59765625" bestFit="1" customWidth="1"/>
    <col min="12299" max="12299" width="6.86328125" customWidth="1"/>
    <col min="12300" max="12300" width="2.3984375" customWidth="1"/>
    <col min="12545" max="12545" width="12.73046875" customWidth="1"/>
    <col min="12546" max="12546" width="13" customWidth="1"/>
    <col min="12547" max="12547" width="9.73046875" bestFit="1" customWidth="1"/>
    <col min="12548" max="12548" width="9.59765625" bestFit="1" customWidth="1"/>
    <col min="12549" max="12549" width="10" bestFit="1" customWidth="1"/>
    <col min="12550" max="12550" width="9.86328125" bestFit="1" customWidth="1"/>
    <col min="12552" max="12552" width="7.1328125" bestFit="1" customWidth="1"/>
    <col min="12553" max="12553" width="10.1328125" customWidth="1"/>
    <col min="12554" max="12554" width="10.59765625" bestFit="1" customWidth="1"/>
    <col min="12555" max="12555" width="6.86328125" customWidth="1"/>
    <col min="12556" max="12556" width="2.3984375" customWidth="1"/>
    <col min="12801" max="12801" width="12.73046875" customWidth="1"/>
    <col min="12802" max="12802" width="13" customWidth="1"/>
    <col min="12803" max="12803" width="9.73046875" bestFit="1" customWidth="1"/>
    <col min="12804" max="12804" width="9.59765625" bestFit="1" customWidth="1"/>
    <col min="12805" max="12805" width="10" bestFit="1" customWidth="1"/>
    <col min="12806" max="12806" width="9.86328125" bestFit="1" customWidth="1"/>
    <col min="12808" max="12808" width="7.1328125" bestFit="1" customWidth="1"/>
    <col min="12809" max="12809" width="10.1328125" customWidth="1"/>
    <col min="12810" max="12810" width="10.59765625" bestFit="1" customWidth="1"/>
    <col min="12811" max="12811" width="6.86328125" customWidth="1"/>
    <col min="12812" max="12812" width="2.3984375" customWidth="1"/>
    <col min="13057" max="13057" width="12.73046875" customWidth="1"/>
    <col min="13058" max="13058" width="13" customWidth="1"/>
    <col min="13059" max="13059" width="9.73046875" bestFit="1" customWidth="1"/>
    <col min="13060" max="13060" width="9.59765625" bestFit="1" customWidth="1"/>
    <col min="13061" max="13061" width="10" bestFit="1" customWidth="1"/>
    <col min="13062" max="13062" width="9.86328125" bestFit="1" customWidth="1"/>
    <col min="13064" max="13064" width="7.1328125" bestFit="1" customWidth="1"/>
    <col min="13065" max="13065" width="10.1328125" customWidth="1"/>
    <col min="13066" max="13066" width="10.59765625" bestFit="1" customWidth="1"/>
    <col min="13067" max="13067" width="6.86328125" customWidth="1"/>
    <col min="13068" max="13068" width="2.3984375" customWidth="1"/>
    <col min="13313" max="13313" width="12.73046875" customWidth="1"/>
    <col min="13314" max="13314" width="13" customWidth="1"/>
    <col min="13315" max="13315" width="9.73046875" bestFit="1" customWidth="1"/>
    <col min="13316" max="13316" width="9.59765625" bestFit="1" customWidth="1"/>
    <col min="13317" max="13317" width="10" bestFit="1" customWidth="1"/>
    <col min="13318" max="13318" width="9.86328125" bestFit="1" customWidth="1"/>
    <col min="13320" max="13320" width="7.1328125" bestFit="1" customWidth="1"/>
    <col min="13321" max="13321" width="10.1328125" customWidth="1"/>
    <col min="13322" max="13322" width="10.59765625" bestFit="1" customWidth="1"/>
    <col min="13323" max="13323" width="6.86328125" customWidth="1"/>
    <col min="13324" max="13324" width="2.3984375" customWidth="1"/>
    <col min="13569" max="13569" width="12.73046875" customWidth="1"/>
    <col min="13570" max="13570" width="13" customWidth="1"/>
    <col min="13571" max="13571" width="9.73046875" bestFit="1" customWidth="1"/>
    <col min="13572" max="13572" width="9.59765625" bestFit="1" customWidth="1"/>
    <col min="13573" max="13573" width="10" bestFit="1" customWidth="1"/>
    <col min="13574" max="13574" width="9.86328125" bestFit="1" customWidth="1"/>
    <col min="13576" max="13576" width="7.1328125" bestFit="1" customWidth="1"/>
    <col min="13577" max="13577" width="10.1328125" customWidth="1"/>
    <col min="13578" max="13578" width="10.59765625" bestFit="1" customWidth="1"/>
    <col min="13579" max="13579" width="6.86328125" customWidth="1"/>
    <col min="13580" max="13580" width="2.3984375" customWidth="1"/>
    <col min="13825" max="13825" width="12.73046875" customWidth="1"/>
    <col min="13826" max="13826" width="13" customWidth="1"/>
    <col min="13827" max="13827" width="9.73046875" bestFit="1" customWidth="1"/>
    <col min="13828" max="13828" width="9.59765625" bestFit="1" customWidth="1"/>
    <col min="13829" max="13829" width="10" bestFit="1" customWidth="1"/>
    <col min="13830" max="13830" width="9.86328125" bestFit="1" customWidth="1"/>
    <col min="13832" max="13832" width="7.1328125" bestFit="1" customWidth="1"/>
    <col min="13833" max="13833" width="10.1328125" customWidth="1"/>
    <col min="13834" max="13834" width="10.59765625" bestFit="1" customWidth="1"/>
    <col min="13835" max="13835" width="6.86328125" customWidth="1"/>
    <col min="13836" max="13836" width="2.3984375" customWidth="1"/>
    <col min="14081" max="14081" width="12.73046875" customWidth="1"/>
    <col min="14082" max="14082" width="13" customWidth="1"/>
    <col min="14083" max="14083" width="9.73046875" bestFit="1" customWidth="1"/>
    <col min="14084" max="14084" width="9.59765625" bestFit="1" customWidth="1"/>
    <col min="14085" max="14085" width="10" bestFit="1" customWidth="1"/>
    <col min="14086" max="14086" width="9.86328125" bestFit="1" customWidth="1"/>
    <col min="14088" max="14088" width="7.1328125" bestFit="1" customWidth="1"/>
    <col min="14089" max="14089" width="10.1328125" customWidth="1"/>
    <col min="14090" max="14090" width="10.59765625" bestFit="1" customWidth="1"/>
    <col min="14091" max="14091" width="6.86328125" customWidth="1"/>
    <col min="14092" max="14092" width="2.3984375" customWidth="1"/>
    <col min="14337" max="14337" width="12.73046875" customWidth="1"/>
    <col min="14338" max="14338" width="13" customWidth="1"/>
    <col min="14339" max="14339" width="9.73046875" bestFit="1" customWidth="1"/>
    <col min="14340" max="14340" width="9.59765625" bestFit="1" customWidth="1"/>
    <col min="14341" max="14341" width="10" bestFit="1" customWidth="1"/>
    <col min="14342" max="14342" width="9.86328125" bestFit="1" customWidth="1"/>
    <col min="14344" max="14344" width="7.1328125" bestFit="1" customWidth="1"/>
    <col min="14345" max="14345" width="10.1328125" customWidth="1"/>
    <col min="14346" max="14346" width="10.59765625" bestFit="1" customWidth="1"/>
    <col min="14347" max="14347" width="6.86328125" customWidth="1"/>
    <col min="14348" max="14348" width="2.3984375" customWidth="1"/>
    <col min="14593" max="14593" width="12.73046875" customWidth="1"/>
    <col min="14594" max="14594" width="13" customWidth="1"/>
    <col min="14595" max="14595" width="9.73046875" bestFit="1" customWidth="1"/>
    <col min="14596" max="14596" width="9.59765625" bestFit="1" customWidth="1"/>
    <col min="14597" max="14597" width="10" bestFit="1" customWidth="1"/>
    <col min="14598" max="14598" width="9.86328125" bestFit="1" customWidth="1"/>
    <col min="14600" max="14600" width="7.1328125" bestFit="1" customWidth="1"/>
    <col min="14601" max="14601" width="10.1328125" customWidth="1"/>
    <col min="14602" max="14602" width="10.59765625" bestFit="1" customWidth="1"/>
    <col min="14603" max="14603" width="6.86328125" customWidth="1"/>
    <col min="14604" max="14604" width="2.3984375" customWidth="1"/>
    <col min="14849" max="14849" width="12.73046875" customWidth="1"/>
    <col min="14850" max="14850" width="13" customWidth="1"/>
    <col min="14851" max="14851" width="9.73046875" bestFit="1" customWidth="1"/>
    <col min="14852" max="14852" width="9.59765625" bestFit="1" customWidth="1"/>
    <col min="14853" max="14853" width="10" bestFit="1" customWidth="1"/>
    <col min="14854" max="14854" width="9.86328125" bestFit="1" customWidth="1"/>
    <col min="14856" max="14856" width="7.1328125" bestFit="1" customWidth="1"/>
    <col min="14857" max="14857" width="10.1328125" customWidth="1"/>
    <col min="14858" max="14858" width="10.59765625" bestFit="1" customWidth="1"/>
    <col min="14859" max="14859" width="6.86328125" customWidth="1"/>
    <col min="14860" max="14860" width="2.3984375" customWidth="1"/>
    <col min="15105" max="15105" width="12.73046875" customWidth="1"/>
    <col min="15106" max="15106" width="13" customWidth="1"/>
    <col min="15107" max="15107" width="9.73046875" bestFit="1" customWidth="1"/>
    <col min="15108" max="15108" width="9.59765625" bestFit="1" customWidth="1"/>
    <col min="15109" max="15109" width="10" bestFit="1" customWidth="1"/>
    <col min="15110" max="15110" width="9.86328125" bestFit="1" customWidth="1"/>
    <col min="15112" max="15112" width="7.1328125" bestFit="1" customWidth="1"/>
    <col min="15113" max="15113" width="10.1328125" customWidth="1"/>
    <col min="15114" max="15114" width="10.59765625" bestFit="1" customWidth="1"/>
    <col min="15115" max="15115" width="6.86328125" customWidth="1"/>
    <col min="15116" max="15116" width="2.3984375" customWidth="1"/>
    <col min="15361" max="15361" width="12.73046875" customWidth="1"/>
    <col min="15362" max="15362" width="13" customWidth="1"/>
    <col min="15363" max="15363" width="9.73046875" bestFit="1" customWidth="1"/>
    <col min="15364" max="15364" width="9.59765625" bestFit="1" customWidth="1"/>
    <col min="15365" max="15365" width="10" bestFit="1" customWidth="1"/>
    <col min="15366" max="15366" width="9.86328125" bestFit="1" customWidth="1"/>
    <col min="15368" max="15368" width="7.1328125" bestFit="1" customWidth="1"/>
    <col min="15369" max="15369" width="10.1328125" customWidth="1"/>
    <col min="15370" max="15370" width="10.59765625" bestFit="1" customWidth="1"/>
    <col min="15371" max="15371" width="6.86328125" customWidth="1"/>
    <col min="15372" max="15372" width="2.3984375" customWidth="1"/>
    <col min="15617" max="15617" width="12.73046875" customWidth="1"/>
    <col min="15618" max="15618" width="13" customWidth="1"/>
    <col min="15619" max="15619" width="9.73046875" bestFit="1" customWidth="1"/>
    <col min="15620" max="15620" width="9.59765625" bestFit="1" customWidth="1"/>
    <col min="15621" max="15621" width="10" bestFit="1" customWidth="1"/>
    <col min="15622" max="15622" width="9.86328125" bestFit="1" customWidth="1"/>
    <col min="15624" max="15624" width="7.1328125" bestFit="1" customWidth="1"/>
    <col min="15625" max="15625" width="10.1328125" customWidth="1"/>
    <col min="15626" max="15626" width="10.59765625" bestFit="1" customWidth="1"/>
    <col min="15627" max="15627" width="6.86328125" customWidth="1"/>
    <col min="15628" max="15628" width="2.3984375" customWidth="1"/>
    <col min="15873" max="15873" width="12.73046875" customWidth="1"/>
    <col min="15874" max="15874" width="13" customWidth="1"/>
    <col min="15875" max="15875" width="9.73046875" bestFit="1" customWidth="1"/>
    <col min="15876" max="15876" width="9.59765625" bestFit="1" customWidth="1"/>
    <col min="15877" max="15877" width="10" bestFit="1" customWidth="1"/>
    <col min="15878" max="15878" width="9.86328125" bestFit="1" customWidth="1"/>
    <col min="15880" max="15880" width="7.1328125" bestFit="1" customWidth="1"/>
    <col min="15881" max="15881" width="10.1328125" customWidth="1"/>
    <col min="15882" max="15882" width="10.59765625" bestFit="1" customWidth="1"/>
    <col min="15883" max="15883" width="6.86328125" customWidth="1"/>
    <col min="15884" max="15884" width="2.3984375" customWidth="1"/>
    <col min="16129" max="16129" width="12.73046875" customWidth="1"/>
    <col min="16130" max="16130" width="13" customWidth="1"/>
    <col min="16131" max="16131" width="9.73046875" bestFit="1" customWidth="1"/>
    <col min="16132" max="16132" width="9.59765625" bestFit="1" customWidth="1"/>
    <col min="16133" max="16133" width="10" bestFit="1" customWidth="1"/>
    <col min="16134" max="16134" width="9.86328125" bestFit="1" customWidth="1"/>
    <col min="16136" max="16136" width="7.1328125" bestFit="1" customWidth="1"/>
    <col min="16137" max="16137" width="10.1328125" customWidth="1"/>
    <col min="16138" max="16138" width="10.59765625" bestFit="1" customWidth="1"/>
    <col min="16139" max="16139" width="6.86328125" customWidth="1"/>
    <col min="16140" max="16140" width="2.3984375" customWidth="1"/>
  </cols>
  <sheetData>
    <row r="1" spans="1:15" s="183" customFormat="1" ht="19.25" customHeight="1" x14ac:dyDescent="0.45">
      <c r="A1" s="179" t="s">
        <v>251</v>
      </c>
      <c r="B1" s="180" t="s">
        <v>250</v>
      </c>
      <c r="C1" s="179" t="s">
        <v>286</v>
      </c>
      <c r="D1" s="179" t="s">
        <v>287</v>
      </c>
      <c r="E1" s="179" t="s">
        <v>249</v>
      </c>
      <c r="F1" s="179" t="s">
        <v>288</v>
      </c>
      <c r="G1" s="179" t="s">
        <v>289</v>
      </c>
      <c r="H1" s="179" t="s">
        <v>290</v>
      </c>
      <c r="I1" s="181" t="s">
        <v>291</v>
      </c>
      <c r="J1" s="179" t="s">
        <v>292</v>
      </c>
      <c r="K1" s="182" t="s">
        <v>293</v>
      </c>
      <c r="M1" s="184"/>
      <c r="N1" s="185"/>
      <c r="O1" s="229" t="s">
        <v>363</v>
      </c>
    </row>
    <row r="2" spans="1:15" ht="19.25" customHeight="1" x14ac:dyDescent="0.45">
      <c r="A2" s="186" t="s">
        <v>294</v>
      </c>
      <c r="B2" s="186" t="s">
        <v>295</v>
      </c>
      <c r="C2" s="25" t="s">
        <v>296</v>
      </c>
      <c r="D2" s="5" t="s">
        <v>297</v>
      </c>
      <c r="E2" s="5" t="s">
        <v>283</v>
      </c>
      <c r="F2" s="5" t="s">
        <v>298</v>
      </c>
      <c r="G2" s="178">
        <v>2011.94</v>
      </c>
      <c r="H2" s="5" t="s">
        <v>299</v>
      </c>
      <c r="I2" s="187">
        <v>21853</v>
      </c>
      <c r="J2" s="25"/>
      <c r="K2" s="25"/>
      <c r="O2" s="229"/>
    </row>
    <row r="3" spans="1:15" ht="19.25" customHeight="1" x14ac:dyDescent="0.45">
      <c r="A3" s="186" t="s">
        <v>300</v>
      </c>
      <c r="B3" s="186" t="s">
        <v>301</v>
      </c>
      <c r="C3" s="25" t="s">
        <v>302</v>
      </c>
      <c r="D3" s="5" t="s">
        <v>303</v>
      </c>
      <c r="E3" s="5" t="s">
        <v>283</v>
      </c>
      <c r="F3" s="5" t="s">
        <v>304</v>
      </c>
      <c r="G3" s="178">
        <v>2474.29</v>
      </c>
      <c r="H3" s="5" t="s">
        <v>305</v>
      </c>
      <c r="I3" s="187">
        <v>29536</v>
      </c>
      <c r="J3" s="25"/>
      <c r="K3" s="25"/>
      <c r="M3" s="188" t="s">
        <v>306</v>
      </c>
      <c r="N3" s="189"/>
      <c r="O3" s="230" t="s">
        <v>371</v>
      </c>
    </row>
    <row r="4" spans="1:15" ht="19.25" customHeight="1" x14ac:dyDescent="0.45">
      <c r="A4" s="186" t="s">
        <v>307</v>
      </c>
      <c r="B4" s="186" t="s">
        <v>308</v>
      </c>
      <c r="C4" s="25" t="s">
        <v>309</v>
      </c>
      <c r="D4" s="5" t="s">
        <v>310</v>
      </c>
      <c r="E4" s="5" t="s">
        <v>283</v>
      </c>
      <c r="F4" s="5" t="s">
        <v>311</v>
      </c>
      <c r="G4" s="178">
        <v>2444.8200000000002</v>
      </c>
      <c r="H4" s="5" t="s">
        <v>305</v>
      </c>
      <c r="I4" s="187">
        <v>25553</v>
      </c>
      <c r="J4" s="25"/>
      <c r="K4" s="25"/>
      <c r="M4" s="25">
        <v>18</v>
      </c>
      <c r="N4" s="25" t="s">
        <v>1148</v>
      </c>
      <c r="O4" s="230"/>
    </row>
    <row r="5" spans="1:15" ht="19.25" customHeight="1" x14ac:dyDescent="0.45">
      <c r="A5" s="186" t="s">
        <v>312</v>
      </c>
      <c r="B5" s="186" t="s">
        <v>313</v>
      </c>
      <c r="C5" s="25" t="s">
        <v>314</v>
      </c>
      <c r="D5" s="5" t="s">
        <v>315</v>
      </c>
      <c r="E5" s="5" t="s">
        <v>316</v>
      </c>
      <c r="F5" s="5" t="s">
        <v>317</v>
      </c>
      <c r="G5" s="178">
        <v>991.09</v>
      </c>
      <c r="H5" s="5" t="s">
        <v>299</v>
      </c>
      <c r="I5" s="187">
        <v>30034</v>
      </c>
      <c r="J5" s="25"/>
      <c r="K5" s="25"/>
      <c r="M5" s="25">
        <v>30</v>
      </c>
      <c r="N5" s="25" t="s">
        <v>1149</v>
      </c>
    </row>
    <row r="6" spans="1:15" ht="19.25" customHeight="1" x14ac:dyDescent="0.45">
      <c r="A6" s="186" t="s">
        <v>318</v>
      </c>
      <c r="B6" s="186" t="s">
        <v>319</v>
      </c>
      <c r="C6" s="25" t="s">
        <v>320</v>
      </c>
      <c r="D6" s="5" t="s">
        <v>297</v>
      </c>
      <c r="E6" s="5" t="s">
        <v>283</v>
      </c>
      <c r="F6" s="5" t="s">
        <v>321</v>
      </c>
      <c r="G6" s="178">
        <v>1183.9000000000001</v>
      </c>
      <c r="H6" s="5" t="s">
        <v>305</v>
      </c>
      <c r="I6" s="187">
        <v>29233</v>
      </c>
      <c r="J6" s="25"/>
      <c r="K6" s="25"/>
      <c r="M6" s="25">
        <v>40</v>
      </c>
      <c r="N6" s="25" t="s">
        <v>1150</v>
      </c>
      <c r="O6" s="192" t="s">
        <v>376</v>
      </c>
    </row>
    <row r="7" spans="1:15" ht="19.25" customHeight="1" x14ac:dyDescent="0.45">
      <c r="A7" s="186" t="s">
        <v>322</v>
      </c>
      <c r="B7" s="186" t="s">
        <v>10</v>
      </c>
      <c r="C7" s="25" t="s">
        <v>323</v>
      </c>
      <c r="D7" s="5" t="s">
        <v>303</v>
      </c>
      <c r="E7" s="5" t="s">
        <v>283</v>
      </c>
      <c r="F7" s="5" t="s">
        <v>324</v>
      </c>
      <c r="G7" s="178">
        <v>4151.95</v>
      </c>
      <c r="H7" s="5" t="s">
        <v>305</v>
      </c>
      <c r="I7" s="187">
        <v>20383</v>
      </c>
      <c r="J7" s="25"/>
      <c r="K7" s="25"/>
      <c r="M7" s="25">
        <v>50</v>
      </c>
      <c r="N7" s="25" t="s">
        <v>1151</v>
      </c>
      <c r="O7" s="192" t="s">
        <v>380</v>
      </c>
    </row>
    <row r="8" spans="1:15" ht="19.25" customHeight="1" x14ac:dyDescent="0.45">
      <c r="A8" s="186" t="s">
        <v>325</v>
      </c>
      <c r="B8" s="186" t="s">
        <v>326</v>
      </c>
      <c r="C8" s="25" t="s">
        <v>327</v>
      </c>
      <c r="D8" s="5" t="s">
        <v>315</v>
      </c>
      <c r="E8" s="5" t="s">
        <v>316</v>
      </c>
      <c r="F8" s="5" t="s">
        <v>328</v>
      </c>
      <c r="G8" s="178">
        <v>1615.68</v>
      </c>
      <c r="H8" s="5" t="s">
        <v>305</v>
      </c>
      <c r="I8" s="187">
        <v>28770</v>
      </c>
      <c r="J8" s="25"/>
      <c r="K8" s="25"/>
      <c r="O8" s="231" t="s">
        <v>1152</v>
      </c>
    </row>
    <row r="9" spans="1:15" ht="19.25" customHeight="1" x14ac:dyDescent="0.45">
      <c r="A9" s="186" t="s">
        <v>325</v>
      </c>
      <c r="B9" s="186" t="s">
        <v>329</v>
      </c>
      <c r="C9" s="25" t="s">
        <v>330</v>
      </c>
      <c r="D9" s="5" t="s">
        <v>331</v>
      </c>
      <c r="E9" s="5" t="s">
        <v>246</v>
      </c>
      <c r="F9" s="5" t="s">
        <v>324</v>
      </c>
      <c r="G9" s="178">
        <v>2664.91</v>
      </c>
      <c r="H9" s="5" t="s">
        <v>299</v>
      </c>
      <c r="I9" s="187">
        <v>24978</v>
      </c>
      <c r="J9" s="25"/>
      <c r="K9" s="25"/>
      <c r="O9" s="231"/>
    </row>
    <row r="10" spans="1:15" ht="19.25" customHeight="1" x14ac:dyDescent="0.45">
      <c r="A10" s="186" t="s">
        <v>325</v>
      </c>
      <c r="B10" s="186" t="s">
        <v>332</v>
      </c>
      <c r="C10" s="25" t="s">
        <v>333</v>
      </c>
      <c r="D10" s="5" t="s">
        <v>315</v>
      </c>
      <c r="E10" s="5" t="s">
        <v>316</v>
      </c>
      <c r="F10" s="5" t="s">
        <v>334</v>
      </c>
      <c r="G10" s="178">
        <v>3201.14</v>
      </c>
      <c r="H10" s="5" t="s">
        <v>305</v>
      </c>
      <c r="I10" s="187">
        <v>19718</v>
      </c>
      <c r="J10" s="25"/>
      <c r="K10" s="25"/>
      <c r="O10" s="231" t="s">
        <v>1153</v>
      </c>
    </row>
    <row r="11" spans="1:15" ht="19.25" customHeight="1" x14ac:dyDescent="0.45">
      <c r="A11" s="186" t="s">
        <v>335</v>
      </c>
      <c r="B11" s="186" t="s">
        <v>336</v>
      </c>
      <c r="C11" s="25" t="s">
        <v>337</v>
      </c>
      <c r="D11" s="5" t="s">
        <v>338</v>
      </c>
      <c r="E11" s="5" t="s">
        <v>246</v>
      </c>
      <c r="F11" s="5" t="s">
        <v>339</v>
      </c>
      <c r="G11" s="178">
        <v>2354.84</v>
      </c>
      <c r="H11" s="5" t="s">
        <v>305</v>
      </c>
      <c r="I11" s="187">
        <v>23639</v>
      </c>
      <c r="J11" s="25"/>
      <c r="K11" s="25"/>
      <c r="O11" s="231"/>
    </row>
    <row r="12" spans="1:15" ht="19.25" customHeight="1" x14ac:dyDescent="0.45">
      <c r="A12" s="186" t="s">
        <v>340</v>
      </c>
      <c r="B12" s="186" t="s">
        <v>341</v>
      </c>
      <c r="C12" s="25" t="s">
        <v>342</v>
      </c>
      <c r="D12" s="5" t="s">
        <v>297</v>
      </c>
      <c r="E12" s="5" t="s">
        <v>316</v>
      </c>
      <c r="F12" s="5" t="s">
        <v>334</v>
      </c>
      <c r="G12" s="178">
        <v>3145.8</v>
      </c>
      <c r="H12" s="5" t="s">
        <v>299</v>
      </c>
      <c r="I12" s="187">
        <v>24575</v>
      </c>
      <c r="J12" s="25"/>
      <c r="K12" s="25"/>
      <c r="O12" s="231"/>
    </row>
    <row r="13" spans="1:15" ht="19.25" customHeight="1" x14ac:dyDescent="0.45">
      <c r="A13" s="186" t="s">
        <v>343</v>
      </c>
      <c r="B13" s="186" t="s">
        <v>344</v>
      </c>
      <c r="C13" s="25" t="s">
        <v>345</v>
      </c>
      <c r="D13" s="5" t="s">
        <v>346</v>
      </c>
      <c r="E13" s="5" t="s">
        <v>283</v>
      </c>
      <c r="F13" s="5" t="s">
        <v>347</v>
      </c>
      <c r="G13" s="178">
        <v>2650.21</v>
      </c>
      <c r="H13" s="5" t="s">
        <v>299</v>
      </c>
      <c r="I13" s="187">
        <v>24129</v>
      </c>
      <c r="J13" s="25"/>
      <c r="K13" s="25"/>
      <c r="O13" s="231" t="s">
        <v>1154</v>
      </c>
    </row>
    <row r="14" spans="1:15" ht="19.25" customHeight="1" x14ac:dyDescent="0.45">
      <c r="A14" s="186" t="s">
        <v>348</v>
      </c>
      <c r="B14" s="186" t="s">
        <v>349</v>
      </c>
      <c r="C14" s="25" t="s">
        <v>350</v>
      </c>
      <c r="D14" s="5" t="s">
        <v>315</v>
      </c>
      <c r="E14" s="5" t="s">
        <v>316</v>
      </c>
      <c r="F14" s="5" t="s">
        <v>351</v>
      </c>
      <c r="G14" s="178">
        <v>2885.09</v>
      </c>
      <c r="H14" s="5" t="s">
        <v>299</v>
      </c>
      <c r="I14" s="187">
        <v>23762</v>
      </c>
      <c r="J14" s="25"/>
      <c r="K14" s="25"/>
      <c r="O14" s="231"/>
    </row>
    <row r="15" spans="1:15" ht="19.25" customHeight="1" x14ac:dyDescent="0.45">
      <c r="A15" s="186" t="s">
        <v>352</v>
      </c>
      <c r="B15" s="186" t="s">
        <v>353</v>
      </c>
      <c r="C15" s="25" t="s">
        <v>354</v>
      </c>
      <c r="D15" s="5" t="s">
        <v>303</v>
      </c>
      <c r="E15" s="5" t="s">
        <v>283</v>
      </c>
      <c r="F15" s="5" t="s">
        <v>355</v>
      </c>
      <c r="G15" s="178">
        <v>2108.71</v>
      </c>
      <c r="H15" s="5" t="s">
        <v>299</v>
      </c>
      <c r="I15" s="187">
        <v>24075</v>
      </c>
      <c r="J15" s="25"/>
      <c r="K15" s="25"/>
      <c r="O15" s="228" t="s">
        <v>395</v>
      </c>
    </row>
    <row r="16" spans="1:15" ht="19.25" customHeight="1" x14ac:dyDescent="0.45">
      <c r="A16" s="186" t="s">
        <v>356</v>
      </c>
      <c r="B16" s="186" t="s">
        <v>357</v>
      </c>
      <c r="C16" s="25" t="s">
        <v>358</v>
      </c>
      <c r="D16" s="5" t="s">
        <v>359</v>
      </c>
      <c r="E16" s="5" t="s">
        <v>247</v>
      </c>
      <c r="F16" s="5" t="s">
        <v>298</v>
      </c>
      <c r="G16" s="178">
        <v>2014.09</v>
      </c>
      <c r="H16" s="5" t="s">
        <v>299</v>
      </c>
      <c r="I16" s="187">
        <v>19655</v>
      </c>
      <c r="J16" s="25"/>
      <c r="K16" s="25"/>
      <c r="O16" s="228"/>
    </row>
    <row r="17" spans="1:20" ht="19.25" customHeight="1" x14ac:dyDescent="0.45">
      <c r="A17" s="186" t="s">
        <v>360</v>
      </c>
      <c r="B17" s="186" t="s">
        <v>361</v>
      </c>
      <c r="C17" s="25" t="s">
        <v>362</v>
      </c>
      <c r="D17" s="5" t="s">
        <v>346</v>
      </c>
      <c r="E17" s="5" t="s">
        <v>283</v>
      </c>
      <c r="F17" s="5" t="s">
        <v>328</v>
      </c>
      <c r="G17" s="178">
        <v>1606.47</v>
      </c>
      <c r="H17" s="5" t="s">
        <v>299</v>
      </c>
      <c r="I17" s="187">
        <v>26819</v>
      </c>
      <c r="J17" s="25"/>
      <c r="K17" s="25"/>
      <c r="O17" s="231" t="s">
        <v>1155</v>
      </c>
      <c r="P17" s="190"/>
      <c r="Q17" s="190"/>
      <c r="R17" s="190"/>
      <c r="S17" s="190"/>
      <c r="T17" s="190"/>
    </row>
    <row r="18" spans="1:20" ht="19.25" customHeight="1" x14ac:dyDescent="0.45">
      <c r="A18" s="186" t="s">
        <v>364</v>
      </c>
      <c r="B18" s="186" t="s">
        <v>365</v>
      </c>
      <c r="C18" s="25" t="s">
        <v>366</v>
      </c>
      <c r="D18" s="5" t="s">
        <v>338</v>
      </c>
      <c r="E18" s="5" t="s">
        <v>316</v>
      </c>
      <c r="F18" s="5" t="s">
        <v>367</v>
      </c>
      <c r="G18" s="178">
        <v>1848.08</v>
      </c>
      <c r="H18" s="5" t="s">
        <v>299</v>
      </c>
      <c r="I18" s="187">
        <v>33264</v>
      </c>
      <c r="J18" s="25"/>
      <c r="K18" s="25"/>
      <c r="O18" s="231"/>
    </row>
    <row r="19" spans="1:20" ht="19.25" customHeight="1" x14ac:dyDescent="0.45">
      <c r="A19" s="186" t="s">
        <v>368</v>
      </c>
      <c r="B19" s="186" t="s">
        <v>252</v>
      </c>
      <c r="C19" s="25" t="s">
        <v>369</v>
      </c>
      <c r="D19" s="5" t="s">
        <v>331</v>
      </c>
      <c r="E19" s="5" t="s">
        <v>246</v>
      </c>
      <c r="F19" s="5" t="s">
        <v>370</v>
      </c>
      <c r="G19" s="178">
        <v>1861.75</v>
      </c>
      <c r="H19" s="5" t="s">
        <v>305</v>
      </c>
      <c r="I19" s="187">
        <v>25603</v>
      </c>
      <c r="J19" s="25"/>
      <c r="K19" s="25"/>
      <c r="O19" s="231" t="s">
        <v>1156</v>
      </c>
    </row>
    <row r="20" spans="1:20" ht="19.25" customHeight="1" x14ac:dyDescent="0.45">
      <c r="A20" s="186" t="s">
        <v>372</v>
      </c>
      <c r="B20" s="186" t="s">
        <v>373</v>
      </c>
      <c r="C20" s="25" t="s">
        <v>374</v>
      </c>
      <c r="D20" s="5" t="s">
        <v>338</v>
      </c>
      <c r="E20" s="5" t="s">
        <v>316</v>
      </c>
      <c r="F20" s="5" t="s">
        <v>375</v>
      </c>
      <c r="G20" s="178">
        <v>2887.84</v>
      </c>
      <c r="H20" s="5" t="s">
        <v>299</v>
      </c>
      <c r="I20" s="187">
        <v>24087</v>
      </c>
      <c r="J20" s="25"/>
      <c r="K20" s="25"/>
      <c r="O20" s="231"/>
    </row>
    <row r="21" spans="1:20" ht="19.25" customHeight="1" x14ac:dyDescent="0.45">
      <c r="A21" s="186" t="s">
        <v>372</v>
      </c>
      <c r="B21" s="186" t="s">
        <v>377</v>
      </c>
      <c r="C21" s="25" t="s">
        <v>378</v>
      </c>
      <c r="D21" s="5" t="s">
        <v>297</v>
      </c>
      <c r="E21" s="5" t="s">
        <v>283</v>
      </c>
      <c r="F21" s="5" t="s">
        <v>379</v>
      </c>
      <c r="G21" s="178">
        <v>2983.95</v>
      </c>
      <c r="H21" s="5" t="s">
        <v>299</v>
      </c>
      <c r="I21" s="187">
        <v>26758</v>
      </c>
      <c r="J21" s="25"/>
      <c r="K21" s="25"/>
    </row>
    <row r="22" spans="1:20" ht="19.25" customHeight="1" x14ac:dyDescent="0.45">
      <c r="A22" s="186" t="s">
        <v>381</v>
      </c>
      <c r="B22" s="186" t="s">
        <v>382</v>
      </c>
      <c r="C22" s="25" t="s">
        <v>383</v>
      </c>
      <c r="D22" s="5" t="s">
        <v>384</v>
      </c>
      <c r="E22" s="5" t="s">
        <v>316</v>
      </c>
      <c r="F22" s="5" t="s">
        <v>385</v>
      </c>
      <c r="G22" s="178">
        <v>1426.95</v>
      </c>
      <c r="H22" s="5" t="s">
        <v>305</v>
      </c>
      <c r="I22" s="187">
        <v>30776</v>
      </c>
      <c r="J22" s="25"/>
      <c r="K22" s="25"/>
    </row>
    <row r="23" spans="1:20" ht="19.25" customHeight="1" x14ac:dyDescent="0.45">
      <c r="A23" s="186" t="s">
        <v>386</v>
      </c>
      <c r="B23" s="186" t="s">
        <v>387</v>
      </c>
      <c r="C23" s="25" t="s">
        <v>388</v>
      </c>
      <c r="D23" s="5" t="s">
        <v>384</v>
      </c>
      <c r="E23" s="5" t="s">
        <v>247</v>
      </c>
      <c r="F23" s="5" t="s">
        <v>389</v>
      </c>
      <c r="G23" s="178">
        <v>1316.45</v>
      </c>
      <c r="H23" s="5" t="s">
        <v>299</v>
      </c>
      <c r="I23" s="187">
        <v>28468</v>
      </c>
      <c r="J23" s="25"/>
      <c r="K23" s="25"/>
    </row>
    <row r="24" spans="1:20" ht="19.25" customHeight="1" x14ac:dyDescent="0.45">
      <c r="A24" s="186" t="s">
        <v>390</v>
      </c>
      <c r="B24" s="186" t="s">
        <v>319</v>
      </c>
      <c r="C24" s="25" t="s">
        <v>391</v>
      </c>
      <c r="D24" s="5" t="s">
        <v>359</v>
      </c>
      <c r="E24" s="5" t="s">
        <v>316</v>
      </c>
      <c r="F24" s="5" t="s">
        <v>392</v>
      </c>
      <c r="G24" s="178">
        <v>1476.84</v>
      </c>
      <c r="H24" s="5" t="s">
        <v>305</v>
      </c>
      <c r="I24" s="187">
        <v>30926</v>
      </c>
      <c r="J24" s="25"/>
      <c r="K24" s="25"/>
    </row>
    <row r="25" spans="1:20" ht="19.25" customHeight="1" x14ac:dyDescent="0.45">
      <c r="A25" s="186" t="s">
        <v>393</v>
      </c>
      <c r="B25" s="186" t="s">
        <v>377</v>
      </c>
      <c r="C25" s="25" t="s">
        <v>394</v>
      </c>
      <c r="D25" s="5" t="s">
        <v>346</v>
      </c>
      <c r="E25" s="5" t="s">
        <v>247</v>
      </c>
      <c r="F25" s="5" t="s">
        <v>355</v>
      </c>
      <c r="G25" s="178">
        <v>2130.92</v>
      </c>
      <c r="H25" s="5" t="s">
        <v>299</v>
      </c>
      <c r="I25" s="187">
        <v>23065</v>
      </c>
      <c r="J25" s="25"/>
      <c r="K25" s="25"/>
    </row>
    <row r="26" spans="1:20" ht="19.25" customHeight="1" x14ac:dyDescent="0.45">
      <c r="A26" s="186" t="s">
        <v>396</v>
      </c>
      <c r="B26" s="186" t="s">
        <v>397</v>
      </c>
      <c r="C26" s="25" t="s">
        <v>398</v>
      </c>
      <c r="D26" s="5" t="s">
        <v>315</v>
      </c>
      <c r="E26" s="5" t="s">
        <v>316</v>
      </c>
      <c r="F26" s="5" t="s">
        <v>298</v>
      </c>
      <c r="G26" s="178">
        <v>2017.23</v>
      </c>
      <c r="H26" s="5" t="s">
        <v>299</v>
      </c>
      <c r="I26" s="187">
        <v>27965</v>
      </c>
      <c r="J26" s="25"/>
      <c r="K26" s="25"/>
    </row>
    <row r="27" spans="1:20" ht="19.25" customHeight="1" x14ac:dyDescent="0.45">
      <c r="A27" s="186" t="s">
        <v>399</v>
      </c>
      <c r="B27" s="186" t="s">
        <v>400</v>
      </c>
      <c r="C27" s="25" t="s">
        <v>401</v>
      </c>
      <c r="D27" s="5" t="s">
        <v>303</v>
      </c>
      <c r="E27" s="5" t="s">
        <v>283</v>
      </c>
      <c r="F27" s="5" t="s">
        <v>311</v>
      </c>
      <c r="G27" s="178">
        <v>2421.2399999999998</v>
      </c>
      <c r="H27" s="5" t="s">
        <v>305</v>
      </c>
      <c r="I27" s="187">
        <v>22887</v>
      </c>
      <c r="J27" s="25"/>
      <c r="K27" s="25"/>
    </row>
    <row r="28" spans="1:20" ht="19.25" customHeight="1" x14ac:dyDescent="0.45">
      <c r="A28" s="186" t="s">
        <v>402</v>
      </c>
      <c r="B28" s="186" t="s">
        <v>403</v>
      </c>
      <c r="C28" s="25" t="s">
        <v>404</v>
      </c>
      <c r="D28" s="5" t="s">
        <v>338</v>
      </c>
      <c r="E28" s="5" t="s">
        <v>316</v>
      </c>
      <c r="F28" s="5" t="s">
        <v>298</v>
      </c>
      <c r="G28" s="178">
        <v>2986.96</v>
      </c>
      <c r="H28" s="5" t="s">
        <v>299</v>
      </c>
      <c r="I28" s="187">
        <v>19471</v>
      </c>
      <c r="J28" s="25"/>
      <c r="K28" s="25"/>
    </row>
    <row r="29" spans="1:20" ht="19.25" customHeight="1" x14ac:dyDescent="0.45">
      <c r="A29" s="186" t="s">
        <v>405</v>
      </c>
      <c r="B29" s="186" t="s">
        <v>406</v>
      </c>
      <c r="C29" s="25" t="s">
        <v>407</v>
      </c>
      <c r="D29" s="5" t="s">
        <v>315</v>
      </c>
      <c r="E29" s="5" t="s">
        <v>316</v>
      </c>
      <c r="F29" s="5" t="s">
        <v>408</v>
      </c>
      <c r="G29" s="178">
        <v>1736.92</v>
      </c>
      <c r="H29" s="5" t="s">
        <v>299</v>
      </c>
      <c r="I29" s="187">
        <v>29778</v>
      </c>
      <c r="J29" s="25"/>
      <c r="K29" s="25"/>
    </row>
    <row r="30" spans="1:20" ht="19.25" customHeight="1" x14ac:dyDescent="0.45">
      <c r="A30" s="186" t="s">
        <v>409</v>
      </c>
      <c r="B30" s="186" t="s">
        <v>410</v>
      </c>
      <c r="C30" s="25" t="s">
        <v>411</v>
      </c>
      <c r="D30" s="5" t="s">
        <v>338</v>
      </c>
      <c r="E30" s="5" t="s">
        <v>316</v>
      </c>
      <c r="F30" s="5" t="s">
        <v>412</v>
      </c>
      <c r="G30" s="178">
        <v>2233.77</v>
      </c>
      <c r="H30" s="5" t="s">
        <v>299</v>
      </c>
      <c r="I30" s="187">
        <v>19084</v>
      </c>
      <c r="J30" s="25"/>
      <c r="K30" s="25"/>
    </row>
    <row r="31" spans="1:20" ht="19.25" customHeight="1" x14ac:dyDescent="0.45">
      <c r="A31" s="186" t="s">
        <v>413</v>
      </c>
      <c r="B31" s="186" t="s">
        <v>414</v>
      </c>
      <c r="C31" s="25" t="s">
        <v>415</v>
      </c>
      <c r="D31" s="5" t="s">
        <v>315</v>
      </c>
      <c r="E31" s="5" t="s">
        <v>316</v>
      </c>
      <c r="F31" s="5" t="s">
        <v>416</v>
      </c>
      <c r="G31" s="178">
        <v>1679.49</v>
      </c>
      <c r="H31" s="5" t="s">
        <v>299</v>
      </c>
      <c r="I31" s="187">
        <v>21657</v>
      </c>
      <c r="J31" s="25"/>
      <c r="K31" s="25"/>
    </row>
    <row r="32" spans="1:20" ht="19.25" customHeight="1" x14ac:dyDescent="0.45">
      <c r="A32" s="186" t="s">
        <v>417</v>
      </c>
      <c r="B32" s="186" t="s">
        <v>418</v>
      </c>
      <c r="C32" s="25" t="s">
        <v>419</v>
      </c>
      <c r="D32" s="5" t="s">
        <v>310</v>
      </c>
      <c r="E32" s="5" t="s">
        <v>283</v>
      </c>
      <c r="F32" s="5" t="s">
        <v>298</v>
      </c>
      <c r="G32" s="178">
        <v>1991.89</v>
      </c>
      <c r="H32" s="5" t="s">
        <v>305</v>
      </c>
      <c r="I32" s="187">
        <v>23753</v>
      </c>
      <c r="J32" s="25"/>
      <c r="K32" s="25"/>
    </row>
    <row r="33" spans="1:11" ht="19.25" customHeight="1" x14ac:dyDescent="0.45">
      <c r="A33" s="186" t="s">
        <v>420</v>
      </c>
      <c r="B33" s="186" t="s">
        <v>421</v>
      </c>
      <c r="C33" s="25" t="s">
        <v>422</v>
      </c>
      <c r="D33" s="5" t="s">
        <v>338</v>
      </c>
      <c r="E33" s="5" t="s">
        <v>316</v>
      </c>
      <c r="F33" s="5" t="s">
        <v>408</v>
      </c>
      <c r="G33" s="178">
        <v>1750.68</v>
      </c>
      <c r="H33" s="5" t="s">
        <v>299</v>
      </c>
      <c r="I33" s="187">
        <v>17710</v>
      </c>
      <c r="J33" s="25"/>
      <c r="K33" s="25"/>
    </row>
    <row r="34" spans="1:11" ht="19.25" customHeight="1" x14ac:dyDescent="0.45">
      <c r="A34" s="186" t="s">
        <v>423</v>
      </c>
      <c r="B34" s="186" t="s">
        <v>424</v>
      </c>
      <c r="C34" s="25" t="s">
        <v>425</v>
      </c>
      <c r="D34" s="5" t="s">
        <v>315</v>
      </c>
      <c r="E34" s="5" t="s">
        <v>246</v>
      </c>
      <c r="F34" s="5" t="s">
        <v>412</v>
      </c>
      <c r="G34" s="178">
        <v>2218.1999999999998</v>
      </c>
      <c r="H34" s="5" t="s">
        <v>305</v>
      </c>
      <c r="I34" s="187">
        <v>31981</v>
      </c>
      <c r="J34" s="25"/>
      <c r="K34" s="25"/>
    </row>
    <row r="35" spans="1:11" ht="19.25" customHeight="1" x14ac:dyDescent="0.45">
      <c r="A35" s="186" t="s">
        <v>423</v>
      </c>
      <c r="B35" s="186" t="s">
        <v>426</v>
      </c>
      <c r="C35" s="25" t="s">
        <v>427</v>
      </c>
      <c r="D35" s="5" t="s">
        <v>315</v>
      </c>
      <c r="E35" s="5" t="s">
        <v>316</v>
      </c>
      <c r="F35" s="5" t="s">
        <v>428</v>
      </c>
      <c r="G35" s="178">
        <v>2954.68</v>
      </c>
      <c r="H35" s="5" t="s">
        <v>305</v>
      </c>
      <c r="I35" s="187">
        <v>22881</v>
      </c>
      <c r="J35" s="25"/>
      <c r="K35" s="25"/>
    </row>
    <row r="36" spans="1:11" ht="19.25" customHeight="1" x14ac:dyDescent="0.45">
      <c r="A36" s="186" t="s">
        <v>26</v>
      </c>
      <c r="B36" s="186" t="s">
        <v>406</v>
      </c>
      <c r="C36" s="25" t="s">
        <v>429</v>
      </c>
      <c r="D36" s="5" t="s">
        <v>315</v>
      </c>
      <c r="E36" s="5" t="s">
        <v>316</v>
      </c>
      <c r="F36" s="5" t="s">
        <v>351</v>
      </c>
      <c r="G36" s="178">
        <v>2830.61</v>
      </c>
      <c r="H36" s="5" t="s">
        <v>299</v>
      </c>
      <c r="I36" s="187">
        <v>21233</v>
      </c>
      <c r="J36" s="25"/>
      <c r="K36" s="25"/>
    </row>
    <row r="37" spans="1:11" ht="19.25" customHeight="1" x14ac:dyDescent="0.45">
      <c r="A37" s="186" t="s">
        <v>430</v>
      </c>
      <c r="B37" s="186" t="s">
        <v>431</v>
      </c>
      <c r="C37" s="25" t="s">
        <v>432</v>
      </c>
      <c r="D37" s="5" t="s">
        <v>338</v>
      </c>
      <c r="E37" s="5" t="s">
        <v>316</v>
      </c>
      <c r="F37" s="5" t="s">
        <v>433</v>
      </c>
      <c r="G37" s="178">
        <v>2563.4</v>
      </c>
      <c r="H37" s="5" t="s">
        <v>305</v>
      </c>
      <c r="I37" s="187">
        <v>22068</v>
      </c>
      <c r="J37" s="25"/>
      <c r="K37" s="25"/>
    </row>
    <row r="38" spans="1:11" ht="19.25" customHeight="1" x14ac:dyDescent="0.45">
      <c r="A38" s="186" t="s">
        <v>434</v>
      </c>
      <c r="B38" s="186" t="s">
        <v>435</v>
      </c>
      <c r="C38" s="25" t="s">
        <v>436</v>
      </c>
      <c r="D38" s="5" t="s">
        <v>315</v>
      </c>
      <c r="E38" s="5" t="s">
        <v>316</v>
      </c>
      <c r="F38" s="5" t="s">
        <v>437</v>
      </c>
      <c r="G38" s="178">
        <v>2971.56</v>
      </c>
      <c r="H38" s="5" t="s">
        <v>305</v>
      </c>
      <c r="I38" s="187">
        <v>29140</v>
      </c>
      <c r="J38" s="25"/>
      <c r="K38" s="25"/>
    </row>
    <row r="39" spans="1:11" ht="19.25" customHeight="1" x14ac:dyDescent="0.45">
      <c r="A39" s="186" t="s">
        <v>438</v>
      </c>
      <c r="B39" s="186" t="s">
        <v>439</v>
      </c>
      <c r="C39" s="25" t="s">
        <v>440</v>
      </c>
      <c r="D39" s="5" t="s">
        <v>346</v>
      </c>
      <c r="E39" s="5" t="s">
        <v>283</v>
      </c>
      <c r="F39" s="5" t="s">
        <v>370</v>
      </c>
      <c r="G39" s="178">
        <v>1873.25</v>
      </c>
      <c r="H39" s="5" t="s">
        <v>299</v>
      </c>
      <c r="I39" s="187">
        <v>30952</v>
      </c>
      <c r="J39" s="25"/>
      <c r="K39" s="25"/>
    </row>
    <row r="40" spans="1:11" ht="19.25" customHeight="1" x14ac:dyDescent="0.45">
      <c r="A40" s="186" t="s">
        <v>441</v>
      </c>
      <c r="B40" s="186" t="s">
        <v>442</v>
      </c>
      <c r="C40" s="25" t="s">
        <v>443</v>
      </c>
      <c r="D40" s="5" t="s">
        <v>297</v>
      </c>
      <c r="E40" s="5" t="s">
        <v>283</v>
      </c>
      <c r="F40" s="5" t="s">
        <v>412</v>
      </c>
      <c r="G40" s="178">
        <v>2109.04</v>
      </c>
      <c r="H40" s="5" t="s">
        <v>299</v>
      </c>
      <c r="I40" s="187">
        <v>24096</v>
      </c>
      <c r="J40" s="25"/>
      <c r="K40" s="25"/>
    </row>
    <row r="41" spans="1:11" ht="19.25" customHeight="1" x14ac:dyDescent="0.45">
      <c r="A41" s="186" t="s">
        <v>441</v>
      </c>
      <c r="B41" s="186" t="s">
        <v>439</v>
      </c>
      <c r="C41" s="25" t="s">
        <v>444</v>
      </c>
      <c r="D41" s="5" t="s">
        <v>297</v>
      </c>
      <c r="E41" s="5" t="s">
        <v>283</v>
      </c>
      <c r="F41" s="5" t="s">
        <v>311</v>
      </c>
      <c r="G41" s="178">
        <v>2431.2800000000002</v>
      </c>
      <c r="H41" s="5" t="s">
        <v>299</v>
      </c>
      <c r="I41" s="187">
        <v>32649</v>
      </c>
      <c r="J41" s="25"/>
      <c r="K41" s="25"/>
    </row>
    <row r="42" spans="1:11" ht="19.25" customHeight="1" x14ac:dyDescent="0.45">
      <c r="A42" s="186" t="s">
        <v>445</v>
      </c>
      <c r="B42" s="186" t="s">
        <v>446</v>
      </c>
      <c r="C42" s="25" t="s">
        <v>447</v>
      </c>
      <c r="D42" s="5" t="s">
        <v>297</v>
      </c>
      <c r="E42" s="5" t="s">
        <v>283</v>
      </c>
      <c r="F42" s="5" t="s">
        <v>448</v>
      </c>
      <c r="G42" s="178">
        <v>1135.8499999999999</v>
      </c>
      <c r="H42" s="5" t="s">
        <v>299</v>
      </c>
      <c r="I42" s="187">
        <v>30830</v>
      </c>
      <c r="J42" s="25"/>
      <c r="K42" s="25"/>
    </row>
    <row r="43" spans="1:11" ht="19.25" customHeight="1" x14ac:dyDescent="0.45">
      <c r="A43" s="186" t="s">
        <v>449</v>
      </c>
      <c r="B43" s="186" t="s">
        <v>450</v>
      </c>
      <c r="C43" s="25" t="s">
        <v>451</v>
      </c>
      <c r="D43" s="5" t="s">
        <v>338</v>
      </c>
      <c r="E43" s="5" t="s">
        <v>316</v>
      </c>
      <c r="F43" s="5" t="s">
        <v>311</v>
      </c>
      <c r="G43" s="178">
        <v>2381.96</v>
      </c>
      <c r="H43" s="5" t="s">
        <v>305</v>
      </c>
      <c r="I43" s="187">
        <v>29888</v>
      </c>
      <c r="J43" s="25"/>
      <c r="K43" s="25"/>
    </row>
    <row r="44" spans="1:11" ht="19.25" customHeight="1" x14ac:dyDescent="0.45">
      <c r="A44" s="186" t="s">
        <v>452</v>
      </c>
      <c r="B44" s="186" t="s">
        <v>397</v>
      </c>
      <c r="C44" s="25" t="s">
        <v>453</v>
      </c>
      <c r="D44" s="5" t="s">
        <v>454</v>
      </c>
      <c r="E44" s="5" t="s">
        <v>316</v>
      </c>
      <c r="F44" s="5" t="s">
        <v>412</v>
      </c>
      <c r="G44" s="178">
        <v>2263.5500000000002</v>
      </c>
      <c r="H44" s="5" t="s">
        <v>299</v>
      </c>
      <c r="I44" s="187">
        <v>25936</v>
      </c>
      <c r="J44" s="25"/>
      <c r="K44" s="25"/>
    </row>
    <row r="45" spans="1:11" ht="19.25" customHeight="1" x14ac:dyDescent="0.45">
      <c r="A45" s="186" t="s">
        <v>455</v>
      </c>
      <c r="B45" s="186" t="s">
        <v>456</v>
      </c>
      <c r="C45" s="25" t="s">
        <v>457</v>
      </c>
      <c r="D45" s="5" t="s">
        <v>384</v>
      </c>
      <c r="E45" s="5" t="s">
        <v>246</v>
      </c>
      <c r="F45" s="5" t="s">
        <v>458</v>
      </c>
      <c r="G45" s="178">
        <v>1446.08</v>
      </c>
      <c r="H45" s="5" t="s">
        <v>305</v>
      </c>
      <c r="I45" s="187">
        <v>23511</v>
      </c>
      <c r="J45" s="25"/>
      <c r="K45" s="25"/>
    </row>
    <row r="46" spans="1:11" ht="19.25" customHeight="1" x14ac:dyDescent="0.45">
      <c r="A46" s="186" t="s">
        <v>459</v>
      </c>
      <c r="B46" s="186" t="s">
        <v>460</v>
      </c>
      <c r="C46" s="25" t="s">
        <v>461</v>
      </c>
      <c r="D46" s="5" t="s">
        <v>315</v>
      </c>
      <c r="E46" s="5" t="s">
        <v>316</v>
      </c>
      <c r="F46" s="5" t="s">
        <v>370</v>
      </c>
      <c r="G46" s="178">
        <v>3583.16</v>
      </c>
      <c r="H46" s="5" t="s">
        <v>299</v>
      </c>
      <c r="I46" s="187">
        <v>19932</v>
      </c>
      <c r="J46" s="25"/>
      <c r="K46" s="25"/>
    </row>
    <row r="47" spans="1:11" ht="19.25" customHeight="1" x14ac:dyDescent="0.45">
      <c r="A47" s="186" t="s">
        <v>462</v>
      </c>
      <c r="B47" s="186" t="s">
        <v>463</v>
      </c>
      <c r="C47" s="25" t="s">
        <v>464</v>
      </c>
      <c r="D47" s="5" t="s">
        <v>315</v>
      </c>
      <c r="E47" s="5" t="s">
        <v>247</v>
      </c>
      <c r="F47" s="5" t="s">
        <v>324</v>
      </c>
      <c r="G47" s="178">
        <v>2692.75</v>
      </c>
      <c r="H47" s="5" t="s">
        <v>305</v>
      </c>
      <c r="I47" s="187">
        <v>24072</v>
      </c>
      <c r="J47" s="25"/>
      <c r="K47" s="25"/>
    </row>
    <row r="48" spans="1:11" ht="19.25" customHeight="1" x14ac:dyDescent="0.45">
      <c r="A48" s="186" t="s">
        <v>465</v>
      </c>
      <c r="B48" s="186" t="s">
        <v>424</v>
      </c>
      <c r="C48" s="25" t="s">
        <v>466</v>
      </c>
      <c r="D48" s="5" t="s">
        <v>384</v>
      </c>
      <c r="E48" s="5" t="s">
        <v>246</v>
      </c>
      <c r="F48" s="5" t="s">
        <v>324</v>
      </c>
      <c r="G48" s="178">
        <v>2648.4</v>
      </c>
      <c r="H48" s="5" t="s">
        <v>305</v>
      </c>
      <c r="I48" s="187">
        <v>30676</v>
      </c>
      <c r="J48" s="25"/>
      <c r="K48" s="25"/>
    </row>
    <row r="49" spans="1:11" ht="19.25" customHeight="1" x14ac:dyDescent="0.45">
      <c r="A49" s="186" t="s">
        <v>467</v>
      </c>
      <c r="B49" s="186" t="s">
        <v>468</v>
      </c>
      <c r="C49" s="25" t="s">
        <v>469</v>
      </c>
      <c r="D49" s="5" t="s">
        <v>315</v>
      </c>
      <c r="E49" s="5" t="s">
        <v>316</v>
      </c>
      <c r="F49" s="5" t="s">
        <v>412</v>
      </c>
      <c r="G49" s="178">
        <v>2153.75</v>
      </c>
      <c r="H49" s="5" t="s">
        <v>299</v>
      </c>
      <c r="I49" s="187">
        <v>25636</v>
      </c>
      <c r="J49" s="25"/>
      <c r="K49" s="25"/>
    </row>
    <row r="50" spans="1:11" ht="19.25" customHeight="1" x14ac:dyDescent="0.45">
      <c r="A50" s="186" t="s">
        <v>470</v>
      </c>
      <c r="B50" s="186" t="s">
        <v>471</v>
      </c>
      <c r="C50" s="25" t="s">
        <v>472</v>
      </c>
      <c r="D50" s="5" t="s">
        <v>315</v>
      </c>
      <c r="E50" s="5" t="s">
        <v>316</v>
      </c>
      <c r="F50" s="5" t="s">
        <v>355</v>
      </c>
      <c r="G50" s="178">
        <v>1112.47</v>
      </c>
      <c r="H50" s="5" t="s">
        <v>299</v>
      </c>
      <c r="I50" s="187">
        <v>32427</v>
      </c>
      <c r="J50" s="25"/>
      <c r="K50" s="25"/>
    </row>
    <row r="51" spans="1:11" ht="19.25" customHeight="1" x14ac:dyDescent="0.45">
      <c r="A51" s="186" t="s">
        <v>473</v>
      </c>
      <c r="B51" s="186" t="s">
        <v>474</v>
      </c>
      <c r="C51" s="25" t="s">
        <v>475</v>
      </c>
      <c r="D51" s="5" t="s">
        <v>476</v>
      </c>
      <c r="E51" s="5" t="s">
        <v>283</v>
      </c>
      <c r="F51" s="5" t="s">
        <v>477</v>
      </c>
      <c r="G51" s="178">
        <v>2324.6</v>
      </c>
      <c r="H51" s="5" t="s">
        <v>299</v>
      </c>
      <c r="I51" s="187">
        <v>29465</v>
      </c>
      <c r="J51" s="25"/>
      <c r="K51" s="25"/>
    </row>
    <row r="52" spans="1:11" ht="19.25" customHeight="1" x14ac:dyDescent="0.45">
      <c r="A52" s="186" t="s">
        <v>478</v>
      </c>
      <c r="B52" s="186" t="s">
        <v>479</v>
      </c>
      <c r="C52" s="25" t="s">
        <v>480</v>
      </c>
      <c r="D52" s="5" t="s">
        <v>338</v>
      </c>
      <c r="E52" s="5" t="s">
        <v>316</v>
      </c>
      <c r="F52" s="5" t="s">
        <v>311</v>
      </c>
      <c r="G52" s="178">
        <v>2417.58</v>
      </c>
      <c r="H52" s="5" t="s">
        <v>299</v>
      </c>
      <c r="I52" s="187">
        <v>22668</v>
      </c>
      <c r="J52" s="25"/>
      <c r="K52" s="25"/>
    </row>
    <row r="53" spans="1:11" ht="19.25" customHeight="1" x14ac:dyDescent="0.45">
      <c r="A53" s="186" t="s">
        <v>481</v>
      </c>
      <c r="B53" s="186" t="s">
        <v>482</v>
      </c>
      <c r="C53" s="25" t="s">
        <v>483</v>
      </c>
      <c r="D53" s="5" t="s">
        <v>338</v>
      </c>
      <c r="E53" s="5" t="s">
        <v>316</v>
      </c>
      <c r="F53" s="5" t="s">
        <v>324</v>
      </c>
      <c r="G53" s="178">
        <v>2660.51</v>
      </c>
      <c r="H53" s="5" t="s">
        <v>299</v>
      </c>
      <c r="I53" s="187">
        <v>29678</v>
      </c>
      <c r="J53" s="25"/>
      <c r="K53" s="25"/>
    </row>
    <row r="54" spans="1:11" ht="19.25" customHeight="1" x14ac:dyDescent="0.45">
      <c r="A54" s="186" t="s">
        <v>484</v>
      </c>
      <c r="B54" s="186" t="s">
        <v>485</v>
      </c>
      <c r="C54" s="25" t="s">
        <v>486</v>
      </c>
      <c r="D54" s="5" t="s">
        <v>315</v>
      </c>
      <c r="E54" s="5" t="s">
        <v>316</v>
      </c>
      <c r="F54" s="5" t="s">
        <v>412</v>
      </c>
      <c r="G54" s="178">
        <v>2173.69</v>
      </c>
      <c r="H54" s="5" t="s">
        <v>305</v>
      </c>
      <c r="I54" s="187">
        <v>18864</v>
      </c>
      <c r="J54" s="25"/>
      <c r="K54" s="25"/>
    </row>
    <row r="55" spans="1:11" ht="19.25" customHeight="1" x14ac:dyDescent="0.45">
      <c r="A55" s="186" t="s">
        <v>487</v>
      </c>
      <c r="B55" s="186" t="s">
        <v>488</v>
      </c>
      <c r="C55" s="25" t="s">
        <v>489</v>
      </c>
      <c r="D55" s="5" t="s">
        <v>331</v>
      </c>
      <c r="E55" s="5" t="s">
        <v>246</v>
      </c>
      <c r="F55" s="5" t="s">
        <v>490</v>
      </c>
      <c r="G55" s="178">
        <v>1076.42</v>
      </c>
      <c r="H55" s="5" t="s">
        <v>305</v>
      </c>
      <c r="I55" s="187">
        <v>20171</v>
      </c>
      <c r="J55" s="25"/>
      <c r="K55" s="25"/>
    </row>
    <row r="56" spans="1:11" ht="19.25" customHeight="1" x14ac:dyDescent="0.45">
      <c r="A56" s="186" t="s">
        <v>491</v>
      </c>
      <c r="B56" s="186" t="s">
        <v>353</v>
      </c>
      <c r="C56" s="25" t="s">
        <v>492</v>
      </c>
      <c r="D56" s="5" t="s">
        <v>303</v>
      </c>
      <c r="E56" s="5" t="s">
        <v>283</v>
      </c>
      <c r="F56" s="5" t="s">
        <v>328</v>
      </c>
      <c r="G56" s="178">
        <v>1593.08</v>
      </c>
      <c r="H56" s="5" t="s">
        <v>299</v>
      </c>
      <c r="I56" s="187">
        <v>29285</v>
      </c>
      <c r="J56" s="25"/>
      <c r="K56" s="25"/>
    </row>
    <row r="57" spans="1:11" ht="19.25" customHeight="1" x14ac:dyDescent="0.45">
      <c r="A57" s="186" t="s">
        <v>493</v>
      </c>
      <c r="B57" s="186" t="s">
        <v>494</v>
      </c>
      <c r="C57" s="25" t="s">
        <v>495</v>
      </c>
      <c r="D57" s="5" t="s">
        <v>384</v>
      </c>
      <c r="E57" s="5" t="s">
        <v>316</v>
      </c>
      <c r="F57" s="5" t="s">
        <v>433</v>
      </c>
      <c r="G57" s="178">
        <v>2573.64</v>
      </c>
      <c r="H57" s="5" t="s">
        <v>299</v>
      </c>
      <c r="I57" s="187">
        <v>30914</v>
      </c>
      <c r="J57" s="25"/>
      <c r="K57" s="25"/>
    </row>
    <row r="58" spans="1:11" ht="19.25" customHeight="1" x14ac:dyDescent="0.45">
      <c r="A58" s="186" t="s">
        <v>496</v>
      </c>
      <c r="B58" s="186" t="s">
        <v>497</v>
      </c>
      <c r="C58" s="25" t="s">
        <v>498</v>
      </c>
      <c r="D58" s="5" t="s">
        <v>338</v>
      </c>
      <c r="E58" s="5" t="s">
        <v>316</v>
      </c>
      <c r="F58" s="5" t="s">
        <v>499</v>
      </c>
      <c r="G58" s="178">
        <v>2754.66</v>
      </c>
      <c r="H58" s="5" t="s">
        <v>305</v>
      </c>
      <c r="I58" s="187">
        <v>32448</v>
      </c>
      <c r="J58" s="25"/>
      <c r="K58" s="25"/>
    </row>
    <row r="59" spans="1:11" ht="19.25" customHeight="1" x14ac:dyDescent="0.45">
      <c r="A59" s="186" t="s">
        <v>500</v>
      </c>
      <c r="B59" s="186" t="s">
        <v>252</v>
      </c>
      <c r="C59" s="25" t="s">
        <v>501</v>
      </c>
      <c r="D59" s="5" t="s">
        <v>476</v>
      </c>
      <c r="E59" s="5" t="s">
        <v>283</v>
      </c>
      <c r="F59" s="5" t="s">
        <v>502</v>
      </c>
      <c r="G59" s="178">
        <v>1934.15</v>
      </c>
      <c r="H59" s="5" t="s">
        <v>305</v>
      </c>
      <c r="I59" s="187">
        <v>28247</v>
      </c>
      <c r="J59" s="25"/>
      <c r="K59" s="25"/>
    </row>
    <row r="60" spans="1:11" ht="19.25" customHeight="1" x14ac:dyDescent="0.45">
      <c r="A60" s="186" t="s">
        <v>503</v>
      </c>
      <c r="B60" s="186" t="s">
        <v>479</v>
      </c>
      <c r="C60" s="25" t="s">
        <v>504</v>
      </c>
      <c r="D60" s="5" t="s">
        <v>338</v>
      </c>
      <c r="E60" s="5" t="s">
        <v>316</v>
      </c>
      <c r="F60" s="5" t="s">
        <v>502</v>
      </c>
      <c r="G60" s="178">
        <v>1937.96</v>
      </c>
      <c r="H60" s="5" t="s">
        <v>299</v>
      </c>
      <c r="I60" s="187">
        <v>19430</v>
      </c>
      <c r="J60" s="25"/>
      <c r="K60" s="25"/>
    </row>
    <row r="61" spans="1:11" ht="19.25" customHeight="1" x14ac:dyDescent="0.45">
      <c r="A61" s="186" t="s">
        <v>505</v>
      </c>
      <c r="B61" s="186" t="s">
        <v>506</v>
      </c>
      <c r="C61" s="25" t="s">
        <v>507</v>
      </c>
      <c r="D61" s="5" t="s">
        <v>384</v>
      </c>
      <c r="E61" s="5" t="s">
        <v>316</v>
      </c>
      <c r="F61" s="5" t="s">
        <v>334</v>
      </c>
      <c r="G61" s="178">
        <v>3163.43</v>
      </c>
      <c r="H61" s="5" t="s">
        <v>299</v>
      </c>
      <c r="I61" s="187">
        <v>20699</v>
      </c>
      <c r="J61" s="25"/>
      <c r="K61" s="25"/>
    </row>
    <row r="62" spans="1:11" ht="19.25" customHeight="1" x14ac:dyDescent="0.45">
      <c r="A62" s="186" t="s">
        <v>508</v>
      </c>
      <c r="B62" s="186" t="s">
        <v>509</v>
      </c>
      <c r="C62" s="25" t="s">
        <v>510</v>
      </c>
      <c r="D62" s="5" t="s">
        <v>303</v>
      </c>
      <c r="E62" s="5" t="s">
        <v>283</v>
      </c>
      <c r="F62" s="5" t="s">
        <v>324</v>
      </c>
      <c r="G62" s="178">
        <v>2598.77</v>
      </c>
      <c r="H62" s="5" t="s">
        <v>299</v>
      </c>
      <c r="I62" s="187">
        <v>24929</v>
      </c>
      <c r="J62" s="25"/>
      <c r="K62" s="25"/>
    </row>
    <row r="63" spans="1:11" ht="19.25" customHeight="1" x14ac:dyDescent="0.45">
      <c r="A63" s="186" t="s">
        <v>511</v>
      </c>
      <c r="B63" s="186" t="s">
        <v>512</v>
      </c>
      <c r="C63" s="25" t="s">
        <v>513</v>
      </c>
      <c r="D63" s="5" t="s">
        <v>331</v>
      </c>
      <c r="E63" s="5" t="s">
        <v>246</v>
      </c>
      <c r="F63" s="5" t="s">
        <v>514</v>
      </c>
      <c r="G63" s="178">
        <v>2940.07</v>
      </c>
      <c r="H63" s="5" t="s">
        <v>305</v>
      </c>
      <c r="I63" s="187">
        <v>24022</v>
      </c>
      <c r="J63" s="25"/>
      <c r="K63" s="25"/>
    </row>
    <row r="64" spans="1:11" ht="19.25" customHeight="1" x14ac:dyDescent="0.45">
      <c r="A64" s="186" t="s">
        <v>515</v>
      </c>
      <c r="B64" s="186" t="s">
        <v>516</v>
      </c>
      <c r="C64" s="25" t="s">
        <v>517</v>
      </c>
      <c r="D64" s="5" t="s">
        <v>315</v>
      </c>
      <c r="E64" s="5" t="s">
        <v>316</v>
      </c>
      <c r="F64" s="5" t="s">
        <v>379</v>
      </c>
      <c r="G64" s="178">
        <v>2995.73</v>
      </c>
      <c r="H64" s="5" t="s">
        <v>299</v>
      </c>
      <c r="I64" s="187">
        <v>30031</v>
      </c>
      <c r="J64" s="25"/>
      <c r="K64" s="25"/>
    </row>
    <row r="65" spans="1:11" ht="19.25" customHeight="1" x14ac:dyDescent="0.45">
      <c r="A65" s="186" t="s">
        <v>518</v>
      </c>
      <c r="B65" s="186" t="s">
        <v>406</v>
      </c>
      <c r="C65" s="25" t="s">
        <v>519</v>
      </c>
      <c r="D65" s="5" t="s">
        <v>315</v>
      </c>
      <c r="E65" s="5" t="s">
        <v>247</v>
      </c>
      <c r="F65" s="5" t="s">
        <v>499</v>
      </c>
      <c r="G65" s="178">
        <v>1921.97</v>
      </c>
      <c r="H65" s="5" t="s">
        <v>305</v>
      </c>
      <c r="I65" s="187">
        <v>33030</v>
      </c>
      <c r="J65" s="25"/>
      <c r="K65" s="25"/>
    </row>
    <row r="66" spans="1:11" ht="19.25" customHeight="1" x14ac:dyDescent="0.45">
      <c r="A66" s="186" t="s">
        <v>520</v>
      </c>
      <c r="B66" s="186" t="s">
        <v>521</v>
      </c>
      <c r="C66" s="25" t="s">
        <v>522</v>
      </c>
      <c r="D66" s="5" t="s">
        <v>315</v>
      </c>
      <c r="E66" s="5" t="s">
        <v>316</v>
      </c>
      <c r="F66" s="5" t="s">
        <v>412</v>
      </c>
      <c r="G66" s="178">
        <v>2113.23</v>
      </c>
      <c r="H66" s="5" t="s">
        <v>299</v>
      </c>
      <c r="I66" s="187">
        <v>23890</v>
      </c>
      <c r="J66" s="25"/>
      <c r="K66" s="25"/>
    </row>
    <row r="67" spans="1:11" ht="19.25" customHeight="1" x14ac:dyDescent="0.45">
      <c r="A67" s="186" t="s">
        <v>523</v>
      </c>
      <c r="B67" s="186" t="s">
        <v>382</v>
      </c>
      <c r="C67" s="25" t="s">
        <v>524</v>
      </c>
      <c r="D67" s="5" t="s">
        <v>384</v>
      </c>
      <c r="E67" s="5" t="s">
        <v>246</v>
      </c>
      <c r="F67" s="5" t="s">
        <v>311</v>
      </c>
      <c r="G67" s="178">
        <v>2381.89</v>
      </c>
      <c r="H67" s="5" t="s">
        <v>305</v>
      </c>
      <c r="I67" s="187">
        <v>30717</v>
      </c>
      <c r="J67" s="25"/>
      <c r="K67" s="25"/>
    </row>
    <row r="68" spans="1:11" ht="19.25" customHeight="1" x14ac:dyDescent="0.45">
      <c r="A68" s="186" t="s">
        <v>523</v>
      </c>
      <c r="B68" s="186" t="s">
        <v>525</v>
      </c>
      <c r="C68" s="25" t="s">
        <v>526</v>
      </c>
      <c r="D68" s="5" t="s">
        <v>338</v>
      </c>
      <c r="E68" s="5" t="s">
        <v>316</v>
      </c>
      <c r="F68" s="5" t="s">
        <v>298</v>
      </c>
      <c r="G68" s="178">
        <v>1979.8</v>
      </c>
      <c r="H68" s="5" t="s">
        <v>305</v>
      </c>
      <c r="I68" s="187">
        <v>28033</v>
      </c>
      <c r="J68" s="25"/>
      <c r="K68" s="25"/>
    </row>
    <row r="69" spans="1:11" ht="19.25" customHeight="1" x14ac:dyDescent="0.45">
      <c r="A69" s="186" t="s">
        <v>527</v>
      </c>
      <c r="B69" s="186" t="s">
        <v>528</v>
      </c>
      <c r="C69" s="25" t="s">
        <v>529</v>
      </c>
      <c r="D69" s="5" t="s">
        <v>476</v>
      </c>
      <c r="E69" s="5" t="s">
        <v>283</v>
      </c>
      <c r="F69" s="5" t="s">
        <v>530</v>
      </c>
      <c r="G69" s="178">
        <v>3015.22</v>
      </c>
      <c r="H69" s="5" t="s">
        <v>305</v>
      </c>
      <c r="I69" s="187">
        <v>26548</v>
      </c>
      <c r="J69" s="25"/>
      <c r="K69" s="25"/>
    </row>
    <row r="70" spans="1:11" ht="19.25" customHeight="1" x14ac:dyDescent="0.45">
      <c r="A70" s="186" t="s">
        <v>531</v>
      </c>
      <c r="B70" s="186" t="s">
        <v>532</v>
      </c>
      <c r="C70" s="25" t="s">
        <v>533</v>
      </c>
      <c r="D70" s="5" t="s">
        <v>476</v>
      </c>
      <c r="E70" s="5" t="s">
        <v>283</v>
      </c>
      <c r="F70" s="5" t="s">
        <v>534</v>
      </c>
      <c r="G70" s="178">
        <v>939.76</v>
      </c>
      <c r="H70" s="5" t="s">
        <v>299</v>
      </c>
      <c r="I70" s="187">
        <v>30259</v>
      </c>
      <c r="J70" s="25"/>
      <c r="K70" s="25"/>
    </row>
    <row r="71" spans="1:11" ht="19.25" customHeight="1" x14ac:dyDescent="0.45">
      <c r="A71" s="186" t="s">
        <v>535</v>
      </c>
      <c r="B71" s="186" t="s">
        <v>536</v>
      </c>
      <c r="C71" s="25" t="s">
        <v>537</v>
      </c>
      <c r="D71" s="5" t="s">
        <v>315</v>
      </c>
      <c r="E71" s="5" t="s">
        <v>316</v>
      </c>
      <c r="F71" s="5" t="s">
        <v>538</v>
      </c>
      <c r="G71" s="178">
        <v>3058.98</v>
      </c>
      <c r="H71" s="5" t="s">
        <v>299</v>
      </c>
      <c r="I71" s="187">
        <v>25793</v>
      </c>
      <c r="J71" s="25"/>
      <c r="K71" s="25"/>
    </row>
    <row r="72" spans="1:11" ht="19.25" customHeight="1" x14ac:dyDescent="0.45">
      <c r="A72" s="186" t="s">
        <v>539</v>
      </c>
      <c r="B72" s="186" t="s">
        <v>540</v>
      </c>
      <c r="C72" s="25" t="s">
        <v>541</v>
      </c>
      <c r="D72" s="5" t="s">
        <v>359</v>
      </c>
      <c r="E72" s="5" t="s">
        <v>316</v>
      </c>
      <c r="F72" s="5" t="s">
        <v>542</v>
      </c>
      <c r="G72" s="178">
        <v>2315.36</v>
      </c>
      <c r="H72" s="5" t="s">
        <v>299</v>
      </c>
      <c r="I72" s="187">
        <v>29534</v>
      </c>
      <c r="J72" s="25"/>
      <c r="K72" s="25"/>
    </row>
    <row r="73" spans="1:11" ht="19.25" customHeight="1" x14ac:dyDescent="0.45">
      <c r="A73" s="186" t="s">
        <v>543</v>
      </c>
      <c r="B73" s="186" t="s">
        <v>544</v>
      </c>
      <c r="C73" s="25" t="s">
        <v>545</v>
      </c>
      <c r="D73" s="5" t="s">
        <v>297</v>
      </c>
      <c r="E73" s="5" t="s">
        <v>283</v>
      </c>
      <c r="F73" s="5" t="s">
        <v>351</v>
      </c>
      <c r="G73" s="178">
        <v>2857.69</v>
      </c>
      <c r="H73" s="5" t="s">
        <v>305</v>
      </c>
      <c r="I73" s="187">
        <v>20107</v>
      </c>
      <c r="J73" s="25"/>
      <c r="K73" s="25"/>
    </row>
    <row r="74" spans="1:11" ht="19.25" customHeight="1" x14ac:dyDescent="0.45">
      <c r="A74" s="186" t="s">
        <v>546</v>
      </c>
      <c r="B74" s="186" t="s">
        <v>547</v>
      </c>
      <c r="C74" s="25" t="s">
        <v>548</v>
      </c>
      <c r="D74" s="5" t="s">
        <v>338</v>
      </c>
      <c r="E74" s="5" t="s">
        <v>316</v>
      </c>
      <c r="F74" s="5" t="s">
        <v>324</v>
      </c>
      <c r="G74" s="178">
        <v>1665.86</v>
      </c>
      <c r="H74" s="5" t="s">
        <v>299</v>
      </c>
      <c r="I74" s="187">
        <v>30576</v>
      </c>
      <c r="J74" s="25"/>
      <c r="K74" s="25"/>
    </row>
    <row r="75" spans="1:11" ht="19.25" customHeight="1" x14ac:dyDescent="0.45">
      <c r="A75" s="186" t="s">
        <v>549</v>
      </c>
      <c r="B75" s="186" t="s">
        <v>536</v>
      </c>
      <c r="C75" s="25" t="s">
        <v>550</v>
      </c>
      <c r="D75" s="5" t="s">
        <v>315</v>
      </c>
      <c r="E75" s="5" t="s">
        <v>316</v>
      </c>
      <c r="F75" s="5" t="s">
        <v>370</v>
      </c>
      <c r="G75" s="178">
        <v>1860.95</v>
      </c>
      <c r="H75" s="5" t="s">
        <v>299</v>
      </c>
      <c r="I75" s="187">
        <v>29174</v>
      </c>
      <c r="J75" s="25"/>
      <c r="K75" s="25"/>
    </row>
    <row r="76" spans="1:11" ht="19.25" customHeight="1" x14ac:dyDescent="0.45">
      <c r="A76" s="186" t="s">
        <v>551</v>
      </c>
      <c r="B76" s="186" t="s">
        <v>382</v>
      </c>
      <c r="C76" s="25" t="s">
        <v>552</v>
      </c>
      <c r="D76" s="5" t="s">
        <v>315</v>
      </c>
      <c r="E76" s="5" t="s">
        <v>316</v>
      </c>
      <c r="F76" s="5" t="s">
        <v>553</v>
      </c>
      <c r="G76" s="178">
        <v>2075.86</v>
      </c>
      <c r="H76" s="5" t="s">
        <v>305</v>
      </c>
      <c r="I76" s="187">
        <v>24222</v>
      </c>
      <c r="J76" s="25"/>
      <c r="K76" s="25"/>
    </row>
    <row r="77" spans="1:11" ht="19.25" customHeight="1" x14ac:dyDescent="0.45">
      <c r="A77" s="186" t="s">
        <v>554</v>
      </c>
      <c r="B77" s="186" t="s">
        <v>435</v>
      </c>
      <c r="C77" s="25" t="s">
        <v>555</v>
      </c>
      <c r="D77" s="5" t="s">
        <v>346</v>
      </c>
      <c r="E77" s="5" t="s">
        <v>283</v>
      </c>
      <c r="F77" s="5" t="s">
        <v>556</v>
      </c>
      <c r="G77" s="178">
        <v>2270.2199999999998</v>
      </c>
      <c r="H77" s="5" t="s">
        <v>305</v>
      </c>
      <c r="I77" s="187">
        <v>25199</v>
      </c>
      <c r="J77" s="25"/>
      <c r="K77" s="25"/>
    </row>
    <row r="78" spans="1:11" ht="19.25" customHeight="1" x14ac:dyDescent="0.45">
      <c r="A78" s="186" t="s">
        <v>557</v>
      </c>
      <c r="B78" s="186" t="s">
        <v>536</v>
      </c>
      <c r="C78" s="25" t="s">
        <v>558</v>
      </c>
      <c r="D78" s="5" t="s">
        <v>338</v>
      </c>
      <c r="E78" s="5" t="s">
        <v>283</v>
      </c>
      <c r="F78" s="5" t="s">
        <v>559</v>
      </c>
      <c r="G78" s="178">
        <v>1768.41</v>
      </c>
      <c r="H78" s="5" t="s">
        <v>299</v>
      </c>
      <c r="I78" s="187">
        <v>29075</v>
      </c>
      <c r="J78" s="25"/>
      <c r="K78" s="25"/>
    </row>
    <row r="79" spans="1:11" ht="19.25" customHeight="1" x14ac:dyDescent="0.45">
      <c r="A79" s="186" t="s">
        <v>560</v>
      </c>
      <c r="B79" s="186" t="s">
        <v>482</v>
      </c>
      <c r="C79" s="25" t="s">
        <v>561</v>
      </c>
      <c r="D79" s="5" t="s">
        <v>315</v>
      </c>
      <c r="E79" s="5" t="s">
        <v>316</v>
      </c>
      <c r="F79" s="5" t="s">
        <v>538</v>
      </c>
      <c r="G79" s="178">
        <v>3061.37</v>
      </c>
      <c r="H79" s="5" t="s">
        <v>299</v>
      </c>
      <c r="I79" s="187">
        <v>22189</v>
      </c>
      <c r="J79" s="25"/>
      <c r="K79" s="25"/>
    </row>
    <row r="80" spans="1:11" ht="19.25" customHeight="1" x14ac:dyDescent="0.45">
      <c r="A80" s="186" t="s">
        <v>562</v>
      </c>
      <c r="B80" s="186" t="s">
        <v>563</v>
      </c>
      <c r="C80" s="25" t="s">
        <v>564</v>
      </c>
      <c r="D80" s="5" t="s">
        <v>338</v>
      </c>
      <c r="E80" s="5" t="s">
        <v>316</v>
      </c>
      <c r="F80" s="5" t="s">
        <v>433</v>
      </c>
      <c r="G80" s="178">
        <v>1588.32</v>
      </c>
      <c r="H80" s="5" t="s">
        <v>299</v>
      </c>
      <c r="I80" s="187">
        <v>31081</v>
      </c>
      <c r="J80" s="25"/>
      <c r="K80" s="25"/>
    </row>
    <row r="81" spans="1:11" ht="19.25" customHeight="1" x14ac:dyDescent="0.45">
      <c r="A81" s="186" t="s">
        <v>565</v>
      </c>
      <c r="B81" s="186" t="s">
        <v>566</v>
      </c>
      <c r="C81" s="25" t="s">
        <v>567</v>
      </c>
      <c r="D81" s="5" t="s">
        <v>310</v>
      </c>
      <c r="E81" s="5" t="s">
        <v>283</v>
      </c>
      <c r="F81" s="5" t="s">
        <v>304</v>
      </c>
      <c r="G81" s="178">
        <v>2501.15</v>
      </c>
      <c r="H81" s="5" t="s">
        <v>299</v>
      </c>
      <c r="I81" s="187">
        <v>22428</v>
      </c>
      <c r="J81" s="25"/>
      <c r="K81" s="25"/>
    </row>
    <row r="82" spans="1:11" ht="19.25" customHeight="1" x14ac:dyDescent="0.45">
      <c r="A82" s="186" t="s">
        <v>568</v>
      </c>
      <c r="B82" s="186" t="s">
        <v>284</v>
      </c>
      <c r="C82" s="25" t="s">
        <v>569</v>
      </c>
      <c r="D82" s="5" t="s">
        <v>359</v>
      </c>
      <c r="E82" s="5" t="s">
        <v>316</v>
      </c>
      <c r="F82" s="5" t="s">
        <v>311</v>
      </c>
      <c r="G82" s="178">
        <v>2442.0700000000002</v>
      </c>
      <c r="H82" s="5" t="s">
        <v>305</v>
      </c>
      <c r="I82" s="187">
        <v>30949</v>
      </c>
      <c r="J82" s="25"/>
      <c r="K82" s="25"/>
    </row>
    <row r="83" spans="1:11" ht="19.25" customHeight="1" x14ac:dyDescent="0.45">
      <c r="A83" s="186" t="s">
        <v>570</v>
      </c>
      <c r="B83" s="186" t="s">
        <v>571</v>
      </c>
      <c r="C83" s="25" t="s">
        <v>572</v>
      </c>
      <c r="D83" s="5" t="s">
        <v>297</v>
      </c>
      <c r="E83" s="5" t="s">
        <v>283</v>
      </c>
      <c r="F83" s="5" t="s">
        <v>573</v>
      </c>
      <c r="G83" s="178">
        <v>1149.44</v>
      </c>
      <c r="H83" s="5" t="s">
        <v>299</v>
      </c>
      <c r="I83" s="187">
        <v>25601</v>
      </c>
      <c r="J83" s="25"/>
      <c r="K83" s="25"/>
    </row>
    <row r="84" spans="1:11" ht="19.25" customHeight="1" x14ac:dyDescent="0.45">
      <c r="A84" s="186" t="s">
        <v>574</v>
      </c>
      <c r="B84" s="186" t="s">
        <v>575</v>
      </c>
      <c r="C84" s="25" t="s">
        <v>576</v>
      </c>
      <c r="D84" s="5" t="s">
        <v>315</v>
      </c>
      <c r="E84" s="5" t="s">
        <v>316</v>
      </c>
      <c r="F84" s="5" t="s">
        <v>553</v>
      </c>
      <c r="G84" s="178">
        <v>2045.76</v>
      </c>
      <c r="H84" s="5" t="s">
        <v>305</v>
      </c>
      <c r="I84" s="187">
        <v>28624</v>
      </c>
      <c r="J84" s="25"/>
      <c r="K84" s="25"/>
    </row>
    <row r="85" spans="1:11" ht="19.25" customHeight="1" x14ac:dyDescent="0.45">
      <c r="A85" s="186" t="s">
        <v>577</v>
      </c>
      <c r="B85" s="186" t="s">
        <v>400</v>
      </c>
      <c r="C85" s="25" t="s">
        <v>578</v>
      </c>
      <c r="D85" s="5" t="s">
        <v>297</v>
      </c>
      <c r="E85" s="5" t="s">
        <v>283</v>
      </c>
      <c r="F85" s="5" t="s">
        <v>538</v>
      </c>
      <c r="G85" s="178">
        <v>3048.2</v>
      </c>
      <c r="H85" s="5" t="s">
        <v>305</v>
      </c>
      <c r="I85" s="187">
        <v>22891</v>
      </c>
      <c r="J85" s="25"/>
      <c r="K85" s="25"/>
    </row>
    <row r="86" spans="1:11" ht="19.25" customHeight="1" x14ac:dyDescent="0.45">
      <c r="A86" s="186" t="s">
        <v>579</v>
      </c>
      <c r="B86" s="186" t="s">
        <v>580</v>
      </c>
      <c r="C86" s="25" t="s">
        <v>581</v>
      </c>
      <c r="D86" s="5" t="s">
        <v>384</v>
      </c>
      <c r="E86" s="5" t="s">
        <v>316</v>
      </c>
      <c r="F86" s="5" t="s">
        <v>582</v>
      </c>
      <c r="G86" s="178">
        <v>1206.3699999999999</v>
      </c>
      <c r="H86" s="5" t="s">
        <v>299</v>
      </c>
      <c r="I86" s="187">
        <v>25914</v>
      </c>
      <c r="J86" s="25"/>
      <c r="K86" s="25"/>
    </row>
    <row r="87" spans="1:11" ht="19.25" customHeight="1" x14ac:dyDescent="0.45">
      <c r="A87" s="186" t="s">
        <v>583</v>
      </c>
      <c r="B87" s="186" t="s">
        <v>387</v>
      </c>
      <c r="C87" s="25" t="s">
        <v>584</v>
      </c>
      <c r="D87" s="5" t="s">
        <v>384</v>
      </c>
      <c r="E87" s="5" t="s">
        <v>246</v>
      </c>
      <c r="F87" s="5" t="s">
        <v>585</v>
      </c>
      <c r="G87" s="178">
        <v>2240.3200000000002</v>
      </c>
      <c r="H87" s="5" t="s">
        <v>299</v>
      </c>
      <c r="I87" s="187">
        <v>24224</v>
      </c>
      <c r="J87" s="25"/>
      <c r="K87" s="25"/>
    </row>
    <row r="88" spans="1:11" ht="19.25" customHeight="1" x14ac:dyDescent="0.45">
      <c r="A88" s="186" t="s">
        <v>586</v>
      </c>
      <c r="B88" s="186" t="s">
        <v>446</v>
      </c>
      <c r="C88" s="25" t="s">
        <v>587</v>
      </c>
      <c r="D88" s="5" t="s">
        <v>476</v>
      </c>
      <c r="E88" s="5" t="s">
        <v>283</v>
      </c>
      <c r="F88" s="5" t="s">
        <v>514</v>
      </c>
      <c r="G88" s="178">
        <v>2926.44</v>
      </c>
      <c r="H88" s="5" t="s">
        <v>299</v>
      </c>
      <c r="I88" s="187">
        <v>28272</v>
      </c>
      <c r="J88" s="25"/>
      <c r="K88" s="25"/>
    </row>
    <row r="89" spans="1:11" ht="19.25" customHeight="1" x14ac:dyDescent="0.45">
      <c r="A89" s="186" t="s">
        <v>588</v>
      </c>
      <c r="B89" s="186" t="s">
        <v>589</v>
      </c>
      <c r="C89" s="25" t="s">
        <v>590</v>
      </c>
      <c r="D89" s="5" t="s">
        <v>297</v>
      </c>
      <c r="E89" s="5" t="s">
        <v>283</v>
      </c>
      <c r="F89" s="5" t="s">
        <v>559</v>
      </c>
      <c r="G89" s="178">
        <v>1803.51</v>
      </c>
      <c r="H89" s="5" t="s">
        <v>299</v>
      </c>
      <c r="I89" s="187">
        <v>23800</v>
      </c>
      <c r="J89" s="25"/>
      <c r="K89" s="25"/>
    </row>
    <row r="90" spans="1:11" ht="19.25" customHeight="1" x14ac:dyDescent="0.45">
      <c r="A90" s="186" t="s">
        <v>591</v>
      </c>
      <c r="B90" s="186" t="s">
        <v>592</v>
      </c>
      <c r="C90" s="25" t="s">
        <v>593</v>
      </c>
      <c r="D90" s="5" t="s">
        <v>594</v>
      </c>
      <c r="E90" s="5" t="s">
        <v>246</v>
      </c>
      <c r="F90" s="5" t="s">
        <v>595</v>
      </c>
      <c r="G90" s="178">
        <v>2939.27</v>
      </c>
      <c r="H90" s="5" t="s">
        <v>299</v>
      </c>
      <c r="I90" s="187">
        <v>21589</v>
      </c>
      <c r="J90" s="25"/>
      <c r="K90" s="25"/>
    </row>
    <row r="91" spans="1:11" ht="19.25" customHeight="1" x14ac:dyDescent="0.45">
      <c r="A91" s="186" t="s">
        <v>596</v>
      </c>
      <c r="B91" s="186" t="s">
        <v>571</v>
      </c>
      <c r="C91" s="25" t="s">
        <v>597</v>
      </c>
      <c r="D91" s="5" t="s">
        <v>297</v>
      </c>
      <c r="E91" s="5" t="s">
        <v>283</v>
      </c>
      <c r="F91" s="5" t="s">
        <v>598</v>
      </c>
      <c r="G91" s="178">
        <v>1390.55</v>
      </c>
      <c r="H91" s="5" t="s">
        <v>299</v>
      </c>
      <c r="I91" s="187">
        <v>23492</v>
      </c>
      <c r="J91" s="25"/>
      <c r="K91" s="25"/>
    </row>
    <row r="92" spans="1:11" ht="19.25" customHeight="1" x14ac:dyDescent="0.45">
      <c r="A92" s="186" t="s">
        <v>599</v>
      </c>
      <c r="B92" s="186" t="s">
        <v>600</v>
      </c>
      <c r="C92" s="25" t="s">
        <v>601</v>
      </c>
      <c r="D92" s="5" t="s">
        <v>338</v>
      </c>
      <c r="E92" s="5" t="s">
        <v>316</v>
      </c>
      <c r="F92" s="5" t="s">
        <v>379</v>
      </c>
      <c r="G92" s="178">
        <v>1396.72</v>
      </c>
      <c r="H92" s="5" t="s">
        <v>305</v>
      </c>
      <c r="I92" s="187">
        <v>33123</v>
      </c>
      <c r="J92" s="25"/>
      <c r="K92" s="25"/>
    </row>
    <row r="93" spans="1:11" ht="19.25" customHeight="1" x14ac:dyDescent="0.45">
      <c r="A93" s="186" t="s">
        <v>602</v>
      </c>
      <c r="B93" s="186" t="s">
        <v>603</v>
      </c>
      <c r="C93" s="25" t="s">
        <v>604</v>
      </c>
      <c r="D93" s="5" t="s">
        <v>359</v>
      </c>
      <c r="E93" s="5" t="s">
        <v>316</v>
      </c>
      <c r="F93" s="5" t="s">
        <v>304</v>
      </c>
      <c r="G93" s="178">
        <v>1500.75</v>
      </c>
      <c r="H93" s="5" t="s">
        <v>299</v>
      </c>
      <c r="I93" s="187">
        <v>30116</v>
      </c>
      <c r="J93" s="25"/>
      <c r="K93" s="25"/>
    </row>
    <row r="94" spans="1:11" ht="19.25" customHeight="1" x14ac:dyDescent="0.45">
      <c r="A94" s="186" t="s">
        <v>605</v>
      </c>
      <c r="B94" s="186" t="s">
        <v>606</v>
      </c>
      <c r="C94" s="25" t="s">
        <v>607</v>
      </c>
      <c r="D94" s="5" t="s">
        <v>359</v>
      </c>
      <c r="E94" s="5" t="s">
        <v>316</v>
      </c>
      <c r="F94" s="5" t="s">
        <v>608</v>
      </c>
      <c r="G94" s="178">
        <v>1043.02</v>
      </c>
      <c r="H94" s="5" t="s">
        <v>305</v>
      </c>
      <c r="I94" s="187">
        <v>30316</v>
      </c>
      <c r="J94" s="25"/>
      <c r="K94" s="25"/>
    </row>
    <row r="95" spans="1:11" ht="19.25" customHeight="1" x14ac:dyDescent="0.45">
      <c r="A95" s="186" t="s">
        <v>609</v>
      </c>
      <c r="B95" s="186" t="s">
        <v>610</v>
      </c>
      <c r="C95" s="25" t="s">
        <v>611</v>
      </c>
      <c r="D95" s="5" t="s">
        <v>384</v>
      </c>
      <c r="E95" s="5" t="s">
        <v>247</v>
      </c>
      <c r="F95" s="5" t="s">
        <v>612</v>
      </c>
      <c r="G95" s="178">
        <v>3097.08</v>
      </c>
      <c r="H95" s="5" t="s">
        <v>299</v>
      </c>
      <c r="I95" s="187">
        <v>19628</v>
      </c>
      <c r="J95" s="25"/>
      <c r="K95" s="25"/>
    </row>
    <row r="96" spans="1:11" ht="19.25" customHeight="1" x14ac:dyDescent="0.45">
      <c r="A96" s="186" t="s">
        <v>613</v>
      </c>
      <c r="B96" s="186" t="s">
        <v>349</v>
      </c>
      <c r="C96" s="25" t="s">
        <v>614</v>
      </c>
      <c r="D96" s="5" t="s">
        <v>315</v>
      </c>
      <c r="E96" s="5" t="s">
        <v>247</v>
      </c>
      <c r="F96" s="5" t="s">
        <v>538</v>
      </c>
      <c r="G96" s="178">
        <v>3123.49</v>
      </c>
      <c r="H96" s="5" t="s">
        <v>299</v>
      </c>
      <c r="I96" s="187">
        <v>23426</v>
      </c>
      <c r="J96" s="25"/>
      <c r="K96" s="25"/>
    </row>
    <row r="97" spans="1:11" ht="19.25" customHeight="1" x14ac:dyDescent="0.45">
      <c r="A97" s="186" t="s">
        <v>613</v>
      </c>
      <c r="B97" s="186" t="s">
        <v>336</v>
      </c>
      <c r="C97" s="25" t="s">
        <v>615</v>
      </c>
      <c r="D97" s="5" t="s">
        <v>315</v>
      </c>
      <c r="E97" s="5" t="s">
        <v>246</v>
      </c>
      <c r="F97" s="5" t="s">
        <v>616</v>
      </c>
      <c r="G97" s="178">
        <v>1764.3</v>
      </c>
      <c r="H97" s="5" t="s">
        <v>305</v>
      </c>
      <c r="I97" s="187">
        <v>28994</v>
      </c>
      <c r="J97" s="25"/>
      <c r="K97" s="25"/>
    </row>
    <row r="98" spans="1:11" ht="19.25" customHeight="1" x14ac:dyDescent="0.45">
      <c r="A98" s="186" t="s">
        <v>617</v>
      </c>
      <c r="B98" s="186" t="s">
        <v>600</v>
      </c>
      <c r="C98" s="25" t="s">
        <v>618</v>
      </c>
      <c r="D98" s="5" t="s">
        <v>315</v>
      </c>
      <c r="E98" s="5" t="s">
        <v>316</v>
      </c>
      <c r="F98" s="5" t="s">
        <v>619</v>
      </c>
      <c r="G98" s="178">
        <v>2537.96</v>
      </c>
      <c r="H98" s="5" t="s">
        <v>305</v>
      </c>
      <c r="I98" s="187">
        <v>19645</v>
      </c>
      <c r="J98" s="25"/>
      <c r="K98" s="25"/>
    </row>
    <row r="99" spans="1:11" ht="19.25" customHeight="1" x14ac:dyDescent="0.45">
      <c r="A99" s="186" t="s">
        <v>620</v>
      </c>
      <c r="B99" s="186" t="s">
        <v>621</v>
      </c>
      <c r="C99" s="25" t="s">
        <v>622</v>
      </c>
      <c r="D99" s="5" t="s">
        <v>338</v>
      </c>
      <c r="E99" s="5" t="s">
        <v>247</v>
      </c>
      <c r="F99" s="5" t="s">
        <v>412</v>
      </c>
      <c r="G99" s="178">
        <v>2255.41</v>
      </c>
      <c r="H99" s="5" t="s">
        <v>299</v>
      </c>
      <c r="I99" s="187">
        <v>21178</v>
      </c>
      <c r="J99" s="25"/>
      <c r="K99" s="25"/>
    </row>
    <row r="100" spans="1:11" ht="19.25" customHeight="1" x14ac:dyDescent="0.45">
      <c r="A100" s="186" t="s">
        <v>623</v>
      </c>
      <c r="B100" s="186" t="s">
        <v>509</v>
      </c>
      <c r="C100" s="25" t="s">
        <v>624</v>
      </c>
      <c r="D100" s="5" t="s">
        <v>303</v>
      </c>
      <c r="E100" s="5" t="s">
        <v>283</v>
      </c>
      <c r="F100" s="5" t="s">
        <v>625</v>
      </c>
      <c r="G100" s="178">
        <v>1966.85</v>
      </c>
      <c r="H100" s="5" t="s">
        <v>299</v>
      </c>
      <c r="I100" s="187">
        <v>24163</v>
      </c>
      <c r="J100" s="25"/>
      <c r="K100" s="25"/>
    </row>
    <row r="101" spans="1:11" ht="19.25" customHeight="1" x14ac:dyDescent="0.45">
      <c r="A101" s="186" t="s">
        <v>626</v>
      </c>
      <c r="B101" s="186" t="s">
        <v>627</v>
      </c>
      <c r="C101" s="25" t="s">
        <v>628</v>
      </c>
      <c r="D101" s="5" t="s">
        <v>315</v>
      </c>
      <c r="E101" s="5" t="s">
        <v>247</v>
      </c>
      <c r="F101" s="5" t="s">
        <v>334</v>
      </c>
      <c r="G101" s="178">
        <v>3198.59</v>
      </c>
      <c r="H101" s="5" t="s">
        <v>305</v>
      </c>
      <c r="I101" s="187">
        <v>25011</v>
      </c>
      <c r="J101" s="25"/>
      <c r="K101" s="25"/>
    </row>
    <row r="102" spans="1:11" ht="19.25" customHeight="1" x14ac:dyDescent="0.45">
      <c r="A102" s="186" t="s">
        <v>629</v>
      </c>
      <c r="B102" s="186" t="s">
        <v>630</v>
      </c>
      <c r="C102" s="25" t="s">
        <v>631</v>
      </c>
      <c r="D102" s="5" t="s">
        <v>303</v>
      </c>
      <c r="E102" s="5" t="s">
        <v>283</v>
      </c>
      <c r="F102" s="5" t="s">
        <v>632</v>
      </c>
      <c r="G102" s="178">
        <v>1495.18</v>
      </c>
      <c r="H102" s="5" t="s">
        <v>299</v>
      </c>
      <c r="I102" s="187">
        <v>23323</v>
      </c>
      <c r="J102" s="25"/>
      <c r="K102" s="25"/>
    </row>
    <row r="103" spans="1:11" ht="19.25" customHeight="1" x14ac:dyDescent="0.45">
      <c r="A103" s="186" t="s">
        <v>633</v>
      </c>
      <c r="B103" s="186" t="s">
        <v>532</v>
      </c>
      <c r="C103" s="25" t="s">
        <v>634</v>
      </c>
      <c r="D103" s="5" t="s">
        <v>476</v>
      </c>
      <c r="E103" s="5" t="s">
        <v>283</v>
      </c>
      <c r="F103" s="5" t="s">
        <v>334</v>
      </c>
      <c r="G103" s="178">
        <v>2139.41</v>
      </c>
      <c r="H103" s="5" t="s">
        <v>299</v>
      </c>
      <c r="I103" s="187">
        <v>25764</v>
      </c>
      <c r="J103" s="25"/>
      <c r="K103" s="25"/>
    </row>
    <row r="104" spans="1:11" ht="19.25" customHeight="1" x14ac:dyDescent="0.45">
      <c r="A104" s="186" t="s">
        <v>635</v>
      </c>
      <c r="B104" s="186" t="s">
        <v>544</v>
      </c>
      <c r="C104" s="25" t="s">
        <v>636</v>
      </c>
      <c r="D104" s="5" t="s">
        <v>303</v>
      </c>
      <c r="E104" s="5" t="s">
        <v>283</v>
      </c>
      <c r="F104" s="5" t="s">
        <v>637</v>
      </c>
      <c r="G104" s="178">
        <v>1501.42</v>
      </c>
      <c r="H104" s="5" t="s">
        <v>305</v>
      </c>
      <c r="I104" s="187">
        <v>25626</v>
      </c>
      <c r="J104" s="25"/>
      <c r="K104" s="25"/>
    </row>
    <row r="105" spans="1:11" ht="19.25" customHeight="1" x14ac:dyDescent="0.45">
      <c r="A105" s="186" t="s">
        <v>638</v>
      </c>
      <c r="B105" s="186" t="s">
        <v>639</v>
      </c>
      <c r="C105" s="25" t="s">
        <v>517</v>
      </c>
      <c r="D105" s="5" t="s">
        <v>303</v>
      </c>
      <c r="E105" s="5" t="s">
        <v>283</v>
      </c>
      <c r="F105" s="5" t="s">
        <v>640</v>
      </c>
      <c r="G105" s="178">
        <v>1731.34</v>
      </c>
      <c r="H105" s="5" t="s">
        <v>299</v>
      </c>
      <c r="I105" s="187">
        <v>21835</v>
      </c>
      <c r="J105" s="25"/>
      <c r="K105" s="25"/>
    </row>
    <row r="106" spans="1:11" ht="19.25" customHeight="1" x14ac:dyDescent="0.45">
      <c r="A106" s="186" t="s">
        <v>641</v>
      </c>
      <c r="B106" s="186" t="s">
        <v>642</v>
      </c>
      <c r="C106" s="25" t="s">
        <v>643</v>
      </c>
      <c r="D106" s="5" t="s">
        <v>310</v>
      </c>
      <c r="E106" s="5" t="s">
        <v>283</v>
      </c>
      <c r="F106" s="5" t="s">
        <v>644</v>
      </c>
      <c r="G106" s="178">
        <v>2964.26</v>
      </c>
      <c r="H106" s="5" t="s">
        <v>299</v>
      </c>
      <c r="I106" s="187">
        <v>20569</v>
      </c>
      <c r="J106" s="25"/>
      <c r="K106" s="25"/>
    </row>
    <row r="107" spans="1:11" ht="19.25" customHeight="1" x14ac:dyDescent="0.45">
      <c r="A107" s="186" t="s">
        <v>645</v>
      </c>
      <c r="B107" s="186" t="s">
        <v>646</v>
      </c>
      <c r="C107" s="25" t="s">
        <v>647</v>
      </c>
      <c r="D107" s="5" t="s">
        <v>384</v>
      </c>
      <c r="E107" s="5" t="s">
        <v>316</v>
      </c>
      <c r="F107" s="5" t="s">
        <v>648</v>
      </c>
      <c r="G107" s="178">
        <v>2061.85</v>
      </c>
      <c r="H107" s="5" t="s">
        <v>299</v>
      </c>
      <c r="I107" s="187">
        <v>21619</v>
      </c>
      <c r="J107" s="25"/>
      <c r="K107" s="25"/>
    </row>
    <row r="108" spans="1:11" ht="19.25" customHeight="1" x14ac:dyDescent="0.45">
      <c r="A108" s="186" t="s">
        <v>649</v>
      </c>
      <c r="B108" s="186" t="s">
        <v>650</v>
      </c>
      <c r="C108" s="25" t="s">
        <v>651</v>
      </c>
      <c r="D108" s="5" t="s">
        <v>297</v>
      </c>
      <c r="E108" s="5" t="s">
        <v>316</v>
      </c>
      <c r="F108" s="5" t="s">
        <v>652</v>
      </c>
      <c r="G108" s="178">
        <v>1145.8599999999999</v>
      </c>
      <c r="H108" s="5" t="s">
        <v>299</v>
      </c>
      <c r="I108" s="187">
        <v>21937</v>
      </c>
      <c r="J108" s="25"/>
      <c r="K108" s="25"/>
    </row>
    <row r="109" spans="1:11" ht="19.25" customHeight="1" x14ac:dyDescent="0.45">
      <c r="A109" s="186" t="s">
        <v>653</v>
      </c>
      <c r="B109" s="186" t="s">
        <v>654</v>
      </c>
      <c r="C109" s="25" t="s">
        <v>655</v>
      </c>
      <c r="D109" s="5" t="s">
        <v>303</v>
      </c>
      <c r="E109" s="5" t="s">
        <v>283</v>
      </c>
      <c r="F109" s="5" t="s">
        <v>334</v>
      </c>
      <c r="G109" s="178">
        <v>3193.4</v>
      </c>
      <c r="H109" s="5" t="s">
        <v>299</v>
      </c>
      <c r="I109" s="187">
        <v>20395</v>
      </c>
      <c r="J109" s="25"/>
      <c r="K109" s="25"/>
    </row>
    <row r="110" spans="1:11" ht="19.25" customHeight="1" x14ac:dyDescent="0.45">
      <c r="A110" s="186" t="s">
        <v>653</v>
      </c>
      <c r="B110" s="186" t="s">
        <v>656</v>
      </c>
      <c r="C110" s="25" t="s">
        <v>657</v>
      </c>
      <c r="D110" s="5" t="s">
        <v>303</v>
      </c>
      <c r="E110" s="5" t="s">
        <v>246</v>
      </c>
      <c r="F110" s="5" t="s">
        <v>433</v>
      </c>
      <c r="G110" s="178">
        <v>2570.14</v>
      </c>
      <c r="H110" s="5" t="s">
        <v>299</v>
      </c>
      <c r="I110" s="187">
        <v>24201</v>
      </c>
      <c r="J110" s="25"/>
      <c r="K110" s="25"/>
    </row>
    <row r="111" spans="1:11" ht="19.25" customHeight="1" x14ac:dyDescent="0.45">
      <c r="A111" s="186" t="s">
        <v>658</v>
      </c>
      <c r="B111" s="186" t="s">
        <v>659</v>
      </c>
      <c r="C111" s="25" t="s">
        <v>660</v>
      </c>
      <c r="D111" s="5" t="s">
        <v>384</v>
      </c>
      <c r="E111" s="5" t="s">
        <v>316</v>
      </c>
      <c r="F111" s="5" t="s">
        <v>648</v>
      </c>
      <c r="G111" s="178">
        <v>2083.23</v>
      </c>
      <c r="H111" s="5" t="s">
        <v>299</v>
      </c>
      <c r="I111" s="187">
        <v>31971</v>
      </c>
      <c r="J111" s="25"/>
      <c r="K111" s="25"/>
    </row>
    <row r="112" spans="1:11" ht="19.25" customHeight="1" x14ac:dyDescent="0.45">
      <c r="A112" s="186" t="s">
        <v>661</v>
      </c>
      <c r="B112" s="186" t="s">
        <v>662</v>
      </c>
      <c r="C112" s="25" t="s">
        <v>663</v>
      </c>
      <c r="D112" s="5" t="s">
        <v>310</v>
      </c>
      <c r="E112" s="5" t="s">
        <v>283</v>
      </c>
      <c r="F112" s="5" t="s">
        <v>351</v>
      </c>
      <c r="G112" s="178">
        <v>2848.78</v>
      </c>
      <c r="H112" s="5" t="s">
        <v>299</v>
      </c>
      <c r="I112" s="187">
        <v>24823</v>
      </c>
      <c r="J112" s="25"/>
      <c r="K112" s="25"/>
    </row>
    <row r="113" spans="1:13" ht="19.25" customHeight="1" x14ac:dyDescent="0.45">
      <c r="A113" s="186" t="s">
        <v>664</v>
      </c>
      <c r="B113" s="186" t="s">
        <v>665</v>
      </c>
      <c r="C113" s="25" t="s">
        <v>666</v>
      </c>
      <c r="D113" s="5" t="s">
        <v>310</v>
      </c>
      <c r="E113" s="5" t="s">
        <v>246</v>
      </c>
      <c r="F113" s="5" t="s">
        <v>334</v>
      </c>
      <c r="G113" s="178">
        <v>3163.4</v>
      </c>
      <c r="H113" s="5" t="s">
        <v>305</v>
      </c>
      <c r="I113" s="187">
        <v>23849</v>
      </c>
      <c r="J113" s="25"/>
      <c r="K113" s="25"/>
    </row>
    <row r="114" spans="1:13" ht="19.25" customHeight="1" x14ac:dyDescent="0.45">
      <c r="A114" s="186" t="s">
        <v>667</v>
      </c>
      <c r="B114" s="186" t="s">
        <v>377</v>
      </c>
      <c r="C114" s="25" t="s">
        <v>668</v>
      </c>
      <c r="D114" s="5" t="s">
        <v>297</v>
      </c>
      <c r="E114" s="5" t="s">
        <v>283</v>
      </c>
      <c r="F114" s="5" t="s">
        <v>514</v>
      </c>
      <c r="G114" s="178">
        <v>2900.77</v>
      </c>
      <c r="H114" s="5" t="s">
        <v>299</v>
      </c>
      <c r="I114" s="187">
        <v>29155</v>
      </c>
      <c r="J114" s="25"/>
      <c r="K114" s="25"/>
    </row>
    <row r="115" spans="1:13" ht="19.25" customHeight="1" x14ac:dyDescent="0.45">
      <c r="A115" s="186" t="s">
        <v>669</v>
      </c>
      <c r="B115" s="186" t="s">
        <v>506</v>
      </c>
      <c r="C115" s="25" t="s">
        <v>670</v>
      </c>
      <c r="D115" s="5" t="s">
        <v>384</v>
      </c>
      <c r="E115" s="5" t="s">
        <v>316</v>
      </c>
      <c r="F115" s="5" t="s">
        <v>671</v>
      </c>
      <c r="G115" s="178">
        <v>1125.0999999999999</v>
      </c>
      <c r="H115" s="5" t="s">
        <v>299</v>
      </c>
      <c r="I115" s="187">
        <v>32113</v>
      </c>
      <c r="J115" s="25"/>
      <c r="K115" s="25"/>
    </row>
    <row r="116" spans="1:13" ht="19.25" customHeight="1" x14ac:dyDescent="0.45">
      <c r="A116" s="186" t="s">
        <v>672</v>
      </c>
      <c r="B116" s="186" t="s">
        <v>406</v>
      </c>
      <c r="C116" s="25" t="s">
        <v>673</v>
      </c>
      <c r="D116" s="5" t="s">
        <v>359</v>
      </c>
      <c r="E116" s="5" t="s">
        <v>316</v>
      </c>
      <c r="F116" s="5" t="s">
        <v>334</v>
      </c>
      <c r="G116" s="178">
        <v>3162.52</v>
      </c>
      <c r="H116" s="5" t="s">
        <v>299</v>
      </c>
      <c r="I116" s="187">
        <v>22736</v>
      </c>
      <c r="J116" s="25"/>
      <c r="K116" s="25"/>
    </row>
    <row r="117" spans="1:13" ht="19.25" customHeight="1" x14ac:dyDescent="0.45">
      <c r="A117" s="186" t="s">
        <v>674</v>
      </c>
      <c r="B117" s="186" t="s">
        <v>675</v>
      </c>
      <c r="C117" s="25" t="s">
        <v>676</v>
      </c>
      <c r="D117" s="5" t="s">
        <v>359</v>
      </c>
      <c r="E117" s="5" t="s">
        <v>316</v>
      </c>
      <c r="F117" s="5" t="s">
        <v>573</v>
      </c>
      <c r="G117" s="178">
        <v>1147.03</v>
      </c>
      <c r="H117" s="5" t="s">
        <v>305</v>
      </c>
      <c r="I117" s="187">
        <v>29510</v>
      </c>
      <c r="J117" s="25"/>
      <c r="K117" s="25"/>
    </row>
    <row r="118" spans="1:13" ht="19.25" customHeight="1" x14ac:dyDescent="0.45">
      <c r="A118" s="186" t="s">
        <v>677</v>
      </c>
      <c r="B118" s="186" t="s">
        <v>313</v>
      </c>
      <c r="C118" s="25" t="s">
        <v>678</v>
      </c>
      <c r="D118" s="5" t="s">
        <v>338</v>
      </c>
      <c r="E118" s="5" t="s">
        <v>316</v>
      </c>
      <c r="F118" s="5" t="s">
        <v>530</v>
      </c>
      <c r="G118" s="178">
        <v>1008.65</v>
      </c>
      <c r="H118" s="5" t="s">
        <v>299</v>
      </c>
      <c r="I118" s="187">
        <v>29754</v>
      </c>
      <c r="J118" s="25"/>
      <c r="K118" s="25"/>
    </row>
    <row r="119" spans="1:13" ht="19.25" customHeight="1" x14ac:dyDescent="0.45">
      <c r="A119" s="186" t="s">
        <v>75</v>
      </c>
      <c r="B119" s="186" t="s">
        <v>679</v>
      </c>
      <c r="C119" s="25" t="s">
        <v>680</v>
      </c>
      <c r="D119" s="5" t="s">
        <v>315</v>
      </c>
      <c r="E119" s="5" t="s">
        <v>316</v>
      </c>
      <c r="F119" s="5" t="s">
        <v>433</v>
      </c>
      <c r="G119" s="178">
        <v>2568.04</v>
      </c>
      <c r="H119" s="5" t="s">
        <v>299</v>
      </c>
      <c r="I119" s="187">
        <v>19244</v>
      </c>
      <c r="J119" s="25"/>
      <c r="K119" s="25"/>
    </row>
    <row r="120" spans="1:13" ht="19.25" customHeight="1" x14ac:dyDescent="0.45">
      <c r="A120" s="186" t="s">
        <v>681</v>
      </c>
      <c r="B120" s="186" t="s">
        <v>682</v>
      </c>
      <c r="C120" s="25" t="s">
        <v>683</v>
      </c>
      <c r="D120" s="5" t="s">
        <v>315</v>
      </c>
      <c r="E120" s="5" t="s">
        <v>316</v>
      </c>
      <c r="F120" s="5" t="s">
        <v>538</v>
      </c>
      <c r="G120" s="178">
        <v>3077.79</v>
      </c>
      <c r="H120" s="5" t="s">
        <v>305</v>
      </c>
      <c r="I120" s="187">
        <v>25329</v>
      </c>
      <c r="J120" s="25"/>
      <c r="K120" s="25"/>
    </row>
    <row r="121" spans="1:13" ht="19.25" customHeight="1" x14ac:dyDescent="0.45">
      <c r="A121" s="186" t="s">
        <v>684</v>
      </c>
      <c r="B121" s="186" t="s">
        <v>685</v>
      </c>
      <c r="C121" s="25" t="s">
        <v>686</v>
      </c>
      <c r="D121" s="5" t="s">
        <v>297</v>
      </c>
      <c r="E121" s="5" t="s">
        <v>283</v>
      </c>
      <c r="F121" s="5" t="s">
        <v>687</v>
      </c>
      <c r="G121" s="178">
        <v>1575.91</v>
      </c>
      <c r="H121" s="5" t="s">
        <v>299</v>
      </c>
      <c r="I121" s="187">
        <v>24155</v>
      </c>
      <c r="J121" s="25"/>
      <c r="K121" s="25"/>
    </row>
    <row r="122" spans="1:13" ht="19.25" customHeight="1" x14ac:dyDescent="0.45">
      <c r="A122" s="186" t="s">
        <v>688</v>
      </c>
      <c r="B122" s="186" t="s">
        <v>689</v>
      </c>
      <c r="C122" s="25" t="s">
        <v>690</v>
      </c>
      <c r="D122" s="5" t="s">
        <v>303</v>
      </c>
      <c r="E122" s="5" t="s">
        <v>283</v>
      </c>
      <c r="F122" s="5" t="s">
        <v>559</v>
      </c>
      <c r="G122" s="178">
        <v>1784.35</v>
      </c>
      <c r="H122" s="5" t="s">
        <v>305</v>
      </c>
      <c r="I122" s="187">
        <v>23430</v>
      </c>
      <c r="J122" s="25"/>
      <c r="K122" s="25"/>
    </row>
    <row r="123" spans="1:13" ht="19.25" customHeight="1" x14ac:dyDescent="0.45">
      <c r="A123" s="186" t="s">
        <v>691</v>
      </c>
      <c r="B123" s="186" t="s">
        <v>460</v>
      </c>
      <c r="C123" s="25" t="s">
        <v>492</v>
      </c>
      <c r="D123" s="5" t="s">
        <v>315</v>
      </c>
      <c r="E123" s="5" t="s">
        <v>316</v>
      </c>
      <c r="F123" s="5" t="s">
        <v>311</v>
      </c>
      <c r="G123" s="178">
        <v>2458.5700000000002</v>
      </c>
      <c r="H123" s="5" t="s">
        <v>299</v>
      </c>
      <c r="I123" s="187">
        <v>24258</v>
      </c>
      <c r="J123" s="25"/>
      <c r="K123" s="25"/>
    </row>
    <row r="124" spans="1:13" ht="19.25" customHeight="1" x14ac:dyDescent="0.45">
      <c r="A124" s="186" t="s">
        <v>692</v>
      </c>
      <c r="B124" s="186" t="s">
        <v>509</v>
      </c>
      <c r="C124" s="25" t="s">
        <v>693</v>
      </c>
      <c r="D124" s="5" t="s">
        <v>303</v>
      </c>
      <c r="E124" s="5" t="s">
        <v>283</v>
      </c>
      <c r="F124" s="5" t="s">
        <v>389</v>
      </c>
      <c r="G124" s="178">
        <v>1307.73</v>
      </c>
      <c r="H124" s="5" t="s">
        <v>299</v>
      </c>
      <c r="I124" s="187">
        <v>22609</v>
      </c>
      <c r="J124" s="25"/>
      <c r="K124" s="25"/>
    </row>
    <row r="125" spans="1:13" ht="19.25" customHeight="1" x14ac:dyDescent="0.45">
      <c r="A125" s="186" t="s">
        <v>694</v>
      </c>
      <c r="B125" s="186" t="s">
        <v>695</v>
      </c>
      <c r="C125" s="25" t="s">
        <v>696</v>
      </c>
      <c r="D125" s="5" t="s">
        <v>338</v>
      </c>
      <c r="E125" s="5" t="s">
        <v>316</v>
      </c>
      <c r="F125" s="5" t="s">
        <v>697</v>
      </c>
      <c r="G125" s="178">
        <v>1407.13</v>
      </c>
      <c r="H125" s="5" t="s">
        <v>299</v>
      </c>
      <c r="I125" s="187">
        <v>23689</v>
      </c>
      <c r="J125" s="25"/>
      <c r="K125" s="25"/>
    </row>
    <row r="126" spans="1:13" ht="19.25" customHeight="1" x14ac:dyDescent="0.45">
      <c r="A126" s="186" t="s">
        <v>698</v>
      </c>
      <c r="B126" s="186" t="s">
        <v>699</v>
      </c>
      <c r="C126" s="25" t="s">
        <v>700</v>
      </c>
      <c r="D126" s="5" t="s">
        <v>384</v>
      </c>
      <c r="E126" s="5" t="s">
        <v>316</v>
      </c>
      <c r="F126" s="5" t="s">
        <v>701</v>
      </c>
      <c r="G126" s="178">
        <v>2388.91</v>
      </c>
      <c r="H126" s="5" t="s">
        <v>305</v>
      </c>
      <c r="I126" s="187">
        <v>24128</v>
      </c>
      <c r="J126" s="25"/>
      <c r="K126" s="25"/>
    </row>
    <row r="127" spans="1:13" ht="19.25" customHeight="1" x14ac:dyDescent="0.45">
      <c r="A127" s="186" t="s">
        <v>702</v>
      </c>
      <c r="B127" s="186" t="s">
        <v>319</v>
      </c>
      <c r="C127" s="25" t="s">
        <v>703</v>
      </c>
      <c r="D127" s="5" t="s">
        <v>359</v>
      </c>
      <c r="E127" s="5" t="s">
        <v>246</v>
      </c>
      <c r="F127" s="5" t="s">
        <v>585</v>
      </c>
      <c r="G127" s="178">
        <v>2218.71</v>
      </c>
      <c r="H127" s="5" t="s">
        <v>305</v>
      </c>
      <c r="I127" s="187">
        <v>26173</v>
      </c>
      <c r="J127" s="25"/>
      <c r="K127" s="25"/>
      <c r="M127">
        <v>6.5595699999999999</v>
      </c>
    </row>
    <row r="128" spans="1:13" ht="19.25" customHeight="1" x14ac:dyDescent="0.45">
      <c r="A128" s="186" t="s">
        <v>704</v>
      </c>
      <c r="B128" s="186" t="s">
        <v>506</v>
      </c>
      <c r="C128" s="25" t="s">
        <v>705</v>
      </c>
      <c r="D128" s="5" t="s">
        <v>384</v>
      </c>
      <c r="E128" s="5" t="s">
        <v>316</v>
      </c>
      <c r="F128" s="5" t="s">
        <v>351</v>
      </c>
      <c r="G128" s="178">
        <v>2877.38</v>
      </c>
      <c r="H128" s="5" t="s">
        <v>299</v>
      </c>
      <c r="I128" s="187">
        <v>24188</v>
      </c>
      <c r="J128" s="25"/>
      <c r="K128" s="25"/>
    </row>
    <row r="129" spans="1:11" ht="19.25" customHeight="1" x14ac:dyDescent="0.45">
      <c r="A129" s="186" t="s">
        <v>706</v>
      </c>
      <c r="B129" s="186" t="s">
        <v>707</v>
      </c>
      <c r="C129" s="25" t="s">
        <v>708</v>
      </c>
      <c r="D129" s="5" t="s">
        <v>338</v>
      </c>
      <c r="E129" s="5" t="s">
        <v>246</v>
      </c>
      <c r="F129" s="5" t="s">
        <v>709</v>
      </c>
      <c r="G129" s="178">
        <v>1706.2</v>
      </c>
      <c r="H129" s="5" t="s">
        <v>299</v>
      </c>
      <c r="I129" s="187">
        <v>29289</v>
      </c>
      <c r="J129" s="25"/>
      <c r="K129" s="25"/>
    </row>
    <row r="130" spans="1:11" ht="19.25" customHeight="1" x14ac:dyDescent="0.45">
      <c r="A130" s="186" t="s">
        <v>710</v>
      </c>
      <c r="B130" s="186" t="s">
        <v>711</v>
      </c>
      <c r="C130" s="25" t="s">
        <v>712</v>
      </c>
      <c r="D130" s="5" t="s">
        <v>338</v>
      </c>
      <c r="E130" s="5" t="s">
        <v>316</v>
      </c>
      <c r="F130" s="5" t="s">
        <v>648</v>
      </c>
      <c r="G130" s="178">
        <v>2070.8000000000002</v>
      </c>
      <c r="H130" s="5" t="s">
        <v>305</v>
      </c>
      <c r="I130" s="187">
        <v>23788</v>
      </c>
      <c r="J130" s="25"/>
      <c r="K130" s="25"/>
    </row>
    <row r="131" spans="1:11" ht="19.25" customHeight="1" x14ac:dyDescent="0.45">
      <c r="A131" s="186" t="s">
        <v>713</v>
      </c>
      <c r="B131" s="186" t="s">
        <v>714</v>
      </c>
      <c r="C131" s="25" t="s">
        <v>715</v>
      </c>
      <c r="D131" s="5" t="s">
        <v>303</v>
      </c>
      <c r="E131" s="5" t="s">
        <v>283</v>
      </c>
      <c r="F131" s="5" t="s">
        <v>379</v>
      </c>
      <c r="G131" s="178">
        <v>2984.23</v>
      </c>
      <c r="H131" s="5" t="s">
        <v>299</v>
      </c>
      <c r="I131" s="187">
        <v>28695</v>
      </c>
      <c r="J131" s="25"/>
      <c r="K131" s="25"/>
    </row>
    <row r="132" spans="1:11" ht="19.25" customHeight="1" x14ac:dyDescent="0.45">
      <c r="A132" s="186" t="s">
        <v>716</v>
      </c>
      <c r="B132" s="186" t="s">
        <v>521</v>
      </c>
      <c r="C132" s="25" t="s">
        <v>717</v>
      </c>
      <c r="D132" s="5" t="s">
        <v>338</v>
      </c>
      <c r="E132" s="5" t="s">
        <v>316</v>
      </c>
      <c r="F132" s="5" t="s">
        <v>559</v>
      </c>
      <c r="G132" s="178">
        <v>1832.32</v>
      </c>
      <c r="H132" s="5" t="s">
        <v>299</v>
      </c>
      <c r="I132" s="187">
        <v>26171</v>
      </c>
      <c r="J132" s="25"/>
      <c r="K132" s="25"/>
    </row>
    <row r="133" spans="1:11" ht="19.25" customHeight="1" x14ac:dyDescent="0.45">
      <c r="A133" s="186" t="s">
        <v>718</v>
      </c>
      <c r="B133" s="186" t="s">
        <v>313</v>
      </c>
      <c r="C133" s="25" t="s">
        <v>719</v>
      </c>
      <c r="D133" s="5" t="s">
        <v>338</v>
      </c>
      <c r="E133" s="5" t="s">
        <v>316</v>
      </c>
      <c r="F133" s="5" t="s">
        <v>367</v>
      </c>
      <c r="G133" s="178">
        <v>1845.25</v>
      </c>
      <c r="H133" s="5" t="s">
        <v>299</v>
      </c>
      <c r="I133" s="187">
        <v>24136</v>
      </c>
      <c r="J133" s="25"/>
      <c r="K133" s="25"/>
    </row>
    <row r="134" spans="1:11" ht="19.25" customHeight="1" x14ac:dyDescent="0.45">
      <c r="A134" s="186" t="s">
        <v>720</v>
      </c>
      <c r="B134" s="186" t="s">
        <v>471</v>
      </c>
      <c r="C134" s="25" t="s">
        <v>721</v>
      </c>
      <c r="D134" s="5" t="s">
        <v>315</v>
      </c>
      <c r="E134" s="5" t="s">
        <v>316</v>
      </c>
      <c r="F134" s="5" t="s">
        <v>324</v>
      </c>
      <c r="G134" s="178">
        <v>1608.73</v>
      </c>
      <c r="H134" s="5" t="s">
        <v>299</v>
      </c>
      <c r="I134" s="187">
        <v>30721</v>
      </c>
      <c r="J134" s="25"/>
      <c r="K134" s="25"/>
    </row>
    <row r="135" spans="1:11" ht="19.25" customHeight="1" x14ac:dyDescent="0.45">
      <c r="A135" s="186" t="s">
        <v>722</v>
      </c>
      <c r="B135" s="186" t="s">
        <v>361</v>
      </c>
      <c r="C135" s="25" t="s">
        <v>723</v>
      </c>
      <c r="D135" s="5" t="s">
        <v>303</v>
      </c>
      <c r="E135" s="5" t="s">
        <v>283</v>
      </c>
      <c r="F135" s="5" t="s">
        <v>433</v>
      </c>
      <c r="G135" s="178">
        <v>2564.35</v>
      </c>
      <c r="H135" s="5" t="s">
        <v>299</v>
      </c>
      <c r="I135" s="187">
        <v>22478</v>
      </c>
      <c r="J135" s="25"/>
      <c r="K135" s="25"/>
    </row>
    <row r="136" spans="1:11" ht="19.25" customHeight="1" x14ac:dyDescent="0.45">
      <c r="A136" s="186" t="s">
        <v>724</v>
      </c>
      <c r="B136" s="186" t="s">
        <v>319</v>
      </c>
      <c r="C136" s="25" t="s">
        <v>725</v>
      </c>
      <c r="D136" s="5" t="s">
        <v>359</v>
      </c>
      <c r="E136" s="5" t="s">
        <v>316</v>
      </c>
      <c r="F136" s="5" t="s">
        <v>328</v>
      </c>
      <c r="G136" s="178">
        <v>2615.5500000000002</v>
      </c>
      <c r="H136" s="5" t="s">
        <v>305</v>
      </c>
      <c r="I136" s="187">
        <v>21209</v>
      </c>
      <c r="J136" s="25"/>
      <c r="K136" s="25"/>
    </row>
    <row r="137" spans="1:11" ht="19.25" customHeight="1" x14ac:dyDescent="0.45">
      <c r="A137" s="186" t="s">
        <v>726</v>
      </c>
      <c r="B137" s="186" t="s">
        <v>727</v>
      </c>
      <c r="C137" s="25" t="s">
        <v>728</v>
      </c>
      <c r="D137" s="5" t="s">
        <v>315</v>
      </c>
      <c r="E137" s="5" t="s">
        <v>316</v>
      </c>
      <c r="F137" s="5" t="s">
        <v>458</v>
      </c>
      <c r="G137" s="178">
        <v>1430.29</v>
      </c>
      <c r="H137" s="5" t="s">
        <v>305</v>
      </c>
      <c r="I137" s="187">
        <v>31165</v>
      </c>
      <c r="J137" s="25"/>
      <c r="K137" s="25"/>
    </row>
    <row r="138" spans="1:11" ht="19.25" customHeight="1" x14ac:dyDescent="0.45">
      <c r="A138" s="186" t="s">
        <v>729</v>
      </c>
      <c r="B138" s="186" t="s">
        <v>682</v>
      </c>
      <c r="C138" s="25" t="s">
        <v>730</v>
      </c>
      <c r="D138" s="5" t="s">
        <v>315</v>
      </c>
      <c r="E138" s="5" t="s">
        <v>316</v>
      </c>
      <c r="F138" s="5" t="s">
        <v>355</v>
      </c>
      <c r="G138" s="178">
        <v>1120.56</v>
      </c>
      <c r="H138" s="5" t="s">
        <v>299</v>
      </c>
      <c r="I138" s="187">
        <v>25366</v>
      </c>
      <c r="J138" s="25"/>
      <c r="K138" s="25"/>
    </row>
    <row r="139" spans="1:11" ht="19.25" customHeight="1" x14ac:dyDescent="0.45">
      <c r="A139" s="186" t="s">
        <v>731</v>
      </c>
      <c r="B139" s="186" t="s">
        <v>732</v>
      </c>
      <c r="C139" s="25" t="s">
        <v>733</v>
      </c>
      <c r="D139" s="5" t="s">
        <v>297</v>
      </c>
      <c r="E139" s="5" t="s">
        <v>283</v>
      </c>
      <c r="F139" s="5" t="s">
        <v>734</v>
      </c>
      <c r="G139" s="178">
        <v>1686.37</v>
      </c>
      <c r="H139" s="5" t="s">
        <v>305</v>
      </c>
      <c r="I139" s="187">
        <v>30822</v>
      </c>
      <c r="J139" s="25"/>
      <c r="K139" s="25"/>
    </row>
    <row r="140" spans="1:11" ht="19.25" customHeight="1" x14ac:dyDescent="0.45">
      <c r="A140" s="186" t="s">
        <v>735</v>
      </c>
      <c r="B140" s="186" t="s">
        <v>736</v>
      </c>
      <c r="C140" s="25" t="s">
        <v>737</v>
      </c>
      <c r="D140" s="5" t="s">
        <v>346</v>
      </c>
      <c r="E140" s="5" t="s">
        <v>283</v>
      </c>
      <c r="F140" s="5" t="s">
        <v>542</v>
      </c>
      <c r="G140" s="178">
        <v>2283.2600000000002</v>
      </c>
      <c r="H140" s="5" t="s">
        <v>305</v>
      </c>
      <c r="I140" s="187">
        <v>31340</v>
      </c>
      <c r="J140" s="25"/>
      <c r="K140" s="25"/>
    </row>
    <row r="141" spans="1:11" ht="19.25" customHeight="1" x14ac:dyDescent="0.45">
      <c r="A141" s="186" t="s">
        <v>738</v>
      </c>
      <c r="B141" s="186" t="s">
        <v>739</v>
      </c>
      <c r="C141" s="25" t="s">
        <v>740</v>
      </c>
      <c r="D141" s="5" t="s">
        <v>338</v>
      </c>
      <c r="E141" s="5" t="s">
        <v>316</v>
      </c>
      <c r="F141" s="5" t="s">
        <v>741</v>
      </c>
      <c r="G141" s="178">
        <v>1834.28</v>
      </c>
      <c r="H141" s="5" t="s">
        <v>299</v>
      </c>
      <c r="I141" s="187">
        <v>23487</v>
      </c>
      <c r="J141" s="25"/>
      <c r="K141" s="25"/>
    </row>
    <row r="142" spans="1:11" ht="19.25" customHeight="1" x14ac:dyDescent="0.45">
      <c r="A142" s="186" t="s">
        <v>742</v>
      </c>
      <c r="B142" s="186" t="s">
        <v>295</v>
      </c>
      <c r="C142" s="25" t="s">
        <v>743</v>
      </c>
      <c r="D142" s="5" t="s">
        <v>297</v>
      </c>
      <c r="E142" s="5" t="s">
        <v>283</v>
      </c>
      <c r="F142" s="5" t="s">
        <v>514</v>
      </c>
      <c r="G142" s="178">
        <v>1945.3</v>
      </c>
      <c r="H142" s="5" t="s">
        <v>299</v>
      </c>
      <c r="I142" s="187">
        <v>30158</v>
      </c>
      <c r="J142" s="25"/>
      <c r="K142" s="25"/>
    </row>
    <row r="143" spans="1:11" ht="19.25" customHeight="1" x14ac:dyDescent="0.45">
      <c r="A143" s="186" t="s">
        <v>744</v>
      </c>
      <c r="B143" s="186" t="s">
        <v>336</v>
      </c>
      <c r="C143" s="25" t="s">
        <v>745</v>
      </c>
      <c r="D143" s="5" t="s">
        <v>315</v>
      </c>
      <c r="E143" s="5" t="s">
        <v>316</v>
      </c>
      <c r="F143" s="5" t="s">
        <v>339</v>
      </c>
      <c r="G143" s="178">
        <v>2371.0500000000002</v>
      </c>
      <c r="H143" s="5" t="s">
        <v>305</v>
      </c>
      <c r="I143" s="187">
        <v>20778</v>
      </c>
      <c r="J143" s="25"/>
      <c r="K143" s="25"/>
    </row>
    <row r="144" spans="1:11" ht="19.25" customHeight="1" x14ac:dyDescent="0.45">
      <c r="A144" s="186" t="s">
        <v>746</v>
      </c>
      <c r="B144" s="186" t="s">
        <v>313</v>
      </c>
      <c r="C144" s="25" t="s">
        <v>747</v>
      </c>
      <c r="D144" s="5" t="s">
        <v>338</v>
      </c>
      <c r="E144" s="5" t="s">
        <v>246</v>
      </c>
      <c r="F144" s="5" t="s">
        <v>748</v>
      </c>
      <c r="G144" s="178">
        <v>2363.0300000000002</v>
      </c>
      <c r="H144" s="5" t="s">
        <v>299</v>
      </c>
      <c r="I144" s="187">
        <v>20153</v>
      </c>
      <c r="J144" s="25"/>
      <c r="K144" s="25"/>
    </row>
    <row r="145" spans="1:11" ht="19.25" customHeight="1" x14ac:dyDescent="0.45">
      <c r="A145" s="186" t="s">
        <v>749</v>
      </c>
      <c r="B145" s="186" t="s">
        <v>750</v>
      </c>
      <c r="C145" s="25" t="s">
        <v>751</v>
      </c>
      <c r="D145" s="5" t="s">
        <v>338</v>
      </c>
      <c r="E145" s="5" t="s">
        <v>316</v>
      </c>
      <c r="F145" s="5" t="s">
        <v>433</v>
      </c>
      <c r="G145" s="178">
        <v>2572.2199999999998</v>
      </c>
      <c r="H145" s="5" t="s">
        <v>299</v>
      </c>
      <c r="I145" s="187">
        <v>22368</v>
      </c>
      <c r="J145" s="25"/>
      <c r="K145" s="25"/>
    </row>
    <row r="146" spans="1:11" ht="19.25" customHeight="1" x14ac:dyDescent="0.45">
      <c r="A146" s="186" t="s">
        <v>752</v>
      </c>
      <c r="B146" s="186" t="s">
        <v>753</v>
      </c>
      <c r="C146" s="25" t="s">
        <v>754</v>
      </c>
      <c r="D146" s="5" t="s">
        <v>315</v>
      </c>
      <c r="E146" s="5" t="s">
        <v>316</v>
      </c>
      <c r="F146" s="5" t="s">
        <v>385</v>
      </c>
      <c r="G146" s="178">
        <v>1415</v>
      </c>
      <c r="H146" s="5" t="s">
        <v>299</v>
      </c>
      <c r="I146" s="187">
        <v>23317</v>
      </c>
      <c r="J146" s="25"/>
      <c r="K146" s="25"/>
    </row>
    <row r="147" spans="1:11" ht="19.25" customHeight="1" x14ac:dyDescent="0.45">
      <c r="A147" s="186" t="s">
        <v>755</v>
      </c>
      <c r="B147" s="186" t="s">
        <v>662</v>
      </c>
      <c r="C147" s="25" t="s">
        <v>756</v>
      </c>
      <c r="D147" s="5" t="s">
        <v>346</v>
      </c>
      <c r="E147" s="5" t="s">
        <v>283</v>
      </c>
      <c r="F147" s="5" t="s">
        <v>379</v>
      </c>
      <c r="G147" s="178">
        <v>1988.15</v>
      </c>
      <c r="H147" s="5" t="s">
        <v>299</v>
      </c>
      <c r="I147" s="187">
        <v>29722</v>
      </c>
      <c r="J147" s="25"/>
      <c r="K147" s="25"/>
    </row>
    <row r="148" spans="1:11" ht="19.25" customHeight="1" x14ac:dyDescent="0.45">
      <c r="A148" s="186" t="s">
        <v>757</v>
      </c>
      <c r="B148" s="186" t="s">
        <v>662</v>
      </c>
      <c r="C148" s="25" t="s">
        <v>758</v>
      </c>
      <c r="D148" s="5" t="s">
        <v>310</v>
      </c>
      <c r="E148" s="5" t="s">
        <v>283</v>
      </c>
      <c r="F148" s="5" t="s">
        <v>598</v>
      </c>
      <c r="G148" s="178">
        <v>1390.44</v>
      </c>
      <c r="H148" s="5" t="s">
        <v>299</v>
      </c>
      <c r="I148" s="187">
        <v>23508</v>
      </c>
      <c r="J148" s="25"/>
      <c r="K148" s="25"/>
    </row>
    <row r="149" spans="1:11" ht="19.25" customHeight="1" x14ac:dyDescent="0.45">
      <c r="A149" s="186" t="s">
        <v>759</v>
      </c>
      <c r="B149" s="186" t="s">
        <v>377</v>
      </c>
      <c r="C149" s="25" t="s">
        <v>760</v>
      </c>
      <c r="D149" s="5" t="s">
        <v>346</v>
      </c>
      <c r="E149" s="5" t="s">
        <v>283</v>
      </c>
      <c r="F149" s="5" t="s">
        <v>514</v>
      </c>
      <c r="G149" s="178">
        <v>2956.23</v>
      </c>
      <c r="H149" s="5" t="s">
        <v>299</v>
      </c>
      <c r="I149" s="187">
        <v>26439</v>
      </c>
      <c r="J149" s="25"/>
      <c r="K149" s="25"/>
    </row>
    <row r="150" spans="1:11" ht="19.25" customHeight="1" x14ac:dyDescent="0.45">
      <c r="A150" s="186" t="s">
        <v>761</v>
      </c>
      <c r="B150" s="186" t="s">
        <v>675</v>
      </c>
      <c r="C150" s="25" t="s">
        <v>762</v>
      </c>
      <c r="D150" s="5" t="s">
        <v>315</v>
      </c>
      <c r="E150" s="5" t="s">
        <v>316</v>
      </c>
      <c r="F150" s="5" t="s">
        <v>379</v>
      </c>
      <c r="G150" s="178">
        <v>1984.94</v>
      </c>
      <c r="H150" s="5" t="s">
        <v>305</v>
      </c>
      <c r="I150" s="187">
        <v>31972</v>
      </c>
      <c r="J150" s="25"/>
      <c r="K150" s="25"/>
    </row>
    <row r="151" spans="1:11" ht="19.25" customHeight="1" x14ac:dyDescent="0.45">
      <c r="A151" s="186" t="s">
        <v>763</v>
      </c>
      <c r="B151" s="186" t="s">
        <v>764</v>
      </c>
      <c r="C151" s="25" t="s">
        <v>362</v>
      </c>
      <c r="D151" s="5" t="s">
        <v>346</v>
      </c>
      <c r="E151" s="5" t="s">
        <v>316</v>
      </c>
      <c r="F151" s="5" t="s">
        <v>370</v>
      </c>
      <c r="G151" s="178">
        <v>1883.55</v>
      </c>
      <c r="H151" s="5" t="s">
        <v>299</v>
      </c>
      <c r="I151" s="187">
        <v>31104</v>
      </c>
      <c r="J151" s="25"/>
      <c r="K151" s="25"/>
    </row>
    <row r="152" spans="1:11" ht="19.25" customHeight="1" x14ac:dyDescent="0.45">
      <c r="A152" s="186" t="s">
        <v>765</v>
      </c>
      <c r="B152" s="186" t="s">
        <v>482</v>
      </c>
      <c r="C152" s="25" t="s">
        <v>766</v>
      </c>
      <c r="D152" s="5" t="s">
        <v>315</v>
      </c>
      <c r="E152" s="5" t="s">
        <v>246</v>
      </c>
      <c r="F152" s="5" t="s">
        <v>392</v>
      </c>
      <c r="G152" s="178">
        <v>1447.83</v>
      </c>
      <c r="H152" s="5" t="s">
        <v>299</v>
      </c>
      <c r="I152" s="187">
        <v>22769</v>
      </c>
      <c r="J152" s="25"/>
      <c r="K152" s="25"/>
    </row>
    <row r="153" spans="1:11" ht="19.25" customHeight="1" x14ac:dyDescent="0.45">
      <c r="A153" s="186" t="s">
        <v>767</v>
      </c>
      <c r="B153" s="186" t="s">
        <v>525</v>
      </c>
      <c r="C153" s="25" t="s">
        <v>768</v>
      </c>
      <c r="D153" s="5" t="s">
        <v>338</v>
      </c>
      <c r="E153" s="5" t="s">
        <v>316</v>
      </c>
      <c r="F153" s="5" t="s">
        <v>437</v>
      </c>
      <c r="G153" s="178">
        <v>974.73</v>
      </c>
      <c r="H153" s="5" t="s">
        <v>305</v>
      </c>
      <c r="I153" s="187">
        <v>29269</v>
      </c>
      <c r="J153" s="25"/>
      <c r="K153" s="25"/>
    </row>
    <row r="154" spans="1:11" ht="19.25" customHeight="1" x14ac:dyDescent="0.45">
      <c r="A154" s="186" t="s">
        <v>769</v>
      </c>
      <c r="B154" s="186" t="s">
        <v>662</v>
      </c>
      <c r="C154" s="25" t="s">
        <v>770</v>
      </c>
      <c r="D154" s="5" t="s">
        <v>346</v>
      </c>
      <c r="E154" s="5" t="s">
        <v>283</v>
      </c>
      <c r="F154" s="5" t="s">
        <v>514</v>
      </c>
      <c r="G154" s="178">
        <v>1951.31</v>
      </c>
      <c r="H154" s="5" t="s">
        <v>299</v>
      </c>
      <c r="I154" s="187">
        <v>30352</v>
      </c>
      <c r="J154" s="25"/>
      <c r="K154" s="25"/>
    </row>
    <row r="155" spans="1:11" ht="19.25" customHeight="1" x14ac:dyDescent="0.45">
      <c r="A155" s="186" t="s">
        <v>771</v>
      </c>
      <c r="B155" s="186" t="s">
        <v>711</v>
      </c>
      <c r="C155" s="25" t="s">
        <v>772</v>
      </c>
      <c r="D155" s="5" t="s">
        <v>338</v>
      </c>
      <c r="E155" s="5" t="s">
        <v>316</v>
      </c>
      <c r="F155" s="5" t="s">
        <v>608</v>
      </c>
      <c r="G155" s="178">
        <v>1016.06</v>
      </c>
      <c r="H155" s="5" t="s">
        <v>305</v>
      </c>
      <c r="I155" s="187">
        <v>30208</v>
      </c>
      <c r="J155" s="25"/>
      <c r="K155" s="25"/>
    </row>
    <row r="156" spans="1:11" ht="19.25" customHeight="1" x14ac:dyDescent="0.45">
      <c r="A156" s="186" t="s">
        <v>773</v>
      </c>
      <c r="B156" s="186" t="s">
        <v>373</v>
      </c>
      <c r="C156" s="25" t="s">
        <v>774</v>
      </c>
      <c r="D156" s="5" t="s">
        <v>338</v>
      </c>
      <c r="E156" s="5" t="s">
        <v>316</v>
      </c>
      <c r="F156" s="5" t="s">
        <v>412</v>
      </c>
      <c r="G156" s="178">
        <v>2206.0300000000002</v>
      </c>
      <c r="H156" s="5" t="s">
        <v>299</v>
      </c>
      <c r="I156" s="187">
        <v>24809</v>
      </c>
      <c r="J156" s="25"/>
      <c r="K156" s="25"/>
    </row>
    <row r="157" spans="1:11" ht="19.25" customHeight="1" x14ac:dyDescent="0.45">
      <c r="A157" s="186" t="s">
        <v>775</v>
      </c>
      <c r="B157" s="186" t="s">
        <v>776</v>
      </c>
      <c r="C157" s="25" t="s">
        <v>777</v>
      </c>
      <c r="D157" s="5" t="s">
        <v>338</v>
      </c>
      <c r="E157" s="5" t="s">
        <v>247</v>
      </c>
      <c r="F157" s="5" t="s">
        <v>370</v>
      </c>
      <c r="G157" s="178">
        <v>1855.86</v>
      </c>
      <c r="H157" s="5" t="s">
        <v>299</v>
      </c>
      <c r="I157" s="187">
        <v>32574</v>
      </c>
      <c r="J157" s="25"/>
      <c r="K157" s="25"/>
    </row>
    <row r="158" spans="1:11" ht="19.25" customHeight="1" x14ac:dyDescent="0.45">
      <c r="A158" s="186" t="s">
        <v>778</v>
      </c>
      <c r="B158" s="186" t="s">
        <v>621</v>
      </c>
      <c r="C158" s="25" t="s">
        <v>779</v>
      </c>
      <c r="D158" s="5" t="s">
        <v>315</v>
      </c>
      <c r="E158" s="5" t="s">
        <v>316</v>
      </c>
      <c r="F158" s="5" t="s">
        <v>748</v>
      </c>
      <c r="G158" s="178">
        <v>1358.15</v>
      </c>
      <c r="H158" s="5" t="s">
        <v>299</v>
      </c>
      <c r="I158" s="187">
        <v>32398</v>
      </c>
      <c r="J158" s="25"/>
      <c r="K158" s="25"/>
    </row>
    <row r="159" spans="1:11" ht="19.25" customHeight="1" x14ac:dyDescent="0.45">
      <c r="A159" s="186" t="s">
        <v>780</v>
      </c>
      <c r="B159" s="186" t="s">
        <v>512</v>
      </c>
      <c r="C159" s="25" t="s">
        <v>781</v>
      </c>
      <c r="D159" s="5" t="s">
        <v>331</v>
      </c>
      <c r="E159" s="5" t="s">
        <v>246</v>
      </c>
      <c r="F159" s="5" t="s">
        <v>433</v>
      </c>
      <c r="G159" s="178">
        <v>2588.15</v>
      </c>
      <c r="H159" s="5" t="s">
        <v>305</v>
      </c>
      <c r="I159" s="187">
        <v>23874</v>
      </c>
      <c r="J159" s="25"/>
      <c r="K159" s="25"/>
    </row>
    <row r="160" spans="1:11" ht="19.25" customHeight="1" x14ac:dyDescent="0.45">
      <c r="A160" s="186" t="s">
        <v>782</v>
      </c>
      <c r="B160" s="186" t="s">
        <v>485</v>
      </c>
      <c r="C160" s="25" t="s">
        <v>783</v>
      </c>
      <c r="D160" s="5" t="s">
        <v>315</v>
      </c>
      <c r="E160" s="5" t="s">
        <v>316</v>
      </c>
      <c r="F160" s="5" t="s">
        <v>347</v>
      </c>
      <c r="G160" s="178">
        <v>1643</v>
      </c>
      <c r="H160" s="5" t="s">
        <v>299</v>
      </c>
      <c r="I160" s="187">
        <v>24055</v>
      </c>
      <c r="J160" s="25"/>
      <c r="K160" s="25"/>
    </row>
    <row r="161" spans="1:11" ht="19.25" customHeight="1" x14ac:dyDescent="0.45">
      <c r="A161" s="186" t="s">
        <v>784</v>
      </c>
      <c r="B161" s="186" t="s">
        <v>685</v>
      </c>
      <c r="C161" s="25" t="s">
        <v>785</v>
      </c>
      <c r="D161" s="5" t="s">
        <v>297</v>
      </c>
      <c r="E161" s="5" t="s">
        <v>283</v>
      </c>
      <c r="F161" s="5" t="s">
        <v>379</v>
      </c>
      <c r="G161" s="178">
        <v>1010.89</v>
      </c>
      <c r="H161" s="5" t="s">
        <v>299</v>
      </c>
      <c r="I161" s="187">
        <v>31436</v>
      </c>
      <c r="J161" s="25"/>
      <c r="K161" s="25"/>
    </row>
    <row r="162" spans="1:11" ht="19.25" customHeight="1" x14ac:dyDescent="0.45">
      <c r="A162" s="186" t="s">
        <v>786</v>
      </c>
      <c r="B162" s="186" t="s">
        <v>787</v>
      </c>
      <c r="C162" s="25" t="s">
        <v>788</v>
      </c>
      <c r="D162" s="5" t="s">
        <v>297</v>
      </c>
      <c r="E162" s="5" t="s">
        <v>283</v>
      </c>
      <c r="F162" s="5" t="s">
        <v>789</v>
      </c>
      <c r="G162" s="178">
        <v>2203.85</v>
      </c>
      <c r="H162" s="5" t="s">
        <v>299</v>
      </c>
      <c r="I162" s="187">
        <v>23994</v>
      </c>
      <c r="J162" s="25"/>
      <c r="K162" s="25"/>
    </row>
    <row r="163" spans="1:11" ht="19.25" customHeight="1" x14ac:dyDescent="0.45">
      <c r="A163" s="186" t="s">
        <v>790</v>
      </c>
      <c r="B163" s="186" t="s">
        <v>468</v>
      </c>
      <c r="C163" s="25" t="s">
        <v>791</v>
      </c>
      <c r="D163" s="5" t="s">
        <v>315</v>
      </c>
      <c r="E163" s="5" t="s">
        <v>316</v>
      </c>
      <c r="F163" s="5" t="s">
        <v>792</v>
      </c>
      <c r="G163" s="178">
        <v>1692.02</v>
      </c>
      <c r="H163" s="5" t="s">
        <v>299</v>
      </c>
      <c r="I163" s="187">
        <v>25698</v>
      </c>
      <c r="J163" s="25"/>
      <c r="K163" s="25"/>
    </row>
    <row r="164" spans="1:11" ht="19.25" customHeight="1" x14ac:dyDescent="0.45">
      <c r="A164" s="186" t="s">
        <v>793</v>
      </c>
      <c r="B164" s="186" t="s">
        <v>750</v>
      </c>
      <c r="C164" s="25" t="s">
        <v>794</v>
      </c>
      <c r="D164" s="5" t="s">
        <v>338</v>
      </c>
      <c r="E164" s="5" t="s">
        <v>316</v>
      </c>
      <c r="F164" s="5" t="s">
        <v>585</v>
      </c>
      <c r="G164" s="178">
        <v>1227.68</v>
      </c>
      <c r="H164" s="5" t="s">
        <v>299</v>
      </c>
      <c r="I164" s="187">
        <v>29867</v>
      </c>
      <c r="J164" s="25"/>
      <c r="K164" s="25"/>
    </row>
    <row r="165" spans="1:11" ht="19.25" customHeight="1" x14ac:dyDescent="0.45">
      <c r="A165" s="186" t="s">
        <v>795</v>
      </c>
      <c r="B165" s="186" t="s">
        <v>509</v>
      </c>
      <c r="C165" s="25" t="s">
        <v>422</v>
      </c>
      <c r="D165" s="5" t="s">
        <v>303</v>
      </c>
      <c r="E165" s="5" t="s">
        <v>283</v>
      </c>
      <c r="F165" s="5" t="s">
        <v>796</v>
      </c>
      <c r="G165" s="178">
        <v>1835.53</v>
      </c>
      <c r="H165" s="5" t="s">
        <v>299</v>
      </c>
      <c r="I165" s="187">
        <v>20327</v>
      </c>
      <c r="J165" s="25"/>
      <c r="K165" s="25"/>
    </row>
    <row r="166" spans="1:11" ht="19.25" customHeight="1" x14ac:dyDescent="0.45">
      <c r="A166" s="186" t="s">
        <v>797</v>
      </c>
      <c r="B166" s="186" t="s">
        <v>397</v>
      </c>
      <c r="C166" s="25" t="s">
        <v>798</v>
      </c>
      <c r="D166" s="5" t="s">
        <v>315</v>
      </c>
      <c r="E166" s="5" t="s">
        <v>316</v>
      </c>
      <c r="F166" s="5" t="s">
        <v>334</v>
      </c>
      <c r="G166" s="178">
        <v>3177.62</v>
      </c>
      <c r="H166" s="5" t="s">
        <v>299</v>
      </c>
      <c r="I166" s="187">
        <v>22413</v>
      </c>
      <c r="J166" s="25"/>
      <c r="K166" s="25"/>
    </row>
    <row r="167" spans="1:11" ht="19.25" customHeight="1" x14ac:dyDescent="0.45">
      <c r="A167" s="186" t="s">
        <v>799</v>
      </c>
      <c r="B167" s="186" t="s">
        <v>764</v>
      </c>
      <c r="C167" s="25" t="s">
        <v>427</v>
      </c>
      <c r="D167" s="5" t="s">
        <v>297</v>
      </c>
      <c r="E167" s="5" t="s">
        <v>316</v>
      </c>
      <c r="F167" s="5" t="s">
        <v>311</v>
      </c>
      <c r="G167" s="178">
        <v>2387.36</v>
      </c>
      <c r="H167" s="5" t="s">
        <v>299</v>
      </c>
      <c r="I167" s="187">
        <v>29345</v>
      </c>
      <c r="J167" s="25"/>
      <c r="K167" s="25"/>
    </row>
    <row r="168" spans="1:11" ht="19.25" customHeight="1" x14ac:dyDescent="0.45">
      <c r="A168" s="186" t="s">
        <v>800</v>
      </c>
      <c r="B168" s="186" t="s">
        <v>509</v>
      </c>
      <c r="C168" s="25" t="s">
        <v>801</v>
      </c>
      <c r="D168" s="5" t="s">
        <v>303</v>
      </c>
      <c r="E168" s="5" t="s">
        <v>283</v>
      </c>
      <c r="F168" s="5" t="s">
        <v>802</v>
      </c>
      <c r="G168" s="178">
        <v>3134.24</v>
      </c>
      <c r="H168" s="5" t="s">
        <v>299</v>
      </c>
      <c r="I168" s="187">
        <v>20881</v>
      </c>
      <c r="J168" s="25"/>
      <c r="K168" s="25"/>
    </row>
    <row r="169" spans="1:11" ht="19.25" customHeight="1" x14ac:dyDescent="0.45">
      <c r="A169" s="186" t="s">
        <v>803</v>
      </c>
      <c r="B169" s="186" t="s">
        <v>406</v>
      </c>
      <c r="C169" s="25" t="s">
        <v>804</v>
      </c>
      <c r="D169" s="5" t="s">
        <v>315</v>
      </c>
      <c r="E169" s="5" t="s">
        <v>316</v>
      </c>
      <c r="F169" s="5" t="s">
        <v>538</v>
      </c>
      <c r="G169" s="178">
        <v>3087.83</v>
      </c>
      <c r="H169" s="5" t="s">
        <v>299</v>
      </c>
      <c r="I169" s="187">
        <v>22554</v>
      </c>
      <c r="J169" s="25"/>
      <c r="K169" s="25"/>
    </row>
    <row r="170" spans="1:11" ht="19.25" customHeight="1" x14ac:dyDescent="0.45">
      <c r="A170" s="186" t="s">
        <v>805</v>
      </c>
      <c r="B170" s="186" t="s">
        <v>806</v>
      </c>
      <c r="C170" s="25" t="s">
        <v>807</v>
      </c>
      <c r="D170" s="5" t="s">
        <v>315</v>
      </c>
      <c r="E170" s="5" t="s">
        <v>316</v>
      </c>
      <c r="F170" s="5" t="s">
        <v>339</v>
      </c>
      <c r="G170" s="178">
        <v>2366.42</v>
      </c>
      <c r="H170" s="5" t="s">
        <v>299</v>
      </c>
      <c r="I170" s="187">
        <v>21261</v>
      </c>
      <c r="J170" s="25"/>
      <c r="K170" s="25"/>
    </row>
    <row r="171" spans="1:11" ht="19.25" customHeight="1" x14ac:dyDescent="0.45">
      <c r="A171" s="186" t="s">
        <v>808</v>
      </c>
      <c r="B171" s="186" t="s">
        <v>809</v>
      </c>
      <c r="C171" s="25" t="s">
        <v>810</v>
      </c>
      <c r="D171" s="5" t="s">
        <v>346</v>
      </c>
      <c r="E171" s="5" t="s">
        <v>283</v>
      </c>
      <c r="F171" s="5" t="s">
        <v>553</v>
      </c>
      <c r="G171" s="178">
        <v>2074.21</v>
      </c>
      <c r="H171" s="5" t="s">
        <v>305</v>
      </c>
      <c r="I171" s="187">
        <v>25269</v>
      </c>
      <c r="J171" s="25"/>
      <c r="K171" s="25"/>
    </row>
    <row r="172" spans="1:11" ht="19.25" customHeight="1" x14ac:dyDescent="0.45">
      <c r="A172" s="186" t="s">
        <v>811</v>
      </c>
      <c r="B172" s="186" t="s">
        <v>812</v>
      </c>
      <c r="C172" s="25" t="s">
        <v>813</v>
      </c>
      <c r="D172" s="5" t="s">
        <v>338</v>
      </c>
      <c r="E172" s="5" t="s">
        <v>316</v>
      </c>
      <c r="F172" s="5" t="s">
        <v>317</v>
      </c>
      <c r="G172" s="178">
        <v>988.35</v>
      </c>
      <c r="H172" s="5" t="s">
        <v>299</v>
      </c>
      <c r="I172" s="187">
        <v>25203</v>
      </c>
      <c r="J172" s="25"/>
      <c r="K172" s="25"/>
    </row>
    <row r="173" spans="1:11" ht="19.25" customHeight="1" x14ac:dyDescent="0.45">
      <c r="A173" s="186" t="s">
        <v>814</v>
      </c>
      <c r="B173" s="186" t="s">
        <v>361</v>
      </c>
      <c r="C173" s="25" t="s">
        <v>309</v>
      </c>
      <c r="D173" s="5" t="s">
        <v>346</v>
      </c>
      <c r="E173" s="5" t="s">
        <v>283</v>
      </c>
      <c r="F173" s="5" t="s">
        <v>328</v>
      </c>
      <c r="G173" s="178">
        <v>1583.77</v>
      </c>
      <c r="H173" s="5" t="s">
        <v>299</v>
      </c>
      <c r="I173" s="187">
        <v>30772</v>
      </c>
      <c r="J173" s="25"/>
      <c r="K173" s="25"/>
    </row>
    <row r="174" spans="1:11" ht="19.25" customHeight="1" x14ac:dyDescent="0.45">
      <c r="A174" s="186" t="s">
        <v>815</v>
      </c>
      <c r="B174" s="186" t="s">
        <v>471</v>
      </c>
      <c r="C174" s="25" t="s">
        <v>816</v>
      </c>
      <c r="D174" s="5" t="s">
        <v>315</v>
      </c>
      <c r="E174" s="5" t="s">
        <v>247</v>
      </c>
      <c r="F174" s="5" t="s">
        <v>412</v>
      </c>
      <c r="G174" s="178">
        <v>2125.83</v>
      </c>
      <c r="H174" s="5" t="s">
        <v>299</v>
      </c>
      <c r="I174" s="187">
        <v>30701</v>
      </c>
      <c r="J174" s="25"/>
      <c r="K174" s="25"/>
    </row>
    <row r="175" spans="1:11" ht="19.25" customHeight="1" x14ac:dyDescent="0.45">
      <c r="A175" s="186" t="s">
        <v>817</v>
      </c>
      <c r="B175" s="186" t="s">
        <v>308</v>
      </c>
      <c r="C175" s="25" t="s">
        <v>818</v>
      </c>
      <c r="D175" s="5" t="s">
        <v>310</v>
      </c>
      <c r="E175" s="5" t="s">
        <v>283</v>
      </c>
      <c r="F175" s="5" t="s">
        <v>324</v>
      </c>
      <c r="G175" s="178">
        <v>1679.73</v>
      </c>
      <c r="H175" s="5" t="s">
        <v>305</v>
      </c>
      <c r="I175" s="187">
        <v>30357</v>
      </c>
      <c r="J175" s="25"/>
      <c r="K175" s="25"/>
    </row>
    <row r="176" spans="1:11" ht="19.25" customHeight="1" x14ac:dyDescent="0.45">
      <c r="A176" s="186" t="s">
        <v>819</v>
      </c>
      <c r="B176" s="186" t="s">
        <v>410</v>
      </c>
      <c r="C176" s="25" t="s">
        <v>820</v>
      </c>
      <c r="D176" s="5" t="s">
        <v>338</v>
      </c>
      <c r="E176" s="5" t="s">
        <v>316</v>
      </c>
      <c r="F176" s="5" t="s">
        <v>311</v>
      </c>
      <c r="G176" s="178">
        <v>2396.9899999999998</v>
      </c>
      <c r="H176" s="5" t="s">
        <v>299</v>
      </c>
      <c r="I176" s="187">
        <v>27457</v>
      </c>
      <c r="J176" s="25"/>
      <c r="K176" s="25"/>
    </row>
    <row r="177" spans="1:11" ht="19.25" customHeight="1" x14ac:dyDescent="0.45">
      <c r="A177" s="186" t="s">
        <v>821</v>
      </c>
      <c r="B177" s="186" t="s">
        <v>689</v>
      </c>
      <c r="C177" s="25" t="s">
        <v>419</v>
      </c>
      <c r="D177" s="5" t="s">
        <v>303</v>
      </c>
      <c r="E177" s="5" t="s">
        <v>283</v>
      </c>
      <c r="F177" s="5" t="s">
        <v>324</v>
      </c>
      <c r="G177" s="178">
        <v>2647.11</v>
      </c>
      <c r="H177" s="5" t="s">
        <v>305</v>
      </c>
      <c r="I177" s="187">
        <v>23242</v>
      </c>
      <c r="J177" s="25"/>
      <c r="K177" s="25"/>
    </row>
    <row r="178" spans="1:11" ht="19.25" customHeight="1" x14ac:dyDescent="0.45">
      <c r="A178" s="186" t="s">
        <v>822</v>
      </c>
      <c r="B178" s="186" t="s">
        <v>707</v>
      </c>
      <c r="C178" s="25" t="s">
        <v>823</v>
      </c>
      <c r="D178" s="5" t="s">
        <v>359</v>
      </c>
      <c r="E178" s="5" t="s">
        <v>316</v>
      </c>
      <c r="F178" s="5" t="s">
        <v>824</v>
      </c>
      <c r="G178" s="178">
        <v>1666.43</v>
      </c>
      <c r="H178" s="5" t="s">
        <v>305</v>
      </c>
      <c r="I178" s="187">
        <v>32052</v>
      </c>
      <c r="J178" s="25"/>
      <c r="K178" s="25"/>
    </row>
    <row r="179" spans="1:11" ht="19.25" customHeight="1" x14ac:dyDescent="0.45">
      <c r="A179" s="186" t="s">
        <v>825</v>
      </c>
      <c r="B179" s="186" t="s">
        <v>826</v>
      </c>
      <c r="C179" s="25" t="s">
        <v>827</v>
      </c>
      <c r="D179" s="5" t="s">
        <v>315</v>
      </c>
      <c r="E179" s="5" t="s">
        <v>316</v>
      </c>
      <c r="F179" s="5" t="s">
        <v>433</v>
      </c>
      <c r="G179" s="178">
        <v>2598.52</v>
      </c>
      <c r="H179" s="5" t="s">
        <v>299</v>
      </c>
      <c r="I179" s="187">
        <v>25176</v>
      </c>
      <c r="J179" s="25"/>
      <c r="K179" s="25"/>
    </row>
    <row r="180" spans="1:11" ht="19.25" customHeight="1" x14ac:dyDescent="0.45">
      <c r="A180" s="186" t="s">
        <v>828</v>
      </c>
      <c r="B180" s="186" t="s">
        <v>829</v>
      </c>
      <c r="C180" s="25" t="s">
        <v>830</v>
      </c>
      <c r="D180" s="5" t="s">
        <v>303</v>
      </c>
      <c r="E180" s="5" t="s">
        <v>283</v>
      </c>
      <c r="F180" s="5" t="s">
        <v>831</v>
      </c>
      <c r="G180" s="178">
        <v>1675.91</v>
      </c>
      <c r="H180" s="5" t="s">
        <v>305</v>
      </c>
      <c r="I180" s="187">
        <v>31946</v>
      </c>
      <c r="J180" s="25"/>
      <c r="K180" s="25"/>
    </row>
    <row r="181" spans="1:11" ht="19.25" customHeight="1" x14ac:dyDescent="0.45">
      <c r="A181" s="186" t="s">
        <v>832</v>
      </c>
      <c r="B181" s="186" t="s">
        <v>833</v>
      </c>
      <c r="C181" s="25" t="s">
        <v>834</v>
      </c>
      <c r="D181" s="5" t="s">
        <v>346</v>
      </c>
      <c r="E181" s="5" t="s">
        <v>283</v>
      </c>
      <c r="F181" s="5" t="s">
        <v>514</v>
      </c>
      <c r="G181" s="178">
        <v>2905.37</v>
      </c>
      <c r="H181" s="5" t="s">
        <v>299</v>
      </c>
      <c r="I181" s="187">
        <v>20229</v>
      </c>
      <c r="J181" s="25"/>
      <c r="K181" s="25"/>
    </row>
    <row r="182" spans="1:11" ht="19.25" customHeight="1" x14ac:dyDescent="0.45">
      <c r="A182" s="186" t="s">
        <v>835</v>
      </c>
      <c r="B182" s="186" t="s">
        <v>836</v>
      </c>
      <c r="C182" s="25" t="s">
        <v>837</v>
      </c>
      <c r="D182" s="5" t="s">
        <v>359</v>
      </c>
      <c r="E182" s="5" t="s">
        <v>316</v>
      </c>
      <c r="F182" s="5" t="s">
        <v>412</v>
      </c>
      <c r="G182" s="178">
        <v>2109.08</v>
      </c>
      <c r="H182" s="5" t="s">
        <v>305</v>
      </c>
      <c r="I182" s="187">
        <v>29966</v>
      </c>
      <c r="J182" s="25"/>
      <c r="K182" s="25"/>
    </row>
    <row r="183" spans="1:11" ht="19.25" customHeight="1" x14ac:dyDescent="0.45">
      <c r="A183" s="186" t="s">
        <v>838</v>
      </c>
      <c r="B183" s="186" t="s">
        <v>468</v>
      </c>
      <c r="C183" s="25" t="s">
        <v>839</v>
      </c>
      <c r="D183" s="5" t="s">
        <v>315</v>
      </c>
      <c r="E183" s="5" t="s">
        <v>246</v>
      </c>
      <c r="F183" s="5" t="s">
        <v>748</v>
      </c>
      <c r="G183" s="178">
        <v>2348.5500000000002</v>
      </c>
      <c r="H183" s="5" t="s">
        <v>299</v>
      </c>
      <c r="I183" s="187">
        <v>24200</v>
      </c>
      <c r="J183" s="25"/>
      <c r="K183" s="25"/>
    </row>
    <row r="184" spans="1:11" ht="19.25" customHeight="1" x14ac:dyDescent="0.45">
      <c r="A184" s="186" t="s">
        <v>840</v>
      </c>
      <c r="B184" s="186" t="s">
        <v>841</v>
      </c>
      <c r="C184" s="25" t="s">
        <v>842</v>
      </c>
      <c r="D184" s="5" t="s">
        <v>338</v>
      </c>
      <c r="E184" s="5" t="s">
        <v>316</v>
      </c>
      <c r="F184" s="5" t="s">
        <v>304</v>
      </c>
      <c r="G184" s="178">
        <v>2498.2199999999998</v>
      </c>
      <c r="H184" s="5" t="s">
        <v>305</v>
      </c>
      <c r="I184" s="187">
        <v>25325</v>
      </c>
      <c r="J184" s="25"/>
      <c r="K184" s="25"/>
    </row>
    <row r="185" spans="1:11" ht="19.25" customHeight="1" x14ac:dyDescent="0.45">
      <c r="A185" s="186" t="s">
        <v>840</v>
      </c>
      <c r="B185" s="186" t="s">
        <v>843</v>
      </c>
      <c r="C185" s="25" t="s">
        <v>844</v>
      </c>
      <c r="D185" s="5" t="s">
        <v>338</v>
      </c>
      <c r="E185" s="5" t="s">
        <v>316</v>
      </c>
      <c r="F185" s="5" t="s">
        <v>499</v>
      </c>
      <c r="G185" s="178">
        <v>2794.13</v>
      </c>
      <c r="H185" s="5" t="s">
        <v>299</v>
      </c>
      <c r="I185" s="187">
        <v>22832</v>
      </c>
      <c r="J185" s="25"/>
      <c r="K185" s="25"/>
    </row>
    <row r="186" spans="1:11" ht="19.25" customHeight="1" x14ac:dyDescent="0.45">
      <c r="A186" s="186" t="s">
        <v>845</v>
      </c>
      <c r="B186" s="186" t="s">
        <v>846</v>
      </c>
      <c r="C186" s="25" t="s">
        <v>419</v>
      </c>
      <c r="D186" s="5" t="s">
        <v>346</v>
      </c>
      <c r="E186" s="5" t="s">
        <v>283</v>
      </c>
      <c r="F186" s="5" t="s">
        <v>538</v>
      </c>
      <c r="G186" s="178">
        <v>3078.89</v>
      </c>
      <c r="H186" s="5" t="s">
        <v>299</v>
      </c>
      <c r="I186" s="187">
        <v>23947</v>
      </c>
      <c r="J186" s="25"/>
      <c r="K186" s="25"/>
    </row>
    <row r="187" spans="1:11" ht="19.25" customHeight="1" x14ac:dyDescent="0.45">
      <c r="A187" s="186" t="s">
        <v>847</v>
      </c>
      <c r="B187" s="186" t="s">
        <v>675</v>
      </c>
      <c r="C187" s="25" t="s">
        <v>848</v>
      </c>
      <c r="D187" s="5" t="s">
        <v>338</v>
      </c>
      <c r="E187" s="5" t="s">
        <v>316</v>
      </c>
      <c r="F187" s="5" t="s">
        <v>490</v>
      </c>
      <c r="G187" s="178">
        <v>2081.6799999999998</v>
      </c>
      <c r="H187" s="5" t="s">
        <v>305</v>
      </c>
      <c r="I187" s="187">
        <v>23953</v>
      </c>
      <c r="J187" s="25"/>
      <c r="K187" s="25"/>
    </row>
    <row r="188" spans="1:11" ht="19.25" customHeight="1" x14ac:dyDescent="0.45">
      <c r="A188" s="186" t="s">
        <v>1</v>
      </c>
      <c r="B188" s="186" t="s">
        <v>836</v>
      </c>
      <c r="C188" s="25" t="s">
        <v>849</v>
      </c>
      <c r="D188" s="5" t="s">
        <v>359</v>
      </c>
      <c r="E188" s="5" t="s">
        <v>316</v>
      </c>
      <c r="F188" s="5" t="s">
        <v>298</v>
      </c>
      <c r="G188" s="178">
        <v>1970.73</v>
      </c>
      <c r="H188" s="5" t="s">
        <v>305</v>
      </c>
      <c r="I188" s="187">
        <v>29135</v>
      </c>
      <c r="J188" s="25"/>
      <c r="K188" s="25"/>
    </row>
    <row r="189" spans="1:11" ht="19.25" customHeight="1" x14ac:dyDescent="0.45">
      <c r="A189" s="186" t="s">
        <v>850</v>
      </c>
      <c r="B189" s="186" t="s">
        <v>851</v>
      </c>
      <c r="C189" s="25" t="s">
        <v>852</v>
      </c>
      <c r="D189" s="5" t="s">
        <v>853</v>
      </c>
      <c r="E189" s="5" t="s">
        <v>316</v>
      </c>
      <c r="F189" s="5" t="s">
        <v>379</v>
      </c>
      <c r="G189" s="178">
        <v>3011.63</v>
      </c>
      <c r="H189" s="5" t="s">
        <v>299</v>
      </c>
      <c r="I189" s="187">
        <v>28152</v>
      </c>
      <c r="J189" s="25"/>
      <c r="K189" s="25"/>
    </row>
    <row r="190" spans="1:11" ht="19.25" customHeight="1" x14ac:dyDescent="0.45">
      <c r="A190" s="186" t="s">
        <v>854</v>
      </c>
      <c r="B190" s="186" t="s">
        <v>855</v>
      </c>
      <c r="C190" s="25" t="s">
        <v>856</v>
      </c>
      <c r="D190" s="5" t="s">
        <v>315</v>
      </c>
      <c r="E190" s="5" t="s">
        <v>246</v>
      </c>
      <c r="F190" s="5" t="s">
        <v>559</v>
      </c>
      <c r="G190" s="178">
        <v>1804.82</v>
      </c>
      <c r="H190" s="5" t="s">
        <v>305</v>
      </c>
      <c r="I190" s="187">
        <v>20664</v>
      </c>
      <c r="J190" s="25"/>
      <c r="K190" s="25"/>
    </row>
    <row r="191" spans="1:11" ht="19.25" customHeight="1" x14ac:dyDescent="0.45">
      <c r="A191" s="186" t="s">
        <v>854</v>
      </c>
      <c r="B191" s="186" t="s">
        <v>857</v>
      </c>
      <c r="C191" s="25" t="s">
        <v>858</v>
      </c>
      <c r="D191" s="5" t="s">
        <v>315</v>
      </c>
      <c r="E191" s="5" t="s">
        <v>316</v>
      </c>
      <c r="F191" s="5" t="s">
        <v>355</v>
      </c>
      <c r="G191" s="178">
        <v>1123.52</v>
      </c>
      <c r="H191" s="5" t="s">
        <v>299</v>
      </c>
      <c r="I191" s="187">
        <v>22560</v>
      </c>
      <c r="J191" s="25"/>
      <c r="K191" s="25"/>
    </row>
    <row r="192" spans="1:11" ht="19.25" customHeight="1" x14ac:dyDescent="0.45">
      <c r="A192" s="186" t="s">
        <v>854</v>
      </c>
      <c r="B192" s="186" t="s">
        <v>859</v>
      </c>
      <c r="C192" s="25" t="s">
        <v>860</v>
      </c>
      <c r="D192" s="5" t="s">
        <v>359</v>
      </c>
      <c r="E192" s="5" t="s">
        <v>247</v>
      </c>
      <c r="F192" s="5" t="s">
        <v>608</v>
      </c>
      <c r="G192" s="178">
        <v>1042.47</v>
      </c>
      <c r="H192" s="5" t="s">
        <v>305</v>
      </c>
      <c r="I192" s="187">
        <v>32744</v>
      </c>
      <c r="J192" s="25"/>
      <c r="K192" s="25"/>
    </row>
    <row r="193" spans="1:11" ht="19.25" customHeight="1" x14ac:dyDescent="0.45">
      <c r="A193" s="186" t="s">
        <v>854</v>
      </c>
      <c r="B193" s="186" t="s">
        <v>861</v>
      </c>
      <c r="C193" s="25" t="s">
        <v>862</v>
      </c>
      <c r="D193" s="5" t="s">
        <v>384</v>
      </c>
      <c r="E193" s="5" t="s">
        <v>316</v>
      </c>
      <c r="F193" s="5" t="s">
        <v>863</v>
      </c>
      <c r="G193" s="178">
        <v>1946.68</v>
      </c>
      <c r="H193" s="5" t="s">
        <v>299</v>
      </c>
      <c r="I193" s="187">
        <v>17697</v>
      </c>
      <c r="J193" s="25"/>
      <c r="K193" s="25"/>
    </row>
    <row r="194" spans="1:11" ht="19.25" customHeight="1" x14ac:dyDescent="0.45">
      <c r="A194" s="186" t="s">
        <v>864</v>
      </c>
      <c r="B194" s="186" t="s">
        <v>254</v>
      </c>
      <c r="C194" s="25" t="s">
        <v>865</v>
      </c>
      <c r="D194" s="5" t="s">
        <v>331</v>
      </c>
      <c r="E194" s="5" t="s">
        <v>246</v>
      </c>
      <c r="F194" s="5" t="s">
        <v>334</v>
      </c>
      <c r="G194" s="178">
        <v>2183.0700000000002</v>
      </c>
      <c r="H194" s="5" t="s">
        <v>299</v>
      </c>
      <c r="I194" s="187">
        <v>28473</v>
      </c>
      <c r="J194" s="25"/>
      <c r="K194" s="25"/>
    </row>
    <row r="195" spans="1:11" ht="19.25" customHeight="1" x14ac:dyDescent="0.45">
      <c r="A195" s="186" t="s">
        <v>866</v>
      </c>
      <c r="B195" s="186" t="s">
        <v>867</v>
      </c>
      <c r="C195" s="25" t="s">
        <v>868</v>
      </c>
      <c r="D195" s="5" t="s">
        <v>384</v>
      </c>
      <c r="E195" s="5" t="s">
        <v>316</v>
      </c>
      <c r="F195" s="5" t="s">
        <v>334</v>
      </c>
      <c r="G195" s="178">
        <v>3155.98</v>
      </c>
      <c r="H195" s="5" t="s">
        <v>299</v>
      </c>
      <c r="I195" s="187">
        <v>19652</v>
      </c>
      <c r="J195" s="25"/>
      <c r="K195" s="25"/>
    </row>
    <row r="196" spans="1:11" ht="19.25" customHeight="1" x14ac:dyDescent="0.45">
      <c r="A196" s="186" t="s">
        <v>869</v>
      </c>
      <c r="B196" s="186" t="s">
        <v>861</v>
      </c>
      <c r="C196" s="25" t="s">
        <v>870</v>
      </c>
      <c r="D196" s="5" t="s">
        <v>384</v>
      </c>
      <c r="E196" s="5" t="s">
        <v>246</v>
      </c>
      <c r="F196" s="5" t="s">
        <v>530</v>
      </c>
      <c r="G196" s="178">
        <v>2001.81</v>
      </c>
      <c r="H196" s="5" t="s">
        <v>299</v>
      </c>
      <c r="I196" s="187">
        <v>21879</v>
      </c>
      <c r="J196" s="25"/>
      <c r="K196" s="25"/>
    </row>
    <row r="197" spans="1:11" ht="19.25" customHeight="1" x14ac:dyDescent="0.45">
      <c r="A197" s="186" t="s">
        <v>871</v>
      </c>
      <c r="B197" s="186" t="s">
        <v>872</v>
      </c>
      <c r="C197" s="25" t="s">
        <v>873</v>
      </c>
      <c r="D197" s="5" t="s">
        <v>315</v>
      </c>
      <c r="E197" s="5" t="s">
        <v>316</v>
      </c>
      <c r="F197" s="5" t="s">
        <v>874</v>
      </c>
      <c r="G197" s="178">
        <v>2099.2399999999998</v>
      </c>
      <c r="H197" s="5" t="s">
        <v>305</v>
      </c>
      <c r="I197" s="187">
        <v>23384</v>
      </c>
      <c r="J197" s="25"/>
      <c r="K197" s="25"/>
    </row>
    <row r="198" spans="1:11" ht="19.25" customHeight="1" x14ac:dyDescent="0.45">
      <c r="A198" s="186" t="s">
        <v>875</v>
      </c>
      <c r="B198" s="186" t="s">
        <v>876</v>
      </c>
      <c r="C198" s="25" t="s">
        <v>877</v>
      </c>
      <c r="D198" s="5" t="s">
        <v>338</v>
      </c>
      <c r="E198" s="5" t="s">
        <v>316</v>
      </c>
      <c r="F198" s="5" t="s">
        <v>499</v>
      </c>
      <c r="G198" s="178">
        <v>2745.48</v>
      </c>
      <c r="H198" s="5" t="s">
        <v>305</v>
      </c>
      <c r="I198" s="187">
        <v>20569</v>
      </c>
      <c r="J198" s="25"/>
      <c r="K198" s="25"/>
    </row>
    <row r="199" spans="1:11" ht="19.25" customHeight="1" x14ac:dyDescent="0.45">
      <c r="A199" s="186" t="s">
        <v>875</v>
      </c>
      <c r="B199" s="186" t="s">
        <v>532</v>
      </c>
      <c r="C199" s="25" t="s">
        <v>878</v>
      </c>
      <c r="D199" s="5" t="s">
        <v>476</v>
      </c>
      <c r="E199" s="5" t="s">
        <v>283</v>
      </c>
      <c r="F199" s="5" t="s">
        <v>534</v>
      </c>
      <c r="G199" s="178">
        <v>2948.04</v>
      </c>
      <c r="H199" s="5" t="s">
        <v>299</v>
      </c>
      <c r="I199" s="187">
        <v>22872</v>
      </c>
      <c r="J199" s="25"/>
      <c r="K199" s="25"/>
    </row>
    <row r="200" spans="1:11" ht="19.25" customHeight="1" x14ac:dyDescent="0.45">
      <c r="A200" s="186" t="s">
        <v>879</v>
      </c>
      <c r="B200" s="186" t="s">
        <v>308</v>
      </c>
      <c r="C200" s="25" t="s">
        <v>880</v>
      </c>
      <c r="D200" s="5" t="s">
        <v>310</v>
      </c>
      <c r="E200" s="5" t="s">
        <v>283</v>
      </c>
      <c r="F200" s="5" t="s">
        <v>881</v>
      </c>
      <c r="G200" s="178">
        <v>2328.8200000000002</v>
      </c>
      <c r="H200" s="5" t="s">
        <v>305</v>
      </c>
      <c r="I200" s="187">
        <v>27171</v>
      </c>
      <c r="J200" s="25"/>
      <c r="K200" s="25"/>
    </row>
    <row r="201" spans="1:11" ht="19.25" customHeight="1" x14ac:dyDescent="0.45">
      <c r="A201" s="186" t="s">
        <v>882</v>
      </c>
      <c r="B201" s="186" t="s">
        <v>883</v>
      </c>
      <c r="C201" s="25" t="s">
        <v>884</v>
      </c>
      <c r="D201" s="5" t="s">
        <v>303</v>
      </c>
      <c r="E201" s="5" t="s">
        <v>283</v>
      </c>
      <c r="F201" s="5" t="s">
        <v>885</v>
      </c>
      <c r="G201" s="178">
        <v>1884</v>
      </c>
      <c r="H201" s="5" t="s">
        <v>305</v>
      </c>
      <c r="I201" s="187">
        <v>24492</v>
      </c>
      <c r="J201" s="25"/>
      <c r="K201" s="25"/>
    </row>
    <row r="202" spans="1:11" ht="19.25" customHeight="1" x14ac:dyDescent="0.45">
      <c r="A202" s="186" t="s">
        <v>886</v>
      </c>
      <c r="B202" s="186" t="s">
        <v>887</v>
      </c>
      <c r="C202" s="25" t="s">
        <v>888</v>
      </c>
      <c r="D202" s="5" t="s">
        <v>315</v>
      </c>
      <c r="E202" s="5" t="s">
        <v>316</v>
      </c>
      <c r="F202" s="5" t="s">
        <v>640</v>
      </c>
      <c r="G202" s="178">
        <v>1704.5</v>
      </c>
      <c r="H202" s="5" t="s">
        <v>305</v>
      </c>
      <c r="I202" s="187">
        <v>24795</v>
      </c>
      <c r="J202" s="25"/>
      <c r="K202" s="25"/>
    </row>
    <row r="203" spans="1:11" ht="19.25" customHeight="1" x14ac:dyDescent="0.45">
      <c r="A203" s="186" t="s">
        <v>889</v>
      </c>
      <c r="B203" s="186" t="s">
        <v>890</v>
      </c>
      <c r="C203" s="25" t="s">
        <v>419</v>
      </c>
      <c r="D203" s="5" t="s">
        <v>891</v>
      </c>
      <c r="E203" s="5" t="s">
        <v>316</v>
      </c>
      <c r="F203" s="5" t="s">
        <v>892</v>
      </c>
      <c r="G203" s="178">
        <v>1524.49</v>
      </c>
      <c r="H203" s="5" t="s">
        <v>299</v>
      </c>
      <c r="I203" s="187">
        <v>23494</v>
      </c>
      <c r="J203" s="25"/>
      <c r="K203" s="25"/>
    </row>
    <row r="204" spans="1:11" ht="19.25" customHeight="1" x14ac:dyDescent="0.45">
      <c r="A204" s="186" t="s">
        <v>893</v>
      </c>
      <c r="B204" s="186" t="s">
        <v>894</v>
      </c>
      <c r="C204" s="25" t="s">
        <v>895</v>
      </c>
      <c r="D204" s="5" t="s">
        <v>359</v>
      </c>
      <c r="E204" s="5" t="s">
        <v>316</v>
      </c>
      <c r="F204" s="5" t="s">
        <v>896</v>
      </c>
      <c r="G204" s="178">
        <v>1762.48</v>
      </c>
      <c r="H204" s="5" t="s">
        <v>305</v>
      </c>
      <c r="I204" s="187">
        <v>22843</v>
      </c>
      <c r="J204" s="25"/>
      <c r="K204" s="25"/>
    </row>
    <row r="205" spans="1:11" ht="19.25" customHeight="1" x14ac:dyDescent="0.45">
      <c r="A205" s="186" t="s">
        <v>897</v>
      </c>
      <c r="B205" s="186" t="s">
        <v>521</v>
      </c>
      <c r="C205" s="25" t="s">
        <v>898</v>
      </c>
      <c r="D205" s="5" t="s">
        <v>338</v>
      </c>
      <c r="E205" s="5" t="s">
        <v>316</v>
      </c>
      <c r="F205" s="5" t="s">
        <v>556</v>
      </c>
      <c r="G205" s="178">
        <v>1268.76</v>
      </c>
      <c r="H205" s="5" t="s">
        <v>299</v>
      </c>
      <c r="I205" s="187">
        <v>17510</v>
      </c>
      <c r="J205" s="25"/>
      <c r="K205" s="25"/>
    </row>
    <row r="206" spans="1:11" ht="19.25" customHeight="1" x14ac:dyDescent="0.45">
      <c r="A206" s="186" t="s">
        <v>899</v>
      </c>
      <c r="B206" s="186" t="s">
        <v>471</v>
      </c>
      <c r="C206" s="25" t="s">
        <v>900</v>
      </c>
      <c r="D206" s="5" t="s">
        <v>315</v>
      </c>
      <c r="E206" s="5" t="s">
        <v>316</v>
      </c>
      <c r="F206" s="5" t="s">
        <v>412</v>
      </c>
      <c r="G206" s="178">
        <v>1221.1300000000001</v>
      </c>
      <c r="H206" s="5" t="s">
        <v>299</v>
      </c>
      <c r="I206" s="187">
        <v>33707</v>
      </c>
      <c r="J206" s="25"/>
      <c r="K206" s="25"/>
    </row>
    <row r="207" spans="1:11" ht="19.25" customHeight="1" x14ac:dyDescent="0.45">
      <c r="A207" s="186" t="s">
        <v>901</v>
      </c>
      <c r="B207" s="186" t="s">
        <v>902</v>
      </c>
      <c r="C207" s="25" t="s">
        <v>903</v>
      </c>
      <c r="D207" s="5" t="s">
        <v>346</v>
      </c>
      <c r="E207" s="5" t="s">
        <v>283</v>
      </c>
      <c r="F207" s="5" t="s">
        <v>892</v>
      </c>
      <c r="G207" s="178">
        <v>1527.94</v>
      </c>
      <c r="H207" s="5" t="s">
        <v>299</v>
      </c>
      <c r="I207" s="187">
        <v>24320</v>
      </c>
      <c r="J207" s="25"/>
      <c r="K207" s="25"/>
    </row>
    <row r="208" spans="1:11" ht="19.25" customHeight="1" x14ac:dyDescent="0.45">
      <c r="A208" s="186" t="s">
        <v>904</v>
      </c>
      <c r="B208" s="186" t="s">
        <v>905</v>
      </c>
      <c r="C208" s="25" t="s">
        <v>906</v>
      </c>
      <c r="D208" s="5" t="s">
        <v>346</v>
      </c>
      <c r="E208" s="5" t="s">
        <v>283</v>
      </c>
      <c r="F208" s="5" t="s">
        <v>538</v>
      </c>
      <c r="G208" s="178">
        <v>3111.44</v>
      </c>
      <c r="H208" s="5" t="s">
        <v>299</v>
      </c>
      <c r="I208" s="187">
        <v>23474</v>
      </c>
      <c r="J208" s="25"/>
      <c r="K208" s="25"/>
    </row>
    <row r="209" spans="1:11" ht="19.25" customHeight="1" x14ac:dyDescent="0.45">
      <c r="A209" s="186" t="s">
        <v>907</v>
      </c>
      <c r="B209" s="186" t="s">
        <v>675</v>
      </c>
      <c r="C209" s="25" t="s">
        <v>908</v>
      </c>
      <c r="D209" s="5" t="s">
        <v>338</v>
      </c>
      <c r="E209" s="5" t="s">
        <v>316</v>
      </c>
      <c r="F209" s="5" t="s">
        <v>351</v>
      </c>
      <c r="G209" s="178">
        <v>2865.88</v>
      </c>
      <c r="H209" s="5" t="s">
        <v>305</v>
      </c>
      <c r="I209" s="187">
        <v>23844</v>
      </c>
      <c r="J209" s="25"/>
      <c r="K209" s="25"/>
    </row>
    <row r="210" spans="1:11" ht="19.25" customHeight="1" x14ac:dyDescent="0.45">
      <c r="A210" s="186" t="s">
        <v>909</v>
      </c>
      <c r="B210" s="186" t="s">
        <v>910</v>
      </c>
      <c r="C210" s="25" t="s">
        <v>911</v>
      </c>
      <c r="D210" s="5" t="s">
        <v>338</v>
      </c>
      <c r="E210" s="5" t="s">
        <v>316</v>
      </c>
      <c r="F210" s="5" t="s">
        <v>317</v>
      </c>
      <c r="G210" s="178">
        <v>992.15</v>
      </c>
      <c r="H210" s="5" t="s">
        <v>305</v>
      </c>
      <c r="I210" s="187">
        <v>29958</v>
      </c>
      <c r="J210" s="25"/>
      <c r="K210" s="25"/>
    </row>
    <row r="211" spans="1:11" ht="19.25" customHeight="1" x14ac:dyDescent="0.45">
      <c r="A211" s="186" t="s">
        <v>912</v>
      </c>
      <c r="B211" s="186" t="s">
        <v>285</v>
      </c>
      <c r="C211" s="25" t="s">
        <v>913</v>
      </c>
      <c r="D211" s="5" t="s">
        <v>310</v>
      </c>
      <c r="E211" s="5" t="s">
        <v>283</v>
      </c>
      <c r="F211" s="5" t="s">
        <v>514</v>
      </c>
      <c r="G211" s="178">
        <v>2897.24</v>
      </c>
      <c r="H211" s="5" t="s">
        <v>305</v>
      </c>
      <c r="I211" s="187">
        <v>27473</v>
      </c>
      <c r="J211" s="25"/>
      <c r="K211" s="25"/>
    </row>
    <row r="212" spans="1:11" ht="19.25" customHeight="1" x14ac:dyDescent="0.45">
      <c r="A212" s="186" t="s">
        <v>914</v>
      </c>
      <c r="B212" s="186" t="s">
        <v>621</v>
      </c>
      <c r="C212" s="25" t="s">
        <v>915</v>
      </c>
      <c r="D212" s="5" t="s">
        <v>338</v>
      </c>
      <c r="E212" s="5" t="s">
        <v>316</v>
      </c>
      <c r="F212" s="5" t="s">
        <v>433</v>
      </c>
      <c r="G212" s="178">
        <v>2590.36</v>
      </c>
      <c r="H212" s="5" t="s">
        <v>299</v>
      </c>
      <c r="I212" s="187">
        <v>25603</v>
      </c>
      <c r="J212" s="25"/>
      <c r="K212" s="25"/>
    </row>
    <row r="213" spans="1:11" ht="19.25" customHeight="1" x14ac:dyDescent="0.45">
      <c r="A213" s="186" t="s">
        <v>916</v>
      </c>
      <c r="B213" s="186" t="s">
        <v>727</v>
      </c>
      <c r="C213" s="25" t="s">
        <v>917</v>
      </c>
      <c r="D213" s="5" t="s">
        <v>315</v>
      </c>
      <c r="E213" s="5" t="s">
        <v>316</v>
      </c>
      <c r="F213" s="5" t="s">
        <v>616</v>
      </c>
      <c r="G213" s="178">
        <v>2763.4</v>
      </c>
      <c r="H213" s="5" t="s">
        <v>305</v>
      </c>
      <c r="I213" s="187">
        <v>23655</v>
      </c>
      <c r="J213" s="25"/>
      <c r="K213" s="25"/>
    </row>
    <row r="214" spans="1:11" ht="19.25" customHeight="1" x14ac:dyDescent="0.45">
      <c r="A214" s="186" t="s">
        <v>918</v>
      </c>
      <c r="B214" s="186" t="s">
        <v>387</v>
      </c>
      <c r="C214" s="25" t="s">
        <v>919</v>
      </c>
      <c r="D214" s="5" t="s">
        <v>359</v>
      </c>
      <c r="E214" s="5" t="s">
        <v>316</v>
      </c>
      <c r="F214" s="5" t="s">
        <v>499</v>
      </c>
      <c r="G214" s="178">
        <v>2718.49</v>
      </c>
      <c r="H214" s="5" t="s">
        <v>299</v>
      </c>
      <c r="I214" s="187">
        <v>25354</v>
      </c>
      <c r="J214" s="25"/>
      <c r="K214" s="25"/>
    </row>
    <row r="215" spans="1:11" ht="19.25" customHeight="1" x14ac:dyDescent="0.45">
      <c r="A215" s="186" t="s">
        <v>920</v>
      </c>
      <c r="B215" s="186" t="s">
        <v>400</v>
      </c>
      <c r="C215" s="25" t="s">
        <v>921</v>
      </c>
      <c r="D215" s="5" t="s">
        <v>303</v>
      </c>
      <c r="E215" s="5" t="s">
        <v>283</v>
      </c>
      <c r="F215" s="5" t="s">
        <v>499</v>
      </c>
      <c r="G215" s="178">
        <v>2747.79</v>
      </c>
      <c r="H215" s="5" t="s">
        <v>305</v>
      </c>
      <c r="I215" s="187">
        <v>23145</v>
      </c>
      <c r="J215" s="25"/>
      <c r="K215" s="25"/>
    </row>
    <row r="216" spans="1:11" ht="19.25" customHeight="1" x14ac:dyDescent="0.45">
      <c r="A216" s="186" t="s">
        <v>922</v>
      </c>
      <c r="B216" s="186" t="s">
        <v>923</v>
      </c>
      <c r="C216" s="25" t="s">
        <v>924</v>
      </c>
      <c r="D216" s="5" t="s">
        <v>315</v>
      </c>
      <c r="E216" s="5" t="s">
        <v>316</v>
      </c>
      <c r="F216" s="5" t="s">
        <v>874</v>
      </c>
      <c r="G216" s="178">
        <v>1102.81</v>
      </c>
      <c r="H216" s="5" t="s">
        <v>305</v>
      </c>
      <c r="I216" s="187">
        <v>29271</v>
      </c>
      <c r="J216" s="25"/>
      <c r="K216" s="25"/>
    </row>
    <row r="217" spans="1:11" ht="19.25" customHeight="1" x14ac:dyDescent="0.45">
      <c r="A217" s="186" t="s">
        <v>925</v>
      </c>
      <c r="B217" s="186" t="s">
        <v>859</v>
      </c>
      <c r="C217" s="25" t="s">
        <v>926</v>
      </c>
      <c r="D217" s="5" t="s">
        <v>315</v>
      </c>
      <c r="E217" s="5" t="s">
        <v>316</v>
      </c>
      <c r="F217" s="5" t="s">
        <v>582</v>
      </c>
      <c r="G217" s="178">
        <v>3210.39</v>
      </c>
      <c r="H217" s="5" t="s">
        <v>305</v>
      </c>
      <c r="I217" s="187">
        <v>18813</v>
      </c>
      <c r="J217" s="25"/>
      <c r="K217" s="25"/>
    </row>
    <row r="218" spans="1:11" ht="19.25" customHeight="1" x14ac:dyDescent="0.45">
      <c r="A218" s="186" t="s">
        <v>927</v>
      </c>
      <c r="B218" s="186" t="s">
        <v>485</v>
      </c>
      <c r="C218" s="25" t="s">
        <v>928</v>
      </c>
      <c r="D218" s="5" t="s">
        <v>338</v>
      </c>
      <c r="E218" s="5" t="s">
        <v>316</v>
      </c>
      <c r="F218" s="5" t="s">
        <v>379</v>
      </c>
      <c r="G218" s="178">
        <v>2042.22</v>
      </c>
      <c r="H218" s="5" t="s">
        <v>299</v>
      </c>
      <c r="I218" s="187">
        <v>31031</v>
      </c>
      <c r="J218" s="25"/>
      <c r="K218" s="25"/>
    </row>
    <row r="219" spans="1:11" ht="19.25" customHeight="1" x14ac:dyDescent="0.45">
      <c r="A219" s="186" t="s">
        <v>929</v>
      </c>
      <c r="B219" s="186" t="s">
        <v>732</v>
      </c>
      <c r="C219" s="25" t="s">
        <v>930</v>
      </c>
      <c r="D219" s="5" t="s">
        <v>297</v>
      </c>
      <c r="E219" s="5" t="s">
        <v>283</v>
      </c>
      <c r="F219" s="5" t="s">
        <v>931</v>
      </c>
      <c r="G219" s="178">
        <v>1970.7</v>
      </c>
      <c r="H219" s="5" t="s">
        <v>305</v>
      </c>
      <c r="I219" s="187">
        <v>31444</v>
      </c>
      <c r="J219" s="25"/>
      <c r="K219" s="25"/>
    </row>
    <row r="220" spans="1:11" ht="19.25" customHeight="1" x14ac:dyDescent="0.45">
      <c r="A220" s="186" t="s">
        <v>932</v>
      </c>
      <c r="B220" s="186" t="s">
        <v>675</v>
      </c>
      <c r="C220" s="25" t="s">
        <v>422</v>
      </c>
      <c r="D220" s="5" t="s">
        <v>338</v>
      </c>
      <c r="E220" s="5" t="s">
        <v>316</v>
      </c>
      <c r="F220" s="5" t="s">
        <v>392</v>
      </c>
      <c r="G220" s="178">
        <v>2472.66</v>
      </c>
      <c r="H220" s="5" t="s">
        <v>305</v>
      </c>
      <c r="I220" s="187">
        <v>22341</v>
      </c>
      <c r="J220" s="25"/>
      <c r="K220" s="25"/>
    </row>
    <row r="221" spans="1:11" ht="19.25" customHeight="1" x14ac:dyDescent="0.45">
      <c r="A221" s="186" t="s">
        <v>933</v>
      </c>
      <c r="B221" s="186" t="s">
        <v>252</v>
      </c>
      <c r="C221" s="25" t="s">
        <v>934</v>
      </c>
      <c r="D221" s="5" t="s">
        <v>297</v>
      </c>
      <c r="E221" s="5" t="s">
        <v>283</v>
      </c>
      <c r="F221" s="5" t="s">
        <v>556</v>
      </c>
      <c r="G221" s="178">
        <v>1274.5899999999999</v>
      </c>
      <c r="H221" s="5" t="s">
        <v>305</v>
      </c>
      <c r="I221" s="187">
        <v>25290</v>
      </c>
      <c r="J221" s="25"/>
      <c r="K221" s="25"/>
    </row>
    <row r="222" spans="1:11" ht="19.25" customHeight="1" x14ac:dyDescent="0.45">
      <c r="A222" s="186" t="s">
        <v>935</v>
      </c>
      <c r="B222" s="186" t="s">
        <v>936</v>
      </c>
      <c r="C222" s="25" t="s">
        <v>937</v>
      </c>
      <c r="D222" s="5" t="s">
        <v>315</v>
      </c>
      <c r="E222" s="5" t="s">
        <v>316</v>
      </c>
      <c r="F222" s="5" t="s">
        <v>648</v>
      </c>
      <c r="G222" s="178">
        <v>2043.65</v>
      </c>
      <c r="H222" s="5" t="s">
        <v>299</v>
      </c>
      <c r="I222" s="187">
        <v>21453</v>
      </c>
      <c r="J222" s="25"/>
      <c r="K222" s="25"/>
    </row>
    <row r="223" spans="1:11" ht="19.25" customHeight="1" x14ac:dyDescent="0.45">
      <c r="A223" s="186" t="s">
        <v>938</v>
      </c>
      <c r="B223" s="186" t="s">
        <v>939</v>
      </c>
      <c r="C223" s="25" t="s">
        <v>940</v>
      </c>
      <c r="D223" s="5" t="s">
        <v>384</v>
      </c>
      <c r="E223" s="5" t="s">
        <v>316</v>
      </c>
      <c r="F223" s="5" t="s">
        <v>499</v>
      </c>
      <c r="G223" s="178">
        <v>2777.63</v>
      </c>
      <c r="H223" s="5" t="s">
        <v>299</v>
      </c>
      <c r="I223" s="187">
        <v>24479</v>
      </c>
      <c r="J223" s="25"/>
      <c r="K223" s="25"/>
    </row>
    <row r="224" spans="1:11" ht="19.25" customHeight="1" x14ac:dyDescent="0.45">
      <c r="A224" s="186" t="s">
        <v>941</v>
      </c>
      <c r="B224" s="186" t="s">
        <v>471</v>
      </c>
      <c r="C224" s="25" t="s">
        <v>942</v>
      </c>
      <c r="D224" s="5" t="s">
        <v>315</v>
      </c>
      <c r="E224" s="5" t="s">
        <v>247</v>
      </c>
      <c r="F224" s="5" t="s">
        <v>412</v>
      </c>
      <c r="G224" s="178">
        <v>2190.64</v>
      </c>
      <c r="H224" s="5" t="s">
        <v>299</v>
      </c>
      <c r="I224" s="187">
        <v>22575</v>
      </c>
      <c r="J224" s="25"/>
      <c r="K224" s="25"/>
    </row>
    <row r="225" spans="1:11" ht="19.25" customHeight="1" x14ac:dyDescent="0.45">
      <c r="A225" s="186" t="s">
        <v>943</v>
      </c>
      <c r="B225" s="186" t="s">
        <v>446</v>
      </c>
      <c r="C225" s="25" t="s">
        <v>944</v>
      </c>
      <c r="D225" s="5" t="s">
        <v>297</v>
      </c>
      <c r="E225" s="5" t="s">
        <v>283</v>
      </c>
      <c r="F225" s="5" t="s">
        <v>321</v>
      </c>
      <c r="G225" s="178">
        <v>1176.4000000000001</v>
      </c>
      <c r="H225" s="5" t="s">
        <v>299</v>
      </c>
      <c r="I225" s="187">
        <v>29476</v>
      </c>
      <c r="J225" s="25"/>
      <c r="K225" s="25"/>
    </row>
    <row r="226" spans="1:11" ht="19.25" customHeight="1" x14ac:dyDescent="0.45">
      <c r="A226" s="186" t="s">
        <v>945</v>
      </c>
      <c r="B226" s="186" t="s">
        <v>946</v>
      </c>
      <c r="C226" s="25" t="s">
        <v>947</v>
      </c>
      <c r="D226" s="5" t="s">
        <v>476</v>
      </c>
      <c r="E226" s="5" t="s">
        <v>283</v>
      </c>
      <c r="F226" s="5" t="s">
        <v>490</v>
      </c>
      <c r="G226" s="178">
        <v>2087.6999999999998</v>
      </c>
      <c r="H226" s="5" t="s">
        <v>299</v>
      </c>
      <c r="I226" s="187">
        <v>22677</v>
      </c>
      <c r="J226" s="25"/>
      <c r="K226" s="25"/>
    </row>
    <row r="227" spans="1:11" ht="19.25" customHeight="1" x14ac:dyDescent="0.45">
      <c r="A227" s="186" t="s">
        <v>948</v>
      </c>
      <c r="B227" s="186" t="s">
        <v>525</v>
      </c>
      <c r="C227" s="25" t="s">
        <v>949</v>
      </c>
      <c r="D227" s="5" t="s">
        <v>315</v>
      </c>
      <c r="E227" s="5" t="s">
        <v>316</v>
      </c>
      <c r="F227" s="5" t="s">
        <v>950</v>
      </c>
      <c r="G227" s="178">
        <v>2892.2</v>
      </c>
      <c r="H227" s="5" t="s">
        <v>305</v>
      </c>
      <c r="I227" s="187">
        <v>24831</v>
      </c>
      <c r="J227" s="25"/>
      <c r="K227" s="25"/>
    </row>
    <row r="228" spans="1:11" ht="19.25" customHeight="1" x14ac:dyDescent="0.45">
      <c r="A228" s="186" t="s">
        <v>951</v>
      </c>
      <c r="B228" s="186" t="s">
        <v>512</v>
      </c>
      <c r="C228" s="25" t="s">
        <v>952</v>
      </c>
      <c r="D228" s="5" t="s">
        <v>331</v>
      </c>
      <c r="E228" s="5" t="s">
        <v>246</v>
      </c>
      <c r="F228" s="5" t="s">
        <v>389</v>
      </c>
      <c r="G228" s="178">
        <v>1285.95</v>
      </c>
      <c r="H228" s="5" t="s">
        <v>305</v>
      </c>
      <c r="I228" s="187">
        <v>22282</v>
      </c>
      <c r="J228" s="25"/>
      <c r="K228" s="25"/>
    </row>
    <row r="229" spans="1:11" ht="19.25" customHeight="1" x14ac:dyDescent="0.45">
      <c r="A229" s="186" t="s">
        <v>953</v>
      </c>
      <c r="B229" s="186" t="s">
        <v>954</v>
      </c>
      <c r="C229" s="25" t="s">
        <v>427</v>
      </c>
      <c r="D229" s="5" t="s">
        <v>331</v>
      </c>
      <c r="E229" s="5" t="s">
        <v>246</v>
      </c>
      <c r="F229" s="5" t="s">
        <v>311</v>
      </c>
      <c r="G229" s="178">
        <v>2396.5500000000002</v>
      </c>
      <c r="H229" s="5" t="s">
        <v>305</v>
      </c>
      <c r="I229" s="187">
        <v>31466</v>
      </c>
      <c r="J229" s="25"/>
      <c r="K229" s="25"/>
    </row>
    <row r="230" spans="1:11" ht="19.25" customHeight="1" x14ac:dyDescent="0.45">
      <c r="A230" s="186" t="s">
        <v>955</v>
      </c>
      <c r="B230" s="186" t="s">
        <v>956</v>
      </c>
      <c r="C230" s="25" t="s">
        <v>957</v>
      </c>
      <c r="D230" s="5" t="s">
        <v>384</v>
      </c>
      <c r="E230" s="5" t="s">
        <v>316</v>
      </c>
      <c r="F230" s="5" t="s">
        <v>370</v>
      </c>
      <c r="G230" s="178">
        <v>1881.8</v>
      </c>
      <c r="H230" s="5" t="s">
        <v>305</v>
      </c>
      <c r="I230" s="187">
        <v>22601</v>
      </c>
      <c r="J230" s="25"/>
      <c r="K230" s="25"/>
    </row>
    <row r="231" spans="1:11" ht="19.25" customHeight="1" x14ac:dyDescent="0.45">
      <c r="A231" s="186" t="s">
        <v>958</v>
      </c>
      <c r="B231" s="186" t="s">
        <v>959</v>
      </c>
      <c r="C231" s="25" t="s">
        <v>668</v>
      </c>
      <c r="D231" s="5" t="s">
        <v>476</v>
      </c>
      <c r="E231" s="5" t="s">
        <v>283</v>
      </c>
      <c r="F231" s="5" t="s">
        <v>748</v>
      </c>
      <c r="G231" s="178">
        <v>1338.2</v>
      </c>
      <c r="H231" s="5" t="s">
        <v>299</v>
      </c>
      <c r="I231" s="187">
        <v>22928</v>
      </c>
      <c r="J231" s="25"/>
      <c r="K231" s="25"/>
    </row>
    <row r="232" spans="1:11" ht="19.25" customHeight="1" x14ac:dyDescent="0.45">
      <c r="A232" s="186" t="s">
        <v>960</v>
      </c>
      <c r="B232" s="186" t="s">
        <v>361</v>
      </c>
      <c r="C232" s="25" t="s">
        <v>961</v>
      </c>
      <c r="D232" s="5" t="s">
        <v>297</v>
      </c>
      <c r="E232" s="5" t="s">
        <v>283</v>
      </c>
      <c r="F232" s="5" t="s">
        <v>437</v>
      </c>
      <c r="G232" s="178">
        <v>2973.5</v>
      </c>
      <c r="H232" s="5" t="s">
        <v>299</v>
      </c>
      <c r="I232" s="187">
        <v>24324</v>
      </c>
      <c r="J232" s="25"/>
      <c r="K232" s="25"/>
    </row>
    <row r="233" spans="1:11" ht="19.25" customHeight="1" x14ac:dyDescent="0.45">
      <c r="A233" s="186" t="s">
        <v>962</v>
      </c>
      <c r="B233" s="186" t="s">
        <v>963</v>
      </c>
      <c r="C233" s="25" t="s">
        <v>964</v>
      </c>
      <c r="D233" s="5" t="s">
        <v>346</v>
      </c>
      <c r="E233" s="5" t="s">
        <v>316</v>
      </c>
      <c r="F233" s="5" t="s">
        <v>392</v>
      </c>
      <c r="G233" s="178">
        <v>1475.57</v>
      </c>
      <c r="H233" s="5" t="s">
        <v>299</v>
      </c>
      <c r="I233" s="187">
        <v>23480</v>
      </c>
      <c r="J233" s="25"/>
      <c r="K233" s="25"/>
    </row>
    <row r="234" spans="1:11" ht="19.25" customHeight="1" x14ac:dyDescent="0.45">
      <c r="A234" s="186" t="s">
        <v>965</v>
      </c>
      <c r="B234" s="186" t="s">
        <v>301</v>
      </c>
      <c r="C234" s="25" t="s">
        <v>966</v>
      </c>
      <c r="D234" s="5" t="s">
        <v>303</v>
      </c>
      <c r="E234" s="5" t="s">
        <v>283</v>
      </c>
      <c r="F234" s="5" t="s">
        <v>324</v>
      </c>
      <c r="G234" s="178">
        <v>1602.44</v>
      </c>
      <c r="H234" s="5" t="s">
        <v>305</v>
      </c>
      <c r="I234" s="187">
        <v>29891</v>
      </c>
      <c r="J234" s="25"/>
      <c r="K234" s="25"/>
    </row>
    <row r="235" spans="1:11" ht="19.25" customHeight="1" x14ac:dyDescent="0.45">
      <c r="A235" s="186" t="s">
        <v>967</v>
      </c>
      <c r="B235" s="186" t="s">
        <v>968</v>
      </c>
      <c r="C235" s="25" t="s">
        <v>969</v>
      </c>
      <c r="D235" s="5" t="s">
        <v>297</v>
      </c>
      <c r="E235" s="5" t="s">
        <v>283</v>
      </c>
      <c r="F235" s="5" t="s">
        <v>433</v>
      </c>
      <c r="G235" s="178">
        <v>2547.85</v>
      </c>
      <c r="H235" s="5" t="s">
        <v>299</v>
      </c>
      <c r="I235" s="187">
        <v>20858</v>
      </c>
      <c r="J235" s="25"/>
      <c r="K235" s="25"/>
    </row>
    <row r="236" spans="1:11" ht="19.25" customHeight="1" x14ac:dyDescent="0.45">
      <c r="A236" s="186" t="s">
        <v>970</v>
      </c>
      <c r="B236" s="186" t="s">
        <v>971</v>
      </c>
      <c r="C236" s="25" t="s">
        <v>972</v>
      </c>
      <c r="D236" s="5" t="s">
        <v>315</v>
      </c>
      <c r="E236" s="5" t="s">
        <v>316</v>
      </c>
      <c r="F236" s="5" t="s">
        <v>324</v>
      </c>
      <c r="G236" s="178">
        <v>2666.72</v>
      </c>
      <c r="H236" s="5" t="s">
        <v>305</v>
      </c>
      <c r="I236" s="187">
        <v>21518</v>
      </c>
      <c r="J236" s="25"/>
      <c r="K236" s="25"/>
    </row>
    <row r="237" spans="1:11" ht="19.25" customHeight="1" x14ac:dyDescent="0.45">
      <c r="A237" s="186" t="s">
        <v>973</v>
      </c>
      <c r="B237" s="186" t="s">
        <v>974</v>
      </c>
      <c r="C237" s="25" t="s">
        <v>975</v>
      </c>
      <c r="D237" s="5" t="s">
        <v>297</v>
      </c>
      <c r="E237" s="5" t="s">
        <v>316</v>
      </c>
      <c r="F237" s="5" t="s">
        <v>433</v>
      </c>
      <c r="G237" s="178">
        <v>1534.44</v>
      </c>
      <c r="H237" s="5" t="s">
        <v>299</v>
      </c>
      <c r="I237" s="187">
        <v>30427</v>
      </c>
      <c r="J237" s="25"/>
      <c r="K237" s="25"/>
    </row>
    <row r="238" spans="1:11" ht="19.25" customHeight="1" x14ac:dyDescent="0.45">
      <c r="A238" s="186" t="s">
        <v>973</v>
      </c>
      <c r="B238" s="186" t="s">
        <v>329</v>
      </c>
      <c r="C238" s="25" t="s">
        <v>976</v>
      </c>
      <c r="D238" s="5" t="s">
        <v>331</v>
      </c>
      <c r="E238" s="5" t="s">
        <v>246</v>
      </c>
      <c r="F238" s="5" t="s">
        <v>892</v>
      </c>
      <c r="G238" s="178">
        <v>1508.74</v>
      </c>
      <c r="H238" s="5" t="s">
        <v>299</v>
      </c>
      <c r="I238" s="187">
        <v>25381</v>
      </c>
      <c r="J238" s="25"/>
      <c r="K238" s="25"/>
    </row>
    <row r="239" spans="1:11" ht="19.25" customHeight="1" x14ac:dyDescent="0.45">
      <c r="A239" s="186" t="s">
        <v>977</v>
      </c>
      <c r="B239" s="186" t="s">
        <v>978</v>
      </c>
      <c r="C239" s="25" t="s">
        <v>979</v>
      </c>
      <c r="D239" s="5" t="s">
        <v>346</v>
      </c>
      <c r="E239" s="5" t="s">
        <v>283</v>
      </c>
      <c r="F239" s="5" t="s">
        <v>652</v>
      </c>
      <c r="G239" s="178">
        <v>1136</v>
      </c>
      <c r="H239" s="5" t="s">
        <v>305</v>
      </c>
      <c r="I239" s="187">
        <v>22007</v>
      </c>
      <c r="J239" s="25"/>
      <c r="K239" s="25"/>
    </row>
    <row r="240" spans="1:11" ht="19.25" customHeight="1" x14ac:dyDescent="0.45">
      <c r="A240" s="186" t="s">
        <v>980</v>
      </c>
      <c r="B240" s="186" t="s">
        <v>675</v>
      </c>
      <c r="C240" s="25" t="s">
        <v>981</v>
      </c>
      <c r="D240" s="5" t="s">
        <v>384</v>
      </c>
      <c r="E240" s="5" t="s">
        <v>316</v>
      </c>
      <c r="F240" s="5" t="s">
        <v>311</v>
      </c>
      <c r="G240" s="178">
        <v>2434.0700000000002</v>
      </c>
      <c r="H240" s="5" t="s">
        <v>305</v>
      </c>
      <c r="I240" s="187">
        <v>29962</v>
      </c>
      <c r="J240" s="25"/>
      <c r="K240" s="25"/>
    </row>
    <row r="241" spans="1:11" ht="19.25" customHeight="1" x14ac:dyDescent="0.45">
      <c r="A241" s="186" t="s">
        <v>982</v>
      </c>
      <c r="B241" s="186" t="s">
        <v>253</v>
      </c>
      <c r="C241" s="25" t="s">
        <v>983</v>
      </c>
      <c r="D241" s="5" t="s">
        <v>384</v>
      </c>
      <c r="E241" s="5" t="s">
        <v>247</v>
      </c>
      <c r="F241" s="5" t="s">
        <v>412</v>
      </c>
      <c r="G241" s="178">
        <v>2224.79</v>
      </c>
      <c r="H241" s="5" t="s">
        <v>299</v>
      </c>
      <c r="I241" s="187">
        <v>25548</v>
      </c>
      <c r="J241" s="25"/>
      <c r="K241" s="25"/>
    </row>
    <row r="242" spans="1:11" ht="19.25" customHeight="1" x14ac:dyDescent="0.45">
      <c r="A242" s="186" t="s">
        <v>984</v>
      </c>
      <c r="B242" s="186" t="s">
        <v>985</v>
      </c>
      <c r="C242" s="25" t="s">
        <v>986</v>
      </c>
      <c r="D242" s="5" t="s">
        <v>303</v>
      </c>
      <c r="E242" s="5" t="s">
        <v>283</v>
      </c>
      <c r="F242" s="5" t="s">
        <v>324</v>
      </c>
      <c r="G242" s="178">
        <v>2667.29</v>
      </c>
      <c r="H242" s="5" t="s">
        <v>299</v>
      </c>
      <c r="I242" s="187">
        <v>30851</v>
      </c>
      <c r="J242" s="25"/>
      <c r="K242" s="25"/>
    </row>
    <row r="243" spans="1:11" ht="19.25" customHeight="1" x14ac:dyDescent="0.45">
      <c r="A243" s="186" t="s">
        <v>987</v>
      </c>
      <c r="B243" s="186" t="s">
        <v>988</v>
      </c>
      <c r="C243" s="25" t="s">
        <v>989</v>
      </c>
      <c r="D243" s="5" t="s">
        <v>315</v>
      </c>
      <c r="E243" s="5" t="s">
        <v>316</v>
      </c>
      <c r="F243" s="5" t="s">
        <v>612</v>
      </c>
      <c r="G243" s="178">
        <v>2092.4299999999998</v>
      </c>
      <c r="H243" s="5" t="s">
        <v>299</v>
      </c>
      <c r="I243" s="187">
        <v>24273</v>
      </c>
      <c r="J243" s="25"/>
      <c r="K243" s="25"/>
    </row>
    <row r="244" spans="1:11" ht="19.25" customHeight="1" x14ac:dyDescent="0.45">
      <c r="A244" s="186" t="s">
        <v>990</v>
      </c>
      <c r="B244" s="186" t="s">
        <v>285</v>
      </c>
      <c r="C244" s="25" t="s">
        <v>991</v>
      </c>
      <c r="D244" s="5" t="s">
        <v>310</v>
      </c>
      <c r="E244" s="5" t="s">
        <v>283</v>
      </c>
      <c r="F244" s="5" t="s">
        <v>748</v>
      </c>
      <c r="G244" s="178">
        <v>1347.41</v>
      </c>
      <c r="H244" s="5" t="s">
        <v>305</v>
      </c>
      <c r="I244" s="187">
        <v>25435</v>
      </c>
      <c r="J244" s="25"/>
      <c r="K244" s="25"/>
    </row>
    <row r="245" spans="1:11" ht="19.25" customHeight="1" x14ac:dyDescent="0.45">
      <c r="A245" s="186" t="s">
        <v>992</v>
      </c>
      <c r="B245" s="186" t="s">
        <v>544</v>
      </c>
      <c r="C245" s="25" t="s">
        <v>993</v>
      </c>
      <c r="D245" s="5" t="s">
        <v>297</v>
      </c>
      <c r="E245" s="5" t="s">
        <v>283</v>
      </c>
      <c r="F245" s="5" t="s">
        <v>304</v>
      </c>
      <c r="G245" s="178">
        <v>2485.73</v>
      </c>
      <c r="H245" s="5" t="s">
        <v>305</v>
      </c>
      <c r="I245" s="187">
        <v>19194</v>
      </c>
      <c r="J245" s="25"/>
      <c r="K245" s="25"/>
    </row>
    <row r="246" spans="1:11" ht="19.25" customHeight="1" x14ac:dyDescent="0.45">
      <c r="A246" s="186" t="s">
        <v>994</v>
      </c>
      <c r="B246" s="186" t="s">
        <v>843</v>
      </c>
      <c r="C246" s="25" t="s">
        <v>519</v>
      </c>
      <c r="D246" s="5" t="s">
        <v>338</v>
      </c>
      <c r="E246" s="5" t="s">
        <v>316</v>
      </c>
      <c r="F246" s="5" t="s">
        <v>385</v>
      </c>
      <c r="G246" s="178">
        <v>1422.32</v>
      </c>
      <c r="H246" s="5" t="s">
        <v>299</v>
      </c>
      <c r="I246" s="187">
        <v>29694</v>
      </c>
      <c r="J246" s="25"/>
      <c r="K246" s="25"/>
    </row>
    <row r="247" spans="1:11" ht="19.25" customHeight="1" x14ac:dyDescent="0.45">
      <c r="A247" s="186" t="s">
        <v>995</v>
      </c>
      <c r="B247" s="186" t="s">
        <v>446</v>
      </c>
      <c r="C247" s="25" t="s">
        <v>996</v>
      </c>
      <c r="D247" s="5" t="s">
        <v>303</v>
      </c>
      <c r="E247" s="5" t="s">
        <v>283</v>
      </c>
      <c r="F247" s="5" t="s">
        <v>347</v>
      </c>
      <c r="G247" s="178">
        <v>1631.84</v>
      </c>
      <c r="H247" s="5" t="s">
        <v>299</v>
      </c>
      <c r="I247" s="187">
        <v>27841</v>
      </c>
      <c r="J247" s="25"/>
      <c r="K247" s="25"/>
    </row>
    <row r="248" spans="1:11" ht="19.25" customHeight="1" x14ac:dyDescent="0.45">
      <c r="A248" s="186" t="s">
        <v>997</v>
      </c>
      <c r="B248" s="186" t="s">
        <v>532</v>
      </c>
      <c r="C248" s="25" t="s">
        <v>998</v>
      </c>
      <c r="D248" s="5" t="s">
        <v>476</v>
      </c>
      <c r="E248" s="5" t="s">
        <v>283</v>
      </c>
      <c r="F248" s="5" t="s">
        <v>408</v>
      </c>
      <c r="G248" s="178">
        <v>1755.12</v>
      </c>
      <c r="H248" s="5" t="s">
        <v>299</v>
      </c>
      <c r="I248" s="187">
        <v>19801</v>
      </c>
      <c r="J248" s="25"/>
      <c r="K248" s="25"/>
    </row>
    <row r="249" spans="1:11" ht="19.25" customHeight="1" x14ac:dyDescent="0.45">
      <c r="A249" s="186" t="s">
        <v>999</v>
      </c>
      <c r="B249" s="186" t="s">
        <v>650</v>
      </c>
      <c r="C249" s="25" t="s">
        <v>1000</v>
      </c>
      <c r="D249" s="5" t="s">
        <v>346</v>
      </c>
      <c r="E249" s="5" t="s">
        <v>316</v>
      </c>
      <c r="F249" s="5" t="s">
        <v>885</v>
      </c>
      <c r="G249" s="178">
        <v>1917.85</v>
      </c>
      <c r="H249" s="5" t="s">
        <v>299</v>
      </c>
      <c r="I249" s="187">
        <v>30375</v>
      </c>
      <c r="J249" s="25"/>
      <c r="K249" s="25"/>
    </row>
    <row r="250" spans="1:11" ht="19.25" customHeight="1" x14ac:dyDescent="0.45">
      <c r="A250" s="186" t="s">
        <v>1001</v>
      </c>
      <c r="B250" s="186" t="s">
        <v>1002</v>
      </c>
      <c r="C250" s="25" t="s">
        <v>1003</v>
      </c>
      <c r="D250" s="5" t="s">
        <v>303</v>
      </c>
      <c r="E250" s="5" t="s">
        <v>247</v>
      </c>
      <c r="F250" s="5" t="s">
        <v>339</v>
      </c>
      <c r="G250" s="178">
        <v>2360.6</v>
      </c>
      <c r="H250" s="5" t="s">
        <v>305</v>
      </c>
      <c r="I250" s="187">
        <v>26367</v>
      </c>
      <c r="J250" s="25"/>
      <c r="K250" s="25"/>
    </row>
    <row r="251" spans="1:11" ht="19.25" customHeight="1" x14ac:dyDescent="0.45">
      <c r="A251" s="186" t="s">
        <v>1004</v>
      </c>
      <c r="B251" s="186" t="s">
        <v>400</v>
      </c>
      <c r="C251" s="25" t="s">
        <v>1005</v>
      </c>
      <c r="D251" s="5" t="s">
        <v>346</v>
      </c>
      <c r="E251" s="5" t="s">
        <v>283</v>
      </c>
      <c r="F251" s="5" t="s">
        <v>553</v>
      </c>
      <c r="G251" s="178">
        <v>1057.27</v>
      </c>
      <c r="H251" s="5" t="s">
        <v>305</v>
      </c>
      <c r="I251" s="187">
        <v>19660</v>
      </c>
      <c r="J251" s="25"/>
      <c r="K251" s="25"/>
    </row>
    <row r="252" spans="1:11" ht="19.25" customHeight="1" x14ac:dyDescent="0.45">
      <c r="A252" s="186" t="s">
        <v>1006</v>
      </c>
      <c r="B252" s="186" t="s">
        <v>1007</v>
      </c>
      <c r="C252" s="25" t="s">
        <v>1008</v>
      </c>
      <c r="D252" s="5" t="s">
        <v>338</v>
      </c>
      <c r="E252" s="5" t="s">
        <v>316</v>
      </c>
      <c r="F252" s="5" t="s">
        <v>612</v>
      </c>
      <c r="G252" s="178">
        <v>2091.3200000000002</v>
      </c>
      <c r="H252" s="5" t="s">
        <v>299</v>
      </c>
      <c r="I252" s="187">
        <v>18529</v>
      </c>
      <c r="J252" s="25"/>
      <c r="K252" s="25"/>
    </row>
    <row r="253" spans="1:11" ht="19.25" customHeight="1" x14ac:dyDescent="0.45">
      <c r="A253" s="186" t="s">
        <v>1009</v>
      </c>
      <c r="B253" s="186" t="s">
        <v>410</v>
      </c>
      <c r="C253" s="25" t="s">
        <v>1010</v>
      </c>
      <c r="D253" s="5" t="s">
        <v>338</v>
      </c>
      <c r="E253" s="5" t="s">
        <v>316</v>
      </c>
      <c r="F253" s="5" t="s">
        <v>1011</v>
      </c>
      <c r="G253" s="178">
        <v>2374.83</v>
      </c>
      <c r="H253" s="5" t="s">
        <v>299</v>
      </c>
      <c r="I253" s="187">
        <v>21637</v>
      </c>
      <c r="J253" s="25"/>
      <c r="K253" s="25"/>
    </row>
    <row r="254" spans="1:11" ht="19.25" customHeight="1" x14ac:dyDescent="0.45">
      <c r="A254" s="186" t="s">
        <v>1012</v>
      </c>
      <c r="B254" s="186" t="s">
        <v>988</v>
      </c>
      <c r="C254" s="25" t="s">
        <v>1013</v>
      </c>
      <c r="D254" s="5" t="s">
        <v>315</v>
      </c>
      <c r="E254" s="5" t="s">
        <v>247</v>
      </c>
      <c r="F254" s="5" t="s">
        <v>412</v>
      </c>
      <c r="G254" s="178">
        <v>2157.91</v>
      </c>
      <c r="H254" s="5" t="s">
        <v>299</v>
      </c>
      <c r="I254" s="187">
        <v>29542</v>
      </c>
      <c r="J254" s="25"/>
      <c r="K254" s="25"/>
    </row>
    <row r="255" spans="1:11" ht="19.25" customHeight="1" x14ac:dyDescent="0.45">
      <c r="A255" s="186" t="s">
        <v>1014</v>
      </c>
      <c r="B255" s="186" t="s">
        <v>1015</v>
      </c>
      <c r="C255" s="25" t="s">
        <v>1016</v>
      </c>
      <c r="D255" s="5" t="s">
        <v>1017</v>
      </c>
      <c r="E255" s="5" t="s">
        <v>316</v>
      </c>
      <c r="F255" s="5" t="s">
        <v>556</v>
      </c>
      <c r="G255" s="178">
        <v>1266.3800000000001</v>
      </c>
      <c r="H255" s="5" t="s">
        <v>299</v>
      </c>
      <c r="I255" s="187">
        <v>22614</v>
      </c>
      <c r="J255" s="25"/>
      <c r="K255" s="25"/>
    </row>
    <row r="256" spans="1:11" ht="19.25" customHeight="1" x14ac:dyDescent="0.45">
      <c r="A256" s="186" t="s">
        <v>1018</v>
      </c>
      <c r="B256" s="186" t="s">
        <v>1019</v>
      </c>
      <c r="C256" s="25" t="s">
        <v>1020</v>
      </c>
      <c r="D256" s="5" t="s">
        <v>297</v>
      </c>
      <c r="E256" s="5" t="s">
        <v>283</v>
      </c>
      <c r="F256" s="5" t="s">
        <v>542</v>
      </c>
      <c r="G256" s="178">
        <v>2321.63</v>
      </c>
      <c r="H256" s="5" t="s">
        <v>299</v>
      </c>
      <c r="I256" s="187">
        <v>24646</v>
      </c>
      <c r="J256" s="25"/>
      <c r="K256" s="25"/>
    </row>
    <row r="257" spans="1:11" ht="19.25" customHeight="1" x14ac:dyDescent="0.45">
      <c r="A257" s="186" t="s">
        <v>1021</v>
      </c>
      <c r="B257" s="186" t="s">
        <v>308</v>
      </c>
      <c r="C257" s="25" t="s">
        <v>1022</v>
      </c>
      <c r="D257" s="5" t="s">
        <v>310</v>
      </c>
      <c r="E257" s="5" t="s">
        <v>283</v>
      </c>
      <c r="F257" s="5" t="s">
        <v>412</v>
      </c>
      <c r="G257" s="178">
        <v>2187.0300000000002</v>
      </c>
      <c r="H257" s="5" t="s">
        <v>305</v>
      </c>
      <c r="I257" s="187">
        <v>29276</v>
      </c>
      <c r="J257" s="25"/>
      <c r="K257" s="25"/>
    </row>
    <row r="258" spans="1:11" ht="19.25" customHeight="1" x14ac:dyDescent="0.45">
      <c r="A258" s="186" t="s">
        <v>1023</v>
      </c>
      <c r="B258" s="186" t="s">
        <v>621</v>
      </c>
      <c r="C258" s="25" t="s">
        <v>1024</v>
      </c>
      <c r="D258" s="5" t="s">
        <v>384</v>
      </c>
      <c r="E258" s="5" t="s">
        <v>316</v>
      </c>
      <c r="F258" s="5" t="s">
        <v>412</v>
      </c>
      <c r="G258" s="178">
        <v>2197.59</v>
      </c>
      <c r="H258" s="5" t="s">
        <v>299</v>
      </c>
      <c r="I258" s="187">
        <v>22711</v>
      </c>
      <c r="J258" s="25"/>
      <c r="K258" s="25"/>
    </row>
    <row r="259" spans="1:11" ht="19.25" customHeight="1" x14ac:dyDescent="0.45">
      <c r="A259" s="186" t="s">
        <v>1025</v>
      </c>
      <c r="B259" s="186" t="s">
        <v>295</v>
      </c>
      <c r="C259" s="25" t="s">
        <v>1026</v>
      </c>
      <c r="D259" s="5" t="s">
        <v>346</v>
      </c>
      <c r="E259" s="5" t="s">
        <v>283</v>
      </c>
      <c r="F259" s="5" t="s">
        <v>334</v>
      </c>
      <c r="G259" s="178">
        <v>2174.1999999999998</v>
      </c>
      <c r="H259" s="5" t="s">
        <v>299</v>
      </c>
      <c r="I259" s="187">
        <v>30035</v>
      </c>
      <c r="J259" s="25"/>
      <c r="K259" s="25"/>
    </row>
    <row r="260" spans="1:11" ht="19.25" customHeight="1" x14ac:dyDescent="0.45">
      <c r="A260" s="186" t="s">
        <v>1027</v>
      </c>
      <c r="B260" s="186" t="s">
        <v>1028</v>
      </c>
      <c r="C260" s="25" t="s">
        <v>1029</v>
      </c>
      <c r="D260" s="5" t="s">
        <v>303</v>
      </c>
      <c r="E260" s="5" t="s">
        <v>247</v>
      </c>
      <c r="F260" s="5" t="s">
        <v>885</v>
      </c>
      <c r="G260" s="178">
        <v>2922.48</v>
      </c>
      <c r="H260" s="5" t="s">
        <v>299</v>
      </c>
      <c r="I260" s="187">
        <v>24182</v>
      </c>
      <c r="J260" s="25"/>
      <c r="K260" s="25"/>
    </row>
    <row r="261" spans="1:11" ht="19.25" customHeight="1" x14ac:dyDescent="0.45">
      <c r="A261" s="186" t="s">
        <v>1030</v>
      </c>
      <c r="B261" s="186" t="s">
        <v>326</v>
      </c>
      <c r="C261" s="25" t="s">
        <v>1031</v>
      </c>
      <c r="D261" s="5" t="s">
        <v>303</v>
      </c>
      <c r="E261" s="5" t="s">
        <v>247</v>
      </c>
      <c r="F261" s="5" t="s">
        <v>311</v>
      </c>
      <c r="G261" s="178">
        <v>3449.23</v>
      </c>
      <c r="H261" s="5" t="s">
        <v>305</v>
      </c>
      <c r="I261" s="187">
        <v>23761</v>
      </c>
      <c r="J261" s="25"/>
      <c r="K261" s="25"/>
    </row>
    <row r="262" spans="1:11" ht="19.25" customHeight="1" x14ac:dyDescent="0.45">
      <c r="A262" s="186" t="s">
        <v>1032</v>
      </c>
      <c r="B262" s="186" t="s">
        <v>1033</v>
      </c>
      <c r="C262" s="25" t="s">
        <v>1034</v>
      </c>
      <c r="D262" s="5" t="s">
        <v>331</v>
      </c>
      <c r="E262" s="5" t="s">
        <v>246</v>
      </c>
      <c r="F262" s="5" t="s">
        <v>802</v>
      </c>
      <c r="G262" s="178">
        <v>3125.34</v>
      </c>
      <c r="H262" s="5" t="s">
        <v>305</v>
      </c>
      <c r="I262" s="187">
        <v>28466</v>
      </c>
      <c r="J262" s="25"/>
      <c r="K262" s="25"/>
    </row>
    <row r="263" spans="1:11" ht="19.25" customHeight="1" x14ac:dyDescent="0.45">
      <c r="A263" s="186" t="s">
        <v>1035</v>
      </c>
      <c r="B263" s="186" t="s">
        <v>1036</v>
      </c>
      <c r="C263" s="25" t="s">
        <v>1037</v>
      </c>
      <c r="D263" s="5" t="s">
        <v>303</v>
      </c>
      <c r="E263" s="5" t="s">
        <v>283</v>
      </c>
      <c r="F263" s="5" t="s">
        <v>433</v>
      </c>
      <c r="G263" s="178">
        <v>2525.21</v>
      </c>
      <c r="H263" s="5" t="s">
        <v>299</v>
      </c>
      <c r="I263" s="187">
        <v>20407</v>
      </c>
      <c r="J263" s="25"/>
      <c r="K263" s="25"/>
    </row>
    <row r="264" spans="1:11" ht="19.25" customHeight="1" x14ac:dyDescent="0.45">
      <c r="A264" s="186" t="s">
        <v>1038</v>
      </c>
      <c r="B264" s="186" t="s">
        <v>544</v>
      </c>
      <c r="C264" s="25" t="s">
        <v>519</v>
      </c>
      <c r="D264" s="5" t="s">
        <v>297</v>
      </c>
      <c r="E264" s="5" t="s">
        <v>283</v>
      </c>
      <c r="F264" s="5" t="s">
        <v>542</v>
      </c>
      <c r="G264" s="178">
        <v>2279.17</v>
      </c>
      <c r="H264" s="5" t="s">
        <v>305</v>
      </c>
      <c r="I264" s="187">
        <v>20722</v>
      </c>
      <c r="J264" s="25"/>
      <c r="K264" s="25"/>
    </row>
    <row r="265" spans="1:11" ht="19.25" customHeight="1" x14ac:dyDescent="0.45">
      <c r="A265" s="186" t="s">
        <v>1039</v>
      </c>
      <c r="B265" s="186" t="s">
        <v>1040</v>
      </c>
      <c r="C265" s="25" t="s">
        <v>1041</v>
      </c>
      <c r="D265" s="5" t="s">
        <v>338</v>
      </c>
      <c r="E265" s="5" t="s">
        <v>316</v>
      </c>
      <c r="F265" s="5" t="s">
        <v>734</v>
      </c>
      <c r="G265" s="178">
        <v>1683.6</v>
      </c>
      <c r="H265" s="5" t="s">
        <v>299</v>
      </c>
      <c r="I265" s="187">
        <v>29545</v>
      </c>
      <c r="J265" s="25"/>
      <c r="K265" s="25"/>
    </row>
    <row r="266" spans="1:11" ht="19.25" customHeight="1" x14ac:dyDescent="0.45">
      <c r="A266" s="186" t="s">
        <v>1042</v>
      </c>
      <c r="B266" s="186" t="s">
        <v>1043</v>
      </c>
      <c r="C266" s="25" t="s">
        <v>1044</v>
      </c>
      <c r="D266" s="5" t="s">
        <v>338</v>
      </c>
      <c r="E266" s="5" t="s">
        <v>316</v>
      </c>
      <c r="F266" s="5" t="s">
        <v>687</v>
      </c>
      <c r="G266" s="178">
        <v>1545.23</v>
      </c>
      <c r="H266" s="5" t="s">
        <v>299</v>
      </c>
      <c r="I266" s="187">
        <v>31956</v>
      </c>
      <c r="J266" s="25"/>
      <c r="K266" s="25"/>
    </row>
    <row r="267" spans="1:11" ht="19.25" customHeight="1" x14ac:dyDescent="0.45">
      <c r="A267" s="186" t="s">
        <v>1042</v>
      </c>
      <c r="B267" s="186" t="s">
        <v>985</v>
      </c>
      <c r="C267" s="25" t="s">
        <v>422</v>
      </c>
      <c r="D267" s="5" t="s">
        <v>476</v>
      </c>
      <c r="E267" s="5" t="s">
        <v>283</v>
      </c>
      <c r="F267" s="5" t="s">
        <v>885</v>
      </c>
      <c r="G267" s="178">
        <v>1893.79</v>
      </c>
      <c r="H267" s="5" t="s">
        <v>299</v>
      </c>
      <c r="I267" s="187">
        <v>29535</v>
      </c>
      <c r="J267" s="25"/>
      <c r="K267" s="25"/>
    </row>
    <row r="268" spans="1:11" ht="19.25" customHeight="1" x14ac:dyDescent="0.45">
      <c r="A268" s="186" t="s">
        <v>1045</v>
      </c>
      <c r="B268" s="186" t="s">
        <v>739</v>
      </c>
      <c r="C268" s="25" t="s">
        <v>422</v>
      </c>
      <c r="D268" s="5" t="s">
        <v>338</v>
      </c>
      <c r="E268" s="5" t="s">
        <v>316</v>
      </c>
      <c r="F268" s="5" t="s">
        <v>697</v>
      </c>
      <c r="G268" s="178">
        <v>1404.15</v>
      </c>
      <c r="H268" s="5" t="s">
        <v>299</v>
      </c>
      <c r="I268" s="187">
        <v>22923</v>
      </c>
      <c r="J268" s="25"/>
      <c r="K268" s="25"/>
    </row>
    <row r="269" spans="1:11" ht="19.25" customHeight="1" x14ac:dyDescent="0.45">
      <c r="A269" s="186" t="s">
        <v>1046</v>
      </c>
      <c r="B269" s="186" t="s">
        <v>1047</v>
      </c>
      <c r="C269" s="25" t="s">
        <v>1048</v>
      </c>
      <c r="D269" s="5" t="s">
        <v>346</v>
      </c>
      <c r="E269" s="5" t="s">
        <v>283</v>
      </c>
      <c r="F269" s="5" t="s">
        <v>1049</v>
      </c>
      <c r="G269" s="178">
        <v>1410.59</v>
      </c>
      <c r="H269" s="5" t="s">
        <v>299</v>
      </c>
      <c r="I269" s="187">
        <v>22152</v>
      </c>
      <c r="J269" s="25"/>
      <c r="K269" s="25"/>
    </row>
    <row r="270" spans="1:11" ht="19.25" customHeight="1" x14ac:dyDescent="0.45">
      <c r="A270" s="186" t="s">
        <v>1050</v>
      </c>
      <c r="B270" s="186" t="s">
        <v>1051</v>
      </c>
      <c r="C270" s="25" t="s">
        <v>1052</v>
      </c>
      <c r="D270" s="5" t="s">
        <v>303</v>
      </c>
      <c r="E270" s="5" t="s">
        <v>283</v>
      </c>
      <c r="F270" s="5" t="s">
        <v>334</v>
      </c>
      <c r="G270" s="178">
        <v>3152.98</v>
      </c>
      <c r="H270" s="5" t="s">
        <v>305</v>
      </c>
      <c r="I270" s="187">
        <v>23041</v>
      </c>
      <c r="J270" s="25"/>
      <c r="K270" s="25"/>
    </row>
    <row r="271" spans="1:11" ht="19.25" customHeight="1" x14ac:dyDescent="0.45">
      <c r="A271" s="186" t="s">
        <v>1053</v>
      </c>
      <c r="B271" s="186" t="s">
        <v>506</v>
      </c>
      <c r="C271" s="25" t="s">
        <v>1054</v>
      </c>
      <c r="D271" s="5" t="s">
        <v>338</v>
      </c>
      <c r="E271" s="5" t="s">
        <v>316</v>
      </c>
      <c r="F271" s="5" t="s">
        <v>582</v>
      </c>
      <c r="G271" s="178">
        <v>1214.0999999999999</v>
      </c>
      <c r="H271" s="5" t="s">
        <v>299</v>
      </c>
      <c r="I271" s="187">
        <v>25472</v>
      </c>
      <c r="J271" s="25"/>
      <c r="K271" s="25"/>
    </row>
    <row r="272" spans="1:11" ht="19.25" customHeight="1" x14ac:dyDescent="0.45">
      <c r="A272" s="186" t="s">
        <v>1055</v>
      </c>
      <c r="B272" s="186" t="s">
        <v>1056</v>
      </c>
      <c r="C272" s="25" t="s">
        <v>1057</v>
      </c>
      <c r="D272" s="5" t="s">
        <v>315</v>
      </c>
      <c r="E272" s="5" t="s">
        <v>316</v>
      </c>
      <c r="F272" s="5" t="s">
        <v>573</v>
      </c>
      <c r="G272" s="178">
        <v>1156.69</v>
      </c>
      <c r="H272" s="5" t="s">
        <v>299</v>
      </c>
      <c r="I272" s="187">
        <v>21403</v>
      </c>
      <c r="J272" s="25"/>
      <c r="K272" s="25"/>
    </row>
    <row r="273" spans="1:11" ht="19.25" customHeight="1" x14ac:dyDescent="0.45">
      <c r="A273" s="186" t="s">
        <v>1058</v>
      </c>
      <c r="B273" s="186" t="s">
        <v>446</v>
      </c>
      <c r="C273" s="25" t="s">
        <v>427</v>
      </c>
      <c r="D273" s="5" t="s">
        <v>297</v>
      </c>
      <c r="E273" s="5" t="s">
        <v>283</v>
      </c>
      <c r="F273" s="5" t="s">
        <v>412</v>
      </c>
      <c r="G273" s="178">
        <v>2104.3000000000002</v>
      </c>
      <c r="H273" s="5" t="s">
        <v>299</v>
      </c>
      <c r="I273" s="187">
        <v>29032</v>
      </c>
      <c r="J273" s="25"/>
      <c r="K273" s="25"/>
    </row>
    <row r="274" spans="1:11" ht="19.25" customHeight="1" x14ac:dyDescent="0.45">
      <c r="A274" s="186" t="s">
        <v>1058</v>
      </c>
      <c r="B274" s="186" t="s">
        <v>1059</v>
      </c>
      <c r="C274" s="25" t="s">
        <v>1060</v>
      </c>
      <c r="D274" s="5" t="s">
        <v>338</v>
      </c>
      <c r="E274" s="5" t="s">
        <v>316</v>
      </c>
      <c r="F274" s="5" t="s">
        <v>328</v>
      </c>
      <c r="G274" s="178">
        <v>1597.3</v>
      </c>
      <c r="H274" s="5" t="s">
        <v>299</v>
      </c>
      <c r="I274" s="187">
        <v>23279</v>
      </c>
      <c r="J274" s="25"/>
      <c r="K274" s="25"/>
    </row>
    <row r="275" spans="1:11" ht="19.25" customHeight="1" x14ac:dyDescent="0.45">
      <c r="A275" s="186" t="s">
        <v>1061</v>
      </c>
      <c r="B275" s="186" t="s">
        <v>727</v>
      </c>
      <c r="C275" s="25" t="s">
        <v>1062</v>
      </c>
      <c r="D275" s="5" t="s">
        <v>315</v>
      </c>
      <c r="E275" s="5" t="s">
        <v>316</v>
      </c>
      <c r="F275" s="5" t="s">
        <v>351</v>
      </c>
      <c r="G275" s="178">
        <v>2885.86</v>
      </c>
      <c r="H275" s="5" t="s">
        <v>305</v>
      </c>
      <c r="I275" s="187">
        <v>24663</v>
      </c>
      <c r="J275" s="25"/>
      <c r="K275" s="25"/>
    </row>
    <row r="276" spans="1:11" ht="19.25" customHeight="1" x14ac:dyDescent="0.45">
      <c r="A276" s="186" t="s">
        <v>1063</v>
      </c>
      <c r="B276" s="186" t="s">
        <v>843</v>
      </c>
      <c r="C276" s="25" t="s">
        <v>1064</v>
      </c>
      <c r="D276" s="5" t="s">
        <v>338</v>
      </c>
      <c r="E276" s="5" t="s">
        <v>316</v>
      </c>
      <c r="F276" s="5" t="s">
        <v>648</v>
      </c>
      <c r="G276" s="178">
        <v>2037.25</v>
      </c>
      <c r="H276" s="5" t="s">
        <v>299</v>
      </c>
      <c r="I276" s="187">
        <v>24226</v>
      </c>
      <c r="J276" s="25"/>
      <c r="K276" s="25"/>
    </row>
    <row r="277" spans="1:11" ht="19.25" customHeight="1" x14ac:dyDescent="0.45">
      <c r="A277" s="186" t="s">
        <v>1065</v>
      </c>
      <c r="B277" s="186" t="s">
        <v>361</v>
      </c>
      <c r="C277" s="25" t="s">
        <v>1066</v>
      </c>
      <c r="D277" s="5" t="s">
        <v>338</v>
      </c>
      <c r="E277" s="5" t="s">
        <v>247</v>
      </c>
      <c r="F277" s="5" t="s">
        <v>328</v>
      </c>
      <c r="G277" s="178">
        <v>2600.91</v>
      </c>
      <c r="H277" s="5" t="s">
        <v>299</v>
      </c>
      <c r="I277" s="187">
        <v>19405</v>
      </c>
      <c r="J277" s="25"/>
      <c r="K277" s="25"/>
    </row>
    <row r="278" spans="1:11" ht="19.25" customHeight="1" x14ac:dyDescent="0.45">
      <c r="A278" s="186" t="s">
        <v>1067</v>
      </c>
      <c r="B278" s="186" t="s">
        <v>536</v>
      </c>
      <c r="C278" s="25" t="s">
        <v>1068</v>
      </c>
      <c r="D278" s="5" t="s">
        <v>338</v>
      </c>
      <c r="E278" s="5" t="s">
        <v>316</v>
      </c>
      <c r="F278" s="5" t="s">
        <v>1069</v>
      </c>
      <c r="G278" s="178">
        <v>1676.04</v>
      </c>
      <c r="H278" s="5" t="s">
        <v>299</v>
      </c>
      <c r="I278" s="187">
        <v>18977</v>
      </c>
      <c r="J278" s="25"/>
      <c r="K278" s="25"/>
    </row>
    <row r="279" spans="1:11" ht="19.25" customHeight="1" x14ac:dyDescent="0.45">
      <c r="A279" s="186" t="s">
        <v>1070</v>
      </c>
      <c r="B279" s="186" t="s">
        <v>1071</v>
      </c>
      <c r="C279" s="25" t="s">
        <v>1072</v>
      </c>
      <c r="D279" s="5" t="s">
        <v>297</v>
      </c>
      <c r="E279" s="5" t="s">
        <v>246</v>
      </c>
      <c r="F279" s="5" t="s">
        <v>514</v>
      </c>
      <c r="G279" s="178">
        <v>2976.04</v>
      </c>
      <c r="H279" s="5" t="s">
        <v>299</v>
      </c>
      <c r="I279" s="187">
        <v>20018</v>
      </c>
      <c r="J279" s="25"/>
      <c r="K279" s="25"/>
    </row>
    <row r="280" spans="1:11" ht="19.25" customHeight="1" x14ac:dyDescent="0.45">
      <c r="A280" s="186" t="s">
        <v>1073</v>
      </c>
      <c r="B280" s="186" t="s">
        <v>361</v>
      </c>
      <c r="C280" s="25" t="s">
        <v>1074</v>
      </c>
      <c r="D280" s="5" t="s">
        <v>346</v>
      </c>
      <c r="E280" s="5" t="s">
        <v>283</v>
      </c>
      <c r="F280" s="5" t="s">
        <v>542</v>
      </c>
      <c r="G280" s="178">
        <v>2302.3000000000002</v>
      </c>
      <c r="H280" s="5" t="s">
        <v>299</v>
      </c>
      <c r="I280" s="187">
        <v>19210</v>
      </c>
      <c r="J280" s="25"/>
      <c r="K280" s="25"/>
    </row>
    <row r="281" spans="1:11" ht="19.25" customHeight="1" x14ac:dyDescent="0.45">
      <c r="A281" s="186" t="s">
        <v>1075</v>
      </c>
      <c r="B281" s="186" t="s">
        <v>1076</v>
      </c>
      <c r="C281" s="25" t="s">
        <v>1077</v>
      </c>
      <c r="D281" s="5" t="s">
        <v>338</v>
      </c>
      <c r="E281" s="5" t="s">
        <v>316</v>
      </c>
      <c r="F281" s="5" t="s">
        <v>1078</v>
      </c>
      <c r="G281" s="178">
        <v>1385.93</v>
      </c>
      <c r="H281" s="5" t="s">
        <v>299</v>
      </c>
      <c r="I281" s="187">
        <v>20371</v>
      </c>
      <c r="J281" s="25"/>
      <c r="K281" s="25"/>
    </row>
    <row r="282" spans="1:11" ht="19.25" customHeight="1" x14ac:dyDescent="0.45">
      <c r="A282" s="186" t="s">
        <v>1079</v>
      </c>
      <c r="B282" s="186" t="s">
        <v>285</v>
      </c>
      <c r="C282" s="25" t="s">
        <v>427</v>
      </c>
      <c r="D282" s="5" t="s">
        <v>310</v>
      </c>
      <c r="E282" s="5" t="s">
        <v>283</v>
      </c>
      <c r="F282" s="5" t="s">
        <v>824</v>
      </c>
      <c r="G282" s="178">
        <v>1671.29</v>
      </c>
      <c r="H282" s="5" t="s">
        <v>305</v>
      </c>
      <c r="I282" s="187">
        <v>22427</v>
      </c>
      <c r="J282" s="25"/>
      <c r="K282" s="25"/>
    </row>
    <row r="283" spans="1:11" ht="19.25" customHeight="1" x14ac:dyDescent="0.45">
      <c r="A283" s="186" t="s">
        <v>1080</v>
      </c>
      <c r="B283" s="186" t="s">
        <v>689</v>
      </c>
      <c r="C283" s="25" t="s">
        <v>1081</v>
      </c>
      <c r="D283" s="5" t="s">
        <v>303</v>
      </c>
      <c r="E283" s="5" t="s">
        <v>283</v>
      </c>
      <c r="F283" s="5" t="s">
        <v>542</v>
      </c>
      <c r="G283" s="178">
        <v>2322.6799999999998</v>
      </c>
      <c r="H283" s="5" t="s">
        <v>305</v>
      </c>
      <c r="I283" s="187">
        <v>32672</v>
      </c>
      <c r="J283" s="25"/>
      <c r="K283" s="25"/>
    </row>
    <row r="284" spans="1:11" ht="19.25" customHeight="1" x14ac:dyDescent="0.45">
      <c r="A284" s="186" t="s">
        <v>1082</v>
      </c>
      <c r="B284" s="186" t="s">
        <v>843</v>
      </c>
      <c r="C284" s="25" t="s">
        <v>1083</v>
      </c>
      <c r="D284" s="5" t="s">
        <v>338</v>
      </c>
      <c r="E284" s="5" t="s">
        <v>316</v>
      </c>
      <c r="F284" s="5" t="s">
        <v>608</v>
      </c>
      <c r="G284" s="178">
        <v>1016.04</v>
      </c>
      <c r="H284" s="5" t="s">
        <v>299</v>
      </c>
      <c r="I284" s="187">
        <v>24259</v>
      </c>
      <c r="J284" s="25"/>
      <c r="K284" s="25"/>
    </row>
    <row r="285" spans="1:11" ht="19.25" customHeight="1" x14ac:dyDescent="0.45">
      <c r="A285" s="186" t="s">
        <v>1084</v>
      </c>
      <c r="B285" s="186" t="s">
        <v>1085</v>
      </c>
      <c r="C285" s="25" t="s">
        <v>519</v>
      </c>
      <c r="D285" s="5" t="s">
        <v>315</v>
      </c>
      <c r="E285" s="5" t="s">
        <v>316</v>
      </c>
      <c r="F285" s="5" t="s">
        <v>499</v>
      </c>
      <c r="G285" s="178">
        <v>2775.15</v>
      </c>
      <c r="H285" s="5" t="s">
        <v>305</v>
      </c>
      <c r="I285" s="187">
        <v>23293</v>
      </c>
      <c r="J285" s="25"/>
      <c r="K285" s="25"/>
    </row>
  </sheetData>
  <mergeCells count="8">
    <mergeCell ref="O19:O20"/>
    <mergeCell ref="O8:O9"/>
    <mergeCell ref="O10:O12"/>
    <mergeCell ref="O1:O2"/>
    <mergeCell ref="O3:O4"/>
    <mergeCell ref="O13:O14"/>
    <mergeCell ref="O15:O16"/>
    <mergeCell ref="O17:O18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1EA15-990D-4564-B518-8AC99610969A}">
  <dimension ref="A1:C184"/>
  <sheetViews>
    <sheetView showGridLines="0" workbookViewId="0">
      <selection activeCell="E23" sqref="E23"/>
    </sheetView>
  </sheetViews>
  <sheetFormatPr baseColWidth="10" defaultRowHeight="14.25" x14ac:dyDescent="0.45"/>
  <cols>
    <col min="1" max="1" width="20.1328125" style="198" customWidth="1"/>
    <col min="2" max="2" width="16.1328125" style="198" customWidth="1"/>
    <col min="3" max="3" width="11.3984375" style="202" customWidth="1"/>
    <col min="4" max="16384" width="10.6640625" style="198"/>
  </cols>
  <sheetData>
    <row r="1" spans="1:3" s="195" customFormat="1" ht="13.15" x14ac:dyDescent="0.45">
      <c r="A1" s="193" t="s">
        <v>1086</v>
      </c>
      <c r="B1" s="193" t="s">
        <v>11</v>
      </c>
      <c r="C1" s="194" t="s">
        <v>256</v>
      </c>
    </row>
    <row r="2" spans="1:3" x14ac:dyDescent="0.45">
      <c r="A2" s="196" t="s">
        <v>1087</v>
      </c>
      <c r="B2" s="196" t="s">
        <v>1088</v>
      </c>
      <c r="C2" s="197">
        <v>10800</v>
      </c>
    </row>
    <row r="3" spans="1:3" x14ac:dyDescent="0.45">
      <c r="A3" s="196" t="s">
        <v>1089</v>
      </c>
      <c r="B3" s="196" t="s">
        <v>1088</v>
      </c>
      <c r="C3" s="197">
        <v>2000</v>
      </c>
    </row>
    <row r="4" spans="1:3" x14ac:dyDescent="0.45">
      <c r="A4" s="196" t="s">
        <v>1087</v>
      </c>
      <c r="B4" s="199" t="s">
        <v>1090</v>
      </c>
      <c r="C4" s="197">
        <v>1247</v>
      </c>
    </row>
    <row r="5" spans="1:3" x14ac:dyDescent="0.45">
      <c r="A5" s="196" t="s">
        <v>1089</v>
      </c>
      <c r="B5" s="196" t="s">
        <v>1088</v>
      </c>
      <c r="C5" s="197">
        <v>1200</v>
      </c>
    </row>
    <row r="6" spans="1:3" x14ac:dyDescent="0.45">
      <c r="A6" s="196" t="s">
        <v>1091</v>
      </c>
      <c r="B6" s="196" t="s">
        <v>1092</v>
      </c>
      <c r="C6" s="197">
        <v>3145</v>
      </c>
    </row>
    <row r="7" spans="1:3" x14ac:dyDescent="0.45">
      <c r="A7" s="196" t="s">
        <v>1091</v>
      </c>
      <c r="B7" s="196" t="s">
        <v>1093</v>
      </c>
      <c r="C7" s="197">
        <v>1800</v>
      </c>
    </row>
    <row r="8" spans="1:3" x14ac:dyDescent="0.45">
      <c r="A8" s="196" t="s">
        <v>1087</v>
      </c>
      <c r="B8" s="199" t="s">
        <v>1090</v>
      </c>
      <c r="C8" s="197">
        <v>2720</v>
      </c>
    </row>
    <row r="9" spans="1:3" x14ac:dyDescent="0.45">
      <c r="A9" s="196" t="s">
        <v>1089</v>
      </c>
      <c r="B9" s="196" t="s">
        <v>1088</v>
      </c>
      <c r="C9" s="197">
        <v>2400</v>
      </c>
    </row>
    <row r="10" spans="1:3" x14ac:dyDescent="0.45">
      <c r="A10" s="196" t="s">
        <v>1091</v>
      </c>
      <c r="B10" s="196" t="s">
        <v>1092</v>
      </c>
      <c r="C10" s="197">
        <v>532</v>
      </c>
    </row>
    <row r="11" spans="1:3" x14ac:dyDescent="0.45">
      <c r="A11" s="196" t="s">
        <v>1087</v>
      </c>
      <c r="B11" s="196" t="s">
        <v>1088</v>
      </c>
      <c r="C11" s="197">
        <v>568</v>
      </c>
    </row>
    <row r="12" spans="1:3" x14ac:dyDescent="0.45">
      <c r="A12" s="196" t="s">
        <v>1089</v>
      </c>
      <c r="B12" s="196" t="s">
        <v>1094</v>
      </c>
      <c r="C12" s="197">
        <v>2000</v>
      </c>
    </row>
    <row r="13" spans="1:3" x14ac:dyDescent="0.45">
      <c r="A13" s="196" t="s">
        <v>1087</v>
      </c>
      <c r="B13" s="196" t="s">
        <v>1092</v>
      </c>
      <c r="C13" s="197">
        <v>2366</v>
      </c>
    </row>
    <row r="14" spans="1:3" x14ac:dyDescent="0.45">
      <c r="A14" s="196" t="s">
        <v>1089</v>
      </c>
      <c r="B14" s="196" t="s">
        <v>1088</v>
      </c>
      <c r="C14" s="197">
        <v>1200</v>
      </c>
    </row>
    <row r="15" spans="1:3" x14ac:dyDescent="0.45">
      <c r="A15" s="196" t="s">
        <v>1095</v>
      </c>
      <c r="B15" s="196" t="s">
        <v>1092</v>
      </c>
      <c r="C15" s="197">
        <v>458</v>
      </c>
    </row>
    <row r="16" spans="1:3" x14ac:dyDescent="0.45">
      <c r="A16" s="196" t="s">
        <v>1095</v>
      </c>
      <c r="B16" s="196" t="s">
        <v>1088</v>
      </c>
      <c r="C16" s="197">
        <v>1800</v>
      </c>
    </row>
    <row r="17" spans="1:3" x14ac:dyDescent="0.45">
      <c r="A17" s="196" t="s">
        <v>1087</v>
      </c>
      <c r="B17" s="196" t="s">
        <v>1092</v>
      </c>
      <c r="C17" s="197">
        <v>2720</v>
      </c>
    </row>
    <row r="18" spans="1:3" x14ac:dyDescent="0.45">
      <c r="A18" s="196" t="s">
        <v>1089</v>
      </c>
      <c r="B18" s="196" t="s">
        <v>1093</v>
      </c>
      <c r="C18" s="197">
        <v>427</v>
      </c>
    </row>
    <row r="19" spans="1:3" x14ac:dyDescent="0.45">
      <c r="A19" s="196" t="s">
        <v>1095</v>
      </c>
      <c r="B19" s="196" t="s">
        <v>1092</v>
      </c>
      <c r="C19" s="197">
        <v>3245</v>
      </c>
    </row>
    <row r="20" spans="1:3" x14ac:dyDescent="0.45">
      <c r="A20" s="196" t="s">
        <v>1087</v>
      </c>
      <c r="B20" s="196" t="s">
        <v>1088</v>
      </c>
      <c r="C20" s="197">
        <v>4800</v>
      </c>
    </row>
    <row r="21" spans="1:3" x14ac:dyDescent="0.45">
      <c r="A21" s="196" t="s">
        <v>1089</v>
      </c>
      <c r="B21" s="196" t="s">
        <v>1088</v>
      </c>
      <c r="C21" s="197">
        <v>2000</v>
      </c>
    </row>
    <row r="22" spans="1:3" x14ac:dyDescent="0.45">
      <c r="A22" s="196" t="s">
        <v>1087</v>
      </c>
      <c r="B22" s="196" t="s">
        <v>1092</v>
      </c>
      <c r="C22" s="197">
        <v>2400</v>
      </c>
    </row>
    <row r="23" spans="1:3" x14ac:dyDescent="0.45">
      <c r="A23" s="196" t="s">
        <v>1089</v>
      </c>
      <c r="B23" s="196" t="s">
        <v>1088</v>
      </c>
      <c r="C23" s="197">
        <v>1200</v>
      </c>
    </row>
    <row r="24" spans="1:3" x14ac:dyDescent="0.45">
      <c r="A24" s="196" t="s">
        <v>1095</v>
      </c>
      <c r="B24" s="199" t="s">
        <v>1090</v>
      </c>
      <c r="C24" s="197">
        <v>4800</v>
      </c>
    </row>
    <row r="25" spans="1:3" x14ac:dyDescent="0.45">
      <c r="A25" s="196" t="s">
        <v>1095</v>
      </c>
      <c r="B25" s="196" t="s">
        <v>1088</v>
      </c>
      <c r="C25" s="197">
        <v>1800</v>
      </c>
    </row>
    <row r="26" spans="1:3" x14ac:dyDescent="0.45">
      <c r="A26" s="196" t="s">
        <v>1087</v>
      </c>
      <c r="B26" s="196" t="s">
        <v>1092</v>
      </c>
      <c r="C26" s="197">
        <v>2720</v>
      </c>
    </row>
    <row r="27" spans="1:3" x14ac:dyDescent="0.45">
      <c r="A27" s="196" t="s">
        <v>1089</v>
      </c>
      <c r="B27" s="196" t="s">
        <v>1093</v>
      </c>
      <c r="C27" s="197">
        <v>1280</v>
      </c>
    </row>
    <row r="28" spans="1:3" x14ac:dyDescent="0.45">
      <c r="A28" s="196" t="s">
        <v>1091</v>
      </c>
      <c r="B28" s="196" t="s">
        <v>1093</v>
      </c>
      <c r="C28" s="197">
        <v>960</v>
      </c>
    </row>
    <row r="29" spans="1:3" x14ac:dyDescent="0.45">
      <c r="A29" s="196" t="s">
        <v>1087</v>
      </c>
      <c r="B29" s="196" t="s">
        <v>1088</v>
      </c>
      <c r="C29" s="197">
        <v>5200</v>
      </c>
    </row>
    <row r="30" spans="1:3" x14ac:dyDescent="0.45">
      <c r="A30" s="196" t="s">
        <v>1089</v>
      </c>
      <c r="B30" s="199" t="s">
        <v>1090</v>
      </c>
      <c r="C30" s="197">
        <v>1478</v>
      </c>
    </row>
    <row r="31" spans="1:3" x14ac:dyDescent="0.45">
      <c r="A31" s="196" t="s">
        <v>1087</v>
      </c>
      <c r="B31" s="196" t="s">
        <v>1092</v>
      </c>
      <c r="C31" s="197">
        <v>3121</v>
      </c>
    </row>
    <row r="32" spans="1:3" x14ac:dyDescent="0.45">
      <c r="A32" s="196" t="s">
        <v>1089</v>
      </c>
      <c r="B32" s="196" t="s">
        <v>1088</v>
      </c>
      <c r="C32" s="197">
        <v>1200</v>
      </c>
    </row>
    <row r="33" spans="1:3" x14ac:dyDescent="0.45">
      <c r="A33" s="196" t="s">
        <v>1091</v>
      </c>
      <c r="B33" s="196" t="s">
        <v>1092</v>
      </c>
      <c r="C33" s="197">
        <v>4800</v>
      </c>
    </row>
    <row r="34" spans="1:3" x14ac:dyDescent="0.45">
      <c r="A34" s="196" t="s">
        <v>1091</v>
      </c>
      <c r="B34" s="196" t="s">
        <v>1088</v>
      </c>
      <c r="C34" s="197">
        <v>1800</v>
      </c>
    </row>
    <row r="35" spans="1:3" x14ac:dyDescent="0.45">
      <c r="A35" s="196" t="s">
        <v>1087</v>
      </c>
      <c r="B35" s="196" t="s">
        <v>1092</v>
      </c>
      <c r="C35" s="197">
        <v>2720</v>
      </c>
    </row>
    <row r="36" spans="1:3" x14ac:dyDescent="0.45">
      <c r="A36" s="196" t="s">
        <v>1089</v>
      </c>
      <c r="B36" s="199" t="s">
        <v>1090</v>
      </c>
      <c r="C36" s="197">
        <v>780</v>
      </c>
    </row>
    <row r="37" spans="1:3" x14ac:dyDescent="0.45">
      <c r="A37" s="196" t="s">
        <v>1091</v>
      </c>
      <c r="B37" s="196" t="s">
        <v>1092</v>
      </c>
      <c r="C37" s="197">
        <v>425</v>
      </c>
    </row>
    <row r="38" spans="1:3" x14ac:dyDescent="0.45">
      <c r="A38" s="196" t="s">
        <v>1087</v>
      </c>
      <c r="B38" s="196" t="s">
        <v>1094</v>
      </c>
      <c r="C38" s="197">
        <v>4800</v>
      </c>
    </row>
    <row r="39" spans="1:3" x14ac:dyDescent="0.45">
      <c r="A39" s="196" t="s">
        <v>1089</v>
      </c>
      <c r="B39" s="196" t="s">
        <v>1088</v>
      </c>
      <c r="C39" s="197">
        <v>2000</v>
      </c>
    </row>
    <row r="40" spans="1:3" x14ac:dyDescent="0.45">
      <c r="A40" s="196" t="s">
        <v>1087</v>
      </c>
      <c r="B40" s="196" t="s">
        <v>1092</v>
      </c>
      <c r="C40" s="197">
        <v>2400</v>
      </c>
    </row>
    <row r="41" spans="1:3" x14ac:dyDescent="0.45">
      <c r="A41" s="196" t="s">
        <v>1089</v>
      </c>
      <c r="B41" s="199" t="s">
        <v>1090</v>
      </c>
      <c r="C41" s="197">
        <v>1200</v>
      </c>
    </row>
    <row r="42" spans="1:3" x14ac:dyDescent="0.45">
      <c r="A42" s="196" t="s">
        <v>1091</v>
      </c>
      <c r="B42" s="196" t="s">
        <v>1092</v>
      </c>
      <c r="C42" s="197">
        <v>4800</v>
      </c>
    </row>
    <row r="43" spans="1:3" x14ac:dyDescent="0.45">
      <c r="A43" s="196" t="s">
        <v>1091</v>
      </c>
      <c r="B43" s="196" t="s">
        <v>1093</v>
      </c>
      <c r="C43" s="197">
        <v>1800</v>
      </c>
    </row>
    <row r="44" spans="1:3" x14ac:dyDescent="0.45">
      <c r="A44" s="196" t="s">
        <v>1087</v>
      </c>
      <c r="B44" s="196" t="s">
        <v>1092</v>
      </c>
      <c r="C44" s="197">
        <v>2720</v>
      </c>
    </row>
    <row r="45" spans="1:3" x14ac:dyDescent="0.45">
      <c r="A45" s="196" t="s">
        <v>1089</v>
      </c>
      <c r="B45" s="199" t="s">
        <v>1090</v>
      </c>
      <c r="C45" s="197">
        <v>930</v>
      </c>
    </row>
    <row r="46" spans="1:3" x14ac:dyDescent="0.45">
      <c r="A46" s="196" t="s">
        <v>1091</v>
      </c>
      <c r="B46" s="196" t="s">
        <v>1092</v>
      </c>
      <c r="C46" s="197">
        <v>1450</v>
      </c>
    </row>
    <row r="47" spans="1:3" x14ac:dyDescent="0.45">
      <c r="A47" s="196" t="s">
        <v>1087</v>
      </c>
      <c r="B47" s="196" t="s">
        <v>1094</v>
      </c>
      <c r="C47" s="197">
        <v>4800</v>
      </c>
    </row>
    <row r="48" spans="1:3" x14ac:dyDescent="0.45">
      <c r="A48" s="196" t="s">
        <v>1089</v>
      </c>
      <c r="B48" s="199" t="s">
        <v>1090</v>
      </c>
      <c r="C48" s="197">
        <v>2000</v>
      </c>
    </row>
    <row r="49" spans="1:3" x14ac:dyDescent="0.45">
      <c r="A49" s="196" t="s">
        <v>1087</v>
      </c>
      <c r="B49" s="199" t="s">
        <v>1090</v>
      </c>
      <c r="C49" s="197">
        <v>2400</v>
      </c>
    </row>
    <row r="50" spans="1:3" x14ac:dyDescent="0.45">
      <c r="A50" s="196" t="s">
        <v>1089</v>
      </c>
      <c r="B50" s="196" t="s">
        <v>1088</v>
      </c>
      <c r="C50" s="197">
        <v>1200</v>
      </c>
    </row>
    <row r="51" spans="1:3" x14ac:dyDescent="0.45">
      <c r="A51" s="196" t="s">
        <v>1091</v>
      </c>
      <c r="B51" s="196" t="s">
        <v>1092</v>
      </c>
      <c r="C51" s="197">
        <v>4800</v>
      </c>
    </row>
    <row r="52" spans="1:3" x14ac:dyDescent="0.45">
      <c r="A52" s="196" t="s">
        <v>1091</v>
      </c>
      <c r="B52" s="196" t="s">
        <v>1088</v>
      </c>
      <c r="C52" s="197">
        <v>1800</v>
      </c>
    </row>
    <row r="53" spans="1:3" x14ac:dyDescent="0.45">
      <c r="A53" s="196" t="s">
        <v>1087</v>
      </c>
      <c r="B53" s="196" t="s">
        <v>1092</v>
      </c>
      <c r="C53" s="197">
        <v>2720</v>
      </c>
    </row>
    <row r="54" spans="1:3" x14ac:dyDescent="0.45">
      <c r="A54" s="196" t="s">
        <v>1089</v>
      </c>
      <c r="B54" s="196" t="s">
        <v>1088</v>
      </c>
      <c r="C54" s="197">
        <v>3210</v>
      </c>
    </row>
    <row r="55" spans="1:3" x14ac:dyDescent="0.45">
      <c r="A55" s="196" t="s">
        <v>1095</v>
      </c>
      <c r="B55" s="196" t="s">
        <v>1092</v>
      </c>
      <c r="C55" s="197">
        <v>3212</v>
      </c>
    </row>
    <row r="56" spans="1:3" x14ac:dyDescent="0.45">
      <c r="A56" s="196" t="s">
        <v>1095</v>
      </c>
      <c r="B56" s="196" t="s">
        <v>1093</v>
      </c>
      <c r="C56" s="197">
        <v>1200</v>
      </c>
    </row>
    <row r="57" spans="1:3" x14ac:dyDescent="0.45">
      <c r="A57" s="196" t="s">
        <v>1095</v>
      </c>
      <c r="B57" s="196" t="s">
        <v>1092</v>
      </c>
      <c r="C57" s="197">
        <v>1000</v>
      </c>
    </row>
    <row r="58" spans="1:3" x14ac:dyDescent="0.45">
      <c r="A58" s="196" t="s">
        <v>1095</v>
      </c>
      <c r="B58" s="196" t="s">
        <v>1088</v>
      </c>
      <c r="C58" s="197">
        <v>2400</v>
      </c>
    </row>
    <row r="59" spans="1:3" x14ac:dyDescent="0.45">
      <c r="A59" s="196" t="s">
        <v>1095</v>
      </c>
      <c r="B59" s="196" t="s">
        <v>1092</v>
      </c>
      <c r="C59" s="197">
        <v>1736</v>
      </c>
    </row>
    <row r="60" spans="1:3" x14ac:dyDescent="0.45">
      <c r="A60" s="196" t="s">
        <v>1095</v>
      </c>
      <c r="B60" s="199" t="s">
        <v>1090</v>
      </c>
      <c r="C60" s="197">
        <v>1040</v>
      </c>
    </row>
    <row r="61" spans="1:3" x14ac:dyDescent="0.45">
      <c r="A61" s="196" t="s">
        <v>1095</v>
      </c>
      <c r="B61" s="196" t="s">
        <v>1088</v>
      </c>
      <c r="C61" s="197">
        <v>2700</v>
      </c>
    </row>
    <row r="62" spans="1:3" x14ac:dyDescent="0.45">
      <c r="A62" s="196" t="s">
        <v>1095</v>
      </c>
      <c r="B62" s="196" t="s">
        <v>1092</v>
      </c>
      <c r="C62" s="197">
        <v>3400</v>
      </c>
    </row>
    <row r="63" spans="1:3" x14ac:dyDescent="0.45">
      <c r="A63" s="196" t="s">
        <v>1095</v>
      </c>
      <c r="B63" s="196" t="s">
        <v>1094</v>
      </c>
      <c r="C63" s="197">
        <v>2100</v>
      </c>
    </row>
    <row r="64" spans="1:3" x14ac:dyDescent="0.45">
      <c r="A64" s="196" t="s">
        <v>1087</v>
      </c>
      <c r="B64" s="196" t="s">
        <v>1092</v>
      </c>
      <c r="C64" s="197">
        <v>1245</v>
      </c>
    </row>
    <row r="65" spans="1:3" x14ac:dyDescent="0.45">
      <c r="A65" s="196" t="s">
        <v>1089</v>
      </c>
      <c r="B65" s="196" t="s">
        <v>1088</v>
      </c>
      <c r="C65" s="197">
        <v>590</v>
      </c>
    </row>
    <row r="66" spans="1:3" x14ac:dyDescent="0.45">
      <c r="A66" s="196" t="s">
        <v>1095</v>
      </c>
      <c r="B66" s="196" t="s">
        <v>1092</v>
      </c>
      <c r="C66" s="197">
        <v>820</v>
      </c>
    </row>
    <row r="67" spans="1:3" x14ac:dyDescent="0.45">
      <c r="A67" s="196" t="s">
        <v>1087</v>
      </c>
      <c r="B67" s="196" t="s">
        <v>1094</v>
      </c>
      <c r="C67" s="197">
        <v>4800</v>
      </c>
    </row>
    <row r="68" spans="1:3" x14ac:dyDescent="0.45">
      <c r="A68" s="196" t="s">
        <v>1089</v>
      </c>
      <c r="B68" s="196" t="s">
        <v>1088</v>
      </c>
      <c r="C68" s="197">
        <v>2000</v>
      </c>
    </row>
    <row r="69" spans="1:3" x14ac:dyDescent="0.45">
      <c r="A69" s="196" t="s">
        <v>1087</v>
      </c>
      <c r="B69" s="196" t="s">
        <v>1092</v>
      </c>
      <c r="C69" s="197">
        <v>2400</v>
      </c>
    </row>
    <row r="70" spans="1:3" x14ac:dyDescent="0.45">
      <c r="A70" s="196" t="s">
        <v>1089</v>
      </c>
      <c r="B70" s="196" t="s">
        <v>1088</v>
      </c>
      <c r="C70" s="197">
        <v>1200</v>
      </c>
    </row>
    <row r="71" spans="1:3" x14ac:dyDescent="0.45">
      <c r="A71" s="196" t="s">
        <v>1095</v>
      </c>
      <c r="B71" s="196" t="s">
        <v>1092</v>
      </c>
      <c r="C71" s="197">
        <v>2325</v>
      </c>
    </row>
    <row r="72" spans="1:3" x14ac:dyDescent="0.45">
      <c r="A72" s="196" t="s">
        <v>1095</v>
      </c>
      <c r="B72" s="199" t="s">
        <v>1090</v>
      </c>
      <c r="C72" s="197">
        <v>1800</v>
      </c>
    </row>
    <row r="73" spans="1:3" x14ac:dyDescent="0.45">
      <c r="A73" s="196" t="s">
        <v>1087</v>
      </c>
      <c r="B73" s="199" t="s">
        <v>1090</v>
      </c>
      <c r="C73" s="197">
        <v>1248</v>
      </c>
    </row>
    <row r="74" spans="1:3" x14ac:dyDescent="0.45">
      <c r="A74" s="196" t="s">
        <v>1089</v>
      </c>
      <c r="B74" s="196" t="s">
        <v>1094</v>
      </c>
      <c r="C74" s="197">
        <v>730</v>
      </c>
    </row>
    <row r="75" spans="1:3" x14ac:dyDescent="0.45">
      <c r="A75" s="196" t="s">
        <v>1091</v>
      </c>
      <c r="B75" s="196" t="s">
        <v>1092</v>
      </c>
      <c r="C75" s="197">
        <v>428</v>
      </c>
    </row>
    <row r="76" spans="1:3" x14ac:dyDescent="0.45">
      <c r="A76" s="196" t="s">
        <v>1087</v>
      </c>
      <c r="B76" s="196" t="s">
        <v>1088</v>
      </c>
      <c r="C76" s="197">
        <v>4800</v>
      </c>
    </row>
    <row r="77" spans="1:3" x14ac:dyDescent="0.45">
      <c r="A77" s="196" t="s">
        <v>1089</v>
      </c>
      <c r="B77" s="196" t="s">
        <v>1088</v>
      </c>
      <c r="C77" s="197">
        <v>2000</v>
      </c>
    </row>
    <row r="78" spans="1:3" x14ac:dyDescent="0.45">
      <c r="A78" s="196" t="s">
        <v>1087</v>
      </c>
      <c r="B78" s="196" t="s">
        <v>1092</v>
      </c>
      <c r="C78" s="197">
        <v>2400</v>
      </c>
    </row>
    <row r="79" spans="1:3" x14ac:dyDescent="0.45">
      <c r="A79" s="196" t="s">
        <v>1087</v>
      </c>
      <c r="B79" s="196" t="s">
        <v>1088</v>
      </c>
      <c r="C79" s="197">
        <v>1200</v>
      </c>
    </row>
    <row r="80" spans="1:3" x14ac:dyDescent="0.45">
      <c r="A80" s="196" t="s">
        <v>1091</v>
      </c>
      <c r="B80" s="199" t="s">
        <v>1090</v>
      </c>
      <c r="C80" s="197">
        <v>4800</v>
      </c>
    </row>
    <row r="81" spans="1:3" x14ac:dyDescent="0.45">
      <c r="A81" s="196" t="s">
        <v>1087</v>
      </c>
      <c r="B81" s="196" t="s">
        <v>1088</v>
      </c>
      <c r="C81" s="197">
        <v>1800</v>
      </c>
    </row>
    <row r="82" spans="1:3" x14ac:dyDescent="0.45">
      <c r="A82" s="196" t="s">
        <v>1087</v>
      </c>
      <c r="B82" s="196" t="s">
        <v>1092</v>
      </c>
      <c r="C82" s="197">
        <v>2720</v>
      </c>
    </row>
    <row r="83" spans="1:3" x14ac:dyDescent="0.45">
      <c r="A83" s="196" t="s">
        <v>1089</v>
      </c>
      <c r="B83" s="196" t="s">
        <v>1088</v>
      </c>
      <c r="C83" s="197">
        <v>249</v>
      </c>
    </row>
    <row r="84" spans="1:3" x14ac:dyDescent="0.45">
      <c r="A84" s="196" t="s">
        <v>1087</v>
      </c>
      <c r="B84" s="196" t="s">
        <v>1092</v>
      </c>
      <c r="C84" s="197">
        <v>498</v>
      </c>
    </row>
    <row r="85" spans="1:3" x14ac:dyDescent="0.45">
      <c r="A85" s="196" t="s">
        <v>1087</v>
      </c>
      <c r="B85" s="196" t="s">
        <v>1088</v>
      </c>
      <c r="C85" s="197">
        <v>4700</v>
      </c>
    </row>
    <row r="86" spans="1:3" x14ac:dyDescent="0.45">
      <c r="A86" s="196" t="s">
        <v>1089</v>
      </c>
      <c r="B86" s="199" t="s">
        <v>1090</v>
      </c>
      <c r="C86" s="197">
        <v>2100</v>
      </c>
    </row>
    <row r="87" spans="1:3" x14ac:dyDescent="0.45">
      <c r="A87" s="196" t="s">
        <v>1087</v>
      </c>
      <c r="B87" s="196" t="s">
        <v>1092</v>
      </c>
      <c r="C87" s="197">
        <v>3124</v>
      </c>
    </row>
    <row r="88" spans="1:3" x14ac:dyDescent="0.45">
      <c r="A88" s="196" t="s">
        <v>1089</v>
      </c>
      <c r="B88" s="196" t="s">
        <v>1088</v>
      </c>
      <c r="C88" s="197">
        <v>1200</v>
      </c>
    </row>
    <row r="89" spans="1:3" x14ac:dyDescent="0.45">
      <c r="A89" s="196" t="s">
        <v>1091</v>
      </c>
      <c r="B89" s="196" t="s">
        <v>1092</v>
      </c>
      <c r="C89" s="197">
        <v>4800</v>
      </c>
    </row>
    <row r="90" spans="1:3" x14ac:dyDescent="0.45">
      <c r="A90" s="196" t="s">
        <v>1091</v>
      </c>
      <c r="B90" s="196" t="s">
        <v>1088</v>
      </c>
      <c r="C90" s="197">
        <v>1800</v>
      </c>
    </row>
    <row r="91" spans="1:3" x14ac:dyDescent="0.45">
      <c r="A91" s="196" t="s">
        <v>1087</v>
      </c>
      <c r="B91" s="196" t="s">
        <v>1092</v>
      </c>
      <c r="C91" s="197">
        <v>2720</v>
      </c>
    </row>
    <row r="92" spans="1:3" x14ac:dyDescent="0.45">
      <c r="A92" s="196" t="s">
        <v>1089</v>
      </c>
      <c r="B92" s="196" t="s">
        <v>1088</v>
      </c>
      <c r="C92" s="197">
        <v>1265</v>
      </c>
    </row>
    <row r="93" spans="1:3" x14ac:dyDescent="0.45">
      <c r="A93" s="196" t="s">
        <v>1089</v>
      </c>
      <c r="B93" s="196" t="s">
        <v>1093</v>
      </c>
      <c r="C93" s="197">
        <v>3451</v>
      </c>
    </row>
    <row r="94" spans="1:3" x14ac:dyDescent="0.45">
      <c r="A94" s="196" t="s">
        <v>1087</v>
      </c>
      <c r="B94" s="196" t="s">
        <v>1092</v>
      </c>
      <c r="C94" s="197">
        <v>2720</v>
      </c>
    </row>
    <row r="95" spans="1:3" x14ac:dyDescent="0.45">
      <c r="A95" s="196" t="s">
        <v>1089</v>
      </c>
      <c r="B95" s="196" t="s">
        <v>1088</v>
      </c>
      <c r="C95" s="197">
        <v>1365</v>
      </c>
    </row>
    <row r="96" spans="1:3" x14ac:dyDescent="0.45">
      <c r="A96" s="196" t="s">
        <v>1091</v>
      </c>
      <c r="B96" s="196" t="s">
        <v>1092</v>
      </c>
      <c r="C96" s="197">
        <v>4555</v>
      </c>
    </row>
    <row r="97" spans="1:3" x14ac:dyDescent="0.45">
      <c r="A97" s="196" t="s">
        <v>1087</v>
      </c>
      <c r="B97" s="196" t="s">
        <v>1088</v>
      </c>
      <c r="C97" s="197">
        <v>1232</v>
      </c>
    </row>
    <row r="98" spans="1:3" x14ac:dyDescent="0.45">
      <c r="A98" s="196" t="s">
        <v>1089</v>
      </c>
      <c r="B98" s="196" t="s">
        <v>1088</v>
      </c>
      <c r="C98" s="197">
        <v>2000</v>
      </c>
    </row>
    <row r="99" spans="1:3" x14ac:dyDescent="0.45">
      <c r="A99" s="196" t="s">
        <v>1087</v>
      </c>
      <c r="B99" s="196" t="s">
        <v>1092</v>
      </c>
      <c r="C99" s="197">
        <v>2400</v>
      </c>
    </row>
    <row r="100" spans="1:3" x14ac:dyDescent="0.45">
      <c r="A100" s="196" t="s">
        <v>1087</v>
      </c>
      <c r="B100" s="196" t="s">
        <v>1088</v>
      </c>
      <c r="C100" s="197">
        <v>1200</v>
      </c>
    </row>
    <row r="101" spans="1:3" x14ac:dyDescent="0.45">
      <c r="A101" s="196" t="s">
        <v>1091</v>
      </c>
      <c r="B101" s="196" t="s">
        <v>1092</v>
      </c>
      <c r="C101" s="197">
        <v>4800</v>
      </c>
    </row>
    <row r="102" spans="1:3" x14ac:dyDescent="0.45">
      <c r="A102" s="196" t="s">
        <v>1087</v>
      </c>
      <c r="B102" s="196" t="s">
        <v>1088</v>
      </c>
      <c r="C102" s="197">
        <v>1800</v>
      </c>
    </row>
    <row r="103" spans="1:3" x14ac:dyDescent="0.45">
      <c r="A103" s="196" t="s">
        <v>1087</v>
      </c>
      <c r="B103" s="196" t="s">
        <v>1092</v>
      </c>
      <c r="C103" s="197">
        <v>2720</v>
      </c>
    </row>
    <row r="104" spans="1:3" x14ac:dyDescent="0.45">
      <c r="A104" s="196" t="s">
        <v>1089</v>
      </c>
      <c r="B104" s="199" t="s">
        <v>1090</v>
      </c>
      <c r="C104" s="197">
        <v>945</v>
      </c>
    </row>
    <row r="105" spans="1:3" x14ac:dyDescent="0.45">
      <c r="A105" s="196" t="s">
        <v>1087</v>
      </c>
      <c r="B105" s="196" t="s">
        <v>1092</v>
      </c>
      <c r="C105" s="197">
        <v>630</v>
      </c>
    </row>
    <row r="106" spans="1:3" x14ac:dyDescent="0.45">
      <c r="A106" s="196" t="s">
        <v>1087</v>
      </c>
      <c r="B106" s="196" t="s">
        <v>1094</v>
      </c>
      <c r="C106" s="197">
        <v>4800</v>
      </c>
    </row>
    <row r="107" spans="1:3" x14ac:dyDescent="0.45">
      <c r="A107" s="196" t="s">
        <v>1089</v>
      </c>
      <c r="B107" s="196" t="s">
        <v>1088</v>
      </c>
      <c r="C107" s="197">
        <v>2000</v>
      </c>
    </row>
    <row r="108" spans="1:3" x14ac:dyDescent="0.45">
      <c r="A108" s="196" t="s">
        <v>1087</v>
      </c>
      <c r="B108" s="196" t="s">
        <v>1092</v>
      </c>
      <c r="C108" s="197">
        <v>2400</v>
      </c>
    </row>
    <row r="109" spans="1:3" x14ac:dyDescent="0.45">
      <c r="A109" s="196" t="s">
        <v>1089</v>
      </c>
      <c r="B109" s="196" t="s">
        <v>1088</v>
      </c>
      <c r="C109" s="197">
        <v>1200</v>
      </c>
    </row>
    <row r="110" spans="1:3" x14ac:dyDescent="0.45">
      <c r="A110" s="196" t="s">
        <v>1091</v>
      </c>
      <c r="B110" s="196" t="s">
        <v>1092</v>
      </c>
      <c r="C110" s="197">
        <v>4800</v>
      </c>
    </row>
    <row r="111" spans="1:3" x14ac:dyDescent="0.45">
      <c r="A111" s="196" t="s">
        <v>1091</v>
      </c>
      <c r="B111" s="196" t="s">
        <v>1088</v>
      </c>
      <c r="C111" s="197">
        <v>1800</v>
      </c>
    </row>
    <row r="112" spans="1:3" x14ac:dyDescent="0.45">
      <c r="A112" s="196" t="s">
        <v>1087</v>
      </c>
      <c r="B112" s="196" t="s">
        <v>1092</v>
      </c>
      <c r="C112" s="197">
        <v>2720</v>
      </c>
    </row>
    <row r="113" spans="1:3" x14ac:dyDescent="0.45">
      <c r="A113" s="196" t="s">
        <v>1089</v>
      </c>
      <c r="B113" s="196" t="s">
        <v>1088</v>
      </c>
      <c r="C113" s="197">
        <v>2350</v>
      </c>
    </row>
    <row r="114" spans="1:3" x14ac:dyDescent="0.45">
      <c r="A114" s="196" t="s">
        <v>1089</v>
      </c>
      <c r="B114" s="196" t="s">
        <v>1092</v>
      </c>
      <c r="C114" s="197">
        <v>3200</v>
      </c>
    </row>
    <row r="115" spans="1:3" x14ac:dyDescent="0.45">
      <c r="A115" s="196" t="s">
        <v>1087</v>
      </c>
      <c r="B115" s="199" t="s">
        <v>1090</v>
      </c>
      <c r="C115" s="197">
        <v>2720</v>
      </c>
    </row>
    <row r="116" spans="1:3" x14ac:dyDescent="0.45">
      <c r="A116" s="196" t="s">
        <v>1089</v>
      </c>
      <c r="B116" s="196" t="s">
        <v>1088</v>
      </c>
      <c r="C116" s="197">
        <v>6200</v>
      </c>
    </row>
    <row r="117" spans="1:3" x14ac:dyDescent="0.45">
      <c r="A117" s="196" t="s">
        <v>1091</v>
      </c>
      <c r="B117" s="196" t="s">
        <v>1092</v>
      </c>
      <c r="C117" s="197">
        <v>1245</v>
      </c>
    </row>
    <row r="118" spans="1:3" x14ac:dyDescent="0.45">
      <c r="A118" s="196" t="s">
        <v>1087</v>
      </c>
      <c r="B118" s="199" t="s">
        <v>1090</v>
      </c>
      <c r="C118" s="197">
        <v>4800</v>
      </c>
    </row>
    <row r="119" spans="1:3" x14ac:dyDescent="0.45">
      <c r="A119" s="196" t="s">
        <v>1089</v>
      </c>
      <c r="B119" s="196" t="s">
        <v>1088</v>
      </c>
      <c r="C119" s="197">
        <v>2000</v>
      </c>
    </row>
    <row r="120" spans="1:3" x14ac:dyDescent="0.45">
      <c r="A120" s="196" t="s">
        <v>1087</v>
      </c>
      <c r="B120" s="196" t="s">
        <v>1092</v>
      </c>
      <c r="C120" s="197">
        <v>2400</v>
      </c>
    </row>
    <row r="121" spans="1:3" x14ac:dyDescent="0.45">
      <c r="A121" s="196" t="s">
        <v>1087</v>
      </c>
      <c r="B121" s="196" t="s">
        <v>1094</v>
      </c>
      <c r="C121" s="197">
        <v>1200</v>
      </c>
    </row>
    <row r="122" spans="1:3" x14ac:dyDescent="0.45">
      <c r="A122" s="196" t="s">
        <v>1091</v>
      </c>
      <c r="B122" s="196" t="s">
        <v>1092</v>
      </c>
      <c r="C122" s="197">
        <v>4800</v>
      </c>
    </row>
    <row r="123" spans="1:3" x14ac:dyDescent="0.45">
      <c r="A123" s="196" t="s">
        <v>1087</v>
      </c>
      <c r="B123" s="196" t="s">
        <v>1088</v>
      </c>
      <c r="C123" s="197">
        <v>1800</v>
      </c>
    </row>
    <row r="124" spans="1:3" x14ac:dyDescent="0.45">
      <c r="A124" s="196" t="s">
        <v>1087</v>
      </c>
      <c r="B124" s="196" t="s">
        <v>1092</v>
      </c>
      <c r="C124" s="197">
        <v>2720</v>
      </c>
    </row>
    <row r="125" spans="1:3" x14ac:dyDescent="0.45">
      <c r="A125" s="196" t="s">
        <v>1089</v>
      </c>
      <c r="B125" s="199" t="s">
        <v>1090</v>
      </c>
      <c r="C125" s="197">
        <v>1645</v>
      </c>
    </row>
    <row r="126" spans="1:3" x14ac:dyDescent="0.45">
      <c r="A126" s="196" t="s">
        <v>1087</v>
      </c>
      <c r="B126" s="196" t="s">
        <v>1092</v>
      </c>
      <c r="C126" s="197">
        <v>3120</v>
      </c>
    </row>
    <row r="127" spans="1:3" x14ac:dyDescent="0.45">
      <c r="A127" s="196" t="s">
        <v>1087</v>
      </c>
      <c r="B127" s="196" t="s">
        <v>1094</v>
      </c>
      <c r="C127" s="197">
        <v>4800</v>
      </c>
    </row>
    <row r="128" spans="1:3" x14ac:dyDescent="0.45">
      <c r="A128" s="196" t="s">
        <v>1089</v>
      </c>
      <c r="B128" s="196" t="s">
        <v>1088</v>
      </c>
      <c r="C128" s="197">
        <v>2000</v>
      </c>
    </row>
    <row r="129" spans="1:3" x14ac:dyDescent="0.45">
      <c r="A129" s="196" t="s">
        <v>1087</v>
      </c>
      <c r="B129" s="196" t="s">
        <v>1092</v>
      </c>
      <c r="C129" s="197">
        <v>2400</v>
      </c>
    </row>
    <row r="130" spans="1:3" x14ac:dyDescent="0.45">
      <c r="A130" s="196" t="s">
        <v>1089</v>
      </c>
      <c r="B130" s="196" t="s">
        <v>1093</v>
      </c>
      <c r="C130" s="197">
        <v>1200</v>
      </c>
    </row>
    <row r="131" spans="1:3" x14ac:dyDescent="0.45">
      <c r="A131" s="196" t="s">
        <v>1091</v>
      </c>
      <c r="B131" s="196" t="s">
        <v>1092</v>
      </c>
      <c r="C131" s="197">
        <v>4800</v>
      </c>
    </row>
    <row r="132" spans="1:3" x14ac:dyDescent="0.45">
      <c r="A132" s="196" t="s">
        <v>1091</v>
      </c>
      <c r="B132" s="199" t="s">
        <v>1090</v>
      </c>
      <c r="C132" s="197">
        <v>1800</v>
      </c>
    </row>
    <row r="133" spans="1:3" x14ac:dyDescent="0.45">
      <c r="A133" s="196" t="s">
        <v>1087</v>
      </c>
      <c r="B133" s="196" t="s">
        <v>1092</v>
      </c>
      <c r="C133" s="197">
        <v>2720</v>
      </c>
    </row>
    <row r="134" spans="1:3" x14ac:dyDescent="0.45">
      <c r="A134" s="196" t="s">
        <v>1089</v>
      </c>
      <c r="B134" s="196" t="s">
        <v>1088</v>
      </c>
      <c r="C134" s="197">
        <v>2145</v>
      </c>
    </row>
    <row r="135" spans="1:3" x14ac:dyDescent="0.45">
      <c r="A135" s="196" t="s">
        <v>1089</v>
      </c>
      <c r="B135" s="196" t="s">
        <v>1092</v>
      </c>
      <c r="C135" s="197">
        <v>2333</v>
      </c>
    </row>
    <row r="136" spans="1:3" x14ac:dyDescent="0.45">
      <c r="A136" s="196" t="s">
        <v>1087</v>
      </c>
      <c r="B136" s="196" t="s">
        <v>1092</v>
      </c>
      <c r="C136" s="197">
        <v>1242</v>
      </c>
    </row>
    <row r="137" spans="1:3" x14ac:dyDescent="0.45">
      <c r="A137" s="196" t="s">
        <v>1089</v>
      </c>
      <c r="B137" s="196" t="s">
        <v>1088</v>
      </c>
      <c r="C137" s="197">
        <v>3111</v>
      </c>
    </row>
    <row r="138" spans="1:3" x14ac:dyDescent="0.45">
      <c r="A138" s="196" t="s">
        <v>1091</v>
      </c>
      <c r="B138" s="196" t="s">
        <v>1092</v>
      </c>
      <c r="C138" s="197">
        <v>1212</v>
      </c>
    </row>
    <row r="139" spans="1:3" x14ac:dyDescent="0.45">
      <c r="A139" s="196" t="s">
        <v>1087</v>
      </c>
      <c r="B139" s="196" t="s">
        <v>1094</v>
      </c>
      <c r="C139" s="197">
        <v>4800</v>
      </c>
    </row>
    <row r="140" spans="1:3" x14ac:dyDescent="0.45">
      <c r="A140" s="196" t="s">
        <v>1089</v>
      </c>
      <c r="B140" s="196" t="s">
        <v>1088</v>
      </c>
      <c r="C140" s="197">
        <v>2000</v>
      </c>
    </row>
    <row r="141" spans="1:3" x14ac:dyDescent="0.45">
      <c r="A141" s="196" t="s">
        <v>1087</v>
      </c>
      <c r="B141" s="196" t="s">
        <v>1092</v>
      </c>
      <c r="C141" s="197">
        <v>2400</v>
      </c>
    </row>
    <row r="142" spans="1:3" x14ac:dyDescent="0.45">
      <c r="A142" s="196" t="s">
        <v>1087</v>
      </c>
      <c r="B142" s="196" t="s">
        <v>1088</v>
      </c>
      <c r="C142" s="197">
        <v>1200</v>
      </c>
    </row>
    <row r="143" spans="1:3" x14ac:dyDescent="0.45">
      <c r="A143" s="196" t="s">
        <v>1091</v>
      </c>
      <c r="B143" s="196" t="s">
        <v>1092</v>
      </c>
      <c r="C143" s="197">
        <v>4800</v>
      </c>
    </row>
    <row r="144" spans="1:3" x14ac:dyDescent="0.45">
      <c r="A144" s="196" t="s">
        <v>1087</v>
      </c>
      <c r="B144" s="196" t="s">
        <v>1093</v>
      </c>
      <c r="C144" s="197">
        <v>1800</v>
      </c>
    </row>
    <row r="145" spans="1:3" x14ac:dyDescent="0.45">
      <c r="A145" s="196" t="s">
        <v>1087</v>
      </c>
      <c r="B145" s="199" t="s">
        <v>1090</v>
      </c>
      <c r="C145" s="197">
        <v>2720</v>
      </c>
    </row>
    <row r="146" spans="1:3" x14ac:dyDescent="0.45">
      <c r="A146" s="196" t="s">
        <v>1089</v>
      </c>
      <c r="B146" s="196" t="s">
        <v>1088</v>
      </c>
      <c r="C146" s="197">
        <v>2300</v>
      </c>
    </row>
    <row r="147" spans="1:3" x14ac:dyDescent="0.45">
      <c r="A147" s="196" t="s">
        <v>1087</v>
      </c>
      <c r="B147" s="196" t="s">
        <v>1092</v>
      </c>
      <c r="C147" s="197">
        <v>4257</v>
      </c>
    </row>
    <row r="148" spans="1:3" x14ac:dyDescent="0.45">
      <c r="A148" s="196" t="s">
        <v>1087</v>
      </c>
      <c r="B148" s="199" t="s">
        <v>1090</v>
      </c>
      <c r="C148" s="197">
        <v>4800</v>
      </c>
    </row>
    <row r="149" spans="1:3" x14ac:dyDescent="0.45">
      <c r="A149" s="196" t="s">
        <v>1089</v>
      </c>
      <c r="B149" s="196" t="s">
        <v>1088</v>
      </c>
      <c r="C149" s="197">
        <v>2000</v>
      </c>
    </row>
    <row r="150" spans="1:3" x14ac:dyDescent="0.45">
      <c r="A150" s="196" t="s">
        <v>1087</v>
      </c>
      <c r="B150" s="196" t="s">
        <v>1092</v>
      </c>
      <c r="C150" s="197">
        <v>2400</v>
      </c>
    </row>
    <row r="151" spans="1:3" x14ac:dyDescent="0.45">
      <c r="A151" s="196" t="s">
        <v>1089</v>
      </c>
      <c r="B151" s="196" t="s">
        <v>1088</v>
      </c>
      <c r="C151" s="197">
        <v>1200</v>
      </c>
    </row>
    <row r="152" spans="1:3" x14ac:dyDescent="0.45">
      <c r="A152" s="196"/>
      <c r="B152" s="196"/>
      <c r="C152" s="197"/>
    </row>
    <row r="153" spans="1:3" x14ac:dyDescent="0.45">
      <c r="A153" s="196"/>
      <c r="B153" s="196"/>
      <c r="C153" s="197"/>
    </row>
    <row r="154" spans="1:3" x14ac:dyDescent="0.45">
      <c r="A154" s="196"/>
      <c r="B154" s="196"/>
      <c r="C154" s="197"/>
    </row>
    <row r="155" spans="1:3" x14ac:dyDescent="0.45">
      <c r="A155" s="196"/>
      <c r="B155" s="196"/>
      <c r="C155" s="197"/>
    </row>
    <row r="156" spans="1:3" x14ac:dyDescent="0.45">
      <c r="A156" s="196"/>
      <c r="B156" s="199"/>
      <c r="C156" s="197"/>
    </row>
    <row r="157" spans="1:3" x14ac:dyDescent="0.45">
      <c r="A157" s="196"/>
      <c r="B157" s="196"/>
      <c r="C157" s="197"/>
    </row>
    <row r="158" spans="1:3" x14ac:dyDescent="0.45">
      <c r="A158" s="196"/>
      <c r="B158" s="196"/>
      <c r="C158" s="197"/>
    </row>
    <row r="159" spans="1:3" x14ac:dyDescent="0.45">
      <c r="A159" s="196"/>
      <c r="B159" s="196"/>
      <c r="C159" s="197"/>
    </row>
    <row r="160" spans="1:3" x14ac:dyDescent="0.45">
      <c r="A160" s="196"/>
      <c r="B160" s="196"/>
      <c r="C160" s="197"/>
    </row>
    <row r="161" spans="1:3" x14ac:dyDescent="0.45">
      <c r="A161" s="196"/>
      <c r="B161" s="196"/>
      <c r="C161" s="197"/>
    </row>
    <row r="162" spans="1:3" x14ac:dyDescent="0.45">
      <c r="A162" s="196"/>
      <c r="B162" s="196"/>
      <c r="C162" s="197"/>
    </row>
    <row r="163" spans="1:3" x14ac:dyDescent="0.45">
      <c r="A163" s="196"/>
      <c r="B163" s="196"/>
      <c r="C163" s="197"/>
    </row>
    <row r="164" spans="1:3" x14ac:dyDescent="0.45">
      <c r="A164" s="196"/>
      <c r="B164" s="196"/>
      <c r="C164" s="197"/>
    </row>
    <row r="165" spans="1:3" x14ac:dyDescent="0.45">
      <c r="A165" s="196"/>
      <c r="B165" s="196"/>
      <c r="C165" s="197"/>
    </row>
    <row r="166" spans="1:3" x14ac:dyDescent="0.45">
      <c r="A166" s="196"/>
      <c r="B166" s="196"/>
      <c r="C166" s="197"/>
    </row>
    <row r="167" spans="1:3" x14ac:dyDescent="0.45">
      <c r="A167" s="196"/>
      <c r="B167" s="196"/>
      <c r="C167" s="197"/>
    </row>
    <row r="168" spans="1:3" x14ac:dyDescent="0.45">
      <c r="A168" s="196"/>
      <c r="B168" s="196"/>
      <c r="C168" s="197"/>
    </row>
    <row r="169" spans="1:3" x14ac:dyDescent="0.45">
      <c r="A169" s="196"/>
      <c r="B169" s="196"/>
      <c r="C169" s="197"/>
    </row>
    <row r="170" spans="1:3" x14ac:dyDescent="0.45">
      <c r="A170" s="196"/>
      <c r="B170" s="196"/>
      <c r="C170" s="197"/>
    </row>
    <row r="171" spans="1:3" x14ac:dyDescent="0.45">
      <c r="A171" s="196"/>
      <c r="B171" s="196"/>
      <c r="C171" s="197"/>
    </row>
    <row r="172" spans="1:3" x14ac:dyDescent="0.45">
      <c r="A172" s="196"/>
      <c r="B172" s="196"/>
      <c r="C172" s="197"/>
    </row>
    <row r="173" spans="1:3" x14ac:dyDescent="0.45">
      <c r="A173" s="196"/>
      <c r="B173" s="196"/>
      <c r="C173" s="197"/>
    </row>
    <row r="174" spans="1:3" x14ac:dyDescent="0.45">
      <c r="A174" s="196"/>
      <c r="B174" s="196"/>
      <c r="C174" s="197"/>
    </row>
    <row r="175" spans="1:3" x14ac:dyDescent="0.45">
      <c r="A175" s="196"/>
      <c r="B175" s="196"/>
      <c r="C175" s="197"/>
    </row>
    <row r="176" spans="1:3" x14ac:dyDescent="0.45">
      <c r="A176" s="196"/>
      <c r="B176" s="196"/>
      <c r="C176" s="197"/>
    </row>
    <row r="177" spans="1:3" x14ac:dyDescent="0.45">
      <c r="A177" s="196"/>
      <c r="B177" s="196"/>
      <c r="C177" s="197"/>
    </row>
    <row r="178" spans="1:3" x14ac:dyDescent="0.45">
      <c r="A178" s="196"/>
      <c r="B178" s="196"/>
      <c r="C178" s="197"/>
    </row>
    <row r="179" spans="1:3" x14ac:dyDescent="0.45">
      <c r="A179" s="196"/>
      <c r="B179" s="196"/>
      <c r="C179" s="197"/>
    </row>
    <row r="180" spans="1:3" x14ac:dyDescent="0.45">
      <c r="A180" s="196"/>
      <c r="B180" s="196"/>
      <c r="C180" s="197"/>
    </row>
    <row r="181" spans="1:3" x14ac:dyDescent="0.45">
      <c r="A181" s="196"/>
      <c r="B181" s="196"/>
      <c r="C181" s="197"/>
    </row>
    <row r="182" spans="1:3" x14ac:dyDescent="0.45">
      <c r="A182" s="196"/>
      <c r="B182" s="196"/>
      <c r="C182" s="197"/>
    </row>
    <row r="183" spans="1:3" x14ac:dyDescent="0.45">
      <c r="A183" s="196"/>
      <c r="B183" s="196"/>
      <c r="C183" s="197"/>
    </row>
    <row r="184" spans="1:3" x14ac:dyDescent="0.45">
      <c r="A184" s="200"/>
      <c r="B184" s="200"/>
      <c r="C184" s="201"/>
    </row>
  </sheetData>
  <dataConsolidate/>
  <printOptions gridLinesSet="0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F8C3-9423-4F6C-86FB-E91D1609631D}">
  <dimension ref="A1"/>
  <sheetViews>
    <sheetView zoomScale="75" zoomScaleNormal="75" workbookViewId="0">
      <selection activeCell="E23" sqref="E23"/>
    </sheetView>
  </sheetViews>
  <sheetFormatPr baseColWidth="10" defaultRowHeight="14.25" x14ac:dyDescent="0.4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3CB3E-BC4D-4D1E-BAA7-26577ED7DC08}">
  <dimension ref="A1:H57"/>
  <sheetViews>
    <sheetView workbookViewId="0">
      <selection activeCell="E23" sqref="E23"/>
    </sheetView>
  </sheetViews>
  <sheetFormatPr baseColWidth="10" defaultRowHeight="14.25" x14ac:dyDescent="0.45"/>
  <cols>
    <col min="2" max="2" width="14.265625" bestFit="1" customWidth="1"/>
    <col min="4" max="4" width="10.6640625" style="204"/>
    <col min="6" max="6" width="12.3984375" bestFit="1" customWidth="1"/>
    <col min="7" max="7" width="5.265625" bestFit="1" customWidth="1"/>
    <col min="8" max="8" width="22.265625" bestFit="1" customWidth="1"/>
  </cols>
  <sheetData>
    <row r="1" spans="1:8" s="102" customFormat="1" ht="28.5" x14ac:dyDescent="0.45">
      <c r="A1" s="102" t="s">
        <v>255</v>
      </c>
      <c r="B1" s="102" t="s">
        <v>1096</v>
      </c>
      <c r="C1" s="102" t="s">
        <v>248</v>
      </c>
      <c r="D1" s="203" t="s">
        <v>1097</v>
      </c>
      <c r="E1" s="102" t="s">
        <v>1098</v>
      </c>
      <c r="F1" s="102" t="s">
        <v>1099</v>
      </c>
      <c r="G1" s="102" t="s">
        <v>1100</v>
      </c>
      <c r="H1" s="102" t="s">
        <v>1101</v>
      </c>
    </row>
    <row r="2" spans="1:8" x14ac:dyDescent="0.45">
      <c r="A2" s="112">
        <v>39450</v>
      </c>
      <c r="B2" t="s">
        <v>1102</v>
      </c>
      <c r="C2" s="113">
        <v>1.0416666666666666E-2</v>
      </c>
      <c r="D2" s="204">
        <v>120</v>
      </c>
      <c r="E2" s="204">
        <v>7.5</v>
      </c>
      <c r="F2" t="s">
        <v>1103</v>
      </c>
      <c r="G2" t="s">
        <v>212</v>
      </c>
      <c r="H2" t="s">
        <v>1104</v>
      </c>
    </row>
    <row r="3" spans="1:8" x14ac:dyDescent="0.45">
      <c r="A3" s="112">
        <v>39450</v>
      </c>
      <c r="B3" t="s">
        <v>1105</v>
      </c>
      <c r="C3" s="113">
        <v>1.0416666666666666E-2</v>
      </c>
      <c r="D3" s="204">
        <v>48</v>
      </c>
      <c r="E3" s="204">
        <v>107</v>
      </c>
      <c r="F3" t="s">
        <v>1103</v>
      </c>
      <c r="G3" t="s">
        <v>212</v>
      </c>
      <c r="H3" t="s">
        <v>1104</v>
      </c>
    </row>
    <row r="4" spans="1:8" x14ac:dyDescent="0.45">
      <c r="A4" s="112">
        <v>39460</v>
      </c>
      <c r="B4" t="s">
        <v>1106</v>
      </c>
      <c r="C4" s="113">
        <v>3.125E-2</v>
      </c>
      <c r="E4" s="204">
        <v>22.5</v>
      </c>
      <c r="F4" t="s">
        <v>1107</v>
      </c>
      <c r="G4" t="s">
        <v>208</v>
      </c>
      <c r="H4" t="s">
        <v>1108</v>
      </c>
    </row>
    <row r="5" spans="1:8" x14ac:dyDescent="0.45">
      <c r="A5" s="112">
        <v>39475</v>
      </c>
      <c r="B5" t="s">
        <v>1102</v>
      </c>
      <c r="C5" s="113">
        <v>5.2083333333333329E-2</v>
      </c>
      <c r="E5" s="204">
        <v>74.999999999999986</v>
      </c>
      <c r="F5" t="s">
        <v>1109</v>
      </c>
      <c r="G5" t="s">
        <v>208</v>
      </c>
      <c r="H5" t="s">
        <v>1108</v>
      </c>
    </row>
    <row r="6" spans="1:8" x14ac:dyDescent="0.45">
      <c r="A6" s="112">
        <v>39483</v>
      </c>
      <c r="B6" t="s">
        <v>1105</v>
      </c>
      <c r="C6" s="113">
        <v>7.2916666666666657E-2</v>
      </c>
      <c r="D6" s="204">
        <v>230</v>
      </c>
      <c r="E6" s="204">
        <v>52.499999999999986</v>
      </c>
      <c r="F6" t="s">
        <v>1110</v>
      </c>
      <c r="G6" t="s">
        <v>208</v>
      </c>
      <c r="H6" t="s">
        <v>1108</v>
      </c>
    </row>
    <row r="7" spans="1:8" x14ac:dyDescent="0.45">
      <c r="A7" s="112">
        <v>39490</v>
      </c>
      <c r="B7" t="s">
        <v>1105</v>
      </c>
      <c r="C7" s="113">
        <v>3.125E-2</v>
      </c>
      <c r="E7" s="204">
        <v>45</v>
      </c>
      <c r="F7" t="s">
        <v>1111</v>
      </c>
      <c r="G7" t="s">
        <v>208</v>
      </c>
      <c r="H7" t="s">
        <v>1108</v>
      </c>
    </row>
    <row r="8" spans="1:8" x14ac:dyDescent="0.45">
      <c r="A8" s="112">
        <v>39492</v>
      </c>
      <c r="B8" t="s">
        <v>1106</v>
      </c>
      <c r="C8" s="113">
        <v>2.0833333333333332E-2</v>
      </c>
      <c r="E8" s="204">
        <v>69</v>
      </c>
      <c r="F8" t="s">
        <v>1112</v>
      </c>
      <c r="G8" t="s">
        <v>208</v>
      </c>
      <c r="H8" t="s">
        <v>1108</v>
      </c>
    </row>
    <row r="9" spans="1:8" x14ac:dyDescent="0.45">
      <c r="A9" s="112">
        <v>39500</v>
      </c>
      <c r="B9" t="s">
        <v>1105</v>
      </c>
      <c r="C9" s="113">
        <v>4.1666666666666664E-2</v>
      </c>
      <c r="D9" s="204">
        <v>407</v>
      </c>
      <c r="E9" s="204">
        <v>57</v>
      </c>
      <c r="F9" t="s">
        <v>1113</v>
      </c>
      <c r="G9" t="s">
        <v>212</v>
      </c>
      <c r="H9" t="s">
        <v>1108</v>
      </c>
    </row>
    <row r="10" spans="1:8" x14ac:dyDescent="0.45">
      <c r="A10" s="112">
        <v>39505</v>
      </c>
      <c r="B10" t="s">
        <v>1106</v>
      </c>
      <c r="C10" s="113">
        <v>3.125E-2</v>
      </c>
      <c r="E10" s="204">
        <v>22.5</v>
      </c>
      <c r="F10" t="s">
        <v>1114</v>
      </c>
      <c r="G10" t="s">
        <v>212</v>
      </c>
      <c r="H10" t="s">
        <v>1104</v>
      </c>
    </row>
    <row r="11" spans="1:8" x14ac:dyDescent="0.45">
      <c r="A11" s="112">
        <v>39505</v>
      </c>
      <c r="B11" t="s">
        <v>1105</v>
      </c>
      <c r="C11" s="113">
        <v>6.25E-2</v>
      </c>
      <c r="E11" s="204">
        <v>45</v>
      </c>
      <c r="F11" t="s">
        <v>1115</v>
      </c>
      <c r="G11" t="s">
        <v>208</v>
      </c>
      <c r="H11" t="s">
        <v>1108</v>
      </c>
    </row>
    <row r="12" spans="1:8" x14ac:dyDescent="0.45">
      <c r="A12" s="112">
        <v>39505</v>
      </c>
      <c r="B12" t="s">
        <v>1102</v>
      </c>
      <c r="C12" s="113">
        <v>2.0833333333333332E-2</v>
      </c>
      <c r="E12" s="204">
        <v>15</v>
      </c>
      <c r="F12" t="s">
        <v>1116</v>
      </c>
      <c r="G12" t="s">
        <v>208</v>
      </c>
      <c r="H12" t="s">
        <v>1108</v>
      </c>
    </row>
    <row r="13" spans="1:8" x14ac:dyDescent="0.45">
      <c r="A13" s="112">
        <v>39505</v>
      </c>
      <c r="B13" t="s">
        <v>1105</v>
      </c>
      <c r="C13" s="113">
        <v>4.1666666666666664E-2</v>
      </c>
      <c r="D13" s="204">
        <v>63</v>
      </c>
      <c r="E13" s="204">
        <v>30</v>
      </c>
      <c r="F13" t="s">
        <v>1117</v>
      </c>
      <c r="G13" t="s">
        <v>208</v>
      </c>
      <c r="H13" t="s">
        <v>1108</v>
      </c>
    </row>
    <row r="14" spans="1:8" x14ac:dyDescent="0.45">
      <c r="A14" s="112">
        <v>39516</v>
      </c>
      <c r="B14" t="s">
        <v>1105</v>
      </c>
      <c r="C14" s="113">
        <v>4.1666666666666664E-2</v>
      </c>
      <c r="E14" s="204">
        <v>30</v>
      </c>
      <c r="F14" t="s">
        <v>1118</v>
      </c>
      <c r="G14" t="s">
        <v>208</v>
      </c>
      <c r="H14" t="s">
        <v>1108</v>
      </c>
    </row>
    <row r="15" spans="1:8" x14ac:dyDescent="0.45">
      <c r="A15" s="112">
        <v>39517</v>
      </c>
      <c r="B15" t="s">
        <v>1105</v>
      </c>
      <c r="C15" s="113">
        <v>6.25E-2</v>
      </c>
      <c r="E15" s="204">
        <v>98</v>
      </c>
      <c r="F15" t="s">
        <v>1119</v>
      </c>
      <c r="G15" t="s">
        <v>208</v>
      </c>
      <c r="H15" t="s">
        <v>1108</v>
      </c>
    </row>
    <row r="16" spans="1:8" x14ac:dyDescent="0.45">
      <c r="A16" s="112">
        <v>39518</v>
      </c>
      <c r="B16" t="s">
        <v>1102</v>
      </c>
      <c r="C16" s="113">
        <v>2.0833333333333332E-2</v>
      </c>
      <c r="D16" s="204">
        <v>120</v>
      </c>
      <c r="E16" s="204">
        <v>36</v>
      </c>
      <c r="F16" t="s">
        <v>1120</v>
      </c>
      <c r="G16" t="s">
        <v>212</v>
      </c>
      <c r="H16" t="s">
        <v>1108</v>
      </c>
    </row>
    <row r="17" spans="1:8" x14ac:dyDescent="0.45">
      <c r="A17" s="112">
        <v>39519</v>
      </c>
      <c r="B17" t="s">
        <v>1105</v>
      </c>
      <c r="C17" s="113">
        <v>4.1666666666666664E-2</v>
      </c>
      <c r="E17" s="204">
        <v>68</v>
      </c>
      <c r="F17" t="s">
        <v>1121</v>
      </c>
      <c r="G17" t="s">
        <v>208</v>
      </c>
      <c r="H17" t="s">
        <v>1108</v>
      </c>
    </row>
    <row r="18" spans="1:8" x14ac:dyDescent="0.45">
      <c r="A18" s="112">
        <v>39520</v>
      </c>
      <c r="B18" t="s">
        <v>1105</v>
      </c>
      <c r="C18" s="113">
        <v>6.25E-2</v>
      </c>
      <c r="E18" s="204">
        <v>87</v>
      </c>
      <c r="F18" t="s">
        <v>1122</v>
      </c>
      <c r="G18" t="s">
        <v>208</v>
      </c>
      <c r="H18" t="s">
        <v>1108</v>
      </c>
    </row>
    <row r="19" spans="1:8" x14ac:dyDescent="0.45">
      <c r="A19" s="112">
        <v>39522</v>
      </c>
      <c r="B19" t="s">
        <v>1105</v>
      </c>
      <c r="C19" s="113">
        <v>0.11458333333333333</v>
      </c>
      <c r="E19" s="204">
        <v>82.5</v>
      </c>
      <c r="F19" t="s">
        <v>1103</v>
      </c>
      <c r="G19" t="s">
        <v>212</v>
      </c>
      <c r="H19" t="s">
        <v>1104</v>
      </c>
    </row>
    <row r="20" spans="1:8" x14ac:dyDescent="0.45">
      <c r="A20" s="112">
        <v>39522</v>
      </c>
      <c r="B20" t="s">
        <v>1102</v>
      </c>
      <c r="C20" s="113">
        <v>8.3333333333333329E-2</v>
      </c>
      <c r="E20" s="204">
        <v>61</v>
      </c>
      <c r="F20" t="s">
        <v>1123</v>
      </c>
      <c r="G20" t="s">
        <v>208</v>
      </c>
      <c r="H20" t="s">
        <v>1108</v>
      </c>
    </row>
    <row r="21" spans="1:8" x14ac:dyDescent="0.45">
      <c r="A21" s="112">
        <v>39522</v>
      </c>
      <c r="B21" t="s">
        <v>1105</v>
      </c>
      <c r="C21" s="113">
        <v>0.10416666666666666</v>
      </c>
      <c r="E21" s="204">
        <v>74.999999999999986</v>
      </c>
      <c r="F21" t="s">
        <v>1124</v>
      </c>
      <c r="G21" t="s">
        <v>208</v>
      </c>
      <c r="H21" t="s">
        <v>1108</v>
      </c>
    </row>
    <row r="22" spans="1:8" x14ac:dyDescent="0.45">
      <c r="A22" s="112">
        <v>39601</v>
      </c>
      <c r="B22" t="s">
        <v>1106</v>
      </c>
      <c r="C22" s="113">
        <v>0.13541666666666666</v>
      </c>
      <c r="D22" s="204">
        <v>1200</v>
      </c>
      <c r="E22" s="204">
        <v>97.5</v>
      </c>
      <c r="F22" t="s">
        <v>1114</v>
      </c>
      <c r="G22" t="s">
        <v>212</v>
      </c>
      <c r="H22" t="s">
        <v>1104</v>
      </c>
    </row>
    <row r="23" spans="1:8" x14ac:dyDescent="0.45">
      <c r="A23" s="112">
        <v>39601</v>
      </c>
      <c r="B23" t="s">
        <v>1105</v>
      </c>
      <c r="C23" s="113">
        <v>0.15625</v>
      </c>
      <c r="E23" s="204">
        <v>112.5</v>
      </c>
      <c r="F23" t="s">
        <v>1125</v>
      </c>
      <c r="G23" t="s">
        <v>208</v>
      </c>
      <c r="H23" t="s">
        <v>1108</v>
      </c>
    </row>
    <row r="24" spans="1:8" x14ac:dyDescent="0.45">
      <c r="A24" s="112">
        <v>39601</v>
      </c>
      <c r="B24" t="s">
        <v>1102</v>
      </c>
      <c r="C24" s="113">
        <v>0.11458333333333333</v>
      </c>
      <c r="E24" s="204">
        <v>165</v>
      </c>
      <c r="F24" t="s">
        <v>1126</v>
      </c>
      <c r="G24" t="s">
        <v>208</v>
      </c>
      <c r="H24" t="s">
        <v>1108</v>
      </c>
    </row>
    <row r="25" spans="1:8" x14ac:dyDescent="0.45">
      <c r="A25" s="112">
        <v>39603</v>
      </c>
      <c r="B25" t="s">
        <v>1106</v>
      </c>
      <c r="C25" s="113">
        <v>0.13541666666666666</v>
      </c>
      <c r="E25" s="204">
        <v>97.5</v>
      </c>
      <c r="F25" t="s">
        <v>1113</v>
      </c>
      <c r="G25" t="s">
        <v>212</v>
      </c>
      <c r="H25" t="s">
        <v>1108</v>
      </c>
    </row>
    <row r="26" spans="1:8" x14ac:dyDescent="0.45">
      <c r="A26" s="112">
        <v>39605</v>
      </c>
      <c r="B26" t="s">
        <v>1105</v>
      </c>
      <c r="C26" s="113">
        <v>0.14583333333333334</v>
      </c>
      <c r="D26" s="204">
        <v>48</v>
      </c>
      <c r="E26" s="204">
        <v>105</v>
      </c>
      <c r="F26" t="s">
        <v>1118</v>
      </c>
      <c r="G26" t="s">
        <v>208</v>
      </c>
      <c r="H26" t="s">
        <v>1108</v>
      </c>
    </row>
    <row r="27" spans="1:8" x14ac:dyDescent="0.45">
      <c r="A27" s="112">
        <v>39607</v>
      </c>
      <c r="B27" t="s">
        <v>1105</v>
      </c>
      <c r="C27" s="113">
        <v>0.16666666666666669</v>
      </c>
      <c r="E27" s="204">
        <v>120.00000000000003</v>
      </c>
      <c r="F27" t="s">
        <v>1127</v>
      </c>
      <c r="G27" t="s">
        <v>208</v>
      </c>
      <c r="H27" t="s">
        <v>1108</v>
      </c>
    </row>
    <row r="28" spans="1:8" x14ac:dyDescent="0.45">
      <c r="A28" s="112">
        <v>39609</v>
      </c>
      <c r="B28" t="s">
        <v>1106</v>
      </c>
      <c r="C28" s="113">
        <v>2.0833333333333332E-2</v>
      </c>
      <c r="E28" s="204">
        <v>15</v>
      </c>
      <c r="F28" t="s">
        <v>1128</v>
      </c>
      <c r="G28" t="s">
        <v>212</v>
      </c>
      <c r="H28" t="s">
        <v>1108</v>
      </c>
    </row>
    <row r="29" spans="1:8" x14ac:dyDescent="0.45">
      <c r="A29" s="112">
        <v>39611</v>
      </c>
      <c r="B29" t="s">
        <v>1105</v>
      </c>
      <c r="C29" s="113">
        <v>4.1666666666666664E-2</v>
      </c>
      <c r="D29" s="204">
        <v>56</v>
      </c>
      <c r="E29" s="204">
        <v>30</v>
      </c>
      <c r="F29" t="s">
        <v>1129</v>
      </c>
      <c r="G29" t="s">
        <v>208</v>
      </c>
      <c r="H29" t="s">
        <v>1108</v>
      </c>
    </row>
    <row r="30" spans="1:8" x14ac:dyDescent="0.45">
      <c r="A30" s="112">
        <v>39613</v>
      </c>
      <c r="B30" t="s">
        <v>1105</v>
      </c>
      <c r="C30" s="113">
        <v>6.25E-2</v>
      </c>
      <c r="E30" s="204">
        <v>90</v>
      </c>
      <c r="F30" t="s">
        <v>1130</v>
      </c>
      <c r="G30" t="s">
        <v>208</v>
      </c>
      <c r="H30" t="s">
        <v>1131</v>
      </c>
    </row>
    <row r="31" spans="1:8" x14ac:dyDescent="0.45">
      <c r="A31" s="112">
        <v>39615</v>
      </c>
      <c r="B31" t="s">
        <v>1105</v>
      </c>
      <c r="C31" s="113">
        <v>8.3333333333333329E-2</v>
      </c>
      <c r="D31" s="204">
        <v>32</v>
      </c>
      <c r="E31" s="204">
        <v>60</v>
      </c>
      <c r="F31" t="s">
        <v>1132</v>
      </c>
      <c r="G31" t="s">
        <v>212</v>
      </c>
      <c r="H31" t="s">
        <v>1104</v>
      </c>
    </row>
    <row r="32" spans="1:8" x14ac:dyDescent="0.45">
      <c r="A32" s="112">
        <v>39617</v>
      </c>
      <c r="B32" t="s">
        <v>1102</v>
      </c>
      <c r="C32" s="113">
        <v>4.1666666666666664E-2</v>
      </c>
      <c r="D32" s="204">
        <v>57</v>
      </c>
      <c r="E32" s="204">
        <v>33</v>
      </c>
      <c r="F32" t="s">
        <v>1133</v>
      </c>
      <c r="G32" t="s">
        <v>212</v>
      </c>
      <c r="H32" t="s">
        <v>1104</v>
      </c>
    </row>
    <row r="33" spans="1:8" x14ac:dyDescent="0.45">
      <c r="A33" s="112">
        <v>39632</v>
      </c>
      <c r="B33" t="s">
        <v>1105</v>
      </c>
      <c r="C33" s="113">
        <v>2.0833333333333332E-2</v>
      </c>
      <c r="E33" s="204">
        <v>82</v>
      </c>
      <c r="F33" t="s">
        <v>1120</v>
      </c>
      <c r="G33" t="s">
        <v>212</v>
      </c>
      <c r="H33" t="s">
        <v>1108</v>
      </c>
    </row>
    <row r="34" spans="1:8" x14ac:dyDescent="0.45">
      <c r="A34" s="112">
        <v>39632</v>
      </c>
      <c r="B34" t="s">
        <v>1105</v>
      </c>
      <c r="C34" s="113">
        <v>4.1666666666666664E-2</v>
      </c>
      <c r="E34" s="204">
        <v>28</v>
      </c>
      <c r="F34" t="s">
        <v>1121</v>
      </c>
      <c r="G34" t="s">
        <v>208</v>
      </c>
      <c r="H34" t="s">
        <v>1108</v>
      </c>
    </row>
    <row r="35" spans="1:8" x14ac:dyDescent="0.45">
      <c r="A35" s="112">
        <v>39634</v>
      </c>
      <c r="B35" t="s">
        <v>1106</v>
      </c>
      <c r="C35" s="113">
        <v>6.25E-2</v>
      </c>
      <c r="E35" s="204">
        <v>54</v>
      </c>
      <c r="F35" t="s">
        <v>1118</v>
      </c>
      <c r="G35" t="s">
        <v>208</v>
      </c>
      <c r="H35" t="s">
        <v>1108</v>
      </c>
    </row>
    <row r="36" spans="1:8" x14ac:dyDescent="0.45">
      <c r="A36" s="112">
        <v>39634</v>
      </c>
      <c r="B36" t="s">
        <v>1105</v>
      </c>
      <c r="C36" s="113">
        <v>8.3333333333333329E-2</v>
      </c>
      <c r="E36" s="204">
        <v>60</v>
      </c>
      <c r="F36" t="s">
        <v>1134</v>
      </c>
      <c r="G36" t="s">
        <v>208</v>
      </c>
      <c r="H36" t="s">
        <v>1108</v>
      </c>
    </row>
    <row r="37" spans="1:8" x14ac:dyDescent="0.45">
      <c r="A37" s="112">
        <v>39636</v>
      </c>
      <c r="B37" t="s">
        <v>1105</v>
      </c>
      <c r="C37" s="113">
        <v>3.125E-2</v>
      </c>
      <c r="D37" s="204">
        <v>65</v>
      </c>
      <c r="E37" s="204">
        <v>45</v>
      </c>
      <c r="F37" t="s">
        <v>1135</v>
      </c>
      <c r="G37" t="s">
        <v>212</v>
      </c>
      <c r="H37" t="s">
        <v>1131</v>
      </c>
    </row>
    <row r="38" spans="1:8" x14ac:dyDescent="0.45">
      <c r="A38" s="112">
        <v>39636</v>
      </c>
      <c r="B38" t="s">
        <v>1105</v>
      </c>
      <c r="C38" s="113">
        <v>0.10416666666666666</v>
      </c>
      <c r="E38" s="204">
        <v>74.999999999999986</v>
      </c>
      <c r="F38" t="s">
        <v>1103</v>
      </c>
      <c r="G38" t="s">
        <v>212</v>
      </c>
      <c r="H38" t="s">
        <v>1104</v>
      </c>
    </row>
    <row r="39" spans="1:8" x14ac:dyDescent="0.45">
      <c r="A39" s="112">
        <v>39638</v>
      </c>
      <c r="B39" t="s">
        <v>1105</v>
      </c>
      <c r="C39" s="113">
        <v>2.0833333333333332E-2</v>
      </c>
      <c r="E39" s="204">
        <v>29</v>
      </c>
      <c r="F39" t="s">
        <v>1114</v>
      </c>
      <c r="G39" t="s">
        <v>212</v>
      </c>
      <c r="H39" t="s">
        <v>1104</v>
      </c>
    </row>
    <row r="40" spans="1:8" x14ac:dyDescent="0.45">
      <c r="A40" s="112">
        <v>39638</v>
      </c>
      <c r="B40" t="s">
        <v>1105</v>
      </c>
      <c r="C40" s="113">
        <v>4.1666666666666664E-2</v>
      </c>
      <c r="D40" s="204">
        <v>128</v>
      </c>
      <c r="E40" s="204">
        <v>30</v>
      </c>
      <c r="F40" t="s">
        <v>1136</v>
      </c>
      <c r="G40" t="s">
        <v>208</v>
      </c>
      <c r="H40" t="s">
        <v>1131</v>
      </c>
    </row>
    <row r="41" spans="1:8" x14ac:dyDescent="0.45">
      <c r="A41" s="112">
        <v>39640</v>
      </c>
      <c r="B41" t="s">
        <v>1106</v>
      </c>
      <c r="C41" s="113">
        <v>4.1666666666666664E-2</v>
      </c>
      <c r="E41" s="204">
        <v>30</v>
      </c>
      <c r="F41" t="s">
        <v>1137</v>
      </c>
      <c r="G41" t="s">
        <v>212</v>
      </c>
      <c r="H41" t="s">
        <v>1104</v>
      </c>
    </row>
    <row r="42" spans="1:8" x14ac:dyDescent="0.45">
      <c r="A42" s="112">
        <v>39640</v>
      </c>
      <c r="B42" t="s">
        <v>1105</v>
      </c>
      <c r="C42" s="113">
        <v>6.25E-2</v>
      </c>
      <c r="D42" s="204">
        <v>425</v>
      </c>
      <c r="E42" s="204">
        <v>45</v>
      </c>
      <c r="F42" t="s">
        <v>1118</v>
      </c>
      <c r="G42" t="s">
        <v>208</v>
      </c>
      <c r="H42" t="s">
        <v>1108</v>
      </c>
    </row>
    <row r="43" spans="1:8" x14ac:dyDescent="0.45">
      <c r="A43" s="112">
        <v>39642</v>
      </c>
      <c r="B43" t="s">
        <v>1102</v>
      </c>
      <c r="C43" s="113">
        <v>4.1666666666666664E-2</v>
      </c>
      <c r="E43" s="204">
        <v>30</v>
      </c>
      <c r="F43" t="s">
        <v>1138</v>
      </c>
      <c r="G43" t="s">
        <v>208</v>
      </c>
      <c r="H43" t="s">
        <v>1104</v>
      </c>
    </row>
    <row r="44" spans="1:8" x14ac:dyDescent="0.45">
      <c r="A44" s="112">
        <v>39646</v>
      </c>
      <c r="B44" t="s">
        <v>1105</v>
      </c>
      <c r="C44" s="113">
        <v>2.0833333333333332E-2</v>
      </c>
      <c r="D44" s="204">
        <v>230</v>
      </c>
      <c r="E44" s="204">
        <v>68</v>
      </c>
      <c r="F44" t="s">
        <v>1139</v>
      </c>
      <c r="G44" t="s">
        <v>212</v>
      </c>
      <c r="H44" t="s">
        <v>1104</v>
      </c>
    </row>
    <row r="45" spans="1:8" x14ac:dyDescent="0.45">
      <c r="A45" s="112">
        <v>39650</v>
      </c>
      <c r="B45" t="s">
        <v>1102</v>
      </c>
      <c r="C45" s="113">
        <v>4.1666666666666664E-2</v>
      </c>
      <c r="E45" s="204">
        <v>30</v>
      </c>
      <c r="F45" t="s">
        <v>1140</v>
      </c>
      <c r="G45" t="s">
        <v>212</v>
      </c>
      <c r="H45" t="s">
        <v>1104</v>
      </c>
    </row>
    <row r="46" spans="1:8" x14ac:dyDescent="0.45">
      <c r="A46" s="112">
        <v>39654</v>
      </c>
      <c r="B46" t="s">
        <v>1106</v>
      </c>
      <c r="C46" s="113">
        <v>6.25E-2</v>
      </c>
      <c r="E46" s="204">
        <v>58</v>
      </c>
      <c r="F46" t="s">
        <v>1118</v>
      </c>
      <c r="G46" t="s">
        <v>208</v>
      </c>
      <c r="H46" t="s">
        <v>1108</v>
      </c>
    </row>
    <row r="47" spans="1:8" x14ac:dyDescent="0.45">
      <c r="A47" s="112">
        <v>39658</v>
      </c>
      <c r="B47" t="s">
        <v>1105</v>
      </c>
      <c r="C47" s="113">
        <v>8.3333333333333329E-2</v>
      </c>
      <c r="E47" s="204">
        <v>49</v>
      </c>
      <c r="F47" t="s">
        <v>1141</v>
      </c>
      <c r="G47" t="s">
        <v>212</v>
      </c>
      <c r="H47" t="s">
        <v>1104</v>
      </c>
    </row>
    <row r="48" spans="1:8" x14ac:dyDescent="0.45">
      <c r="A48" s="112">
        <v>39662</v>
      </c>
      <c r="B48" t="s">
        <v>1105</v>
      </c>
      <c r="C48" s="113">
        <v>4.1666666666666664E-2</v>
      </c>
      <c r="E48" s="204">
        <v>37</v>
      </c>
      <c r="F48" t="s">
        <v>1114</v>
      </c>
      <c r="G48" t="s">
        <v>212</v>
      </c>
      <c r="H48" t="s">
        <v>1104</v>
      </c>
    </row>
    <row r="49" spans="1:8" x14ac:dyDescent="0.45">
      <c r="A49" s="112">
        <v>39666</v>
      </c>
      <c r="B49" t="s">
        <v>1106</v>
      </c>
      <c r="C49" s="113">
        <v>3.125E-2</v>
      </c>
      <c r="E49" s="204">
        <v>22.5</v>
      </c>
      <c r="F49" t="s">
        <v>1142</v>
      </c>
      <c r="G49" t="s">
        <v>212</v>
      </c>
      <c r="H49" t="s">
        <v>1104</v>
      </c>
    </row>
    <row r="50" spans="1:8" x14ac:dyDescent="0.45">
      <c r="A50" s="112">
        <v>39670</v>
      </c>
      <c r="B50" t="s">
        <v>1105</v>
      </c>
      <c r="C50" s="113">
        <v>2.0833333333333332E-2</v>
      </c>
      <c r="D50" s="204">
        <v>120</v>
      </c>
      <c r="E50" s="204">
        <v>59</v>
      </c>
      <c r="F50" t="s">
        <v>1143</v>
      </c>
      <c r="G50" t="s">
        <v>212</v>
      </c>
      <c r="H50" t="s">
        <v>1104</v>
      </c>
    </row>
    <row r="51" spans="1:8" x14ac:dyDescent="0.45">
      <c r="A51" s="112">
        <v>39674</v>
      </c>
      <c r="B51" t="s">
        <v>1105</v>
      </c>
      <c r="C51" s="113">
        <v>4.1666666666666664E-2</v>
      </c>
      <c r="E51" s="204">
        <v>60</v>
      </c>
      <c r="F51" t="s">
        <v>1144</v>
      </c>
      <c r="G51" t="s">
        <v>212</v>
      </c>
      <c r="H51" t="s">
        <v>1104</v>
      </c>
    </row>
    <row r="52" spans="1:8" x14ac:dyDescent="0.45">
      <c r="A52" s="112">
        <v>39678</v>
      </c>
      <c r="B52" t="s">
        <v>1102</v>
      </c>
      <c r="C52" s="113">
        <v>6.25E-2</v>
      </c>
      <c r="E52" s="204">
        <v>45</v>
      </c>
      <c r="F52" t="s">
        <v>1118</v>
      </c>
      <c r="G52" t="s">
        <v>208</v>
      </c>
      <c r="H52" t="s">
        <v>1108</v>
      </c>
    </row>
    <row r="53" spans="1:8" x14ac:dyDescent="0.45">
      <c r="A53" s="112">
        <v>39682</v>
      </c>
      <c r="B53" t="s">
        <v>1105</v>
      </c>
      <c r="C53" s="113">
        <v>8.3333333333333329E-2</v>
      </c>
      <c r="E53" s="204">
        <v>32</v>
      </c>
      <c r="F53" t="s">
        <v>1145</v>
      </c>
      <c r="G53" t="s">
        <v>212</v>
      </c>
      <c r="H53" t="s">
        <v>1104</v>
      </c>
    </row>
    <row r="54" spans="1:8" x14ac:dyDescent="0.45">
      <c r="A54" s="112">
        <v>39686</v>
      </c>
      <c r="B54" t="s">
        <v>1105</v>
      </c>
      <c r="C54" s="113">
        <v>0.11458333333333333</v>
      </c>
      <c r="E54" s="204">
        <v>165</v>
      </c>
      <c r="F54" t="s">
        <v>684</v>
      </c>
      <c r="G54" t="s">
        <v>212</v>
      </c>
      <c r="H54" t="s">
        <v>1104</v>
      </c>
    </row>
    <row r="55" spans="1:8" x14ac:dyDescent="0.45">
      <c r="A55" s="112">
        <v>39690</v>
      </c>
      <c r="B55" t="s">
        <v>1106</v>
      </c>
      <c r="C55" s="113">
        <v>4.1666666666666664E-2</v>
      </c>
      <c r="D55" s="204">
        <v>47</v>
      </c>
      <c r="E55" s="204">
        <v>33</v>
      </c>
      <c r="F55" t="s">
        <v>1146</v>
      </c>
      <c r="G55" t="s">
        <v>208</v>
      </c>
      <c r="H55" t="s">
        <v>1104</v>
      </c>
    </row>
    <row r="56" spans="1:8" x14ac:dyDescent="0.45">
      <c r="A56" s="112">
        <v>39694</v>
      </c>
      <c r="B56" t="s">
        <v>1105</v>
      </c>
      <c r="C56" s="113">
        <v>2.0833333333333332E-2</v>
      </c>
      <c r="E56" s="204">
        <v>27</v>
      </c>
      <c r="F56" t="s">
        <v>1103</v>
      </c>
      <c r="G56" t="s">
        <v>212</v>
      </c>
      <c r="H56" t="s">
        <v>1104</v>
      </c>
    </row>
    <row r="57" spans="1:8" x14ac:dyDescent="0.45">
      <c r="A57" s="112">
        <v>39698</v>
      </c>
      <c r="B57" t="s">
        <v>1105</v>
      </c>
      <c r="C57" s="113">
        <v>4.1666666666666664E-2</v>
      </c>
      <c r="D57" s="204">
        <v>19</v>
      </c>
      <c r="E57" s="204">
        <v>77</v>
      </c>
      <c r="F57" t="s">
        <v>1147</v>
      </c>
      <c r="G57" t="s">
        <v>208</v>
      </c>
      <c r="H57" t="s">
        <v>1104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5317-EB40-4232-B87D-7D77F5097DD9}">
  <dimension ref="A1"/>
  <sheetViews>
    <sheetView workbookViewId="0">
      <selection activeCell="I23" sqref="I23"/>
    </sheetView>
  </sheetViews>
  <sheetFormatPr baseColWidth="10"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3D7D-3BF4-431A-BE61-FD6CF6A0E65E}">
  <dimension ref="B1:M15"/>
  <sheetViews>
    <sheetView zoomScale="116" zoomScaleNormal="116" workbookViewId="0">
      <selection activeCell="F13" sqref="F13"/>
    </sheetView>
  </sheetViews>
  <sheetFormatPr baseColWidth="10" defaultRowHeight="14.25" x14ac:dyDescent="0.45"/>
  <cols>
    <col min="2" max="2" width="13.46484375" style="4" bestFit="1" customWidth="1"/>
    <col min="3" max="3" width="22.265625" style="1" bestFit="1" customWidth="1"/>
    <col min="4" max="4" width="16.19921875" customWidth="1"/>
  </cols>
  <sheetData>
    <row r="1" spans="2:13" ht="14.65" thickBot="1" x14ac:dyDescent="0.5"/>
    <row r="2" spans="2:13" ht="14.65" thickBot="1" x14ac:dyDescent="0.5">
      <c r="B2" s="114" t="s">
        <v>156</v>
      </c>
      <c r="C2" s="115"/>
      <c r="D2" s="116" t="s">
        <v>157</v>
      </c>
    </row>
    <row r="3" spans="2:13" x14ac:dyDescent="0.45">
      <c r="B3" s="117" t="s">
        <v>158</v>
      </c>
      <c r="C3" s="64"/>
      <c r="D3" s="118"/>
      <c r="F3" s="4"/>
      <c r="G3" s="4"/>
      <c r="H3" s="4"/>
      <c r="I3" s="4"/>
      <c r="J3" s="4"/>
      <c r="K3" s="4"/>
      <c r="L3" s="4"/>
      <c r="M3" s="4"/>
    </row>
    <row r="4" spans="2:13" x14ac:dyDescent="0.45">
      <c r="B4" s="119" t="s">
        <v>159</v>
      </c>
      <c r="C4" s="25"/>
      <c r="D4" s="120"/>
      <c r="F4" s="4"/>
    </row>
    <row r="5" spans="2:13" x14ac:dyDescent="0.45">
      <c r="B5" s="119" t="s">
        <v>159</v>
      </c>
      <c r="C5" s="25"/>
      <c r="D5" s="120"/>
      <c r="F5" s="4"/>
    </row>
    <row r="6" spans="2:13" x14ac:dyDescent="0.45">
      <c r="B6" s="119" t="s">
        <v>159</v>
      </c>
      <c r="C6" s="25"/>
      <c r="D6" s="120"/>
      <c r="F6" s="4"/>
    </row>
    <row r="7" spans="2:13" x14ac:dyDescent="0.45">
      <c r="B7" s="121" t="s">
        <v>160</v>
      </c>
      <c r="C7" s="25"/>
      <c r="D7" s="120"/>
      <c r="F7" s="4"/>
    </row>
    <row r="8" spans="2:13" x14ac:dyDescent="0.45">
      <c r="B8" s="12">
        <v>12</v>
      </c>
      <c r="C8" s="25"/>
      <c r="D8" s="120"/>
      <c r="F8" s="4"/>
    </row>
    <row r="9" spans="2:13" x14ac:dyDescent="0.45">
      <c r="B9" s="12">
        <v>12.343500000000001</v>
      </c>
      <c r="C9" s="25"/>
      <c r="D9" s="120"/>
    </row>
    <row r="10" spans="2:13" x14ac:dyDescent="0.45">
      <c r="B10" s="12">
        <v>12.343500000000001</v>
      </c>
      <c r="C10" s="25"/>
      <c r="D10" s="120"/>
    </row>
    <row r="11" spans="2:13" x14ac:dyDescent="0.45">
      <c r="B11" s="122">
        <v>0.04</v>
      </c>
      <c r="C11" s="25"/>
      <c r="D11" s="120"/>
      <c r="F11" s="4"/>
      <c r="G11" s="4"/>
      <c r="H11" s="4"/>
      <c r="I11" s="4"/>
      <c r="J11" s="4"/>
      <c r="K11" s="4"/>
      <c r="L11" s="4"/>
      <c r="M11" s="4"/>
    </row>
    <row r="12" spans="2:13" x14ac:dyDescent="0.45">
      <c r="B12" s="12">
        <v>0.5</v>
      </c>
      <c r="C12" s="25"/>
      <c r="D12" s="120"/>
      <c r="F12" s="4"/>
    </row>
    <row r="13" spans="2:13" ht="14.65" thickBot="1" x14ac:dyDescent="0.5">
      <c r="B13" s="14">
        <v>12357</v>
      </c>
      <c r="C13" s="123"/>
      <c r="D13" s="124"/>
      <c r="F13" s="4"/>
    </row>
    <row r="14" spans="2:13" x14ac:dyDescent="0.45">
      <c r="F14" s="4"/>
    </row>
    <row r="15" spans="2:13" x14ac:dyDescent="0.45">
      <c r="F15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6B40-BBE1-4FD9-B94E-4A01229DBA37}">
  <dimension ref="B1:G20"/>
  <sheetViews>
    <sheetView topLeftCell="A4" workbookViewId="0">
      <selection activeCell="C19" sqref="C19"/>
    </sheetView>
  </sheetViews>
  <sheetFormatPr baseColWidth="10" defaultRowHeight="14.25" x14ac:dyDescent="0.45"/>
  <cols>
    <col min="2" max="2" width="13.796875" bestFit="1" customWidth="1"/>
  </cols>
  <sheetData>
    <row r="1" spans="2:7" ht="69" customHeight="1" x14ac:dyDescent="0.45"/>
    <row r="2" spans="2:7" ht="15" customHeight="1" x14ac:dyDescent="0.45">
      <c r="B2" s="213" t="s">
        <v>181</v>
      </c>
      <c r="C2" s="213"/>
      <c r="D2" s="213"/>
      <c r="E2" s="213"/>
      <c r="F2" s="213"/>
      <c r="G2" s="133"/>
    </row>
    <row r="3" spans="2:7" ht="15" customHeight="1" thickBot="1" x14ac:dyDescent="0.5">
      <c r="B3" s="134"/>
      <c r="C3" s="134"/>
      <c r="D3" s="134"/>
      <c r="E3" s="134"/>
      <c r="F3" s="134"/>
      <c r="G3" s="133"/>
    </row>
    <row r="4" spans="2:7" ht="14.65" thickBot="1" x14ac:dyDescent="0.5">
      <c r="B4" s="125" t="s">
        <v>161</v>
      </c>
      <c r="C4" s="125" t="s">
        <v>162</v>
      </c>
      <c r="D4" s="125" t="s">
        <v>163</v>
      </c>
      <c r="E4" s="125" t="s">
        <v>107</v>
      </c>
      <c r="F4" s="126" t="s">
        <v>164</v>
      </c>
    </row>
    <row r="5" spans="2:7" x14ac:dyDescent="0.45">
      <c r="B5" s="127" t="s">
        <v>165</v>
      </c>
      <c r="C5" s="127">
        <v>245</v>
      </c>
      <c r="D5" s="127">
        <v>156</v>
      </c>
      <c r="E5" s="127">
        <v>234</v>
      </c>
      <c r="F5" s="128">
        <f t="shared" ref="F5:F20" si="0">SUM(C5:E5)</f>
        <v>635</v>
      </c>
    </row>
    <row r="6" spans="2:7" x14ac:dyDescent="0.45">
      <c r="B6" s="129" t="s">
        <v>166</v>
      </c>
      <c r="C6" s="129">
        <v>376</v>
      </c>
      <c r="D6" s="129">
        <v>583</v>
      </c>
      <c r="E6" s="129">
        <v>143</v>
      </c>
      <c r="F6" s="130">
        <f t="shared" si="0"/>
        <v>1102</v>
      </c>
    </row>
    <row r="7" spans="2:7" x14ac:dyDescent="0.45">
      <c r="B7" s="131" t="s">
        <v>167</v>
      </c>
      <c r="C7" s="131">
        <v>256</v>
      </c>
      <c r="D7" s="131">
        <v>467</v>
      </c>
      <c r="E7" s="131">
        <v>285</v>
      </c>
      <c r="F7" s="132">
        <f t="shared" si="0"/>
        <v>1008</v>
      </c>
    </row>
    <row r="8" spans="2:7" x14ac:dyDescent="0.45">
      <c r="B8" s="129" t="s">
        <v>168</v>
      </c>
      <c r="C8" s="129">
        <v>634</v>
      </c>
      <c r="D8" s="129">
        <v>234</v>
      </c>
      <c r="E8" s="129">
        <v>178</v>
      </c>
      <c r="F8" s="130">
        <f t="shared" si="0"/>
        <v>1046</v>
      </c>
    </row>
    <row r="9" spans="2:7" x14ac:dyDescent="0.45">
      <c r="B9" s="131" t="s">
        <v>169</v>
      </c>
      <c r="C9" s="131">
        <v>55</v>
      </c>
      <c r="D9" s="131">
        <v>25</v>
      </c>
      <c r="E9" s="131">
        <v>63</v>
      </c>
      <c r="F9" s="132">
        <f t="shared" si="0"/>
        <v>143</v>
      </c>
    </row>
    <row r="10" spans="2:7" x14ac:dyDescent="0.45">
      <c r="B10" s="129" t="s">
        <v>170</v>
      </c>
      <c r="C10" s="129">
        <v>145</v>
      </c>
      <c r="D10" s="129">
        <v>123</v>
      </c>
      <c r="E10" s="129">
        <v>201</v>
      </c>
      <c r="F10" s="130">
        <f t="shared" si="0"/>
        <v>469</v>
      </c>
    </row>
    <row r="11" spans="2:7" x14ac:dyDescent="0.45">
      <c r="B11" s="131" t="s">
        <v>171</v>
      </c>
      <c r="C11" s="131">
        <v>57</v>
      </c>
      <c r="D11" s="131">
        <v>87</v>
      </c>
      <c r="E11" s="131">
        <v>45</v>
      </c>
      <c r="F11" s="132">
        <f t="shared" si="0"/>
        <v>189</v>
      </c>
    </row>
    <row r="12" spans="2:7" x14ac:dyDescent="0.45">
      <c r="B12" s="129" t="s">
        <v>172</v>
      </c>
      <c r="C12" s="129">
        <v>69</v>
      </c>
      <c r="D12" s="129">
        <v>69</v>
      </c>
      <c r="E12" s="129">
        <v>69</v>
      </c>
      <c r="F12" s="130">
        <f t="shared" si="0"/>
        <v>207</v>
      </c>
    </row>
    <row r="13" spans="2:7" x14ac:dyDescent="0.45">
      <c r="B13" s="131" t="s">
        <v>173</v>
      </c>
      <c r="C13" s="131">
        <v>24</v>
      </c>
      <c r="D13" s="131">
        <v>24</v>
      </c>
      <c r="E13" s="131">
        <v>24</v>
      </c>
      <c r="F13" s="132">
        <f t="shared" si="0"/>
        <v>72</v>
      </c>
    </row>
    <row r="14" spans="2:7" x14ac:dyDescent="0.45">
      <c r="B14" s="129" t="s">
        <v>174</v>
      </c>
      <c r="C14" s="129">
        <v>79</v>
      </c>
      <c r="D14" s="129">
        <v>79</v>
      </c>
      <c r="E14" s="129">
        <v>79</v>
      </c>
      <c r="F14" s="130">
        <f t="shared" si="0"/>
        <v>237</v>
      </c>
    </row>
    <row r="15" spans="2:7" x14ac:dyDescent="0.45">
      <c r="B15" s="131" t="s">
        <v>175</v>
      </c>
      <c r="C15" s="131">
        <v>45</v>
      </c>
      <c r="D15" s="131">
        <v>45</v>
      </c>
      <c r="E15" s="131">
        <v>45</v>
      </c>
      <c r="F15" s="132">
        <f t="shared" si="0"/>
        <v>135</v>
      </c>
    </row>
    <row r="16" spans="2:7" x14ac:dyDescent="0.45">
      <c r="B16" s="129" t="s">
        <v>176</v>
      </c>
      <c r="C16" s="129">
        <v>56</v>
      </c>
      <c r="D16" s="129">
        <v>45</v>
      </c>
      <c r="E16" s="129">
        <v>43</v>
      </c>
      <c r="F16" s="130">
        <f t="shared" si="0"/>
        <v>144</v>
      </c>
    </row>
    <row r="17" spans="2:6" x14ac:dyDescent="0.45">
      <c r="B17" s="131" t="s">
        <v>177</v>
      </c>
      <c r="C17" s="131">
        <v>67</v>
      </c>
      <c r="D17" s="131">
        <v>67</v>
      </c>
      <c r="E17" s="131">
        <v>67</v>
      </c>
      <c r="F17" s="132">
        <f t="shared" si="0"/>
        <v>201</v>
      </c>
    </row>
    <row r="18" spans="2:6" x14ac:dyDescent="0.45">
      <c r="B18" s="129" t="s">
        <v>178</v>
      </c>
      <c r="C18" s="129">
        <v>39</v>
      </c>
      <c r="D18" s="129">
        <v>39</v>
      </c>
      <c r="E18" s="129">
        <v>39</v>
      </c>
      <c r="F18" s="130">
        <f t="shared" si="0"/>
        <v>117</v>
      </c>
    </row>
    <row r="19" spans="2:6" x14ac:dyDescent="0.45">
      <c r="B19" s="131" t="s">
        <v>179</v>
      </c>
      <c r="C19" s="131">
        <v>256</v>
      </c>
      <c r="D19" s="131">
        <v>345</v>
      </c>
      <c r="E19" s="131">
        <v>289</v>
      </c>
      <c r="F19" s="132">
        <f t="shared" si="0"/>
        <v>890</v>
      </c>
    </row>
    <row r="20" spans="2:6" x14ac:dyDescent="0.45">
      <c r="B20" s="129" t="s">
        <v>180</v>
      </c>
      <c r="C20" s="129">
        <v>45</v>
      </c>
      <c r="D20" s="129">
        <v>145</v>
      </c>
      <c r="E20" s="129">
        <v>99</v>
      </c>
      <c r="F20" s="130">
        <f t="shared" si="0"/>
        <v>289</v>
      </c>
    </row>
  </sheetData>
  <mergeCells count="1">
    <mergeCell ref="B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2C64-E840-4DD3-ABEA-5A8F6B8ABF1D}">
  <dimension ref="A1:AG20"/>
  <sheetViews>
    <sheetView topLeftCell="A4" workbookViewId="0">
      <selection activeCell="I22" sqref="I22"/>
    </sheetView>
  </sheetViews>
  <sheetFormatPr baseColWidth="10" defaultRowHeight="14.25" x14ac:dyDescent="0.45"/>
  <cols>
    <col min="2" max="13" width="4.9296875" customWidth="1"/>
    <col min="15" max="17" width="2.46484375" customWidth="1"/>
    <col min="19" max="30" width="4.9296875" customWidth="1"/>
    <col min="31" max="31" width="8.59765625" bestFit="1" customWidth="1"/>
    <col min="32" max="32" width="4" bestFit="1" customWidth="1"/>
    <col min="33" max="33" width="4.33203125" bestFit="1" customWidth="1"/>
  </cols>
  <sheetData>
    <row r="1" spans="1:33" ht="46.5" customHeight="1" x14ac:dyDescent="0.45">
      <c r="P1" s="7"/>
    </row>
    <row r="2" spans="1:33" x14ac:dyDescent="0.45">
      <c r="P2" s="7"/>
    </row>
    <row r="3" spans="1:33" x14ac:dyDescent="0.4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8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</row>
    <row r="4" spans="1:33" x14ac:dyDescent="0.4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9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</row>
    <row r="5" spans="1:33" x14ac:dyDescent="0.4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9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</row>
    <row r="6" spans="1:33" ht="21" x14ac:dyDescent="0.45">
      <c r="A6" s="214" t="s">
        <v>117</v>
      </c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76"/>
      <c r="P6" s="79"/>
      <c r="R6" s="214" t="s">
        <v>117</v>
      </c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</row>
    <row r="7" spans="1:33" x14ac:dyDescent="0.45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9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</row>
    <row r="8" spans="1:33" x14ac:dyDescent="0.45">
      <c r="A8" s="215" t="s">
        <v>198</v>
      </c>
      <c r="B8" s="215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215"/>
      <c r="P8" s="79"/>
      <c r="R8" s="215" t="s">
        <v>199</v>
      </c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</row>
    <row r="9" spans="1:33" x14ac:dyDescent="0.45">
      <c r="P9" s="79"/>
    </row>
    <row r="10" spans="1:33" x14ac:dyDescent="0.45">
      <c r="P10" s="7"/>
    </row>
    <row r="11" spans="1:33" x14ac:dyDescent="0.45">
      <c r="B11" s="141" t="s">
        <v>105</v>
      </c>
      <c r="C11" s="141" t="s">
        <v>106</v>
      </c>
      <c r="D11" s="141" t="s">
        <v>107</v>
      </c>
      <c r="E11" s="141" t="s">
        <v>108</v>
      </c>
      <c r="F11" s="141" t="s">
        <v>109</v>
      </c>
      <c r="G11" s="141" t="s">
        <v>110</v>
      </c>
      <c r="H11" s="141" t="s">
        <v>111</v>
      </c>
      <c r="I11" s="141" t="s">
        <v>112</v>
      </c>
      <c r="J11" s="141" t="s">
        <v>113</v>
      </c>
      <c r="K11" s="141" t="s">
        <v>114</v>
      </c>
      <c r="L11" s="141" t="s">
        <v>115</v>
      </c>
      <c r="M11" s="141" t="s">
        <v>116</v>
      </c>
      <c r="N11" s="80" t="s">
        <v>200</v>
      </c>
      <c r="P11" s="7"/>
      <c r="S11" s="141" t="s">
        <v>105</v>
      </c>
      <c r="T11" s="141" t="s">
        <v>106</v>
      </c>
      <c r="U11" s="141" t="s">
        <v>107</v>
      </c>
      <c r="V11" s="141" t="s">
        <v>108</v>
      </c>
      <c r="W11" s="141" t="s">
        <v>109</v>
      </c>
      <c r="X11" s="141" t="s">
        <v>110</v>
      </c>
      <c r="Y11" s="141" t="s">
        <v>111</v>
      </c>
      <c r="Z11" s="141" t="s">
        <v>112</v>
      </c>
      <c r="AA11" s="141" t="s">
        <v>113</v>
      </c>
      <c r="AB11" s="141" t="s">
        <v>114</v>
      </c>
      <c r="AC11" s="141" t="s">
        <v>115</v>
      </c>
      <c r="AD11" s="141" t="s">
        <v>116</v>
      </c>
      <c r="AE11" s="141" t="s">
        <v>201</v>
      </c>
      <c r="AF11" s="80" t="s">
        <v>202</v>
      </c>
      <c r="AG11" s="80" t="s">
        <v>203</v>
      </c>
    </row>
    <row r="12" spans="1:33" x14ac:dyDescent="0.45">
      <c r="A12" s="77" t="s">
        <v>99</v>
      </c>
      <c r="B12" s="75">
        <v>23</v>
      </c>
      <c r="C12" s="75">
        <v>19</v>
      </c>
      <c r="D12" s="75">
        <v>27</v>
      </c>
      <c r="E12" s="75">
        <v>26</v>
      </c>
      <c r="F12" s="75">
        <v>41</v>
      </c>
      <c r="G12" s="75">
        <v>37</v>
      </c>
      <c r="H12" s="75">
        <v>22</v>
      </c>
      <c r="I12" s="75">
        <v>37</v>
      </c>
      <c r="J12" s="75">
        <v>35</v>
      </c>
      <c r="K12" s="75">
        <v>31</v>
      </c>
      <c r="L12" s="75">
        <v>32</v>
      </c>
      <c r="M12" s="75">
        <v>32</v>
      </c>
      <c r="N12" s="142"/>
      <c r="P12" s="7"/>
      <c r="R12" s="77" t="s">
        <v>99</v>
      </c>
      <c r="S12" s="75">
        <v>23</v>
      </c>
      <c r="T12" s="75">
        <v>19</v>
      </c>
      <c r="U12" s="75">
        <v>27</v>
      </c>
      <c r="V12" s="75">
        <v>26</v>
      </c>
      <c r="W12" s="75">
        <v>41</v>
      </c>
      <c r="X12" s="75">
        <v>37</v>
      </c>
      <c r="Y12" s="75">
        <v>22</v>
      </c>
      <c r="Z12" s="75">
        <v>37</v>
      </c>
      <c r="AA12" s="75">
        <v>35</v>
      </c>
      <c r="AB12" s="75">
        <v>31</v>
      </c>
      <c r="AC12" s="75">
        <v>32</v>
      </c>
      <c r="AD12" s="75">
        <v>32</v>
      </c>
      <c r="AE12" s="142"/>
      <c r="AF12" s="139"/>
      <c r="AG12" s="139"/>
    </row>
    <row r="13" spans="1:33" x14ac:dyDescent="0.45">
      <c r="A13" s="77" t="s">
        <v>100</v>
      </c>
      <c r="B13" s="75">
        <v>26</v>
      </c>
      <c r="C13" s="75">
        <v>40</v>
      </c>
      <c r="D13" s="75">
        <v>22</v>
      </c>
      <c r="E13" s="75">
        <v>34</v>
      </c>
      <c r="F13" s="75">
        <v>23</v>
      </c>
      <c r="G13" s="75">
        <v>49</v>
      </c>
      <c r="H13" s="75">
        <v>21</v>
      </c>
      <c r="I13" s="75">
        <v>30</v>
      </c>
      <c r="J13" s="75">
        <v>33</v>
      </c>
      <c r="K13" s="75">
        <v>17</v>
      </c>
      <c r="L13" s="75">
        <v>45</v>
      </c>
      <c r="M13" s="75">
        <v>30</v>
      </c>
      <c r="N13" s="142"/>
      <c r="P13" s="7"/>
      <c r="R13" s="77" t="s">
        <v>100</v>
      </c>
      <c r="S13" s="75">
        <v>26</v>
      </c>
      <c r="T13" s="75">
        <v>40</v>
      </c>
      <c r="U13" s="75">
        <v>22</v>
      </c>
      <c r="V13" s="75">
        <v>34</v>
      </c>
      <c r="W13" s="75">
        <v>23</v>
      </c>
      <c r="X13" s="75">
        <v>49</v>
      </c>
      <c r="Y13" s="75">
        <v>21</v>
      </c>
      <c r="Z13" s="75">
        <v>30</v>
      </c>
      <c r="AA13" s="75">
        <v>33</v>
      </c>
      <c r="AB13" s="75">
        <v>17</v>
      </c>
      <c r="AC13" s="75">
        <v>45</v>
      </c>
      <c r="AD13" s="75">
        <v>30</v>
      </c>
      <c r="AE13" s="142"/>
      <c r="AF13" s="139"/>
      <c r="AG13" s="139"/>
    </row>
    <row r="14" spans="1:33" x14ac:dyDescent="0.45">
      <c r="A14" s="77" t="s">
        <v>101</v>
      </c>
      <c r="B14" s="75">
        <v>20</v>
      </c>
      <c r="C14" s="75">
        <v>40</v>
      </c>
      <c r="D14" s="75">
        <v>29</v>
      </c>
      <c r="E14" s="75">
        <v>48</v>
      </c>
      <c r="F14" s="75">
        <v>43</v>
      </c>
      <c r="G14" s="75">
        <v>31</v>
      </c>
      <c r="H14" s="75">
        <v>34</v>
      </c>
      <c r="I14" s="75">
        <v>33</v>
      </c>
      <c r="J14" s="75">
        <v>44</v>
      </c>
      <c r="K14" s="75">
        <v>25</v>
      </c>
      <c r="L14" s="75">
        <v>22</v>
      </c>
      <c r="M14" s="75">
        <v>33</v>
      </c>
      <c r="N14" s="142"/>
      <c r="P14" s="7"/>
      <c r="R14" s="77" t="s">
        <v>101</v>
      </c>
      <c r="S14" s="75">
        <v>20</v>
      </c>
      <c r="T14" s="75">
        <v>40</v>
      </c>
      <c r="U14" s="75">
        <v>29</v>
      </c>
      <c r="V14" s="75">
        <v>48</v>
      </c>
      <c r="W14" s="75">
        <v>43</v>
      </c>
      <c r="X14" s="75">
        <v>31</v>
      </c>
      <c r="Y14" s="75">
        <v>34</v>
      </c>
      <c r="Z14" s="75">
        <v>33</v>
      </c>
      <c r="AA14" s="75">
        <v>44</v>
      </c>
      <c r="AB14" s="75">
        <v>25</v>
      </c>
      <c r="AC14" s="75">
        <v>22</v>
      </c>
      <c r="AD14" s="75">
        <v>33</v>
      </c>
      <c r="AE14" s="142"/>
      <c r="AF14" s="139"/>
      <c r="AG14" s="139"/>
    </row>
    <row r="15" spans="1:33" x14ac:dyDescent="0.45">
      <c r="A15" s="77" t="s">
        <v>102</v>
      </c>
      <c r="B15" s="75">
        <v>42</v>
      </c>
      <c r="C15" s="75">
        <v>44</v>
      </c>
      <c r="D15" s="75">
        <v>43</v>
      </c>
      <c r="E15" s="75">
        <v>41</v>
      </c>
      <c r="F15" s="75">
        <v>34</v>
      </c>
      <c r="G15" s="75">
        <v>18</v>
      </c>
      <c r="H15" s="75">
        <v>39</v>
      </c>
      <c r="I15" s="75">
        <v>25</v>
      </c>
      <c r="J15" s="75">
        <v>36</v>
      </c>
      <c r="K15" s="75">
        <v>43</v>
      </c>
      <c r="L15" s="75">
        <v>18</v>
      </c>
      <c r="M15" s="75">
        <v>37</v>
      </c>
      <c r="N15" s="142"/>
      <c r="P15" s="7"/>
      <c r="R15" s="77" t="s">
        <v>102</v>
      </c>
      <c r="S15" s="75">
        <v>42</v>
      </c>
      <c r="T15" s="75">
        <v>44</v>
      </c>
      <c r="U15" s="75">
        <v>43</v>
      </c>
      <c r="V15" s="75">
        <v>41</v>
      </c>
      <c r="W15" s="75">
        <v>34</v>
      </c>
      <c r="X15" s="75">
        <v>18</v>
      </c>
      <c r="Y15" s="75">
        <v>39</v>
      </c>
      <c r="Z15" s="75">
        <v>25</v>
      </c>
      <c r="AA15" s="75">
        <v>36</v>
      </c>
      <c r="AB15" s="75">
        <v>43</v>
      </c>
      <c r="AC15" s="75">
        <v>18</v>
      </c>
      <c r="AD15" s="75">
        <v>37</v>
      </c>
      <c r="AE15" s="142"/>
      <c r="AF15" s="139"/>
      <c r="AG15" s="139"/>
    </row>
    <row r="16" spans="1:33" x14ac:dyDescent="0.45">
      <c r="A16" s="77" t="s">
        <v>103</v>
      </c>
      <c r="B16" s="75">
        <v>17</v>
      </c>
      <c r="C16" s="75">
        <v>27</v>
      </c>
      <c r="D16" s="75">
        <v>35</v>
      </c>
      <c r="E16" s="75">
        <v>42</v>
      </c>
      <c r="F16" s="75">
        <v>36</v>
      </c>
      <c r="G16" s="75">
        <v>37</v>
      </c>
      <c r="H16" s="75">
        <v>42</v>
      </c>
      <c r="I16" s="75">
        <v>17</v>
      </c>
      <c r="J16" s="75">
        <v>44</v>
      </c>
      <c r="K16" s="75">
        <v>21</v>
      </c>
      <c r="L16" s="75">
        <v>24</v>
      </c>
      <c r="M16" s="75">
        <v>32</v>
      </c>
      <c r="N16" s="142"/>
      <c r="P16" s="7"/>
      <c r="R16" s="77" t="s">
        <v>103</v>
      </c>
      <c r="S16" s="75">
        <v>17</v>
      </c>
      <c r="T16" s="75">
        <v>27</v>
      </c>
      <c r="U16" s="75">
        <v>35</v>
      </c>
      <c r="V16" s="75">
        <v>42</v>
      </c>
      <c r="W16" s="75">
        <v>36</v>
      </c>
      <c r="X16" s="75">
        <v>37</v>
      </c>
      <c r="Y16" s="75">
        <v>42</v>
      </c>
      <c r="Z16" s="75">
        <v>17</v>
      </c>
      <c r="AA16" s="75">
        <v>44</v>
      </c>
      <c r="AB16" s="75">
        <v>21</v>
      </c>
      <c r="AC16" s="75">
        <v>24</v>
      </c>
      <c r="AD16" s="75">
        <v>32</v>
      </c>
      <c r="AE16" s="142"/>
      <c r="AF16" s="139"/>
      <c r="AG16" s="139"/>
    </row>
    <row r="17" spans="1:33" x14ac:dyDescent="0.45">
      <c r="A17" s="77" t="s">
        <v>104</v>
      </c>
      <c r="B17" s="75">
        <v>23</v>
      </c>
      <c r="C17" s="75">
        <v>27</v>
      </c>
      <c r="D17" s="75">
        <v>25</v>
      </c>
      <c r="E17" s="75">
        <v>20</v>
      </c>
      <c r="F17" s="75">
        <v>43</v>
      </c>
      <c r="G17" s="75">
        <v>62</v>
      </c>
      <c r="H17" s="75">
        <v>20</v>
      </c>
      <c r="I17" s="75">
        <v>23</v>
      </c>
      <c r="J17" s="75">
        <v>15</v>
      </c>
      <c r="K17" s="75">
        <v>41</v>
      </c>
      <c r="L17" s="75">
        <v>40</v>
      </c>
      <c r="M17" s="75">
        <v>23</v>
      </c>
      <c r="N17" s="142"/>
      <c r="P17" s="7"/>
      <c r="R17" s="77" t="s">
        <v>104</v>
      </c>
      <c r="S17" s="75">
        <v>23</v>
      </c>
      <c r="T17" s="75">
        <v>27</v>
      </c>
      <c r="U17" s="75">
        <v>25</v>
      </c>
      <c r="V17" s="75">
        <v>20</v>
      </c>
      <c r="W17" s="75">
        <v>43</v>
      </c>
      <c r="X17" s="75">
        <v>62</v>
      </c>
      <c r="Y17" s="75">
        <v>20</v>
      </c>
      <c r="Z17" s="75">
        <v>23</v>
      </c>
      <c r="AA17" s="75">
        <v>15</v>
      </c>
      <c r="AB17" s="75">
        <v>41</v>
      </c>
      <c r="AC17" s="75">
        <v>40</v>
      </c>
      <c r="AD17" s="75">
        <v>23</v>
      </c>
      <c r="AE17" s="142"/>
      <c r="AF17" s="139"/>
      <c r="AG17" s="139"/>
    </row>
    <row r="18" spans="1:33" x14ac:dyDescent="0.45">
      <c r="A18" s="77" t="s">
        <v>200</v>
      </c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5"/>
      <c r="P18" s="7"/>
      <c r="R18" s="80" t="s">
        <v>201</v>
      </c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5"/>
      <c r="AF18" s="5"/>
      <c r="AG18" s="5"/>
    </row>
    <row r="19" spans="1:33" x14ac:dyDescent="0.45">
      <c r="P19" s="7"/>
      <c r="R19" s="80" t="s">
        <v>202</v>
      </c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5"/>
      <c r="AF19" s="5"/>
      <c r="AG19" s="5"/>
    </row>
    <row r="20" spans="1:33" x14ac:dyDescent="0.45">
      <c r="P20" s="7"/>
      <c r="R20" s="80" t="s">
        <v>203</v>
      </c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5"/>
      <c r="AF20" s="5"/>
      <c r="AG20" s="5"/>
    </row>
  </sheetData>
  <mergeCells count="4">
    <mergeCell ref="A6:N6"/>
    <mergeCell ref="R6:AE6"/>
    <mergeCell ref="A8:O8"/>
    <mergeCell ref="R8:AF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B99F8-165F-449E-9B3C-7FFCB070BE36}">
  <dimension ref="A1:M26"/>
  <sheetViews>
    <sheetView workbookViewId="0">
      <selection activeCell="K16" sqref="K16"/>
    </sheetView>
  </sheetViews>
  <sheetFormatPr baseColWidth="10" defaultRowHeight="14.25" x14ac:dyDescent="0.45"/>
  <cols>
    <col min="1" max="1" width="3.53125" customWidth="1"/>
    <col min="2" max="2" width="39.73046875" customWidth="1"/>
    <col min="4" max="4" width="3.73046875" customWidth="1"/>
    <col min="5" max="5" width="3" customWidth="1"/>
    <col min="6" max="6" width="2.796875" customWidth="1"/>
    <col min="7" max="7" width="12.73046875" customWidth="1"/>
    <col min="9" max="9" width="13.265625" customWidth="1"/>
    <col min="10" max="10" width="3" customWidth="1"/>
    <col min="11" max="11" width="35.33203125" customWidth="1"/>
    <col min="13" max="13" width="3.73046875" customWidth="1"/>
  </cols>
  <sheetData>
    <row r="1" spans="1:13" x14ac:dyDescent="0.45">
      <c r="F1" s="143"/>
      <c r="G1" s="144"/>
      <c r="H1" s="144"/>
      <c r="I1" s="144"/>
      <c r="J1" s="144"/>
      <c r="K1" s="144"/>
      <c r="L1" s="144"/>
      <c r="M1" s="145"/>
    </row>
    <row r="2" spans="1:13" ht="28.5" x14ac:dyDescent="0.45">
      <c r="F2" s="146"/>
      <c r="G2" s="83" t="s">
        <v>204</v>
      </c>
      <c r="H2" s="83" t="s">
        <v>205</v>
      </c>
      <c r="I2" s="83" t="s">
        <v>206</v>
      </c>
      <c r="J2" s="147"/>
      <c r="K2" s="147"/>
      <c r="L2" s="147"/>
      <c r="M2" s="148"/>
    </row>
    <row r="3" spans="1:13" x14ac:dyDescent="0.45">
      <c r="A3" s="160"/>
      <c r="B3" s="161"/>
      <c r="C3" s="161"/>
      <c r="D3" s="162"/>
      <c r="F3" s="146"/>
      <c r="G3" s="149" t="s">
        <v>207</v>
      </c>
      <c r="H3" s="150" t="s">
        <v>208</v>
      </c>
      <c r="I3" s="3">
        <v>14</v>
      </c>
      <c r="M3" s="148"/>
    </row>
    <row r="4" spans="1:13" ht="14.65" thickBot="1" x14ac:dyDescent="0.5">
      <c r="A4" s="163"/>
      <c r="B4" s="151" t="s">
        <v>209</v>
      </c>
      <c r="C4" s="151" t="s">
        <v>210</v>
      </c>
      <c r="D4" s="164"/>
      <c r="F4" s="146"/>
      <c r="G4" s="149" t="s">
        <v>211</v>
      </c>
      <c r="H4" s="150" t="s">
        <v>212</v>
      </c>
      <c r="I4" s="3"/>
      <c r="K4" s="5" t="s">
        <v>213</v>
      </c>
      <c r="L4" s="152"/>
      <c r="M4" s="148"/>
    </row>
    <row r="5" spans="1:13" x14ac:dyDescent="0.45">
      <c r="A5" s="163"/>
      <c r="B5" s="8" t="s">
        <v>10</v>
      </c>
      <c r="C5" s="153">
        <v>15</v>
      </c>
      <c r="D5" s="164"/>
      <c r="F5" s="146"/>
      <c r="G5" s="149" t="s">
        <v>214</v>
      </c>
      <c r="H5" s="150" t="s">
        <v>208</v>
      </c>
      <c r="I5" s="3">
        <v>13</v>
      </c>
      <c r="K5" s="221" t="s">
        <v>244</v>
      </c>
      <c r="L5" s="216"/>
      <c r="M5" s="148"/>
    </row>
    <row r="6" spans="1:13" x14ac:dyDescent="0.45">
      <c r="A6" s="163"/>
      <c r="B6" s="12" t="s">
        <v>9</v>
      </c>
      <c r="C6" s="154">
        <v>12</v>
      </c>
      <c r="D6" s="164"/>
      <c r="F6" s="146"/>
      <c r="G6" s="149" t="s">
        <v>215</v>
      </c>
      <c r="H6" s="150" t="s">
        <v>208</v>
      </c>
      <c r="I6" s="3">
        <v>9</v>
      </c>
      <c r="K6" s="222"/>
      <c r="L6" s="217"/>
      <c r="M6" s="148"/>
    </row>
    <row r="7" spans="1:13" x14ac:dyDescent="0.45">
      <c r="A7" s="163"/>
      <c r="B7" s="12" t="s">
        <v>7</v>
      </c>
      <c r="C7" s="154" t="s">
        <v>216</v>
      </c>
      <c r="D7" s="164"/>
      <c r="F7" s="146"/>
      <c r="G7" s="149" t="s">
        <v>217</v>
      </c>
      <c r="H7" s="150" t="s">
        <v>212</v>
      </c>
      <c r="I7" s="3">
        <v>8</v>
      </c>
      <c r="M7" s="148"/>
    </row>
    <row r="8" spans="1:13" ht="14.65" thickBot="1" x14ac:dyDescent="0.5">
      <c r="A8" s="163"/>
      <c r="B8" s="14" t="s">
        <v>8</v>
      </c>
      <c r="C8" s="155"/>
      <c r="D8" s="164"/>
      <c r="F8" s="146"/>
      <c r="G8" s="149" t="s">
        <v>219</v>
      </c>
      <c r="H8" s="150" t="s">
        <v>212</v>
      </c>
      <c r="I8" s="3">
        <v>11</v>
      </c>
      <c r="M8" s="148"/>
    </row>
    <row r="9" spans="1:13" x14ac:dyDescent="0.45">
      <c r="A9" s="163"/>
      <c r="B9" s="156" t="s">
        <v>221</v>
      </c>
      <c r="C9" s="1"/>
      <c r="D9" s="164"/>
      <c r="F9" s="146"/>
      <c r="G9" s="149" t="s">
        <v>222</v>
      </c>
      <c r="H9" s="150" t="s">
        <v>208</v>
      </c>
      <c r="I9" s="3">
        <v>14</v>
      </c>
      <c r="K9" s="5" t="s">
        <v>218</v>
      </c>
      <c r="L9" s="152"/>
      <c r="M9" s="148"/>
    </row>
    <row r="10" spans="1:13" x14ac:dyDescent="0.45">
      <c r="A10" s="163"/>
      <c r="B10" s="168" t="s">
        <v>223</v>
      </c>
      <c r="C10" s="139"/>
      <c r="D10" s="164"/>
      <c r="F10" s="146"/>
      <c r="G10" s="149" t="s">
        <v>224</v>
      </c>
      <c r="H10" s="150" t="s">
        <v>208</v>
      </c>
      <c r="I10" s="3">
        <v>10</v>
      </c>
      <c r="K10" s="5" t="s">
        <v>220</v>
      </c>
      <c r="L10" s="152"/>
      <c r="M10" s="148"/>
    </row>
    <row r="11" spans="1:13" x14ac:dyDescent="0.45">
      <c r="A11" s="163"/>
      <c r="B11" s="218" t="s">
        <v>242</v>
      </c>
      <c r="C11" s="219"/>
      <c r="D11" s="164"/>
      <c r="F11" s="146"/>
      <c r="G11" s="149" t="s">
        <v>225</v>
      </c>
      <c r="H11" s="150" t="s">
        <v>212</v>
      </c>
      <c r="I11" s="3">
        <v>8</v>
      </c>
      <c r="M11" s="148"/>
    </row>
    <row r="12" spans="1:13" x14ac:dyDescent="0.45">
      <c r="A12" s="163"/>
      <c r="B12" s="218"/>
      <c r="C12" s="219"/>
      <c r="D12" s="164"/>
      <c r="F12" s="146"/>
      <c r="G12" s="149" t="s">
        <v>226</v>
      </c>
      <c r="H12" s="150" t="s">
        <v>212</v>
      </c>
      <c r="I12" s="3" t="s">
        <v>227</v>
      </c>
      <c r="M12" s="148"/>
    </row>
    <row r="13" spans="1:13" x14ac:dyDescent="0.45">
      <c r="A13" s="163"/>
      <c r="B13" s="220" t="s">
        <v>243</v>
      </c>
      <c r="C13" s="219"/>
      <c r="D13" s="164"/>
      <c r="F13" s="146"/>
      <c r="G13" s="149" t="s">
        <v>228</v>
      </c>
      <c r="H13" s="150" t="s">
        <v>208</v>
      </c>
      <c r="I13" s="3">
        <v>6</v>
      </c>
      <c r="M13" s="148"/>
    </row>
    <row r="14" spans="1:13" x14ac:dyDescent="0.45">
      <c r="A14" s="163"/>
      <c r="B14" s="220"/>
      <c r="C14" s="219"/>
      <c r="D14" s="164"/>
      <c r="F14" s="146"/>
      <c r="G14" s="149" t="s">
        <v>229</v>
      </c>
      <c r="H14" s="150" t="s">
        <v>212</v>
      </c>
      <c r="I14" s="3">
        <v>10</v>
      </c>
      <c r="M14" s="148"/>
    </row>
    <row r="15" spans="1:13" x14ac:dyDescent="0.45">
      <c r="A15" s="165"/>
      <c r="B15" s="166"/>
      <c r="C15" s="166"/>
      <c r="D15" s="167"/>
      <c r="F15" s="146"/>
      <c r="G15" s="149" t="s">
        <v>230</v>
      </c>
      <c r="H15" s="150" t="s">
        <v>208</v>
      </c>
      <c r="I15" s="3">
        <v>14</v>
      </c>
      <c r="M15" s="148"/>
    </row>
    <row r="16" spans="1:13" x14ac:dyDescent="0.45">
      <c r="F16" s="146"/>
      <c r="G16" s="149" t="s">
        <v>231</v>
      </c>
      <c r="H16" s="150" t="s">
        <v>212</v>
      </c>
      <c r="I16" s="3">
        <v>7</v>
      </c>
      <c r="M16" s="148"/>
    </row>
    <row r="17" spans="6:13" x14ac:dyDescent="0.45">
      <c r="F17" s="146"/>
      <c r="G17" s="149" t="s">
        <v>232</v>
      </c>
      <c r="H17" s="150" t="s">
        <v>208</v>
      </c>
      <c r="I17" s="3">
        <v>8</v>
      </c>
      <c r="M17" s="148"/>
    </row>
    <row r="18" spans="6:13" x14ac:dyDescent="0.45">
      <c r="F18" s="146"/>
      <c r="G18" s="149" t="s">
        <v>233</v>
      </c>
      <c r="H18" s="150" t="s">
        <v>212</v>
      </c>
      <c r="I18" s="3"/>
      <c r="M18" s="148"/>
    </row>
    <row r="19" spans="6:13" x14ac:dyDescent="0.45">
      <c r="F19" s="146"/>
      <c r="G19" s="149" t="s">
        <v>234</v>
      </c>
      <c r="H19" s="150" t="s">
        <v>208</v>
      </c>
      <c r="I19" s="3" t="s">
        <v>227</v>
      </c>
      <c r="M19" s="148"/>
    </row>
    <row r="20" spans="6:13" x14ac:dyDescent="0.45">
      <c r="F20" s="146"/>
      <c r="G20" s="149" t="s">
        <v>235</v>
      </c>
      <c r="H20" s="150" t="s">
        <v>212</v>
      </c>
      <c r="I20" s="3"/>
      <c r="M20" s="148"/>
    </row>
    <row r="21" spans="6:13" x14ac:dyDescent="0.45">
      <c r="F21" s="146"/>
      <c r="G21" s="149" t="s">
        <v>236</v>
      </c>
      <c r="H21" s="150" t="s">
        <v>208</v>
      </c>
      <c r="I21" s="3">
        <v>8</v>
      </c>
      <c r="M21" s="148"/>
    </row>
    <row r="22" spans="6:13" x14ac:dyDescent="0.45">
      <c r="F22" s="146"/>
      <c r="G22" s="149" t="s">
        <v>237</v>
      </c>
      <c r="H22" s="150" t="s">
        <v>212</v>
      </c>
      <c r="I22" s="3">
        <v>8</v>
      </c>
      <c r="M22" s="148"/>
    </row>
    <row r="23" spans="6:13" x14ac:dyDescent="0.45">
      <c r="F23" s="146"/>
      <c r="G23" s="149" t="s">
        <v>238</v>
      </c>
      <c r="H23" s="150" t="s">
        <v>208</v>
      </c>
      <c r="I23" s="3" t="s">
        <v>239</v>
      </c>
      <c r="M23" s="148"/>
    </row>
    <row r="24" spans="6:13" x14ac:dyDescent="0.45">
      <c r="F24" s="146"/>
      <c r="G24" s="149" t="s">
        <v>240</v>
      </c>
      <c r="H24" s="150" t="s">
        <v>212</v>
      </c>
      <c r="I24" s="3">
        <v>16</v>
      </c>
      <c r="M24" s="148"/>
    </row>
    <row r="25" spans="6:13" x14ac:dyDescent="0.45">
      <c r="F25" s="146"/>
      <c r="G25" s="149" t="s">
        <v>241</v>
      </c>
      <c r="H25" s="150" t="s">
        <v>212</v>
      </c>
      <c r="I25" s="3">
        <v>10</v>
      </c>
      <c r="M25" s="148"/>
    </row>
    <row r="26" spans="6:13" ht="14.65" thickBot="1" x14ac:dyDescent="0.5">
      <c r="F26" s="157"/>
      <c r="G26" s="158"/>
      <c r="H26" s="158"/>
      <c r="I26" s="158"/>
      <c r="J26" s="158"/>
      <c r="K26" s="158"/>
      <c r="L26" s="158"/>
      <c r="M26" s="159"/>
    </row>
  </sheetData>
  <mergeCells count="6">
    <mergeCell ref="L5:L6"/>
    <mergeCell ref="B11:B12"/>
    <mergeCell ref="C11:C12"/>
    <mergeCell ref="B13:B14"/>
    <mergeCell ref="C13:C14"/>
    <mergeCell ref="K5:K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showGridLines="0" topLeftCell="A4" workbookViewId="0">
      <selection activeCell="P20" sqref="P20"/>
    </sheetView>
  </sheetViews>
  <sheetFormatPr baseColWidth="10" defaultRowHeight="14.25" x14ac:dyDescent="0.45"/>
  <cols>
    <col min="1" max="1" width="13.53125" customWidth="1"/>
    <col min="2" max="2" width="12.46484375" bestFit="1" customWidth="1"/>
    <col min="3" max="6" width="14.796875" customWidth="1"/>
    <col min="7" max="7" width="3.53125" customWidth="1"/>
    <col min="8" max="8" width="2.73046875" customWidth="1"/>
    <col min="9" max="9" width="2.73046875" style="86" customWidth="1"/>
    <col min="10" max="10" width="4.265625" customWidth="1"/>
    <col min="11" max="16" width="3.46484375" customWidth="1"/>
    <col min="17" max="20" width="3.796875" customWidth="1"/>
  </cols>
  <sheetData>
    <row r="1" spans="1:21" ht="137.25" customHeight="1" x14ac:dyDescent="0.45">
      <c r="H1" s="7"/>
    </row>
    <row r="2" spans="1:21" x14ac:dyDescent="0.45">
      <c r="H2" s="7"/>
    </row>
    <row r="3" spans="1:21" ht="32.25" customHeight="1" x14ac:dyDescent="0.45">
      <c r="H3" s="7"/>
    </row>
    <row r="4" spans="1:21" ht="28.5" customHeight="1" x14ac:dyDescent="0.45">
      <c r="A4" s="223" t="s">
        <v>118</v>
      </c>
      <c r="B4" s="223"/>
      <c r="C4" s="223"/>
      <c r="D4" s="223"/>
      <c r="E4" s="223"/>
      <c r="F4" s="223"/>
      <c r="H4" s="7"/>
      <c r="J4" s="224" t="s">
        <v>98</v>
      </c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</row>
    <row r="5" spans="1:21" ht="24" customHeight="1" thickBot="1" x14ac:dyDescent="0.5">
      <c r="A5" s="223"/>
      <c r="B5" s="223"/>
      <c r="C5" s="223"/>
      <c r="D5" s="223"/>
      <c r="E5" s="223"/>
      <c r="F5" s="223"/>
      <c r="H5" s="7"/>
    </row>
    <row r="6" spans="1:21" ht="18" customHeight="1" x14ac:dyDescent="0.45">
      <c r="H6" s="7"/>
      <c r="K6" s="97"/>
      <c r="L6" s="98">
        <v>1</v>
      </c>
      <c r="M6" s="98">
        <v>2</v>
      </c>
      <c r="N6" s="98">
        <v>3</v>
      </c>
      <c r="O6" s="98">
        <v>4</v>
      </c>
      <c r="P6" s="98">
        <v>5</v>
      </c>
      <c r="Q6" s="98">
        <v>6</v>
      </c>
      <c r="R6" s="98">
        <v>7</v>
      </c>
      <c r="S6" s="98">
        <v>8</v>
      </c>
      <c r="T6" s="99">
        <v>9</v>
      </c>
    </row>
    <row r="7" spans="1:21" x14ac:dyDescent="0.45">
      <c r="A7" s="68" t="s">
        <v>2</v>
      </c>
      <c r="B7" s="72">
        <v>0.03</v>
      </c>
      <c r="H7" s="7"/>
      <c r="K7" s="100">
        <v>1</v>
      </c>
      <c r="L7" s="5">
        <f>+$K7*L$6</f>
        <v>1</v>
      </c>
      <c r="M7" s="5">
        <f t="shared" ref="M7:T15" si="0">+$K7*M$6</f>
        <v>2</v>
      </c>
      <c r="N7" s="5">
        <f t="shared" si="0"/>
        <v>3</v>
      </c>
      <c r="O7" s="5">
        <f t="shared" si="0"/>
        <v>4</v>
      </c>
      <c r="P7" s="5">
        <f t="shared" si="0"/>
        <v>5</v>
      </c>
      <c r="Q7" s="5">
        <f t="shared" si="0"/>
        <v>6</v>
      </c>
      <c r="R7" s="5">
        <f t="shared" si="0"/>
        <v>7</v>
      </c>
      <c r="S7" s="5">
        <f t="shared" si="0"/>
        <v>8</v>
      </c>
      <c r="T7" s="5">
        <f t="shared" si="0"/>
        <v>9</v>
      </c>
    </row>
    <row r="8" spans="1:21" ht="14.65" thickBot="1" x14ac:dyDescent="0.5">
      <c r="H8" s="7"/>
      <c r="K8" s="100">
        <v>2</v>
      </c>
      <c r="L8" s="5">
        <f t="shared" ref="L8:L15" si="1">+$K8*L$6</f>
        <v>2</v>
      </c>
      <c r="M8" s="5">
        <f t="shared" si="0"/>
        <v>4</v>
      </c>
      <c r="N8" s="5">
        <f t="shared" si="0"/>
        <v>6</v>
      </c>
      <c r="O8" s="5">
        <f t="shared" si="0"/>
        <v>8</v>
      </c>
      <c r="P8" s="5">
        <f t="shared" si="0"/>
        <v>10</v>
      </c>
      <c r="Q8" s="5">
        <f t="shared" si="0"/>
        <v>12</v>
      </c>
      <c r="R8" s="5">
        <f t="shared" si="0"/>
        <v>14</v>
      </c>
      <c r="S8" s="5">
        <f t="shared" si="0"/>
        <v>16</v>
      </c>
      <c r="T8" s="5">
        <f t="shared" si="0"/>
        <v>18</v>
      </c>
    </row>
    <row r="9" spans="1:21" x14ac:dyDescent="0.45">
      <c r="A9" s="87">
        <v>2017</v>
      </c>
      <c r="B9" s="88">
        <v>2018</v>
      </c>
      <c r="C9" s="88">
        <v>2019</v>
      </c>
      <c r="D9" s="88">
        <v>2020</v>
      </c>
      <c r="E9" s="88">
        <v>2021</v>
      </c>
      <c r="F9" s="89">
        <v>2022</v>
      </c>
      <c r="H9" s="7"/>
      <c r="K9" s="100">
        <v>3</v>
      </c>
      <c r="L9" s="5">
        <f t="shared" si="1"/>
        <v>3</v>
      </c>
      <c r="M9" s="5">
        <f t="shared" si="0"/>
        <v>6</v>
      </c>
      <c r="N9" s="5">
        <f t="shared" si="0"/>
        <v>9</v>
      </c>
      <c r="O9" s="5">
        <f t="shared" si="0"/>
        <v>12</v>
      </c>
      <c r="P9" s="5">
        <f t="shared" si="0"/>
        <v>15</v>
      </c>
      <c r="Q9" s="5">
        <f t="shared" si="0"/>
        <v>18</v>
      </c>
      <c r="R9" s="5">
        <f t="shared" si="0"/>
        <v>21</v>
      </c>
      <c r="S9" s="5">
        <f t="shared" si="0"/>
        <v>24</v>
      </c>
      <c r="T9" s="5">
        <f t="shared" si="0"/>
        <v>27</v>
      </c>
    </row>
    <row r="10" spans="1:21" ht="14.65" thickBot="1" x14ac:dyDescent="0.5">
      <c r="A10" s="9">
        <v>154000</v>
      </c>
      <c r="B10" s="10">
        <f>+A10*$B7+A10</f>
        <v>158620</v>
      </c>
      <c r="C10" s="10">
        <f t="shared" ref="C10:F10" si="2">+B10*$B7+B10</f>
        <v>163378.6</v>
      </c>
      <c r="D10" s="10">
        <f t="shared" si="2"/>
        <v>168279.95800000001</v>
      </c>
      <c r="E10" s="10">
        <f t="shared" si="2"/>
        <v>173328.35674000002</v>
      </c>
      <c r="F10" s="10">
        <f t="shared" si="2"/>
        <v>178528.20744220002</v>
      </c>
      <c r="H10" s="7"/>
      <c r="K10" s="100">
        <v>4</v>
      </c>
      <c r="L10" s="5">
        <f t="shared" si="1"/>
        <v>4</v>
      </c>
      <c r="M10" s="5">
        <f t="shared" si="0"/>
        <v>8</v>
      </c>
      <c r="N10" s="5">
        <f t="shared" si="0"/>
        <v>12</v>
      </c>
      <c r="O10" s="5">
        <f t="shared" si="0"/>
        <v>16</v>
      </c>
      <c r="P10" s="5">
        <f t="shared" si="0"/>
        <v>20</v>
      </c>
      <c r="Q10" s="5">
        <f t="shared" si="0"/>
        <v>24</v>
      </c>
      <c r="R10" s="5">
        <f t="shared" si="0"/>
        <v>28</v>
      </c>
      <c r="S10" s="5">
        <f t="shared" si="0"/>
        <v>32</v>
      </c>
      <c r="T10" s="5">
        <f t="shared" si="0"/>
        <v>36</v>
      </c>
    </row>
    <row r="11" spans="1:21" x14ac:dyDescent="0.45">
      <c r="B11" s="11"/>
      <c r="H11" s="7"/>
      <c r="K11" s="100">
        <v>5</v>
      </c>
      <c r="L11" s="5">
        <f t="shared" si="1"/>
        <v>5</v>
      </c>
      <c r="M11" s="5">
        <f t="shared" si="0"/>
        <v>10</v>
      </c>
      <c r="N11" s="5">
        <f t="shared" si="0"/>
        <v>15</v>
      </c>
      <c r="O11" s="5">
        <f t="shared" si="0"/>
        <v>20</v>
      </c>
      <c r="P11" s="5">
        <f t="shared" si="0"/>
        <v>25</v>
      </c>
      <c r="Q11" s="5">
        <f t="shared" si="0"/>
        <v>30</v>
      </c>
      <c r="R11" s="5">
        <f t="shared" si="0"/>
        <v>35</v>
      </c>
      <c r="S11" s="5">
        <f t="shared" si="0"/>
        <v>40</v>
      </c>
      <c r="T11" s="5">
        <f t="shared" si="0"/>
        <v>45</v>
      </c>
    </row>
    <row r="12" spans="1:21" x14ac:dyDescent="0.45">
      <c r="H12" s="7"/>
      <c r="K12" s="100">
        <v>6</v>
      </c>
      <c r="L12" s="5">
        <f t="shared" si="1"/>
        <v>6</v>
      </c>
      <c r="M12" s="5">
        <f t="shared" si="0"/>
        <v>12</v>
      </c>
      <c r="N12" s="5">
        <f t="shared" si="0"/>
        <v>18</v>
      </c>
      <c r="O12" s="5">
        <f t="shared" si="0"/>
        <v>24</v>
      </c>
      <c r="P12" s="5">
        <f t="shared" si="0"/>
        <v>30</v>
      </c>
      <c r="Q12" s="5">
        <f t="shared" si="0"/>
        <v>36</v>
      </c>
      <c r="R12" s="5">
        <f t="shared" si="0"/>
        <v>42</v>
      </c>
      <c r="S12" s="5">
        <f t="shared" si="0"/>
        <v>48</v>
      </c>
      <c r="T12" s="5">
        <f t="shared" si="0"/>
        <v>54</v>
      </c>
    </row>
    <row r="13" spans="1:21" ht="18.75" customHeight="1" x14ac:dyDescent="0.45">
      <c r="A13" s="223" t="s">
        <v>3</v>
      </c>
      <c r="B13" s="223"/>
      <c r="C13" s="223"/>
      <c r="D13" s="223"/>
      <c r="E13" s="223"/>
      <c r="F13" s="223"/>
      <c r="H13" s="7"/>
      <c r="K13" s="100">
        <v>7</v>
      </c>
      <c r="L13" s="5">
        <f t="shared" si="1"/>
        <v>7</v>
      </c>
      <c r="M13" s="5">
        <f t="shared" si="0"/>
        <v>14</v>
      </c>
      <c r="N13" s="5">
        <f t="shared" si="0"/>
        <v>21</v>
      </c>
      <c r="O13" s="5">
        <f t="shared" si="0"/>
        <v>28</v>
      </c>
      <c r="P13" s="5">
        <f t="shared" si="0"/>
        <v>35</v>
      </c>
      <c r="Q13" s="5">
        <f t="shared" si="0"/>
        <v>42</v>
      </c>
      <c r="R13" s="5">
        <f t="shared" si="0"/>
        <v>49</v>
      </c>
      <c r="S13" s="5">
        <f t="shared" si="0"/>
        <v>56</v>
      </c>
      <c r="T13" s="5">
        <f t="shared" si="0"/>
        <v>63</v>
      </c>
    </row>
    <row r="14" spans="1:21" x14ac:dyDescent="0.45">
      <c r="A14" s="223"/>
      <c r="B14" s="223"/>
      <c r="C14" s="223"/>
      <c r="D14" s="223"/>
      <c r="E14" s="223"/>
      <c r="F14" s="223"/>
      <c r="H14" s="7"/>
      <c r="K14" s="100">
        <v>8</v>
      </c>
      <c r="L14" s="5">
        <f t="shared" si="1"/>
        <v>8</v>
      </c>
      <c r="M14" s="5">
        <f t="shared" si="0"/>
        <v>16</v>
      </c>
      <c r="N14" s="5">
        <f t="shared" si="0"/>
        <v>24</v>
      </c>
      <c r="O14" s="5">
        <f t="shared" si="0"/>
        <v>32</v>
      </c>
      <c r="P14" s="5">
        <f t="shared" si="0"/>
        <v>40</v>
      </c>
      <c r="Q14" s="5">
        <f t="shared" si="0"/>
        <v>48</v>
      </c>
      <c r="R14" s="5">
        <f t="shared" si="0"/>
        <v>56</v>
      </c>
      <c r="S14" s="5">
        <f t="shared" si="0"/>
        <v>64</v>
      </c>
      <c r="T14" s="5">
        <f t="shared" si="0"/>
        <v>72</v>
      </c>
    </row>
    <row r="15" spans="1:21" ht="14.65" thickBot="1" x14ac:dyDescent="0.5">
      <c r="H15" s="7"/>
      <c r="K15" s="101">
        <v>9</v>
      </c>
      <c r="L15" s="5">
        <f t="shared" si="1"/>
        <v>9</v>
      </c>
      <c r="M15" s="5">
        <f t="shared" si="0"/>
        <v>18</v>
      </c>
      <c r="N15" s="5">
        <f t="shared" si="0"/>
        <v>27</v>
      </c>
      <c r="O15" s="5">
        <f t="shared" si="0"/>
        <v>36</v>
      </c>
      <c r="P15" s="5">
        <f t="shared" si="0"/>
        <v>45</v>
      </c>
      <c r="Q15" s="5">
        <f t="shared" si="0"/>
        <v>54</v>
      </c>
      <c r="R15" s="5">
        <f t="shared" si="0"/>
        <v>63</v>
      </c>
      <c r="S15" s="5">
        <f t="shared" si="0"/>
        <v>72</v>
      </c>
      <c r="T15" s="5">
        <f t="shared" si="0"/>
        <v>81</v>
      </c>
    </row>
    <row r="16" spans="1:21" x14ac:dyDescent="0.45">
      <c r="B16" s="68" t="s">
        <v>4</v>
      </c>
      <c r="C16" s="73">
        <v>500</v>
      </c>
      <c r="H16" s="7"/>
    </row>
    <row r="17" spans="2:8" ht="14.65" thickBot="1" x14ac:dyDescent="0.5">
      <c r="B17" s="4"/>
      <c r="C17" s="4"/>
      <c r="H17" s="7"/>
    </row>
    <row r="18" spans="2:8" ht="28.9" thickBot="1" x14ac:dyDescent="0.5">
      <c r="B18" s="91" t="s">
        <v>121</v>
      </c>
      <c r="C18" s="92" t="s">
        <v>5</v>
      </c>
      <c r="D18" s="93" t="s">
        <v>6</v>
      </c>
      <c r="H18" s="7"/>
    </row>
    <row r="19" spans="2:8" x14ac:dyDescent="0.45">
      <c r="B19" s="8" t="s">
        <v>7</v>
      </c>
      <c r="C19" s="94">
        <v>2456</v>
      </c>
      <c r="D19" s="95">
        <f>+C19+C$16</f>
        <v>2956</v>
      </c>
      <c r="H19" s="7"/>
    </row>
    <row r="20" spans="2:8" x14ac:dyDescent="0.45">
      <c r="B20" s="12" t="s">
        <v>8</v>
      </c>
      <c r="C20" s="13">
        <v>2567</v>
      </c>
      <c r="D20" s="90">
        <f t="shared" ref="D20:D22" si="3">+C20+C$16</f>
        <v>3067</v>
      </c>
      <c r="H20" s="7"/>
    </row>
    <row r="21" spans="2:8" x14ac:dyDescent="0.45">
      <c r="B21" s="12" t="s">
        <v>9</v>
      </c>
      <c r="C21" s="13">
        <v>3214</v>
      </c>
      <c r="D21" s="90">
        <f t="shared" si="3"/>
        <v>3714</v>
      </c>
      <c r="H21" s="7"/>
    </row>
    <row r="22" spans="2:8" ht="14.65" thickBot="1" x14ac:dyDescent="0.5">
      <c r="B22" s="14" t="s">
        <v>10</v>
      </c>
      <c r="C22" s="15">
        <v>2345</v>
      </c>
      <c r="D22" s="96">
        <f t="shared" si="3"/>
        <v>2845</v>
      </c>
      <c r="H22" s="7"/>
    </row>
  </sheetData>
  <mergeCells count="3">
    <mergeCell ref="A4:F5"/>
    <mergeCell ref="A13:F14"/>
    <mergeCell ref="J4:U4"/>
  </mergeCells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28"/>
  <sheetViews>
    <sheetView showGridLines="0" topLeftCell="A10" workbookViewId="0">
      <selection activeCell="K14" sqref="K14"/>
    </sheetView>
  </sheetViews>
  <sheetFormatPr baseColWidth="10" defaultRowHeight="14.25" x14ac:dyDescent="0.45"/>
  <cols>
    <col min="1" max="1" width="15" customWidth="1"/>
    <col min="2" max="2" width="11.53125" customWidth="1"/>
    <col min="3" max="3" width="10.796875" customWidth="1"/>
    <col min="4" max="4" width="11.796875" customWidth="1"/>
    <col min="5" max="7" width="1.796875" customWidth="1"/>
    <col min="8" max="8" width="14.265625" bestFit="1" customWidth="1"/>
    <col min="9" max="9" width="13.06640625" bestFit="1" customWidth="1"/>
    <col min="10" max="10" width="11.46484375" bestFit="1" customWidth="1"/>
    <col min="12" max="14" width="2" customWidth="1"/>
    <col min="16" max="16" width="16.265625" customWidth="1"/>
    <col min="17" max="17" width="12.46484375" customWidth="1"/>
    <col min="18" max="18" width="3.73046875" customWidth="1"/>
    <col min="19" max="19" width="15.265625" customWidth="1"/>
    <col min="20" max="20" width="13.19921875" customWidth="1"/>
    <col min="21" max="23" width="2.46484375" customWidth="1"/>
    <col min="25" max="25" width="7.53125" bestFit="1" customWidth="1"/>
    <col min="33" max="35" width="2.46484375" customWidth="1"/>
    <col min="37" max="37" width="12.265625" customWidth="1"/>
    <col min="39" max="39" width="12.796875" customWidth="1"/>
    <col min="41" max="43" width="2.796875" customWidth="1"/>
    <col min="44" max="44" width="7.73046875" customWidth="1"/>
    <col min="45" max="45" width="10.53125" customWidth="1"/>
    <col min="46" max="69" width="7.19921875" customWidth="1"/>
    <col min="70" max="72" width="2.19921875" customWidth="1"/>
    <col min="74" max="74" width="7.53125" customWidth="1"/>
    <col min="75" max="75" width="8" customWidth="1"/>
    <col min="76" max="92" width="3.73046875" customWidth="1"/>
    <col min="93" max="95" width="2.46484375" customWidth="1"/>
    <col min="96" max="96" width="14.19921875" customWidth="1"/>
    <col min="100" max="102" width="2.46484375" customWidth="1"/>
    <col min="103" max="103" width="13.53125" customWidth="1"/>
    <col min="106" max="106" width="2.19921875" customWidth="1"/>
    <col min="107" max="107" width="9.53125" customWidth="1"/>
    <col min="108" max="110" width="13" customWidth="1"/>
    <col min="111" max="113" width="2" customWidth="1"/>
  </cols>
  <sheetData>
    <row r="1" spans="1:122" ht="65.25" customHeight="1" x14ac:dyDescent="0.45">
      <c r="F1" s="7"/>
      <c r="M1" s="7"/>
      <c r="V1" s="7"/>
      <c r="AH1" s="47"/>
      <c r="AP1" s="47"/>
      <c r="BS1" s="47"/>
      <c r="CP1" s="47"/>
      <c r="CW1" s="47"/>
      <c r="DH1" s="7"/>
    </row>
    <row r="2" spans="1:122" x14ac:dyDescent="0.45">
      <c r="F2" s="7"/>
      <c r="M2" s="7"/>
      <c r="V2" s="7"/>
      <c r="AH2" s="47"/>
      <c r="AP2" s="47"/>
      <c r="BS2" s="47"/>
      <c r="CP2" s="47"/>
      <c r="CW2" s="47"/>
      <c r="DH2" s="7"/>
    </row>
    <row r="3" spans="1:122" x14ac:dyDescent="0.45">
      <c r="F3" s="7"/>
      <c r="M3" s="7"/>
      <c r="V3" s="7"/>
      <c r="AH3" s="47"/>
      <c r="AP3" s="47"/>
      <c r="BS3" s="47"/>
      <c r="CP3" s="47"/>
      <c r="CW3" s="47"/>
      <c r="DH3" s="7"/>
    </row>
    <row r="4" spans="1:122" ht="29.25" customHeight="1" x14ac:dyDescent="0.45">
      <c r="F4" s="7"/>
      <c r="M4" s="7"/>
      <c r="V4" s="7"/>
      <c r="AH4" s="47"/>
      <c r="AP4" s="47"/>
      <c r="BS4" s="47"/>
      <c r="CP4" s="47"/>
      <c r="CW4" s="47"/>
      <c r="DH4" s="7"/>
    </row>
    <row r="5" spans="1:122" x14ac:dyDescent="0.45">
      <c r="F5" s="7"/>
      <c r="M5" s="7"/>
      <c r="U5" s="21"/>
      <c r="V5" s="38"/>
      <c r="AH5" s="47"/>
      <c r="AP5" s="47"/>
      <c r="BS5" s="47"/>
      <c r="CP5" s="47"/>
      <c r="CW5" s="47"/>
      <c r="DH5" s="7"/>
    </row>
    <row r="6" spans="1:122" ht="21" x14ac:dyDescent="0.45">
      <c r="A6" s="214" t="s">
        <v>24</v>
      </c>
      <c r="B6" s="214"/>
      <c r="C6" s="214"/>
      <c r="D6" s="214"/>
      <c r="F6" s="7"/>
      <c r="H6" s="214" t="s">
        <v>0</v>
      </c>
      <c r="I6" s="214"/>
      <c r="J6" s="214"/>
      <c r="K6" s="214"/>
      <c r="M6" s="7"/>
      <c r="O6" s="214" t="s">
        <v>35</v>
      </c>
      <c r="P6" s="214"/>
      <c r="Q6" s="214"/>
      <c r="R6" s="214"/>
      <c r="S6" s="214"/>
      <c r="T6" s="214"/>
      <c r="U6" s="21"/>
      <c r="V6" s="38"/>
      <c r="X6" s="214" t="s">
        <v>47</v>
      </c>
      <c r="Y6" s="214"/>
      <c r="Z6" s="214"/>
      <c r="AA6" s="214"/>
      <c r="AB6" s="214"/>
      <c r="AC6" s="214"/>
      <c r="AD6" s="214"/>
      <c r="AE6" s="214"/>
      <c r="AF6" s="214"/>
      <c r="AH6" s="47"/>
      <c r="AJ6" s="214" t="s">
        <v>0</v>
      </c>
      <c r="AK6" s="214"/>
      <c r="AL6" s="214"/>
      <c r="AM6" s="214"/>
      <c r="AN6" s="214"/>
      <c r="AP6" s="47"/>
      <c r="AR6" s="214" t="s">
        <v>61</v>
      </c>
      <c r="AS6" s="214"/>
      <c r="AT6" s="214"/>
      <c r="AU6" s="214"/>
      <c r="AV6" s="214"/>
      <c r="AW6" s="214"/>
      <c r="AX6" s="214"/>
      <c r="AY6" s="214"/>
      <c r="AZ6" s="214"/>
      <c r="BA6" s="214"/>
      <c r="BB6" s="214"/>
      <c r="BC6" s="214"/>
      <c r="BD6" s="214"/>
      <c r="BE6" s="214"/>
      <c r="BF6" s="214"/>
      <c r="BG6" s="214"/>
      <c r="BH6" s="214"/>
      <c r="BI6" s="214"/>
      <c r="BJ6" s="214"/>
      <c r="BK6" s="214"/>
      <c r="BL6" s="214"/>
      <c r="BM6" s="214"/>
      <c r="BN6" s="214"/>
      <c r="BO6" s="214"/>
      <c r="BP6" s="214"/>
      <c r="BQ6" s="214"/>
      <c r="BS6" s="47"/>
      <c r="BU6" s="214" t="s">
        <v>65</v>
      </c>
      <c r="BV6" s="214"/>
      <c r="BW6" s="214"/>
      <c r="BX6" s="214"/>
      <c r="BY6" s="214"/>
      <c r="BZ6" s="214"/>
      <c r="CA6" s="214"/>
      <c r="CB6" s="214"/>
      <c r="CC6" s="214"/>
      <c r="CD6" s="214"/>
      <c r="CE6" s="214"/>
      <c r="CF6" s="214"/>
      <c r="CG6" s="214"/>
      <c r="CH6" s="214"/>
      <c r="CI6" s="214"/>
      <c r="CJ6" s="214"/>
      <c r="CK6" s="214"/>
      <c r="CL6" s="214"/>
      <c r="CM6" s="214"/>
      <c r="CN6" s="214"/>
      <c r="CP6" s="47"/>
      <c r="CR6" s="214" t="s">
        <v>78</v>
      </c>
      <c r="CS6" s="214"/>
      <c r="CT6" s="214"/>
      <c r="CU6" s="214"/>
      <c r="CW6" s="47"/>
      <c r="CY6" s="214" t="s">
        <v>149</v>
      </c>
      <c r="CZ6" s="214"/>
      <c r="DA6" s="214"/>
      <c r="DB6" s="214"/>
      <c r="DC6" s="214"/>
      <c r="DD6" s="214"/>
      <c r="DE6" s="214"/>
      <c r="DF6" s="214"/>
      <c r="DH6" s="7"/>
    </row>
    <row r="7" spans="1:122" ht="52.5" customHeight="1" x14ac:dyDescent="0.45">
      <c r="A7" s="215" t="s">
        <v>25</v>
      </c>
      <c r="B7" s="215"/>
      <c r="C7" s="215"/>
      <c r="D7" s="215"/>
      <c r="F7" s="7"/>
      <c r="H7" s="215" t="s">
        <v>119</v>
      </c>
      <c r="I7" s="215"/>
      <c r="J7" s="215"/>
      <c r="K7" s="215"/>
      <c r="M7" s="7"/>
      <c r="O7" s="215" t="s">
        <v>36</v>
      </c>
      <c r="P7" s="215"/>
      <c r="Q7" s="215"/>
      <c r="R7" s="215"/>
      <c r="S7" s="215"/>
      <c r="T7" s="215"/>
      <c r="U7" s="21"/>
      <c r="V7" s="38"/>
      <c r="X7" s="215" t="s">
        <v>122</v>
      </c>
      <c r="Y7" s="215"/>
      <c r="Z7" s="215"/>
      <c r="AA7" s="215"/>
      <c r="AB7" s="215"/>
      <c r="AC7" s="215"/>
      <c r="AD7" s="215"/>
      <c r="AE7" s="215"/>
      <c r="AF7" s="215"/>
      <c r="AH7" s="47"/>
      <c r="AJ7" s="215" t="s">
        <v>57</v>
      </c>
      <c r="AK7" s="215"/>
      <c r="AL7" s="215"/>
      <c r="AM7" s="215"/>
      <c r="AN7" s="215"/>
      <c r="AP7" s="47"/>
      <c r="AR7" s="215" t="s">
        <v>123</v>
      </c>
      <c r="AS7" s="215"/>
      <c r="AT7" s="215"/>
      <c r="AU7" s="215"/>
      <c r="AV7" s="215"/>
      <c r="AW7" s="215"/>
      <c r="AX7" s="215"/>
      <c r="AY7" s="215"/>
      <c r="AZ7" s="215"/>
      <c r="BA7" s="215"/>
      <c r="BB7" s="215"/>
      <c r="BC7" s="215"/>
      <c r="BD7" s="215"/>
      <c r="BE7" s="215"/>
      <c r="BF7" s="215"/>
      <c r="BG7" s="215"/>
      <c r="BH7" s="215"/>
      <c r="BI7" s="215"/>
      <c r="BJ7" s="215"/>
      <c r="BK7" s="215"/>
      <c r="BL7" s="215"/>
      <c r="BM7" s="215"/>
      <c r="BN7" s="215"/>
      <c r="BO7" s="215"/>
      <c r="BP7" s="215"/>
      <c r="BQ7" s="215"/>
      <c r="BS7" s="47"/>
      <c r="BU7" s="215" t="s">
        <v>124</v>
      </c>
      <c r="BV7" s="215"/>
      <c r="BW7" s="215"/>
      <c r="BX7" s="215"/>
      <c r="BY7" s="215"/>
      <c r="BZ7" s="215"/>
      <c r="CA7" s="215"/>
      <c r="CB7" s="215"/>
      <c r="CC7" s="215"/>
      <c r="CD7" s="215"/>
      <c r="CE7" s="215"/>
      <c r="CF7" s="215"/>
      <c r="CG7" s="215"/>
      <c r="CH7" s="215"/>
      <c r="CI7" s="215"/>
      <c r="CJ7" s="215"/>
      <c r="CK7" s="215"/>
      <c r="CL7" s="215"/>
      <c r="CM7" s="215"/>
      <c r="CN7" s="215"/>
      <c r="CO7" s="46"/>
      <c r="CP7" s="67"/>
      <c r="CQ7" s="46"/>
      <c r="CR7" s="215" t="s">
        <v>125</v>
      </c>
      <c r="CS7" s="215"/>
      <c r="CT7" s="215"/>
      <c r="CU7" s="215"/>
      <c r="CW7" s="47"/>
      <c r="CY7" s="215" t="s">
        <v>150</v>
      </c>
      <c r="CZ7" s="215"/>
      <c r="DA7" s="215"/>
      <c r="DB7" s="215"/>
      <c r="DC7" s="215"/>
      <c r="DD7" s="215"/>
      <c r="DE7" s="215"/>
      <c r="DF7" s="215"/>
      <c r="DG7" s="46"/>
      <c r="DH7" s="110"/>
      <c r="DI7" s="46"/>
      <c r="DJ7" s="46"/>
      <c r="DK7" s="46"/>
      <c r="DL7" s="46"/>
      <c r="DM7" s="46"/>
      <c r="DN7" s="46"/>
      <c r="DO7" s="46"/>
      <c r="DP7" s="46"/>
      <c r="DQ7" s="46"/>
      <c r="DR7" s="46"/>
    </row>
    <row r="8" spans="1:122" x14ac:dyDescent="0.45">
      <c r="F8" s="7"/>
      <c r="H8" s="215" t="s">
        <v>120</v>
      </c>
      <c r="I8" s="215"/>
      <c r="J8" s="215"/>
      <c r="K8" s="215"/>
      <c r="M8" s="7"/>
      <c r="V8" s="7"/>
      <c r="AH8" s="47"/>
      <c r="AJ8" s="215"/>
      <c r="AK8" s="215"/>
      <c r="AL8" s="215"/>
      <c r="AM8" s="215"/>
      <c r="AN8" s="215"/>
      <c r="AP8" s="47"/>
      <c r="BN8" s="2"/>
      <c r="BO8" s="2"/>
      <c r="BP8" s="2"/>
      <c r="BQ8" s="2"/>
      <c r="BS8" s="47"/>
      <c r="CP8" s="47"/>
      <c r="CR8" s="226"/>
      <c r="CS8" s="226"/>
      <c r="CT8" s="226"/>
      <c r="CU8" s="226"/>
      <c r="CW8" s="47"/>
      <c r="DH8" s="7"/>
    </row>
    <row r="9" spans="1:122" ht="30.75" customHeight="1" x14ac:dyDescent="0.45">
      <c r="A9" s="81" t="s">
        <v>11</v>
      </c>
      <c r="B9" s="81" t="s">
        <v>12</v>
      </c>
      <c r="C9" s="81" t="s">
        <v>13</v>
      </c>
      <c r="D9" s="19"/>
      <c r="F9" s="7"/>
      <c r="H9" s="81" t="s">
        <v>11</v>
      </c>
      <c r="I9" s="81" t="s">
        <v>12</v>
      </c>
      <c r="J9" s="81" t="s">
        <v>13</v>
      </c>
      <c r="K9" s="82" t="s">
        <v>14</v>
      </c>
      <c r="M9" s="7"/>
      <c r="O9" s="83" t="s">
        <v>37</v>
      </c>
      <c r="P9" s="83" t="s">
        <v>38</v>
      </c>
      <c r="Q9" s="81" t="s">
        <v>40</v>
      </c>
      <c r="V9" s="7"/>
      <c r="X9" s="85" t="s">
        <v>37</v>
      </c>
      <c r="Y9" s="85" t="s">
        <v>48</v>
      </c>
      <c r="Z9" s="85" t="s">
        <v>49</v>
      </c>
      <c r="AA9" s="85" t="s">
        <v>55</v>
      </c>
      <c r="AB9" s="85" t="s">
        <v>50</v>
      </c>
      <c r="AC9" s="85" t="s">
        <v>51</v>
      </c>
      <c r="AD9" s="85" t="s">
        <v>52</v>
      </c>
      <c r="AE9" s="85" t="s">
        <v>53</v>
      </c>
      <c r="AF9" s="85" t="s">
        <v>54</v>
      </c>
      <c r="AH9" s="47"/>
      <c r="AJ9" s="215"/>
      <c r="AK9" s="215"/>
      <c r="AL9" s="215"/>
      <c r="AM9" s="215"/>
      <c r="AN9" s="215"/>
      <c r="AO9" s="44"/>
      <c r="AP9" s="56"/>
      <c r="AQ9" s="44"/>
      <c r="AR9" s="104" t="s">
        <v>62</v>
      </c>
      <c r="AS9" s="104" t="s">
        <v>63</v>
      </c>
      <c r="AT9" s="104" t="s">
        <v>64</v>
      </c>
      <c r="AU9" s="104">
        <v>1</v>
      </c>
      <c r="AV9" s="104">
        <f t="shared" ref="AV9:BQ9" si="0">+AU9+1</f>
        <v>2</v>
      </c>
      <c r="AW9" s="104">
        <f t="shared" si="0"/>
        <v>3</v>
      </c>
      <c r="AX9" s="104">
        <f t="shared" si="0"/>
        <v>4</v>
      </c>
      <c r="AY9" s="104">
        <f t="shared" si="0"/>
        <v>5</v>
      </c>
      <c r="AZ9" s="104">
        <f t="shared" si="0"/>
        <v>6</v>
      </c>
      <c r="BA9" s="104">
        <f t="shared" si="0"/>
        <v>7</v>
      </c>
      <c r="BB9" s="104">
        <f t="shared" si="0"/>
        <v>8</v>
      </c>
      <c r="BC9" s="104">
        <f t="shared" si="0"/>
        <v>9</v>
      </c>
      <c r="BD9" s="104">
        <f t="shared" si="0"/>
        <v>10</v>
      </c>
      <c r="BE9" s="104">
        <f t="shared" si="0"/>
        <v>11</v>
      </c>
      <c r="BF9" s="104">
        <f t="shared" si="0"/>
        <v>12</v>
      </c>
      <c r="BG9" s="104">
        <f t="shared" si="0"/>
        <v>13</v>
      </c>
      <c r="BH9" s="104">
        <f t="shared" si="0"/>
        <v>14</v>
      </c>
      <c r="BI9" s="104">
        <f t="shared" si="0"/>
        <v>15</v>
      </c>
      <c r="BJ9" s="104">
        <f t="shared" si="0"/>
        <v>16</v>
      </c>
      <c r="BK9" s="104">
        <f t="shared" si="0"/>
        <v>17</v>
      </c>
      <c r="BL9" s="104">
        <f t="shared" si="0"/>
        <v>18</v>
      </c>
      <c r="BM9" s="104">
        <f t="shared" si="0"/>
        <v>19</v>
      </c>
      <c r="BN9" s="104">
        <f t="shared" si="0"/>
        <v>20</v>
      </c>
      <c r="BO9" s="104">
        <f t="shared" si="0"/>
        <v>21</v>
      </c>
      <c r="BP9" s="104">
        <f t="shared" si="0"/>
        <v>22</v>
      </c>
      <c r="BQ9" s="104">
        <f t="shared" si="0"/>
        <v>23</v>
      </c>
      <c r="BS9" s="47"/>
      <c r="BU9" s="105" t="s">
        <v>66</v>
      </c>
      <c r="BV9" s="105" t="s">
        <v>67</v>
      </c>
      <c r="BW9" s="105" t="s">
        <v>68</v>
      </c>
      <c r="BX9" s="105">
        <v>1</v>
      </c>
      <c r="BY9" s="105">
        <f t="shared" ref="BY9:CN9" si="1">BX9+1</f>
        <v>2</v>
      </c>
      <c r="BZ9" s="105">
        <f t="shared" si="1"/>
        <v>3</v>
      </c>
      <c r="CA9" s="105">
        <f t="shared" si="1"/>
        <v>4</v>
      </c>
      <c r="CB9" s="105">
        <f t="shared" si="1"/>
        <v>5</v>
      </c>
      <c r="CC9" s="105">
        <f t="shared" si="1"/>
        <v>6</v>
      </c>
      <c r="CD9" s="105">
        <f t="shared" si="1"/>
        <v>7</v>
      </c>
      <c r="CE9" s="105">
        <f t="shared" si="1"/>
        <v>8</v>
      </c>
      <c r="CF9" s="105">
        <f t="shared" si="1"/>
        <v>9</v>
      </c>
      <c r="CG9" s="105">
        <f t="shared" si="1"/>
        <v>10</v>
      </c>
      <c r="CH9" s="105">
        <f t="shared" si="1"/>
        <v>11</v>
      </c>
      <c r="CI9" s="105">
        <f t="shared" si="1"/>
        <v>12</v>
      </c>
      <c r="CJ9" s="105">
        <f t="shared" si="1"/>
        <v>13</v>
      </c>
      <c r="CK9" s="105">
        <f t="shared" si="1"/>
        <v>14</v>
      </c>
      <c r="CL9" s="105">
        <f t="shared" si="1"/>
        <v>15</v>
      </c>
      <c r="CM9" s="105">
        <f t="shared" si="1"/>
        <v>16</v>
      </c>
      <c r="CN9" s="105">
        <f t="shared" si="1"/>
        <v>17</v>
      </c>
      <c r="CP9" s="47"/>
      <c r="CR9" s="83" t="s">
        <v>79</v>
      </c>
      <c r="CS9" s="83" t="s">
        <v>80</v>
      </c>
      <c r="CT9" s="83" t="s">
        <v>81</v>
      </c>
      <c r="CU9" s="83" t="s">
        <v>82</v>
      </c>
      <c r="CW9" s="47"/>
      <c r="CY9" s="83" t="s">
        <v>126</v>
      </c>
      <c r="CZ9" s="83" t="s">
        <v>127</v>
      </c>
      <c r="DA9" s="83" t="s">
        <v>128</v>
      </c>
      <c r="DB9" s="102"/>
      <c r="DD9" s="106" t="s">
        <v>129</v>
      </c>
      <c r="DE9" s="106" t="s">
        <v>130</v>
      </c>
      <c r="DF9" s="106" t="s">
        <v>131</v>
      </c>
      <c r="DH9" s="7"/>
    </row>
    <row r="10" spans="1:122" x14ac:dyDescent="0.45">
      <c r="A10" t="s">
        <v>26</v>
      </c>
      <c r="B10" s="18">
        <v>25440</v>
      </c>
      <c r="C10" s="18">
        <v>26500</v>
      </c>
      <c r="D10" s="20" t="str">
        <f>IF(C10&gt;=B10," ","attention")</f>
        <v xml:space="preserve"> </v>
      </c>
      <c r="F10" s="7"/>
      <c r="H10" t="s">
        <v>23</v>
      </c>
      <c r="I10" s="18">
        <v>1242054</v>
      </c>
      <c r="J10" s="18">
        <v>1044454.5</v>
      </c>
      <c r="K10" s="17">
        <f>IF(J10&gt;=I10,(J10-I10)*J$20,0)</f>
        <v>0</v>
      </c>
      <c r="M10" s="7"/>
      <c r="O10" s="23">
        <v>42742</v>
      </c>
      <c r="P10" s="25">
        <v>2</v>
      </c>
      <c r="Q10" s="24" t="str">
        <f>IF(P10&lt;3,T$13,IF(P10&lt;=9,T$14,T$15))</f>
        <v>TROP FROID</v>
      </c>
      <c r="R10" s="22"/>
      <c r="S10" s="22"/>
      <c r="T10" s="22"/>
      <c r="U10" s="22"/>
      <c r="V10" s="39"/>
      <c r="X10" s="26">
        <v>42949</v>
      </c>
      <c r="Y10" s="27">
        <v>335</v>
      </c>
      <c r="Z10" s="41">
        <v>97.92</v>
      </c>
      <c r="AA10" s="28" t="s">
        <v>52</v>
      </c>
      <c r="AB10" s="29" t="str">
        <f>IF(AB$9=$AA10,$Z10,"")</f>
        <v/>
      </c>
      <c r="AC10" s="29" t="str">
        <f t="shared" ref="AC10:AF22" si="2">IF(AC$9=$AA10,$Z10,"")</f>
        <v/>
      </c>
      <c r="AD10" s="29">
        <f t="shared" si="2"/>
        <v>97.92</v>
      </c>
      <c r="AE10" s="29" t="str">
        <f t="shared" si="2"/>
        <v/>
      </c>
      <c r="AF10" s="29" t="str">
        <f t="shared" si="2"/>
        <v/>
      </c>
      <c r="AH10" s="47"/>
      <c r="AJ10" s="225" t="s">
        <v>58</v>
      </c>
      <c r="AK10" s="225" t="s">
        <v>59</v>
      </c>
      <c r="AL10" s="225" t="s">
        <v>56</v>
      </c>
      <c r="AM10" s="225" t="s">
        <v>60</v>
      </c>
      <c r="AN10" s="225" t="s">
        <v>14</v>
      </c>
      <c r="AP10" s="47"/>
      <c r="AR10" s="53">
        <v>201701</v>
      </c>
      <c r="AS10" s="53">
        <v>2</v>
      </c>
      <c r="AT10" s="54">
        <v>2400</v>
      </c>
      <c r="AU10" s="51" t="str">
        <f>IF(AND(AU$9&gt;=$AS10,AU$9&lt;$AS10+3),$AT10/3,"")</f>
        <v/>
      </c>
      <c r="AV10" s="51">
        <f t="shared" ref="AV10:BQ20" si="3">IF(AND(AV$9&gt;=$AS10,AV$9&lt;$AS10+3),$AT10/3,"")</f>
        <v>800</v>
      </c>
      <c r="AW10" s="51">
        <f t="shared" si="3"/>
        <v>800</v>
      </c>
      <c r="AX10" s="51">
        <f t="shared" si="3"/>
        <v>800</v>
      </c>
      <c r="AY10" s="51" t="str">
        <f t="shared" si="3"/>
        <v/>
      </c>
      <c r="AZ10" s="51" t="str">
        <f t="shared" si="3"/>
        <v/>
      </c>
      <c r="BA10" s="51" t="str">
        <f t="shared" si="3"/>
        <v/>
      </c>
      <c r="BB10" s="51" t="str">
        <f t="shared" si="3"/>
        <v/>
      </c>
      <c r="BC10" s="51" t="str">
        <f t="shared" si="3"/>
        <v/>
      </c>
      <c r="BD10" s="51" t="str">
        <f t="shared" si="3"/>
        <v/>
      </c>
      <c r="BE10" s="51" t="str">
        <f t="shared" si="3"/>
        <v/>
      </c>
      <c r="BF10" s="51" t="str">
        <f t="shared" si="3"/>
        <v/>
      </c>
      <c r="BG10" s="51" t="str">
        <f t="shared" si="3"/>
        <v/>
      </c>
      <c r="BH10" s="51" t="str">
        <f t="shared" si="3"/>
        <v/>
      </c>
      <c r="BI10" s="51" t="str">
        <f t="shared" si="3"/>
        <v/>
      </c>
      <c r="BJ10" s="51" t="str">
        <f t="shared" si="3"/>
        <v/>
      </c>
      <c r="BK10" s="51" t="str">
        <f t="shared" si="3"/>
        <v/>
      </c>
      <c r="BL10" s="51" t="str">
        <f t="shared" si="3"/>
        <v/>
      </c>
      <c r="BM10" s="51" t="str">
        <f t="shared" si="3"/>
        <v/>
      </c>
      <c r="BN10" s="51" t="str">
        <f t="shared" si="3"/>
        <v/>
      </c>
      <c r="BO10" s="51" t="str">
        <f t="shared" si="3"/>
        <v/>
      </c>
      <c r="BP10" s="51" t="str">
        <f t="shared" si="3"/>
        <v/>
      </c>
      <c r="BQ10" s="51" t="str">
        <f t="shared" si="3"/>
        <v/>
      </c>
      <c r="BS10" s="47"/>
      <c r="BU10" s="60" t="s">
        <v>69</v>
      </c>
      <c r="BV10" s="61">
        <v>2</v>
      </c>
      <c r="BW10" s="61">
        <v>5</v>
      </c>
      <c r="BX10" s="62" t="str">
        <f>IF(AND(BX$9&gt;=$BV10,BX$9&lt;=$BW10),"==="," ")</f>
        <v xml:space="preserve"> </v>
      </c>
      <c r="BY10" s="62" t="str">
        <f t="shared" ref="BY10:CN18" si="4">IF(AND(BY$9&gt;=$BV10,BY$9&lt;=$BW10),"==="," ")</f>
        <v>===</v>
      </c>
      <c r="BZ10" s="62" t="str">
        <f t="shared" si="4"/>
        <v>===</v>
      </c>
      <c r="CA10" s="62" t="str">
        <f t="shared" si="4"/>
        <v>===</v>
      </c>
      <c r="CB10" s="62" t="str">
        <f t="shared" si="4"/>
        <v>===</v>
      </c>
      <c r="CC10" s="62" t="str">
        <f t="shared" si="4"/>
        <v xml:space="preserve"> </v>
      </c>
      <c r="CD10" s="62" t="str">
        <f t="shared" si="4"/>
        <v xml:space="preserve"> </v>
      </c>
      <c r="CE10" s="62" t="str">
        <f t="shared" si="4"/>
        <v xml:space="preserve"> </v>
      </c>
      <c r="CF10" s="62" t="str">
        <f t="shared" si="4"/>
        <v xml:space="preserve"> </v>
      </c>
      <c r="CG10" s="62" t="str">
        <f t="shared" si="4"/>
        <v xml:space="preserve"> </v>
      </c>
      <c r="CH10" s="62" t="str">
        <f t="shared" si="4"/>
        <v xml:space="preserve"> </v>
      </c>
      <c r="CI10" s="62" t="str">
        <f t="shared" si="4"/>
        <v xml:space="preserve"> </v>
      </c>
      <c r="CJ10" s="62" t="str">
        <f t="shared" si="4"/>
        <v xml:space="preserve"> </v>
      </c>
      <c r="CK10" s="62" t="str">
        <f t="shared" si="4"/>
        <v xml:space="preserve"> </v>
      </c>
      <c r="CL10" s="62" t="str">
        <f t="shared" si="4"/>
        <v xml:space="preserve"> </v>
      </c>
      <c r="CM10" s="62" t="str">
        <f t="shared" si="4"/>
        <v xml:space="preserve"> </v>
      </c>
      <c r="CN10" s="62" t="str">
        <f t="shared" si="4"/>
        <v xml:space="preserve"> </v>
      </c>
      <c r="CP10" s="47"/>
      <c r="CR10" s="16" t="s">
        <v>83</v>
      </c>
      <c r="CS10" s="16" t="s">
        <v>84</v>
      </c>
      <c r="CT10" s="16"/>
      <c r="CU10" s="66" t="str">
        <f>IF(OR(ISBLANK($CS10),ISBLANK($CT10)),"ok"," ")</f>
        <v>ok</v>
      </c>
      <c r="CW10" s="47"/>
      <c r="CY10" s="5" t="s">
        <v>132</v>
      </c>
      <c r="CZ10" s="5" t="s">
        <v>133</v>
      </c>
      <c r="DA10" s="108">
        <v>862.25</v>
      </c>
      <c r="DC10" s="107" t="s">
        <v>132</v>
      </c>
      <c r="DD10" s="109">
        <f>+SUMIF($CY$10:$CY$26,DC10,$DA$10:$DA$26)</f>
        <v>7350.9500000000007</v>
      </c>
      <c r="DE10" s="103">
        <f>+COUNTIF($CY$10:$CY$26,DC10)</f>
        <v>11</v>
      </c>
      <c r="DF10" s="109">
        <f>+AVERAGEIF($CY$10:$CY$26,DC10,$DA$10:$DA$26)</f>
        <v>668.26818181818192</v>
      </c>
      <c r="DH10" s="7"/>
    </row>
    <row r="11" spans="1:122" x14ac:dyDescent="0.45">
      <c r="A11" s="5" t="s">
        <v>27</v>
      </c>
      <c r="B11" s="18">
        <v>34560</v>
      </c>
      <c r="C11" s="18">
        <v>26288</v>
      </c>
      <c r="D11" s="20" t="str">
        <f t="shared" ref="D11:D18" si="5">IF(C11&gt;=B11," ","attention")</f>
        <v>attention</v>
      </c>
      <c r="F11" s="7"/>
      <c r="H11" s="5" t="s">
        <v>15</v>
      </c>
      <c r="I11" s="18">
        <v>1495065</v>
      </c>
      <c r="J11" s="18">
        <v>1554867.6</v>
      </c>
      <c r="K11" s="17">
        <f t="shared" ref="K11:K18" si="6">IF(J11&gt;=I11,(J11-I11)*J$20,0)</f>
        <v>1794.0780000000027</v>
      </c>
      <c r="M11" s="7"/>
      <c r="O11" s="23">
        <v>42743</v>
      </c>
      <c r="P11" s="25">
        <v>11</v>
      </c>
      <c r="Q11" s="24" t="str">
        <f t="shared" ref="Q11:Q23" si="7">IF(P11&lt;3,T$13,IF(P11&lt;=9,T$14,T$15))</f>
        <v>TROP CHAUD</v>
      </c>
      <c r="V11" s="7"/>
      <c r="X11" s="30">
        <f>X10</f>
        <v>42949</v>
      </c>
      <c r="Y11" s="31">
        <v>456</v>
      </c>
      <c r="Z11" s="42">
        <v>458</v>
      </c>
      <c r="AA11" s="32" t="s">
        <v>50</v>
      </c>
      <c r="AB11" s="29">
        <f t="shared" ref="AB11:AB22" si="8">IF(AB$9=$AA11,$Z11,"")</f>
        <v>458</v>
      </c>
      <c r="AC11" s="29" t="str">
        <f t="shared" si="2"/>
        <v/>
      </c>
      <c r="AD11" s="29" t="str">
        <f t="shared" si="2"/>
        <v/>
      </c>
      <c r="AE11" s="29" t="str">
        <f t="shared" si="2"/>
        <v/>
      </c>
      <c r="AF11" s="29" t="str">
        <f t="shared" si="2"/>
        <v/>
      </c>
      <c r="AH11" s="47"/>
      <c r="AJ11" s="225"/>
      <c r="AK11" s="225"/>
      <c r="AL11" s="225"/>
      <c r="AM11" s="225"/>
      <c r="AN11" s="225"/>
      <c r="AP11" s="47"/>
      <c r="AR11" s="48">
        <v>201702</v>
      </c>
      <c r="AS11" s="48">
        <v>3</v>
      </c>
      <c r="AT11" s="50">
        <v>900</v>
      </c>
      <c r="AU11" s="51" t="str">
        <f t="shared" ref="AU11:AU20" si="9">IF(AND(AU$9&gt;=$AS11,AU$9&lt;$AS11+3),$AT11/3,"")</f>
        <v/>
      </c>
      <c r="AV11" s="51" t="str">
        <f t="shared" si="3"/>
        <v/>
      </c>
      <c r="AW11" s="51">
        <f t="shared" si="3"/>
        <v>300</v>
      </c>
      <c r="AX11" s="51">
        <f t="shared" si="3"/>
        <v>300</v>
      </c>
      <c r="AY11" s="51">
        <f t="shared" si="3"/>
        <v>300</v>
      </c>
      <c r="AZ11" s="51" t="str">
        <f t="shared" si="3"/>
        <v/>
      </c>
      <c r="BA11" s="51" t="str">
        <f t="shared" si="3"/>
        <v/>
      </c>
      <c r="BB11" s="51" t="str">
        <f t="shared" si="3"/>
        <v/>
      </c>
      <c r="BC11" s="51" t="str">
        <f t="shared" si="3"/>
        <v/>
      </c>
      <c r="BD11" s="51" t="str">
        <f t="shared" si="3"/>
        <v/>
      </c>
      <c r="BE11" s="51" t="str">
        <f t="shared" si="3"/>
        <v/>
      </c>
      <c r="BF11" s="51" t="str">
        <f t="shared" si="3"/>
        <v/>
      </c>
      <c r="BG11" s="51" t="str">
        <f t="shared" si="3"/>
        <v/>
      </c>
      <c r="BH11" s="51" t="str">
        <f t="shared" si="3"/>
        <v/>
      </c>
      <c r="BI11" s="51" t="str">
        <f t="shared" si="3"/>
        <v/>
      </c>
      <c r="BJ11" s="51" t="str">
        <f t="shared" si="3"/>
        <v/>
      </c>
      <c r="BK11" s="51" t="str">
        <f t="shared" si="3"/>
        <v/>
      </c>
      <c r="BL11" s="51" t="str">
        <f t="shared" si="3"/>
        <v/>
      </c>
      <c r="BM11" s="51" t="str">
        <f t="shared" si="3"/>
        <v/>
      </c>
      <c r="BN11" s="51" t="str">
        <f t="shared" si="3"/>
        <v/>
      </c>
      <c r="BO11" s="51" t="str">
        <f t="shared" si="3"/>
        <v/>
      </c>
      <c r="BP11" s="51" t="str">
        <f t="shared" si="3"/>
        <v/>
      </c>
      <c r="BQ11" s="51" t="str">
        <f t="shared" si="3"/>
        <v/>
      </c>
      <c r="BS11" s="47"/>
      <c r="BU11" s="58" t="s">
        <v>70</v>
      </c>
      <c r="BV11" s="59">
        <v>9</v>
      </c>
      <c r="BW11" s="59">
        <v>15</v>
      </c>
      <c r="BX11" s="62" t="str">
        <f t="shared" ref="BX11:BX18" si="10">IF(AND(BX$9&gt;=$BV11,BX$9&lt;=$BW11),"==="," ")</f>
        <v xml:space="preserve"> </v>
      </c>
      <c r="BY11" s="62" t="str">
        <f t="shared" si="4"/>
        <v xml:space="preserve"> </v>
      </c>
      <c r="BZ11" s="62" t="str">
        <f t="shared" si="4"/>
        <v xml:space="preserve"> </v>
      </c>
      <c r="CA11" s="62" t="str">
        <f t="shared" si="4"/>
        <v xml:space="preserve"> </v>
      </c>
      <c r="CB11" s="62" t="str">
        <f t="shared" si="4"/>
        <v xml:space="preserve"> </v>
      </c>
      <c r="CC11" s="62" t="str">
        <f t="shared" si="4"/>
        <v xml:space="preserve"> </v>
      </c>
      <c r="CD11" s="62" t="str">
        <f t="shared" si="4"/>
        <v xml:space="preserve"> </v>
      </c>
      <c r="CE11" s="62" t="str">
        <f t="shared" si="4"/>
        <v xml:space="preserve"> </v>
      </c>
      <c r="CF11" s="62" t="str">
        <f t="shared" si="4"/>
        <v>===</v>
      </c>
      <c r="CG11" s="62" t="str">
        <f t="shared" si="4"/>
        <v>===</v>
      </c>
      <c r="CH11" s="62" t="str">
        <f t="shared" si="4"/>
        <v>===</v>
      </c>
      <c r="CI11" s="62" t="str">
        <f t="shared" si="4"/>
        <v>===</v>
      </c>
      <c r="CJ11" s="62" t="str">
        <f t="shared" si="4"/>
        <v>===</v>
      </c>
      <c r="CK11" s="62" t="str">
        <f t="shared" si="4"/>
        <v>===</v>
      </c>
      <c r="CL11" s="62" t="str">
        <f t="shared" si="4"/>
        <v>===</v>
      </c>
      <c r="CM11" s="62" t="str">
        <f t="shared" si="4"/>
        <v xml:space="preserve"> </v>
      </c>
      <c r="CN11" s="62" t="str">
        <f t="shared" si="4"/>
        <v xml:space="preserve"> </v>
      </c>
      <c r="CP11" s="47"/>
      <c r="CR11" s="16" t="s">
        <v>85</v>
      </c>
      <c r="CS11" s="16" t="s">
        <v>84</v>
      </c>
      <c r="CT11" s="16" t="s">
        <v>84</v>
      </c>
      <c r="CU11" s="66" t="str">
        <f t="shared" ref="CU11:CU18" si="11">IF(OR(ISBLANK($CS11),ISBLANK($CT11)),"ok"," ")</f>
        <v xml:space="preserve"> </v>
      </c>
      <c r="CW11" s="47"/>
      <c r="CY11" s="5" t="s">
        <v>134</v>
      </c>
      <c r="CZ11" s="5" t="s">
        <v>135</v>
      </c>
      <c r="DA11" s="108">
        <v>194.85</v>
      </c>
      <c r="DC11" s="107" t="s">
        <v>134</v>
      </c>
      <c r="DD11" s="109">
        <f>+SUMIF($CY$10:$CY$26,DC11,$DA$10:$DA$26)</f>
        <v>3991.96</v>
      </c>
      <c r="DE11" s="103">
        <f>+COUNTIF($CY$10:$CY$26,DC11)</f>
        <v>6</v>
      </c>
      <c r="DF11" s="109">
        <f>+AVERAGEIF($CY$10:$CY$26,DC11,$DA$10:$DA$26)</f>
        <v>665.32666666666671</v>
      </c>
      <c r="DH11" s="7"/>
    </row>
    <row r="12" spans="1:122" x14ac:dyDescent="0.45">
      <c r="A12" s="5" t="s">
        <v>28</v>
      </c>
      <c r="B12" s="18">
        <v>30100</v>
      </c>
      <c r="C12" s="18">
        <v>29256</v>
      </c>
      <c r="D12" s="20" t="str">
        <f t="shared" si="5"/>
        <v>attention</v>
      </c>
      <c r="F12" s="7"/>
      <c r="H12" s="5" t="s">
        <v>16</v>
      </c>
      <c r="I12" s="18">
        <v>1568250</v>
      </c>
      <c r="J12" s="18">
        <v>1663599.6</v>
      </c>
      <c r="K12" s="17">
        <f t="shared" si="6"/>
        <v>2860.4880000000026</v>
      </c>
      <c r="M12" s="7"/>
      <c r="O12" s="23">
        <v>42744</v>
      </c>
      <c r="P12" s="25">
        <v>6</v>
      </c>
      <c r="Q12" s="24" t="str">
        <f t="shared" si="7"/>
        <v>OK</v>
      </c>
      <c r="S12" s="84" t="s">
        <v>39</v>
      </c>
      <c r="T12" s="84" t="s">
        <v>40</v>
      </c>
      <c r="U12" s="37"/>
      <c r="V12" s="40"/>
      <c r="X12" s="30">
        <f>X11</f>
        <v>42949</v>
      </c>
      <c r="Y12" s="31">
        <v>171</v>
      </c>
      <c r="Z12" s="42">
        <v>113.36</v>
      </c>
      <c r="AA12" s="32" t="s">
        <v>50</v>
      </c>
      <c r="AB12" s="29">
        <f t="shared" si="8"/>
        <v>113.36</v>
      </c>
      <c r="AC12" s="29" t="str">
        <f t="shared" si="2"/>
        <v/>
      </c>
      <c r="AD12" s="29" t="str">
        <f t="shared" si="2"/>
        <v/>
      </c>
      <c r="AE12" s="29" t="str">
        <f t="shared" si="2"/>
        <v/>
      </c>
      <c r="AF12" s="29" t="str">
        <f t="shared" si="2"/>
        <v/>
      </c>
      <c r="AH12" s="47"/>
      <c r="AJ12" s="225"/>
      <c r="AK12" s="225"/>
      <c r="AL12" s="225"/>
      <c r="AM12" s="225"/>
      <c r="AN12" s="225"/>
      <c r="AO12" s="6"/>
      <c r="AP12" s="57"/>
      <c r="AQ12" s="6"/>
      <c r="AR12" s="48">
        <v>201703</v>
      </c>
      <c r="AS12" s="48">
        <v>5</v>
      </c>
      <c r="AT12" s="50">
        <v>600</v>
      </c>
      <c r="AU12" s="51" t="str">
        <f t="shared" si="9"/>
        <v/>
      </c>
      <c r="AV12" s="51" t="str">
        <f t="shared" si="3"/>
        <v/>
      </c>
      <c r="AW12" s="51" t="str">
        <f t="shared" si="3"/>
        <v/>
      </c>
      <c r="AX12" s="51" t="str">
        <f t="shared" si="3"/>
        <v/>
      </c>
      <c r="AY12" s="51">
        <f t="shared" si="3"/>
        <v>200</v>
      </c>
      <c r="AZ12" s="51">
        <f t="shared" si="3"/>
        <v>200</v>
      </c>
      <c r="BA12" s="51">
        <f t="shared" si="3"/>
        <v>200</v>
      </c>
      <c r="BB12" s="51" t="str">
        <f t="shared" si="3"/>
        <v/>
      </c>
      <c r="BC12" s="51" t="str">
        <f t="shared" si="3"/>
        <v/>
      </c>
      <c r="BD12" s="51" t="str">
        <f t="shared" si="3"/>
        <v/>
      </c>
      <c r="BE12" s="51" t="str">
        <f t="shared" si="3"/>
        <v/>
      </c>
      <c r="BF12" s="51" t="str">
        <f t="shared" si="3"/>
        <v/>
      </c>
      <c r="BG12" s="51" t="str">
        <f t="shared" si="3"/>
        <v/>
      </c>
      <c r="BH12" s="51" t="str">
        <f t="shared" si="3"/>
        <v/>
      </c>
      <c r="BI12" s="51" t="str">
        <f t="shared" si="3"/>
        <v/>
      </c>
      <c r="BJ12" s="51" t="str">
        <f t="shared" si="3"/>
        <v/>
      </c>
      <c r="BK12" s="51" t="str">
        <f t="shared" si="3"/>
        <v/>
      </c>
      <c r="BL12" s="51" t="str">
        <f t="shared" si="3"/>
        <v/>
      </c>
      <c r="BM12" s="51" t="str">
        <f t="shared" si="3"/>
        <v/>
      </c>
      <c r="BN12" s="51" t="str">
        <f t="shared" si="3"/>
        <v/>
      </c>
      <c r="BO12" s="51" t="str">
        <f t="shared" si="3"/>
        <v/>
      </c>
      <c r="BP12" s="51" t="str">
        <f t="shared" si="3"/>
        <v/>
      </c>
      <c r="BQ12" s="51" t="str">
        <f t="shared" si="3"/>
        <v/>
      </c>
      <c r="BS12" s="47"/>
      <c r="BU12" s="58" t="s">
        <v>71</v>
      </c>
      <c r="BV12" s="59">
        <v>3</v>
      </c>
      <c r="BW12" s="59">
        <v>8</v>
      </c>
      <c r="BX12" s="62" t="str">
        <f t="shared" si="10"/>
        <v xml:space="preserve"> </v>
      </c>
      <c r="BY12" s="62" t="str">
        <f t="shared" si="4"/>
        <v xml:space="preserve"> </v>
      </c>
      <c r="BZ12" s="62" t="str">
        <f t="shared" si="4"/>
        <v>===</v>
      </c>
      <c r="CA12" s="62" t="str">
        <f t="shared" si="4"/>
        <v>===</v>
      </c>
      <c r="CB12" s="62" t="str">
        <f t="shared" si="4"/>
        <v>===</v>
      </c>
      <c r="CC12" s="62" t="str">
        <f t="shared" si="4"/>
        <v>===</v>
      </c>
      <c r="CD12" s="62" t="str">
        <f t="shared" si="4"/>
        <v>===</v>
      </c>
      <c r="CE12" s="62" t="str">
        <f t="shared" si="4"/>
        <v>===</v>
      </c>
      <c r="CF12" s="62" t="str">
        <f t="shared" si="4"/>
        <v xml:space="preserve"> </v>
      </c>
      <c r="CG12" s="62" t="str">
        <f t="shared" si="4"/>
        <v xml:space="preserve"> </v>
      </c>
      <c r="CH12" s="62" t="str">
        <f t="shared" si="4"/>
        <v xml:space="preserve"> </v>
      </c>
      <c r="CI12" s="62" t="str">
        <f t="shared" si="4"/>
        <v xml:space="preserve"> </v>
      </c>
      <c r="CJ12" s="62" t="str">
        <f t="shared" si="4"/>
        <v xml:space="preserve"> </v>
      </c>
      <c r="CK12" s="62" t="str">
        <f t="shared" si="4"/>
        <v xml:space="preserve"> </v>
      </c>
      <c r="CL12" s="62" t="str">
        <f t="shared" si="4"/>
        <v xml:space="preserve"> </v>
      </c>
      <c r="CM12" s="62" t="str">
        <f t="shared" si="4"/>
        <v xml:space="preserve"> </v>
      </c>
      <c r="CN12" s="62" t="str">
        <f t="shared" si="4"/>
        <v xml:space="preserve"> </v>
      </c>
      <c r="CP12" s="47"/>
      <c r="CR12" s="16" t="s">
        <v>86</v>
      </c>
      <c r="CS12" s="16"/>
      <c r="CT12" s="16" t="s">
        <v>84</v>
      </c>
      <c r="CU12" s="66" t="str">
        <f t="shared" si="11"/>
        <v>ok</v>
      </c>
      <c r="CW12" s="47"/>
      <c r="CY12" s="5" t="s">
        <v>132</v>
      </c>
      <c r="CZ12" s="5" t="s">
        <v>136</v>
      </c>
      <c r="DA12" s="108">
        <v>224.39</v>
      </c>
      <c r="DH12" s="7"/>
    </row>
    <row r="13" spans="1:122" x14ac:dyDescent="0.45">
      <c r="A13" s="5" t="s">
        <v>29</v>
      </c>
      <c r="B13" s="18">
        <v>44520</v>
      </c>
      <c r="C13" s="18">
        <v>53848</v>
      </c>
      <c r="D13" s="20" t="str">
        <f t="shared" si="5"/>
        <v xml:space="preserve"> </v>
      </c>
      <c r="F13" s="7"/>
      <c r="H13" s="5" t="s">
        <v>17</v>
      </c>
      <c r="I13" s="18">
        <v>2049180</v>
      </c>
      <c r="J13" s="18">
        <v>1965540</v>
      </c>
      <c r="K13" s="17">
        <f t="shared" si="6"/>
        <v>0</v>
      </c>
      <c r="M13" s="7"/>
      <c r="O13" s="23">
        <v>42745</v>
      </c>
      <c r="P13" s="25">
        <v>10</v>
      </c>
      <c r="Q13" s="24" t="str">
        <f t="shared" si="7"/>
        <v>TROP CHAUD</v>
      </c>
      <c r="S13" s="5" t="s">
        <v>41</v>
      </c>
      <c r="T13" s="5" t="s">
        <v>42</v>
      </c>
      <c r="V13" s="7"/>
      <c r="X13" s="30">
        <v>42950</v>
      </c>
      <c r="Y13" s="31">
        <v>252</v>
      </c>
      <c r="Z13" s="42">
        <v>273.92</v>
      </c>
      <c r="AA13" s="32" t="s">
        <v>54</v>
      </c>
      <c r="AB13" s="29" t="str">
        <f t="shared" si="8"/>
        <v/>
      </c>
      <c r="AC13" s="29" t="str">
        <f t="shared" si="2"/>
        <v/>
      </c>
      <c r="AD13" s="29" t="str">
        <f t="shared" si="2"/>
        <v/>
      </c>
      <c r="AE13" s="29" t="str">
        <f t="shared" si="2"/>
        <v/>
      </c>
      <c r="AF13" s="29">
        <f t="shared" si="2"/>
        <v>273.92</v>
      </c>
      <c r="AH13" s="47"/>
      <c r="AJ13" s="225"/>
      <c r="AK13" s="225"/>
      <c r="AL13" s="225"/>
      <c r="AM13" s="225"/>
      <c r="AN13" s="225"/>
      <c r="AP13" s="47"/>
      <c r="AR13" s="48">
        <v>201704</v>
      </c>
      <c r="AS13" s="48">
        <v>5</v>
      </c>
      <c r="AT13" s="50">
        <v>900</v>
      </c>
      <c r="AU13" s="51" t="str">
        <f t="shared" si="9"/>
        <v/>
      </c>
      <c r="AV13" s="51" t="str">
        <f t="shared" si="3"/>
        <v/>
      </c>
      <c r="AW13" s="51" t="str">
        <f t="shared" si="3"/>
        <v/>
      </c>
      <c r="AX13" s="51" t="str">
        <f t="shared" si="3"/>
        <v/>
      </c>
      <c r="AY13" s="51">
        <f t="shared" si="3"/>
        <v>300</v>
      </c>
      <c r="AZ13" s="51">
        <f t="shared" si="3"/>
        <v>300</v>
      </c>
      <c r="BA13" s="51">
        <f t="shared" si="3"/>
        <v>300</v>
      </c>
      <c r="BB13" s="51" t="str">
        <f t="shared" si="3"/>
        <v/>
      </c>
      <c r="BC13" s="51" t="str">
        <f t="shared" si="3"/>
        <v/>
      </c>
      <c r="BD13" s="51" t="str">
        <f t="shared" si="3"/>
        <v/>
      </c>
      <c r="BE13" s="51" t="str">
        <f t="shared" si="3"/>
        <v/>
      </c>
      <c r="BF13" s="51" t="str">
        <f t="shared" si="3"/>
        <v/>
      </c>
      <c r="BG13" s="51" t="str">
        <f t="shared" si="3"/>
        <v/>
      </c>
      <c r="BH13" s="51" t="str">
        <f t="shared" si="3"/>
        <v/>
      </c>
      <c r="BI13" s="51" t="str">
        <f t="shared" si="3"/>
        <v/>
      </c>
      <c r="BJ13" s="51" t="str">
        <f t="shared" si="3"/>
        <v/>
      </c>
      <c r="BK13" s="51" t="str">
        <f t="shared" si="3"/>
        <v/>
      </c>
      <c r="BL13" s="51" t="str">
        <f t="shared" si="3"/>
        <v/>
      </c>
      <c r="BM13" s="51" t="str">
        <f t="shared" si="3"/>
        <v/>
      </c>
      <c r="BN13" s="51" t="str">
        <f t="shared" si="3"/>
        <v/>
      </c>
      <c r="BO13" s="51" t="str">
        <f t="shared" si="3"/>
        <v/>
      </c>
      <c r="BP13" s="51" t="str">
        <f t="shared" si="3"/>
        <v/>
      </c>
      <c r="BQ13" s="51" t="str">
        <f t="shared" si="3"/>
        <v/>
      </c>
      <c r="BS13" s="47"/>
      <c r="BU13" s="58" t="s">
        <v>72</v>
      </c>
      <c r="BV13" s="59">
        <v>2</v>
      </c>
      <c r="BW13" s="59">
        <v>10</v>
      </c>
      <c r="BX13" s="62" t="str">
        <f t="shared" si="10"/>
        <v xml:space="preserve"> </v>
      </c>
      <c r="BY13" s="62" t="str">
        <f t="shared" si="4"/>
        <v>===</v>
      </c>
      <c r="BZ13" s="62" t="str">
        <f t="shared" si="4"/>
        <v>===</v>
      </c>
      <c r="CA13" s="62" t="str">
        <f t="shared" si="4"/>
        <v>===</v>
      </c>
      <c r="CB13" s="62" t="str">
        <f t="shared" si="4"/>
        <v>===</v>
      </c>
      <c r="CC13" s="62" t="str">
        <f t="shared" si="4"/>
        <v>===</v>
      </c>
      <c r="CD13" s="62" t="str">
        <f t="shared" si="4"/>
        <v>===</v>
      </c>
      <c r="CE13" s="62" t="str">
        <f t="shared" si="4"/>
        <v>===</v>
      </c>
      <c r="CF13" s="62" t="str">
        <f t="shared" si="4"/>
        <v>===</v>
      </c>
      <c r="CG13" s="62" t="str">
        <f t="shared" si="4"/>
        <v>===</v>
      </c>
      <c r="CH13" s="62" t="str">
        <f t="shared" si="4"/>
        <v xml:space="preserve"> </v>
      </c>
      <c r="CI13" s="62" t="str">
        <f t="shared" si="4"/>
        <v xml:space="preserve"> </v>
      </c>
      <c r="CJ13" s="62" t="str">
        <f t="shared" si="4"/>
        <v xml:space="preserve"> </v>
      </c>
      <c r="CK13" s="62" t="str">
        <f t="shared" si="4"/>
        <v xml:space="preserve"> </v>
      </c>
      <c r="CL13" s="62" t="str">
        <f t="shared" si="4"/>
        <v xml:space="preserve"> </v>
      </c>
      <c r="CM13" s="62" t="str">
        <f t="shared" si="4"/>
        <v xml:space="preserve"> </v>
      </c>
      <c r="CN13" s="62" t="str">
        <f t="shared" si="4"/>
        <v xml:space="preserve"> </v>
      </c>
      <c r="CP13" s="47"/>
      <c r="CR13" s="16" t="s">
        <v>87</v>
      </c>
      <c r="CS13" s="16" t="s">
        <v>84</v>
      </c>
      <c r="CT13" s="16" t="s">
        <v>84</v>
      </c>
      <c r="CU13" s="66" t="str">
        <f t="shared" si="11"/>
        <v xml:space="preserve"> </v>
      </c>
      <c r="CW13" s="47"/>
      <c r="CY13" s="5" t="s">
        <v>132</v>
      </c>
      <c r="CZ13" s="5" t="s">
        <v>137</v>
      </c>
      <c r="DA13" s="108">
        <v>366.79</v>
      </c>
      <c r="DH13" s="7"/>
    </row>
    <row r="14" spans="1:122" x14ac:dyDescent="0.45">
      <c r="A14" s="5" t="s">
        <v>30</v>
      </c>
      <c r="B14" s="18">
        <v>40280</v>
      </c>
      <c r="C14" s="18">
        <v>40916</v>
      </c>
      <c r="D14" s="20" t="str">
        <f t="shared" si="5"/>
        <v xml:space="preserve"> </v>
      </c>
      <c r="F14" s="7"/>
      <c r="H14" s="5" t="s">
        <v>18</v>
      </c>
      <c r="I14" s="18">
        <v>2085772.5</v>
      </c>
      <c r="J14" s="18">
        <v>2259952.7999999998</v>
      </c>
      <c r="K14" s="17">
        <f t="shared" si="6"/>
        <v>5225.4089999999942</v>
      </c>
      <c r="M14" s="7"/>
      <c r="O14" s="23">
        <v>42746</v>
      </c>
      <c r="P14" s="25">
        <v>7</v>
      </c>
      <c r="Q14" s="24" t="str">
        <f t="shared" si="7"/>
        <v>OK</v>
      </c>
      <c r="S14" s="5" t="s">
        <v>43</v>
      </c>
      <c r="T14" s="5" t="s">
        <v>44</v>
      </c>
      <c r="V14" s="7"/>
      <c r="X14" s="30">
        <v>42950</v>
      </c>
      <c r="Y14" s="31">
        <v>381</v>
      </c>
      <c r="Z14" s="42">
        <v>431.2</v>
      </c>
      <c r="AA14" s="32" t="s">
        <v>54</v>
      </c>
      <c r="AB14" s="29" t="str">
        <f t="shared" si="8"/>
        <v/>
      </c>
      <c r="AC14" s="29" t="str">
        <f t="shared" si="2"/>
        <v/>
      </c>
      <c r="AD14" s="29" t="str">
        <f t="shared" si="2"/>
        <v/>
      </c>
      <c r="AE14" s="29" t="str">
        <f t="shared" si="2"/>
        <v/>
      </c>
      <c r="AF14" s="29">
        <f t="shared" si="2"/>
        <v>431.2</v>
      </c>
      <c r="AH14" s="47"/>
      <c r="AJ14" s="25">
        <v>102</v>
      </c>
      <c r="AK14" s="25">
        <v>7</v>
      </c>
      <c r="AL14" s="25">
        <v>12</v>
      </c>
      <c r="AM14" s="25">
        <v>2</v>
      </c>
      <c r="AN14" s="45" t="str">
        <f>IF(AND(AK14&gt;=AM$26,AL14&gt;=AM$27,AM14=AM$28),AM$25,"")</f>
        <v/>
      </c>
      <c r="AP14" s="47"/>
      <c r="AR14" s="48">
        <v>201705</v>
      </c>
      <c r="AS14" s="48">
        <v>9</v>
      </c>
      <c r="AT14" s="50">
        <v>1200</v>
      </c>
      <c r="AU14" s="51" t="str">
        <f t="shared" si="9"/>
        <v/>
      </c>
      <c r="AV14" s="51" t="str">
        <f t="shared" si="3"/>
        <v/>
      </c>
      <c r="AW14" s="51" t="str">
        <f t="shared" si="3"/>
        <v/>
      </c>
      <c r="AX14" s="51" t="str">
        <f t="shared" si="3"/>
        <v/>
      </c>
      <c r="AY14" s="51" t="str">
        <f t="shared" si="3"/>
        <v/>
      </c>
      <c r="AZ14" s="51" t="str">
        <f t="shared" si="3"/>
        <v/>
      </c>
      <c r="BA14" s="51" t="str">
        <f t="shared" si="3"/>
        <v/>
      </c>
      <c r="BB14" s="51" t="str">
        <f t="shared" si="3"/>
        <v/>
      </c>
      <c r="BC14" s="51">
        <f t="shared" si="3"/>
        <v>400</v>
      </c>
      <c r="BD14" s="51">
        <f t="shared" si="3"/>
        <v>400</v>
      </c>
      <c r="BE14" s="51">
        <f t="shared" si="3"/>
        <v>400</v>
      </c>
      <c r="BF14" s="51" t="str">
        <f t="shared" si="3"/>
        <v/>
      </c>
      <c r="BG14" s="51" t="str">
        <f t="shared" si="3"/>
        <v/>
      </c>
      <c r="BH14" s="51" t="str">
        <f t="shared" si="3"/>
        <v/>
      </c>
      <c r="BI14" s="51" t="str">
        <f t="shared" si="3"/>
        <v/>
      </c>
      <c r="BJ14" s="51" t="str">
        <f t="shared" si="3"/>
        <v/>
      </c>
      <c r="BK14" s="51" t="str">
        <f t="shared" si="3"/>
        <v/>
      </c>
      <c r="BL14" s="51" t="str">
        <f t="shared" si="3"/>
        <v/>
      </c>
      <c r="BM14" s="51" t="str">
        <f t="shared" si="3"/>
        <v/>
      </c>
      <c r="BN14" s="51" t="str">
        <f t="shared" si="3"/>
        <v/>
      </c>
      <c r="BO14" s="51" t="str">
        <f t="shared" si="3"/>
        <v/>
      </c>
      <c r="BP14" s="51" t="str">
        <f t="shared" si="3"/>
        <v/>
      </c>
      <c r="BQ14" s="51" t="str">
        <f t="shared" si="3"/>
        <v/>
      </c>
      <c r="BS14" s="47"/>
      <c r="BU14" s="58" t="s">
        <v>73</v>
      </c>
      <c r="BV14" s="59">
        <v>5</v>
      </c>
      <c r="BW14" s="59">
        <v>13</v>
      </c>
      <c r="BX14" s="62" t="str">
        <f t="shared" si="10"/>
        <v xml:space="preserve"> </v>
      </c>
      <c r="BY14" s="62" t="str">
        <f t="shared" si="4"/>
        <v xml:space="preserve"> </v>
      </c>
      <c r="BZ14" s="62" t="str">
        <f t="shared" si="4"/>
        <v xml:space="preserve"> </v>
      </c>
      <c r="CA14" s="62" t="str">
        <f t="shared" si="4"/>
        <v xml:space="preserve"> </v>
      </c>
      <c r="CB14" s="62" t="str">
        <f t="shared" si="4"/>
        <v>===</v>
      </c>
      <c r="CC14" s="62" t="str">
        <f t="shared" si="4"/>
        <v>===</v>
      </c>
      <c r="CD14" s="62" t="str">
        <f t="shared" si="4"/>
        <v>===</v>
      </c>
      <c r="CE14" s="62" t="str">
        <f t="shared" si="4"/>
        <v>===</v>
      </c>
      <c r="CF14" s="62" t="str">
        <f t="shared" si="4"/>
        <v>===</v>
      </c>
      <c r="CG14" s="62" t="str">
        <f t="shared" si="4"/>
        <v>===</v>
      </c>
      <c r="CH14" s="62" t="str">
        <f t="shared" si="4"/>
        <v>===</v>
      </c>
      <c r="CI14" s="62" t="str">
        <f t="shared" si="4"/>
        <v>===</v>
      </c>
      <c r="CJ14" s="62" t="str">
        <f t="shared" si="4"/>
        <v>===</v>
      </c>
      <c r="CK14" s="62" t="str">
        <f t="shared" si="4"/>
        <v xml:space="preserve"> </v>
      </c>
      <c r="CL14" s="62" t="str">
        <f t="shared" si="4"/>
        <v xml:space="preserve"> </v>
      </c>
      <c r="CM14" s="62" t="str">
        <f t="shared" si="4"/>
        <v xml:space="preserve"> </v>
      </c>
      <c r="CN14" s="62" t="str">
        <f t="shared" si="4"/>
        <v xml:space="preserve"> </v>
      </c>
      <c r="CP14" s="47"/>
      <c r="CR14" s="16" t="s">
        <v>88</v>
      </c>
      <c r="CS14" s="16" t="s">
        <v>84</v>
      </c>
      <c r="CT14" s="16"/>
      <c r="CU14" s="66" t="str">
        <f t="shared" si="11"/>
        <v>ok</v>
      </c>
      <c r="CW14" s="47"/>
      <c r="CY14" s="5" t="s">
        <v>134</v>
      </c>
      <c r="CZ14" s="5" t="s">
        <v>138</v>
      </c>
      <c r="DA14" s="108">
        <v>587.72</v>
      </c>
      <c r="DH14" s="7"/>
    </row>
    <row r="15" spans="1:122" x14ac:dyDescent="0.45">
      <c r="A15" s="5" t="s">
        <v>31</v>
      </c>
      <c r="B15" s="18">
        <v>65720</v>
      </c>
      <c r="C15" s="18">
        <v>64448</v>
      </c>
      <c r="D15" s="20" t="str">
        <f t="shared" si="5"/>
        <v>attention</v>
      </c>
      <c r="F15" s="7"/>
      <c r="H15" s="5" t="s">
        <v>19</v>
      </c>
      <c r="I15" s="18">
        <v>3208639.5</v>
      </c>
      <c r="J15" s="18">
        <v>3114753.6</v>
      </c>
      <c r="K15" s="17">
        <f t="shared" si="6"/>
        <v>0</v>
      </c>
      <c r="M15" s="7"/>
      <c r="O15" s="23">
        <v>42747</v>
      </c>
      <c r="P15" s="25">
        <v>13</v>
      </c>
      <c r="Q15" s="24" t="str">
        <f t="shared" si="7"/>
        <v>TROP CHAUD</v>
      </c>
      <c r="S15" s="5" t="s">
        <v>45</v>
      </c>
      <c r="T15" s="5" t="s">
        <v>46</v>
      </c>
      <c r="V15" s="7"/>
      <c r="X15" s="30">
        <v>42950</v>
      </c>
      <c r="Y15" s="31">
        <v>178</v>
      </c>
      <c r="Z15" s="42">
        <v>184.8</v>
      </c>
      <c r="AA15" s="32" t="s">
        <v>54</v>
      </c>
      <c r="AB15" s="29" t="str">
        <f t="shared" si="8"/>
        <v/>
      </c>
      <c r="AC15" s="29" t="str">
        <f t="shared" si="2"/>
        <v/>
      </c>
      <c r="AD15" s="29" t="str">
        <f t="shared" si="2"/>
        <v/>
      </c>
      <c r="AE15" s="29" t="str">
        <f t="shared" si="2"/>
        <v/>
      </c>
      <c r="AF15" s="29">
        <f t="shared" si="2"/>
        <v>184.8</v>
      </c>
      <c r="AH15" s="47"/>
      <c r="AJ15" s="25">
        <v>103</v>
      </c>
      <c r="AK15" s="25">
        <v>14</v>
      </c>
      <c r="AL15" s="25">
        <v>6</v>
      </c>
      <c r="AM15" s="25">
        <v>1</v>
      </c>
      <c r="AN15" s="45" t="str">
        <f t="shared" ref="AN15:AN23" si="12">IF(AND(AK15&gt;=AM$26,AL15&gt;=AM$27,AM15=AM$28),AM$25,"")</f>
        <v/>
      </c>
      <c r="AP15" s="47"/>
      <c r="AR15" s="48">
        <v>201706</v>
      </c>
      <c r="AS15" s="48">
        <v>13</v>
      </c>
      <c r="AT15" s="50">
        <v>4200</v>
      </c>
      <c r="AU15" s="51" t="str">
        <f t="shared" si="9"/>
        <v/>
      </c>
      <c r="AV15" s="51" t="str">
        <f t="shared" si="3"/>
        <v/>
      </c>
      <c r="AW15" s="51" t="str">
        <f t="shared" si="3"/>
        <v/>
      </c>
      <c r="AX15" s="51" t="str">
        <f t="shared" si="3"/>
        <v/>
      </c>
      <c r="AY15" s="51" t="str">
        <f t="shared" si="3"/>
        <v/>
      </c>
      <c r="AZ15" s="51" t="str">
        <f t="shared" si="3"/>
        <v/>
      </c>
      <c r="BA15" s="51" t="str">
        <f t="shared" si="3"/>
        <v/>
      </c>
      <c r="BB15" s="51" t="str">
        <f t="shared" si="3"/>
        <v/>
      </c>
      <c r="BC15" s="51" t="str">
        <f t="shared" si="3"/>
        <v/>
      </c>
      <c r="BD15" s="51" t="str">
        <f t="shared" si="3"/>
        <v/>
      </c>
      <c r="BE15" s="51" t="str">
        <f t="shared" si="3"/>
        <v/>
      </c>
      <c r="BF15" s="51" t="str">
        <f t="shared" si="3"/>
        <v/>
      </c>
      <c r="BG15" s="51">
        <f t="shared" si="3"/>
        <v>1400</v>
      </c>
      <c r="BH15" s="51">
        <f t="shared" si="3"/>
        <v>1400</v>
      </c>
      <c r="BI15" s="51">
        <f t="shared" si="3"/>
        <v>1400</v>
      </c>
      <c r="BJ15" s="51" t="str">
        <f t="shared" si="3"/>
        <v/>
      </c>
      <c r="BK15" s="51" t="str">
        <f t="shared" si="3"/>
        <v/>
      </c>
      <c r="BL15" s="51" t="str">
        <f t="shared" si="3"/>
        <v/>
      </c>
      <c r="BM15" s="51" t="str">
        <f t="shared" si="3"/>
        <v/>
      </c>
      <c r="BN15" s="51" t="str">
        <f t="shared" si="3"/>
        <v/>
      </c>
      <c r="BO15" s="51" t="str">
        <f t="shared" si="3"/>
        <v/>
      </c>
      <c r="BP15" s="51" t="str">
        <f t="shared" si="3"/>
        <v/>
      </c>
      <c r="BQ15" s="51" t="str">
        <f t="shared" si="3"/>
        <v/>
      </c>
      <c r="BS15" s="47"/>
      <c r="BU15" s="58" t="s">
        <v>74</v>
      </c>
      <c r="BV15" s="59">
        <v>9</v>
      </c>
      <c r="BW15" s="59">
        <v>17</v>
      </c>
      <c r="BX15" s="62" t="str">
        <f t="shared" si="10"/>
        <v xml:space="preserve"> </v>
      </c>
      <c r="BY15" s="62" t="str">
        <f t="shared" si="4"/>
        <v xml:space="preserve"> </v>
      </c>
      <c r="BZ15" s="62" t="str">
        <f t="shared" si="4"/>
        <v xml:space="preserve"> </v>
      </c>
      <c r="CA15" s="62" t="str">
        <f t="shared" si="4"/>
        <v xml:space="preserve"> </v>
      </c>
      <c r="CB15" s="62" t="str">
        <f t="shared" si="4"/>
        <v xml:space="preserve"> </v>
      </c>
      <c r="CC15" s="62" t="str">
        <f t="shared" si="4"/>
        <v xml:space="preserve"> </v>
      </c>
      <c r="CD15" s="62" t="str">
        <f t="shared" si="4"/>
        <v xml:space="preserve"> </v>
      </c>
      <c r="CE15" s="62" t="str">
        <f t="shared" si="4"/>
        <v xml:space="preserve"> </v>
      </c>
      <c r="CF15" s="62" t="str">
        <f t="shared" si="4"/>
        <v>===</v>
      </c>
      <c r="CG15" s="62" t="str">
        <f t="shared" si="4"/>
        <v>===</v>
      </c>
      <c r="CH15" s="62" t="str">
        <f t="shared" si="4"/>
        <v>===</v>
      </c>
      <c r="CI15" s="62" t="str">
        <f t="shared" si="4"/>
        <v>===</v>
      </c>
      <c r="CJ15" s="62" t="str">
        <f t="shared" si="4"/>
        <v>===</v>
      </c>
      <c r="CK15" s="62" t="str">
        <f t="shared" si="4"/>
        <v>===</v>
      </c>
      <c r="CL15" s="62" t="str">
        <f t="shared" si="4"/>
        <v>===</v>
      </c>
      <c r="CM15" s="62" t="str">
        <f t="shared" si="4"/>
        <v>===</v>
      </c>
      <c r="CN15" s="62" t="str">
        <f t="shared" si="4"/>
        <v>===</v>
      </c>
      <c r="CP15" s="47"/>
      <c r="CR15" s="16" t="s">
        <v>89</v>
      </c>
      <c r="CS15" s="16" t="s">
        <v>84</v>
      </c>
      <c r="CT15" s="16" t="s">
        <v>84</v>
      </c>
      <c r="CU15" s="66" t="str">
        <f t="shared" si="11"/>
        <v xml:space="preserve"> </v>
      </c>
      <c r="CW15" s="47"/>
      <c r="CY15" s="5" t="s">
        <v>132</v>
      </c>
      <c r="CZ15" s="5" t="s">
        <v>139</v>
      </c>
      <c r="DA15" s="108">
        <v>611.07000000000005</v>
      </c>
      <c r="DH15" s="7"/>
    </row>
    <row r="16" spans="1:122" x14ac:dyDescent="0.45">
      <c r="A16" s="5" t="s">
        <v>32</v>
      </c>
      <c r="B16" s="18">
        <v>40280</v>
      </c>
      <c r="C16" s="18">
        <v>31376</v>
      </c>
      <c r="D16" s="20" t="str">
        <f t="shared" si="5"/>
        <v>attention</v>
      </c>
      <c r="F16" s="7"/>
      <c r="H16" s="5" t="s">
        <v>20</v>
      </c>
      <c r="I16" s="18">
        <v>2145366</v>
      </c>
      <c r="J16" s="18">
        <v>1733020.8</v>
      </c>
      <c r="K16" s="17">
        <f t="shared" si="6"/>
        <v>0</v>
      </c>
      <c r="M16" s="7"/>
      <c r="O16" s="23">
        <v>42748</v>
      </c>
      <c r="P16" s="25">
        <v>1</v>
      </c>
      <c r="Q16" s="24" t="str">
        <f t="shared" si="7"/>
        <v>TROP FROID</v>
      </c>
      <c r="V16" s="7"/>
      <c r="X16" s="30">
        <v>42951</v>
      </c>
      <c r="Y16" s="31">
        <v>433</v>
      </c>
      <c r="Z16" s="42">
        <v>218.4</v>
      </c>
      <c r="AA16" s="32" t="s">
        <v>50</v>
      </c>
      <c r="AB16" s="29">
        <f t="shared" si="8"/>
        <v>218.4</v>
      </c>
      <c r="AC16" s="29" t="str">
        <f t="shared" si="2"/>
        <v/>
      </c>
      <c r="AD16" s="29" t="str">
        <f t="shared" si="2"/>
        <v/>
      </c>
      <c r="AE16" s="29" t="str">
        <f t="shared" si="2"/>
        <v/>
      </c>
      <c r="AF16" s="29" t="str">
        <f t="shared" si="2"/>
        <v/>
      </c>
      <c r="AH16" s="47"/>
      <c r="AJ16" s="25">
        <v>104</v>
      </c>
      <c r="AK16" s="25">
        <v>8</v>
      </c>
      <c r="AL16" s="25">
        <v>15</v>
      </c>
      <c r="AM16" s="25">
        <v>0</v>
      </c>
      <c r="AN16" s="45">
        <f t="shared" si="12"/>
        <v>500</v>
      </c>
      <c r="AP16" s="47"/>
      <c r="AR16" s="48">
        <v>201707</v>
      </c>
      <c r="AS16" s="48">
        <v>15</v>
      </c>
      <c r="AT16" s="50">
        <v>5400</v>
      </c>
      <c r="AU16" s="51" t="str">
        <f t="shared" si="9"/>
        <v/>
      </c>
      <c r="AV16" s="51" t="str">
        <f t="shared" si="3"/>
        <v/>
      </c>
      <c r="AW16" s="51" t="str">
        <f t="shared" si="3"/>
        <v/>
      </c>
      <c r="AX16" s="51" t="str">
        <f t="shared" si="3"/>
        <v/>
      </c>
      <c r="AY16" s="51" t="str">
        <f t="shared" si="3"/>
        <v/>
      </c>
      <c r="AZ16" s="51" t="str">
        <f t="shared" si="3"/>
        <v/>
      </c>
      <c r="BA16" s="51" t="str">
        <f t="shared" si="3"/>
        <v/>
      </c>
      <c r="BB16" s="51" t="str">
        <f t="shared" si="3"/>
        <v/>
      </c>
      <c r="BC16" s="51" t="str">
        <f t="shared" si="3"/>
        <v/>
      </c>
      <c r="BD16" s="51" t="str">
        <f t="shared" si="3"/>
        <v/>
      </c>
      <c r="BE16" s="51" t="str">
        <f t="shared" si="3"/>
        <v/>
      </c>
      <c r="BF16" s="51" t="str">
        <f t="shared" si="3"/>
        <v/>
      </c>
      <c r="BG16" s="51" t="str">
        <f t="shared" si="3"/>
        <v/>
      </c>
      <c r="BH16" s="51" t="str">
        <f t="shared" si="3"/>
        <v/>
      </c>
      <c r="BI16" s="51">
        <f t="shared" si="3"/>
        <v>1800</v>
      </c>
      <c r="BJ16" s="51">
        <f t="shared" si="3"/>
        <v>1800</v>
      </c>
      <c r="BK16" s="51">
        <f t="shared" si="3"/>
        <v>1800</v>
      </c>
      <c r="BL16" s="51" t="str">
        <f t="shared" si="3"/>
        <v/>
      </c>
      <c r="BM16" s="51" t="str">
        <f t="shared" si="3"/>
        <v/>
      </c>
      <c r="BN16" s="51" t="str">
        <f t="shared" si="3"/>
        <v/>
      </c>
      <c r="BO16" s="51" t="str">
        <f t="shared" si="3"/>
        <v/>
      </c>
      <c r="BP16" s="51" t="str">
        <f t="shared" si="3"/>
        <v/>
      </c>
      <c r="BQ16" s="51" t="str">
        <f t="shared" si="3"/>
        <v/>
      </c>
      <c r="BS16" s="47"/>
      <c r="BU16" s="58" t="s">
        <v>75</v>
      </c>
      <c r="BV16" s="59">
        <v>12</v>
      </c>
      <c r="BW16" s="59">
        <v>16</v>
      </c>
      <c r="BX16" s="62" t="str">
        <f t="shared" si="10"/>
        <v xml:space="preserve"> </v>
      </c>
      <c r="BY16" s="62" t="str">
        <f t="shared" si="4"/>
        <v xml:space="preserve"> </v>
      </c>
      <c r="BZ16" s="62" t="str">
        <f t="shared" si="4"/>
        <v xml:space="preserve"> </v>
      </c>
      <c r="CA16" s="62" t="str">
        <f t="shared" si="4"/>
        <v xml:space="preserve"> </v>
      </c>
      <c r="CB16" s="62" t="str">
        <f t="shared" si="4"/>
        <v xml:space="preserve"> </v>
      </c>
      <c r="CC16" s="62" t="str">
        <f t="shared" si="4"/>
        <v xml:space="preserve"> </v>
      </c>
      <c r="CD16" s="62" t="str">
        <f t="shared" si="4"/>
        <v xml:space="preserve"> </v>
      </c>
      <c r="CE16" s="62" t="str">
        <f t="shared" si="4"/>
        <v xml:space="preserve"> </v>
      </c>
      <c r="CF16" s="62" t="str">
        <f t="shared" si="4"/>
        <v xml:space="preserve"> </v>
      </c>
      <c r="CG16" s="62" t="str">
        <f t="shared" si="4"/>
        <v xml:space="preserve"> </v>
      </c>
      <c r="CH16" s="62" t="str">
        <f t="shared" si="4"/>
        <v xml:space="preserve"> </v>
      </c>
      <c r="CI16" s="62" t="str">
        <f t="shared" si="4"/>
        <v>===</v>
      </c>
      <c r="CJ16" s="62" t="str">
        <f t="shared" si="4"/>
        <v>===</v>
      </c>
      <c r="CK16" s="62" t="str">
        <f t="shared" si="4"/>
        <v>===</v>
      </c>
      <c r="CL16" s="62" t="str">
        <f t="shared" si="4"/>
        <v>===</v>
      </c>
      <c r="CM16" s="62" t="str">
        <f t="shared" si="4"/>
        <v>===</v>
      </c>
      <c r="CN16" s="62" t="str">
        <f t="shared" si="4"/>
        <v xml:space="preserve"> </v>
      </c>
      <c r="CP16" s="47"/>
      <c r="CR16" s="16" t="s">
        <v>90</v>
      </c>
      <c r="CS16" s="16" t="s">
        <v>84</v>
      </c>
      <c r="CT16" s="16"/>
      <c r="CU16" s="66" t="str">
        <f t="shared" si="11"/>
        <v>ok</v>
      </c>
      <c r="CW16" s="47"/>
      <c r="CY16" s="5" t="s">
        <v>134</v>
      </c>
      <c r="CZ16" s="5" t="s">
        <v>140</v>
      </c>
      <c r="DA16" s="108">
        <v>461.68</v>
      </c>
      <c r="DH16" s="7"/>
    </row>
    <row r="17" spans="1:112" x14ac:dyDescent="0.45">
      <c r="A17" s="5" t="s">
        <v>33</v>
      </c>
      <c r="B17" s="18">
        <v>25440</v>
      </c>
      <c r="C17" s="18">
        <v>26076</v>
      </c>
      <c r="D17" s="20" t="str">
        <f t="shared" si="5"/>
        <v xml:space="preserve"> </v>
      </c>
      <c r="F17" s="7"/>
      <c r="H17" s="5" t="s">
        <v>21</v>
      </c>
      <c r="I17" s="18">
        <v>1380060</v>
      </c>
      <c r="J17" s="18">
        <v>1427421.15</v>
      </c>
      <c r="K17" s="17">
        <f t="shared" si="6"/>
        <v>1420.8344999999972</v>
      </c>
      <c r="M17" s="7"/>
      <c r="O17" s="23">
        <v>42749</v>
      </c>
      <c r="P17" s="25">
        <v>7</v>
      </c>
      <c r="Q17" s="24" t="str">
        <f t="shared" si="7"/>
        <v>OK</v>
      </c>
      <c r="V17" s="7"/>
      <c r="X17" s="30">
        <v>42951</v>
      </c>
      <c r="Y17" s="31">
        <v>528</v>
      </c>
      <c r="Z17" s="42">
        <v>59.45</v>
      </c>
      <c r="AA17" s="32" t="s">
        <v>52</v>
      </c>
      <c r="AB17" s="29" t="str">
        <f t="shared" si="8"/>
        <v/>
      </c>
      <c r="AC17" s="29" t="str">
        <f t="shared" si="2"/>
        <v/>
      </c>
      <c r="AD17" s="29">
        <f t="shared" si="2"/>
        <v>59.45</v>
      </c>
      <c r="AE17" s="29" t="str">
        <f t="shared" si="2"/>
        <v/>
      </c>
      <c r="AF17" s="29" t="str">
        <f t="shared" si="2"/>
        <v/>
      </c>
      <c r="AH17" s="47"/>
      <c r="AJ17" s="25">
        <v>105</v>
      </c>
      <c r="AK17" s="25">
        <v>15</v>
      </c>
      <c r="AL17" s="25">
        <v>18</v>
      </c>
      <c r="AM17" s="25">
        <v>0</v>
      </c>
      <c r="AN17" s="45">
        <f t="shared" si="12"/>
        <v>500</v>
      </c>
      <c r="AP17" s="47"/>
      <c r="AR17" s="48">
        <v>201708</v>
      </c>
      <c r="AS17" s="48">
        <v>17</v>
      </c>
      <c r="AT17" s="50">
        <v>1500</v>
      </c>
      <c r="AU17" s="51" t="str">
        <f t="shared" si="9"/>
        <v/>
      </c>
      <c r="AV17" s="51" t="str">
        <f t="shared" si="3"/>
        <v/>
      </c>
      <c r="AW17" s="51" t="str">
        <f t="shared" si="3"/>
        <v/>
      </c>
      <c r="AX17" s="51" t="str">
        <f t="shared" si="3"/>
        <v/>
      </c>
      <c r="AY17" s="51" t="str">
        <f t="shared" si="3"/>
        <v/>
      </c>
      <c r="AZ17" s="51" t="str">
        <f t="shared" si="3"/>
        <v/>
      </c>
      <c r="BA17" s="51" t="str">
        <f t="shared" si="3"/>
        <v/>
      </c>
      <c r="BB17" s="51" t="str">
        <f t="shared" si="3"/>
        <v/>
      </c>
      <c r="BC17" s="51" t="str">
        <f t="shared" si="3"/>
        <v/>
      </c>
      <c r="BD17" s="51" t="str">
        <f t="shared" si="3"/>
        <v/>
      </c>
      <c r="BE17" s="51" t="str">
        <f t="shared" si="3"/>
        <v/>
      </c>
      <c r="BF17" s="51" t="str">
        <f t="shared" si="3"/>
        <v/>
      </c>
      <c r="BG17" s="51" t="str">
        <f t="shared" si="3"/>
        <v/>
      </c>
      <c r="BH17" s="51" t="str">
        <f t="shared" si="3"/>
        <v/>
      </c>
      <c r="BI17" s="51" t="str">
        <f t="shared" si="3"/>
        <v/>
      </c>
      <c r="BJ17" s="51" t="str">
        <f t="shared" si="3"/>
        <v/>
      </c>
      <c r="BK17" s="51">
        <f t="shared" si="3"/>
        <v>500</v>
      </c>
      <c r="BL17" s="51">
        <f t="shared" si="3"/>
        <v>500</v>
      </c>
      <c r="BM17" s="51">
        <f t="shared" si="3"/>
        <v>500</v>
      </c>
      <c r="BN17" s="51" t="str">
        <f t="shared" si="3"/>
        <v/>
      </c>
      <c r="BO17" s="51" t="str">
        <f t="shared" si="3"/>
        <v/>
      </c>
      <c r="BP17" s="51" t="str">
        <f t="shared" si="3"/>
        <v/>
      </c>
      <c r="BQ17" s="51" t="str">
        <f t="shared" si="3"/>
        <v/>
      </c>
      <c r="BS17" s="47"/>
      <c r="BU17" s="58" t="s">
        <v>76</v>
      </c>
      <c r="BV17" s="59">
        <v>5</v>
      </c>
      <c r="BW17" s="59">
        <v>9</v>
      </c>
      <c r="BX17" s="62" t="str">
        <f t="shared" si="10"/>
        <v xml:space="preserve"> </v>
      </c>
      <c r="BY17" s="62" t="str">
        <f t="shared" si="4"/>
        <v xml:space="preserve"> </v>
      </c>
      <c r="BZ17" s="62" t="str">
        <f t="shared" si="4"/>
        <v xml:space="preserve"> </v>
      </c>
      <c r="CA17" s="62" t="str">
        <f t="shared" si="4"/>
        <v xml:space="preserve"> </v>
      </c>
      <c r="CB17" s="62" t="str">
        <f t="shared" si="4"/>
        <v>===</v>
      </c>
      <c r="CC17" s="62" t="str">
        <f t="shared" si="4"/>
        <v>===</v>
      </c>
      <c r="CD17" s="62" t="str">
        <f t="shared" si="4"/>
        <v>===</v>
      </c>
      <c r="CE17" s="62" t="str">
        <f t="shared" si="4"/>
        <v>===</v>
      </c>
      <c r="CF17" s="62" t="str">
        <f t="shared" si="4"/>
        <v>===</v>
      </c>
      <c r="CG17" s="62" t="str">
        <f t="shared" si="4"/>
        <v xml:space="preserve"> </v>
      </c>
      <c r="CH17" s="62" t="str">
        <f t="shared" si="4"/>
        <v xml:space="preserve"> </v>
      </c>
      <c r="CI17" s="62" t="str">
        <f t="shared" si="4"/>
        <v xml:space="preserve"> </v>
      </c>
      <c r="CJ17" s="62" t="str">
        <f t="shared" si="4"/>
        <v xml:space="preserve"> </v>
      </c>
      <c r="CK17" s="62" t="str">
        <f t="shared" si="4"/>
        <v xml:space="preserve"> </v>
      </c>
      <c r="CL17" s="62" t="str">
        <f t="shared" si="4"/>
        <v xml:space="preserve"> </v>
      </c>
      <c r="CM17" s="62" t="str">
        <f t="shared" si="4"/>
        <v xml:space="preserve"> </v>
      </c>
      <c r="CN17" s="62" t="str">
        <f t="shared" si="4"/>
        <v xml:space="preserve"> </v>
      </c>
      <c r="CP17" s="47"/>
      <c r="CR17" s="16" t="s">
        <v>91</v>
      </c>
      <c r="CS17" s="16" t="s">
        <v>84</v>
      </c>
      <c r="CT17" s="16" t="s">
        <v>84</v>
      </c>
      <c r="CU17" s="66" t="str">
        <f t="shared" si="11"/>
        <v xml:space="preserve"> </v>
      </c>
      <c r="CW17" s="47"/>
      <c r="CY17" s="5" t="s">
        <v>132</v>
      </c>
      <c r="CZ17" s="5" t="s">
        <v>141</v>
      </c>
      <c r="DA17" s="108">
        <v>903.59</v>
      </c>
      <c r="DH17" s="7"/>
    </row>
    <row r="18" spans="1:112" x14ac:dyDescent="0.45">
      <c r="A18" s="5" t="s">
        <v>34</v>
      </c>
      <c r="B18" s="18">
        <v>95400</v>
      </c>
      <c r="C18" s="18">
        <v>95824</v>
      </c>
      <c r="D18" s="20" t="str">
        <f t="shared" si="5"/>
        <v xml:space="preserve"> </v>
      </c>
      <c r="F18" s="7"/>
      <c r="H18" s="5" t="s">
        <v>22</v>
      </c>
      <c r="I18" s="18">
        <v>5081130</v>
      </c>
      <c r="J18" s="18">
        <v>4914686.4000000004</v>
      </c>
      <c r="K18" s="17">
        <f t="shared" si="6"/>
        <v>0</v>
      </c>
      <c r="M18" s="7"/>
      <c r="O18" s="23">
        <v>42750</v>
      </c>
      <c r="P18" s="25">
        <v>10</v>
      </c>
      <c r="Q18" s="24" t="str">
        <f t="shared" si="7"/>
        <v>TROP CHAUD</v>
      </c>
      <c r="V18" s="7"/>
      <c r="X18" s="30">
        <v>42951</v>
      </c>
      <c r="Y18" s="31">
        <v>178</v>
      </c>
      <c r="Z18" s="42">
        <v>1345</v>
      </c>
      <c r="AA18" s="32" t="s">
        <v>51</v>
      </c>
      <c r="AB18" s="29" t="str">
        <f t="shared" si="8"/>
        <v/>
      </c>
      <c r="AC18" s="29">
        <f t="shared" si="2"/>
        <v>1345</v>
      </c>
      <c r="AD18" s="29" t="str">
        <f t="shared" si="2"/>
        <v/>
      </c>
      <c r="AE18" s="29" t="str">
        <f t="shared" si="2"/>
        <v/>
      </c>
      <c r="AF18" s="29" t="str">
        <f t="shared" si="2"/>
        <v/>
      </c>
      <c r="AH18" s="47"/>
      <c r="AJ18" s="25">
        <v>106</v>
      </c>
      <c r="AK18" s="25">
        <v>8</v>
      </c>
      <c r="AL18" s="25">
        <v>10</v>
      </c>
      <c r="AM18" s="25">
        <v>0</v>
      </c>
      <c r="AN18" s="45">
        <f t="shared" si="12"/>
        <v>500</v>
      </c>
      <c r="AP18" s="47"/>
      <c r="AR18" s="48">
        <v>201709</v>
      </c>
      <c r="AS18" s="48">
        <v>18</v>
      </c>
      <c r="AT18" s="50">
        <v>1760</v>
      </c>
      <c r="AU18" s="51" t="str">
        <f t="shared" si="9"/>
        <v/>
      </c>
      <c r="AV18" s="51" t="str">
        <f t="shared" si="3"/>
        <v/>
      </c>
      <c r="AW18" s="51" t="str">
        <f t="shared" si="3"/>
        <v/>
      </c>
      <c r="AX18" s="51" t="str">
        <f t="shared" si="3"/>
        <v/>
      </c>
      <c r="AY18" s="51" t="str">
        <f t="shared" si="3"/>
        <v/>
      </c>
      <c r="AZ18" s="51" t="str">
        <f t="shared" si="3"/>
        <v/>
      </c>
      <c r="BA18" s="51" t="str">
        <f t="shared" si="3"/>
        <v/>
      </c>
      <c r="BB18" s="51" t="str">
        <f t="shared" si="3"/>
        <v/>
      </c>
      <c r="BC18" s="51" t="str">
        <f t="shared" si="3"/>
        <v/>
      </c>
      <c r="BD18" s="51" t="str">
        <f t="shared" si="3"/>
        <v/>
      </c>
      <c r="BE18" s="51" t="str">
        <f t="shared" si="3"/>
        <v/>
      </c>
      <c r="BF18" s="51" t="str">
        <f t="shared" si="3"/>
        <v/>
      </c>
      <c r="BG18" s="51" t="str">
        <f t="shared" si="3"/>
        <v/>
      </c>
      <c r="BH18" s="51" t="str">
        <f t="shared" si="3"/>
        <v/>
      </c>
      <c r="BI18" s="51" t="str">
        <f t="shared" si="3"/>
        <v/>
      </c>
      <c r="BJ18" s="51" t="str">
        <f t="shared" si="3"/>
        <v/>
      </c>
      <c r="BK18" s="51" t="str">
        <f t="shared" si="3"/>
        <v/>
      </c>
      <c r="BL18" s="51">
        <f t="shared" si="3"/>
        <v>586.66666666666663</v>
      </c>
      <c r="BM18" s="51">
        <f t="shared" si="3"/>
        <v>586.66666666666663</v>
      </c>
      <c r="BN18" s="51">
        <f t="shared" si="3"/>
        <v>586.66666666666663</v>
      </c>
      <c r="BO18" s="51" t="str">
        <f t="shared" si="3"/>
        <v/>
      </c>
      <c r="BP18" s="51" t="str">
        <f t="shared" si="3"/>
        <v/>
      </c>
      <c r="BQ18" s="51" t="str">
        <f t="shared" si="3"/>
        <v/>
      </c>
      <c r="BS18" s="47"/>
      <c r="BU18" s="63" t="s">
        <v>77</v>
      </c>
      <c r="BV18" s="64">
        <v>3</v>
      </c>
      <c r="BW18" s="64">
        <v>12</v>
      </c>
      <c r="BX18" s="65" t="str">
        <f t="shared" si="10"/>
        <v xml:space="preserve"> </v>
      </c>
      <c r="BY18" s="65" t="str">
        <f t="shared" si="4"/>
        <v xml:space="preserve"> </v>
      </c>
      <c r="BZ18" s="65" t="str">
        <f t="shared" si="4"/>
        <v>===</v>
      </c>
      <c r="CA18" s="65" t="str">
        <f t="shared" si="4"/>
        <v>===</v>
      </c>
      <c r="CB18" s="65" t="str">
        <f t="shared" si="4"/>
        <v>===</v>
      </c>
      <c r="CC18" s="65" t="str">
        <f t="shared" si="4"/>
        <v>===</v>
      </c>
      <c r="CD18" s="65" t="str">
        <f t="shared" si="4"/>
        <v>===</v>
      </c>
      <c r="CE18" s="65" t="str">
        <f t="shared" si="4"/>
        <v>===</v>
      </c>
      <c r="CF18" s="65" t="str">
        <f t="shared" si="4"/>
        <v>===</v>
      </c>
      <c r="CG18" s="65" t="str">
        <f t="shared" si="4"/>
        <v>===</v>
      </c>
      <c r="CH18" s="65" t="str">
        <f t="shared" si="4"/>
        <v>===</v>
      </c>
      <c r="CI18" s="65" t="str">
        <f t="shared" si="4"/>
        <v>===</v>
      </c>
      <c r="CJ18" s="65" t="str">
        <f t="shared" si="4"/>
        <v xml:space="preserve"> </v>
      </c>
      <c r="CK18" s="65" t="str">
        <f t="shared" si="4"/>
        <v xml:space="preserve"> </v>
      </c>
      <c r="CL18" s="65" t="str">
        <f t="shared" si="4"/>
        <v xml:space="preserve"> </v>
      </c>
      <c r="CM18" s="65" t="str">
        <f t="shared" si="4"/>
        <v xml:space="preserve"> </v>
      </c>
      <c r="CN18" s="65" t="str">
        <f t="shared" si="4"/>
        <v xml:space="preserve"> </v>
      </c>
      <c r="CP18" s="47"/>
      <c r="CR18" s="16" t="s">
        <v>92</v>
      </c>
      <c r="CS18" s="16"/>
      <c r="CT18" s="16" t="s">
        <v>84</v>
      </c>
      <c r="CU18" s="66" t="str">
        <f t="shared" si="11"/>
        <v>ok</v>
      </c>
      <c r="CW18" s="47"/>
      <c r="CY18" s="5" t="s">
        <v>132</v>
      </c>
      <c r="CZ18" s="5" t="s">
        <v>142</v>
      </c>
      <c r="DA18" s="108">
        <v>300.39</v>
      </c>
      <c r="DH18" s="7"/>
    </row>
    <row r="19" spans="1:112" x14ac:dyDescent="0.45">
      <c r="F19" s="7"/>
      <c r="M19" s="7"/>
      <c r="O19" s="23">
        <v>42751</v>
      </c>
      <c r="P19" s="25">
        <v>8</v>
      </c>
      <c r="Q19" s="24" t="str">
        <f t="shared" si="7"/>
        <v>OK</v>
      </c>
      <c r="V19" s="7"/>
      <c r="X19" s="30">
        <v>42952</v>
      </c>
      <c r="Y19" s="31">
        <v>188</v>
      </c>
      <c r="Z19" s="42">
        <v>311.04000000000002</v>
      </c>
      <c r="AA19" s="32" t="s">
        <v>50</v>
      </c>
      <c r="AB19" s="29">
        <f t="shared" si="8"/>
        <v>311.04000000000002</v>
      </c>
      <c r="AC19" s="29" t="str">
        <f t="shared" si="2"/>
        <v/>
      </c>
      <c r="AD19" s="29" t="str">
        <f t="shared" si="2"/>
        <v/>
      </c>
      <c r="AE19" s="29" t="str">
        <f t="shared" si="2"/>
        <v/>
      </c>
      <c r="AF19" s="29" t="str">
        <f t="shared" si="2"/>
        <v/>
      </c>
      <c r="AH19" s="47"/>
      <c r="AJ19" s="25">
        <v>107</v>
      </c>
      <c r="AK19" s="25">
        <v>24</v>
      </c>
      <c r="AL19" s="25">
        <v>9</v>
      </c>
      <c r="AM19" s="25">
        <v>2</v>
      </c>
      <c r="AN19" s="45" t="str">
        <f t="shared" si="12"/>
        <v/>
      </c>
      <c r="AP19" s="47"/>
      <c r="AR19" s="48">
        <v>201710</v>
      </c>
      <c r="AS19" s="48">
        <v>20</v>
      </c>
      <c r="AT19" s="50">
        <v>1890</v>
      </c>
      <c r="AU19" s="51" t="str">
        <f t="shared" si="9"/>
        <v/>
      </c>
      <c r="AV19" s="51" t="str">
        <f t="shared" si="3"/>
        <v/>
      </c>
      <c r="AW19" s="51" t="str">
        <f t="shared" si="3"/>
        <v/>
      </c>
      <c r="AX19" s="51" t="str">
        <f t="shared" si="3"/>
        <v/>
      </c>
      <c r="AY19" s="51" t="str">
        <f t="shared" si="3"/>
        <v/>
      </c>
      <c r="AZ19" s="51" t="str">
        <f t="shared" si="3"/>
        <v/>
      </c>
      <c r="BA19" s="51" t="str">
        <f t="shared" si="3"/>
        <v/>
      </c>
      <c r="BB19" s="51" t="str">
        <f t="shared" si="3"/>
        <v/>
      </c>
      <c r="BC19" s="51" t="str">
        <f t="shared" si="3"/>
        <v/>
      </c>
      <c r="BD19" s="51" t="str">
        <f t="shared" si="3"/>
        <v/>
      </c>
      <c r="BE19" s="51" t="str">
        <f t="shared" si="3"/>
        <v/>
      </c>
      <c r="BF19" s="51" t="str">
        <f t="shared" si="3"/>
        <v/>
      </c>
      <c r="BG19" s="51" t="str">
        <f t="shared" si="3"/>
        <v/>
      </c>
      <c r="BH19" s="51" t="str">
        <f t="shared" si="3"/>
        <v/>
      </c>
      <c r="BI19" s="51" t="str">
        <f t="shared" si="3"/>
        <v/>
      </c>
      <c r="BJ19" s="51" t="str">
        <f t="shared" si="3"/>
        <v/>
      </c>
      <c r="BK19" s="51" t="str">
        <f t="shared" si="3"/>
        <v/>
      </c>
      <c r="BL19" s="51" t="str">
        <f t="shared" si="3"/>
        <v/>
      </c>
      <c r="BM19" s="51" t="str">
        <f t="shared" si="3"/>
        <v/>
      </c>
      <c r="BN19" s="51">
        <f t="shared" si="3"/>
        <v>630</v>
      </c>
      <c r="BO19" s="51">
        <f t="shared" si="3"/>
        <v>630</v>
      </c>
      <c r="BP19" s="51">
        <f t="shared" si="3"/>
        <v>630</v>
      </c>
      <c r="BQ19" s="51" t="str">
        <f t="shared" si="3"/>
        <v/>
      </c>
      <c r="BS19" s="47"/>
      <c r="CP19" s="47"/>
      <c r="CW19" s="47"/>
      <c r="CY19" s="5" t="s">
        <v>132</v>
      </c>
      <c r="CZ19" s="5" t="s">
        <v>143</v>
      </c>
      <c r="DA19" s="108">
        <v>1292.1300000000001</v>
      </c>
      <c r="DH19" s="7"/>
    </row>
    <row r="20" spans="1:112" x14ac:dyDescent="0.45">
      <c r="F20" s="7"/>
      <c r="I20" s="68" t="s">
        <v>97</v>
      </c>
      <c r="J20" s="71">
        <v>0.03</v>
      </c>
      <c r="M20" s="7"/>
      <c r="O20" s="23">
        <v>42752</v>
      </c>
      <c r="P20" s="25">
        <v>6</v>
      </c>
      <c r="Q20" s="24" t="str">
        <f t="shared" si="7"/>
        <v>OK</v>
      </c>
      <c r="V20" s="7"/>
      <c r="X20" s="30">
        <v>42952</v>
      </c>
      <c r="Y20" s="31">
        <v>134</v>
      </c>
      <c r="Z20" s="42">
        <v>183.04</v>
      </c>
      <c r="AA20" s="32" t="s">
        <v>54</v>
      </c>
      <c r="AB20" s="29" t="str">
        <f t="shared" si="8"/>
        <v/>
      </c>
      <c r="AC20" s="29" t="str">
        <f t="shared" si="2"/>
        <v/>
      </c>
      <c r="AD20" s="29" t="str">
        <f t="shared" si="2"/>
        <v/>
      </c>
      <c r="AE20" s="29" t="str">
        <f t="shared" si="2"/>
        <v/>
      </c>
      <c r="AF20" s="29">
        <f t="shared" si="2"/>
        <v>183.04</v>
      </c>
      <c r="AH20" s="47"/>
      <c r="AJ20" s="25">
        <v>108</v>
      </c>
      <c r="AK20" s="25">
        <v>6</v>
      </c>
      <c r="AL20" s="25">
        <v>12</v>
      </c>
      <c r="AM20" s="25">
        <v>1</v>
      </c>
      <c r="AN20" s="45" t="str">
        <f t="shared" si="12"/>
        <v/>
      </c>
      <c r="AP20" s="47"/>
      <c r="AR20" s="49">
        <v>201711</v>
      </c>
      <c r="AS20" s="49">
        <v>21</v>
      </c>
      <c r="AT20" s="55">
        <v>3250</v>
      </c>
      <c r="AU20" s="51" t="str">
        <f t="shared" si="9"/>
        <v/>
      </c>
      <c r="AV20" s="51" t="str">
        <f t="shared" si="3"/>
        <v/>
      </c>
      <c r="AW20" s="51" t="str">
        <f t="shared" si="3"/>
        <v/>
      </c>
      <c r="AX20" s="51" t="str">
        <f t="shared" si="3"/>
        <v/>
      </c>
      <c r="AY20" s="51" t="str">
        <f t="shared" si="3"/>
        <v/>
      </c>
      <c r="AZ20" s="51" t="str">
        <f t="shared" si="3"/>
        <v/>
      </c>
      <c r="BA20" s="51" t="str">
        <f t="shared" si="3"/>
        <v/>
      </c>
      <c r="BB20" s="51" t="str">
        <f t="shared" si="3"/>
        <v/>
      </c>
      <c r="BC20" s="51" t="str">
        <f t="shared" si="3"/>
        <v/>
      </c>
      <c r="BD20" s="51" t="str">
        <f t="shared" si="3"/>
        <v/>
      </c>
      <c r="BE20" s="51" t="str">
        <f t="shared" si="3"/>
        <v/>
      </c>
      <c r="BF20" s="51" t="str">
        <f t="shared" si="3"/>
        <v/>
      </c>
      <c r="BG20" s="51" t="str">
        <f t="shared" si="3"/>
        <v/>
      </c>
      <c r="BH20" s="51" t="str">
        <f t="shared" si="3"/>
        <v/>
      </c>
      <c r="BI20" s="51" t="str">
        <f t="shared" si="3"/>
        <v/>
      </c>
      <c r="BJ20" s="51" t="str">
        <f t="shared" si="3"/>
        <v/>
      </c>
      <c r="BK20" s="51" t="str">
        <f t="shared" si="3"/>
        <v/>
      </c>
      <c r="BL20" s="51" t="str">
        <f t="shared" si="3"/>
        <v/>
      </c>
      <c r="BM20" s="51" t="str">
        <f t="shared" si="3"/>
        <v/>
      </c>
      <c r="BN20" s="51" t="str">
        <f t="shared" si="3"/>
        <v/>
      </c>
      <c r="BO20" s="51">
        <f t="shared" si="3"/>
        <v>1083.3333333333333</v>
      </c>
      <c r="BP20" s="51">
        <f t="shared" si="3"/>
        <v>1083.3333333333333</v>
      </c>
      <c r="BQ20" s="51">
        <f t="shared" si="3"/>
        <v>1083.3333333333333</v>
      </c>
      <c r="BS20" s="47"/>
      <c r="CP20" s="47"/>
      <c r="CW20" s="47"/>
      <c r="CY20" s="5" t="s">
        <v>134</v>
      </c>
      <c r="CZ20" s="5" t="s">
        <v>144</v>
      </c>
      <c r="DA20" s="108">
        <v>691.23</v>
      </c>
      <c r="DH20" s="7"/>
    </row>
    <row r="21" spans="1:112" x14ac:dyDescent="0.45">
      <c r="F21" s="7"/>
      <c r="M21" s="7"/>
      <c r="O21" s="23">
        <v>42753</v>
      </c>
      <c r="P21" s="25">
        <v>7</v>
      </c>
      <c r="Q21" s="24" t="str">
        <f t="shared" si="7"/>
        <v>OK</v>
      </c>
      <c r="V21" s="7"/>
      <c r="X21" s="30">
        <v>42952</v>
      </c>
      <c r="Y21" s="31">
        <v>364</v>
      </c>
      <c r="Z21" s="42">
        <v>444</v>
      </c>
      <c r="AA21" s="32" t="s">
        <v>53</v>
      </c>
      <c r="AB21" s="29" t="str">
        <f t="shared" si="8"/>
        <v/>
      </c>
      <c r="AC21" s="29" t="str">
        <f t="shared" si="2"/>
        <v/>
      </c>
      <c r="AD21" s="29" t="str">
        <f t="shared" si="2"/>
        <v/>
      </c>
      <c r="AE21" s="29">
        <f t="shared" si="2"/>
        <v>444</v>
      </c>
      <c r="AF21" s="29" t="str">
        <f t="shared" si="2"/>
        <v/>
      </c>
      <c r="AH21" s="47"/>
      <c r="AJ21" s="25">
        <v>109</v>
      </c>
      <c r="AK21" s="25">
        <v>11</v>
      </c>
      <c r="AL21" s="25">
        <v>15</v>
      </c>
      <c r="AM21" s="25">
        <v>2</v>
      </c>
      <c r="AN21" s="45" t="str">
        <f t="shared" si="12"/>
        <v/>
      </c>
      <c r="AP21" s="47"/>
      <c r="AR21" s="2"/>
      <c r="AS21" s="2"/>
      <c r="AT21" s="2"/>
      <c r="AU21" s="52">
        <f t="shared" ref="AU21:BQ21" si="13">SUM(AU10:AU20)</f>
        <v>0</v>
      </c>
      <c r="AV21" s="52">
        <f t="shared" si="13"/>
        <v>800</v>
      </c>
      <c r="AW21" s="52">
        <f t="shared" si="13"/>
        <v>1100</v>
      </c>
      <c r="AX21" s="52">
        <f t="shared" si="13"/>
        <v>1100</v>
      </c>
      <c r="AY21" s="52">
        <f t="shared" si="13"/>
        <v>800</v>
      </c>
      <c r="AZ21" s="52">
        <f t="shared" si="13"/>
        <v>500</v>
      </c>
      <c r="BA21" s="52">
        <f t="shared" si="13"/>
        <v>500</v>
      </c>
      <c r="BB21" s="52">
        <f t="shared" si="13"/>
        <v>0</v>
      </c>
      <c r="BC21" s="52">
        <f t="shared" si="13"/>
        <v>400</v>
      </c>
      <c r="BD21" s="52">
        <f t="shared" si="13"/>
        <v>400</v>
      </c>
      <c r="BE21" s="52">
        <f t="shared" si="13"/>
        <v>400</v>
      </c>
      <c r="BF21" s="52">
        <f t="shared" si="13"/>
        <v>0</v>
      </c>
      <c r="BG21" s="52">
        <f t="shared" si="13"/>
        <v>1400</v>
      </c>
      <c r="BH21" s="52">
        <f t="shared" si="13"/>
        <v>1400</v>
      </c>
      <c r="BI21" s="52">
        <f t="shared" si="13"/>
        <v>3200</v>
      </c>
      <c r="BJ21" s="52">
        <f t="shared" si="13"/>
        <v>1800</v>
      </c>
      <c r="BK21" s="52">
        <f t="shared" si="13"/>
        <v>2300</v>
      </c>
      <c r="BL21" s="52">
        <f t="shared" si="13"/>
        <v>1086.6666666666665</v>
      </c>
      <c r="BM21" s="52">
        <f t="shared" si="13"/>
        <v>1086.6666666666665</v>
      </c>
      <c r="BN21" s="52">
        <f t="shared" si="13"/>
        <v>1216.6666666666665</v>
      </c>
      <c r="BO21" s="52">
        <f t="shared" si="13"/>
        <v>1713.3333333333333</v>
      </c>
      <c r="BP21" s="52">
        <f t="shared" si="13"/>
        <v>1713.3333333333333</v>
      </c>
      <c r="BQ21" s="52">
        <f t="shared" si="13"/>
        <v>1083.3333333333333</v>
      </c>
      <c r="BS21" s="47"/>
      <c r="CP21" s="47"/>
      <c r="CW21" s="47"/>
      <c r="CY21" s="5" t="s">
        <v>132</v>
      </c>
      <c r="CZ21" s="5" t="s">
        <v>145</v>
      </c>
      <c r="DA21" s="108">
        <v>252.76</v>
      </c>
      <c r="DH21" s="7"/>
    </row>
    <row r="22" spans="1:112" x14ac:dyDescent="0.45">
      <c r="F22" s="7"/>
      <c r="M22" s="7"/>
      <c r="O22" s="23">
        <v>42754</v>
      </c>
      <c r="P22" s="25">
        <v>9</v>
      </c>
      <c r="Q22" s="24" t="str">
        <f t="shared" si="7"/>
        <v>OK</v>
      </c>
      <c r="V22" s="7"/>
      <c r="X22" s="33">
        <v>42952</v>
      </c>
      <c r="Y22" s="34">
        <v>335</v>
      </c>
      <c r="Z22" s="43">
        <v>4600</v>
      </c>
      <c r="AA22" s="35" t="s">
        <v>51</v>
      </c>
      <c r="AB22" s="29" t="str">
        <f t="shared" si="8"/>
        <v/>
      </c>
      <c r="AC22" s="29">
        <f t="shared" si="2"/>
        <v>4600</v>
      </c>
      <c r="AD22" s="29" t="str">
        <f t="shared" si="2"/>
        <v/>
      </c>
      <c r="AE22" s="29" t="str">
        <f t="shared" si="2"/>
        <v/>
      </c>
      <c r="AF22" s="29" t="str">
        <f t="shared" si="2"/>
        <v/>
      </c>
      <c r="AH22" s="47"/>
      <c r="AJ22" s="25">
        <v>110</v>
      </c>
      <c r="AK22" s="25">
        <v>18</v>
      </c>
      <c r="AL22" s="25">
        <v>13</v>
      </c>
      <c r="AM22" s="25">
        <v>0</v>
      </c>
      <c r="AN22" s="45">
        <f t="shared" si="12"/>
        <v>500</v>
      </c>
      <c r="AP22" s="47"/>
      <c r="BS22" s="47"/>
      <c r="CP22" s="47"/>
      <c r="CW22" s="47"/>
      <c r="CY22" s="5" t="s">
        <v>134</v>
      </c>
      <c r="CZ22" s="5" t="s">
        <v>146</v>
      </c>
      <c r="DA22" s="108">
        <v>940.64</v>
      </c>
      <c r="DH22" s="7"/>
    </row>
    <row r="23" spans="1:112" x14ac:dyDescent="0.45">
      <c r="F23" s="7"/>
      <c r="M23" s="7"/>
      <c r="O23" s="23">
        <v>42755</v>
      </c>
      <c r="P23" s="25">
        <v>10</v>
      </c>
      <c r="Q23" s="24" t="str">
        <f t="shared" si="7"/>
        <v>TROP CHAUD</v>
      </c>
      <c r="V23" s="7"/>
      <c r="X23" s="2"/>
      <c r="Y23" s="2"/>
      <c r="Z23" s="2"/>
      <c r="AA23" s="2"/>
      <c r="AB23" s="36">
        <f>SUM(AB10:AB22)</f>
        <v>1100.8</v>
      </c>
      <c r="AC23" s="36">
        <f t="shared" ref="AC23:AF23" si="14">SUM(AC10:AC22)</f>
        <v>5945</v>
      </c>
      <c r="AD23" s="36">
        <f t="shared" si="14"/>
        <v>157.37</v>
      </c>
      <c r="AE23" s="36">
        <f t="shared" si="14"/>
        <v>444</v>
      </c>
      <c r="AF23" s="36">
        <f t="shared" si="14"/>
        <v>1072.96</v>
      </c>
      <c r="AH23" s="47"/>
      <c r="AJ23" s="25">
        <v>111</v>
      </c>
      <c r="AK23" s="25">
        <v>4</v>
      </c>
      <c r="AL23" s="25">
        <v>14</v>
      </c>
      <c r="AM23" s="25">
        <v>2</v>
      </c>
      <c r="AN23" s="45" t="str">
        <f t="shared" si="12"/>
        <v/>
      </c>
      <c r="AP23" s="47"/>
      <c r="BS23" s="47"/>
      <c r="CP23" s="47"/>
      <c r="CW23" s="47"/>
      <c r="CY23" s="5" t="s">
        <v>134</v>
      </c>
      <c r="CZ23" s="5" t="s">
        <v>147</v>
      </c>
      <c r="DA23" s="108">
        <v>1115.8399999999999</v>
      </c>
      <c r="DH23" s="7"/>
    </row>
    <row r="24" spans="1:112" x14ac:dyDescent="0.45">
      <c r="F24" s="7"/>
      <c r="M24" s="7"/>
      <c r="V24" s="7"/>
      <c r="AH24" s="47"/>
      <c r="AP24" s="47"/>
      <c r="BS24" s="47"/>
      <c r="CP24" s="47"/>
      <c r="CW24" s="47"/>
      <c r="CY24" s="5" t="s">
        <v>132</v>
      </c>
      <c r="CZ24" s="5" t="s">
        <v>148</v>
      </c>
      <c r="DA24" s="108">
        <v>1266.29</v>
      </c>
      <c r="DH24" s="7"/>
    </row>
    <row r="25" spans="1:112" x14ac:dyDescent="0.45">
      <c r="F25" s="7"/>
      <c r="M25" s="7"/>
      <c r="V25" s="7"/>
      <c r="AH25" s="47"/>
      <c r="AL25" s="68" t="s">
        <v>93</v>
      </c>
      <c r="AM25" s="69">
        <v>500</v>
      </c>
      <c r="AP25" s="47"/>
      <c r="BS25" s="47"/>
      <c r="CP25" s="47"/>
      <c r="CW25" s="47"/>
      <c r="CY25" s="5" t="s">
        <v>132</v>
      </c>
      <c r="CZ25" s="5" t="s">
        <v>137</v>
      </c>
      <c r="DA25" s="108">
        <v>577.29</v>
      </c>
      <c r="DH25" s="7"/>
    </row>
    <row r="26" spans="1:112" x14ac:dyDescent="0.45">
      <c r="F26" s="7"/>
      <c r="M26" s="7"/>
      <c r="V26" s="7"/>
      <c r="AH26" s="47"/>
      <c r="AL26" s="68" t="s">
        <v>94</v>
      </c>
      <c r="AM26" s="70">
        <v>7</v>
      </c>
      <c r="AP26" s="47"/>
      <c r="BS26" s="47"/>
      <c r="CP26" s="47"/>
      <c r="CW26" s="47"/>
      <c r="CY26" s="5" t="s">
        <v>132</v>
      </c>
      <c r="CZ26" s="5" t="s">
        <v>137</v>
      </c>
      <c r="DA26" s="108">
        <v>694</v>
      </c>
      <c r="DH26" s="7"/>
    </row>
    <row r="27" spans="1:112" x14ac:dyDescent="0.45">
      <c r="F27" s="7"/>
      <c r="M27" s="7"/>
      <c r="V27" s="7"/>
      <c r="AH27" s="47"/>
      <c r="AL27" s="68" t="s">
        <v>95</v>
      </c>
      <c r="AM27" s="70">
        <v>10</v>
      </c>
      <c r="AP27" s="47"/>
      <c r="CP27" s="47"/>
      <c r="CW27" s="47"/>
      <c r="DH27" s="7"/>
    </row>
    <row r="28" spans="1:112" x14ac:dyDescent="0.45">
      <c r="F28" s="7"/>
      <c r="M28" s="7"/>
      <c r="V28" s="7"/>
      <c r="AH28" s="47"/>
      <c r="AL28" s="68" t="s">
        <v>96</v>
      </c>
      <c r="AM28" s="70">
        <v>0</v>
      </c>
      <c r="AP28" s="47"/>
    </row>
  </sheetData>
  <mergeCells count="24">
    <mergeCell ref="CY6:DF6"/>
    <mergeCell ref="CY7:DF7"/>
    <mergeCell ref="X7:AF7"/>
    <mergeCell ref="X6:AF6"/>
    <mergeCell ref="O6:T6"/>
    <mergeCell ref="O7:T7"/>
    <mergeCell ref="AJ7:AN9"/>
    <mergeCell ref="AJ6:AN6"/>
    <mergeCell ref="CR6:CU6"/>
    <mergeCell ref="CR7:CU8"/>
    <mergeCell ref="BU7:CN7"/>
    <mergeCell ref="BU6:CN6"/>
    <mergeCell ref="AR6:BQ6"/>
    <mergeCell ref="AR7:BQ7"/>
    <mergeCell ref="H7:K7"/>
    <mergeCell ref="H8:K8"/>
    <mergeCell ref="H6:K6"/>
    <mergeCell ref="A6:D6"/>
    <mergeCell ref="A7:D7"/>
    <mergeCell ref="AJ10:AJ13"/>
    <mergeCell ref="AK10:AK13"/>
    <mergeCell ref="AL10:AL13"/>
    <mergeCell ref="AM10:AM13"/>
    <mergeCell ref="AN10:AN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E5FC-CDD8-45EB-85F1-79F07A4192A3}">
  <dimension ref="A1:O21"/>
  <sheetViews>
    <sheetView tabSelected="1" zoomScaleNormal="100" workbookViewId="0">
      <selection activeCell="B28" sqref="B28"/>
    </sheetView>
  </sheetViews>
  <sheetFormatPr baseColWidth="10" defaultRowHeight="14.25" x14ac:dyDescent="0.45"/>
  <cols>
    <col min="1" max="1" width="7.796875" bestFit="1" customWidth="1"/>
    <col min="2" max="2" width="15.796875" customWidth="1"/>
    <col min="3" max="8" width="12.1328125" customWidth="1"/>
    <col min="9" max="9" width="13.86328125" customWidth="1"/>
    <col min="10" max="10" width="7.265625" customWidth="1"/>
  </cols>
  <sheetData>
    <row r="1" spans="1:10" ht="21" x14ac:dyDescent="0.45">
      <c r="A1" s="214" t="s">
        <v>257</v>
      </c>
      <c r="B1" s="214"/>
      <c r="C1" s="214"/>
      <c r="D1" s="214"/>
      <c r="E1" s="214"/>
      <c r="F1" s="214"/>
      <c r="G1" s="214"/>
      <c r="H1" s="214"/>
    </row>
    <row r="3" spans="1:10" x14ac:dyDescent="0.45">
      <c r="A3" s="227" t="s">
        <v>258</v>
      </c>
      <c r="B3" s="227"/>
    </row>
    <row r="5" spans="1:10" x14ac:dyDescent="0.45">
      <c r="A5" t="s">
        <v>259</v>
      </c>
      <c r="B5" t="s">
        <v>260</v>
      </c>
      <c r="J5" s="169"/>
    </row>
    <row r="6" spans="1:10" x14ac:dyDescent="0.45">
      <c r="A6" t="s">
        <v>261</v>
      </c>
      <c r="B6" t="s">
        <v>262</v>
      </c>
      <c r="J6" s="169"/>
    </row>
    <row r="7" spans="1:10" x14ac:dyDescent="0.45">
      <c r="A7" t="s">
        <v>263</v>
      </c>
      <c r="B7" t="s">
        <v>264</v>
      </c>
      <c r="J7" s="169"/>
    </row>
    <row r="8" spans="1:10" x14ac:dyDescent="0.45">
      <c r="J8" s="169"/>
    </row>
    <row r="9" spans="1:10" x14ac:dyDescent="0.45">
      <c r="A9" s="227" t="s">
        <v>265</v>
      </c>
      <c r="B9" s="227"/>
      <c r="J9" s="169"/>
    </row>
    <row r="10" spans="1:10" ht="14.65" thickBot="1" x14ac:dyDescent="0.5">
      <c r="J10" s="169"/>
    </row>
    <row r="11" spans="1:10" x14ac:dyDescent="0.45">
      <c r="A11" s="170" t="s">
        <v>266</v>
      </c>
      <c r="B11" s="171">
        <v>0.62</v>
      </c>
      <c r="J11" s="169"/>
    </row>
    <row r="12" spans="1:10" x14ac:dyDescent="0.45">
      <c r="A12" s="172" t="s">
        <v>267</v>
      </c>
      <c r="B12" s="173">
        <v>0.75</v>
      </c>
      <c r="J12" s="169"/>
    </row>
    <row r="13" spans="1:10" x14ac:dyDescent="0.45">
      <c r="A13" s="172" t="s">
        <v>268</v>
      </c>
      <c r="B13" s="173">
        <v>0.63</v>
      </c>
      <c r="J13" s="169"/>
    </row>
    <row r="14" spans="1:10" x14ac:dyDescent="0.45">
      <c r="A14" s="172" t="s">
        <v>269</v>
      </c>
      <c r="B14" s="173">
        <v>0.85</v>
      </c>
      <c r="J14" s="169"/>
    </row>
    <row r="15" spans="1:10" x14ac:dyDescent="0.45">
      <c r="A15" s="172" t="s">
        <v>270</v>
      </c>
      <c r="B15" s="173">
        <v>0.59</v>
      </c>
      <c r="J15" s="169"/>
    </row>
    <row r="16" spans="1:10" x14ac:dyDescent="0.45">
      <c r="A16" s="172" t="s">
        <v>271</v>
      </c>
      <c r="B16" s="173">
        <v>0.68</v>
      </c>
      <c r="J16" s="169"/>
    </row>
    <row r="17" spans="1:15" ht="14.65" thickBot="1" x14ac:dyDescent="0.5">
      <c r="A17" s="174" t="s">
        <v>272</v>
      </c>
      <c r="B17" s="175">
        <v>0.78</v>
      </c>
      <c r="O17" s="176"/>
    </row>
    <row r="19" spans="1:15" x14ac:dyDescent="0.45">
      <c r="B19" s="169"/>
    </row>
    <row r="20" spans="1:15" x14ac:dyDescent="0.45">
      <c r="B20" s="169"/>
    </row>
    <row r="21" spans="1:15" x14ac:dyDescent="0.45">
      <c r="H21" s="177"/>
    </row>
  </sheetData>
  <mergeCells count="3">
    <mergeCell ref="A1:H1"/>
    <mergeCell ref="A3:B3"/>
    <mergeCell ref="A9:B9"/>
  </mergeCells>
  <dataValidations count="1">
    <dataValidation type="list" allowBlank="1" showInputMessage="1" showErrorMessage="1" sqref="C24" xr:uid="{00BD6AE0-5899-4E29-B5D0-ED1BB6B00C7A}">
      <formula1>$A$11:$A$17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CF0-5E7B-42AB-8C60-301BDEE578B6}">
  <dimension ref="A1:M10"/>
  <sheetViews>
    <sheetView workbookViewId="0">
      <selection activeCell="M12" sqref="M12"/>
    </sheetView>
  </sheetViews>
  <sheetFormatPr baseColWidth="10" defaultRowHeight="14.25" x14ac:dyDescent="0.45"/>
  <cols>
    <col min="1" max="13" width="9.06640625" customWidth="1"/>
    <col min="14" max="14" width="11.265625" customWidth="1"/>
    <col min="15" max="15" width="3.9296875" customWidth="1"/>
  </cols>
  <sheetData>
    <row r="1" spans="1:13" x14ac:dyDescent="0.45">
      <c r="A1" s="80" t="s">
        <v>245</v>
      </c>
      <c r="B1" s="80" t="s">
        <v>153</v>
      </c>
      <c r="C1" s="80" t="s">
        <v>163</v>
      </c>
      <c r="D1" s="80" t="s">
        <v>107</v>
      </c>
      <c r="E1" s="80" t="s">
        <v>273</v>
      </c>
      <c r="F1" s="80" t="s">
        <v>109</v>
      </c>
      <c r="G1" s="80" t="s">
        <v>110</v>
      </c>
      <c r="H1" s="80" t="s">
        <v>274</v>
      </c>
      <c r="I1" s="80" t="s">
        <v>112</v>
      </c>
      <c r="J1" s="80" t="s">
        <v>275</v>
      </c>
      <c r="K1" s="80" t="s">
        <v>276</v>
      </c>
      <c r="L1" s="80" t="s">
        <v>277</v>
      </c>
      <c r="M1" s="80" t="s">
        <v>278</v>
      </c>
    </row>
    <row r="2" spans="1:13" x14ac:dyDescent="0.45">
      <c r="A2" s="80" t="s">
        <v>279</v>
      </c>
      <c r="B2" s="25">
        <v>110</v>
      </c>
      <c r="C2" s="25">
        <v>100</v>
      </c>
      <c r="D2" s="25">
        <v>210</v>
      </c>
      <c r="E2" s="25">
        <v>76</v>
      </c>
      <c r="F2" s="25">
        <v>89</v>
      </c>
      <c r="G2" s="25">
        <v>104</v>
      </c>
      <c r="H2" s="25">
        <v>124</v>
      </c>
      <c r="I2" s="25">
        <v>99</v>
      </c>
      <c r="J2" s="25">
        <v>145</v>
      </c>
      <c r="K2" s="25">
        <v>167</v>
      </c>
      <c r="L2" s="25">
        <v>87</v>
      </c>
      <c r="M2" s="25">
        <v>150</v>
      </c>
    </row>
    <row r="3" spans="1:13" x14ac:dyDescent="0.45">
      <c r="A3" s="80" t="s">
        <v>280</v>
      </c>
      <c r="B3" s="25">
        <v>150</v>
      </c>
      <c r="C3" s="25">
        <v>133</v>
      </c>
      <c r="D3" s="25">
        <v>150</v>
      </c>
      <c r="E3" s="25">
        <v>87</v>
      </c>
      <c r="F3" s="25">
        <v>99</v>
      </c>
      <c r="G3" s="25">
        <v>110</v>
      </c>
      <c r="H3" s="25">
        <v>145</v>
      </c>
      <c r="I3" s="25">
        <v>134</v>
      </c>
      <c r="J3" s="25">
        <v>155</v>
      </c>
      <c r="K3" s="25">
        <v>99</v>
      </c>
      <c r="L3" s="25">
        <v>123</v>
      </c>
      <c r="M3" s="25">
        <v>110</v>
      </c>
    </row>
    <row r="4" spans="1:13" x14ac:dyDescent="0.45">
      <c r="A4" s="80" t="s">
        <v>281</v>
      </c>
      <c r="B4" s="25">
        <v>123</v>
      </c>
      <c r="C4" s="25">
        <v>145</v>
      </c>
      <c r="D4" s="25">
        <v>99</v>
      </c>
      <c r="E4" s="25">
        <v>88</v>
      </c>
      <c r="F4" s="25">
        <v>145</v>
      </c>
      <c r="G4" s="25">
        <v>128</v>
      </c>
      <c r="H4" s="25">
        <v>88</v>
      </c>
      <c r="I4" s="25">
        <v>154</v>
      </c>
      <c r="J4" s="25">
        <v>178</v>
      </c>
      <c r="K4" s="25">
        <v>84</v>
      </c>
      <c r="L4" s="25">
        <v>94</v>
      </c>
      <c r="M4" s="25">
        <v>87</v>
      </c>
    </row>
    <row r="5" spans="1:13" x14ac:dyDescent="0.45">
      <c r="A5" s="80" t="s">
        <v>282</v>
      </c>
      <c r="B5" s="25">
        <v>167</v>
      </c>
      <c r="C5" s="25">
        <v>198</v>
      </c>
      <c r="D5" s="25">
        <v>209</v>
      </c>
      <c r="E5" s="25">
        <v>98</v>
      </c>
      <c r="F5" s="25">
        <v>155</v>
      </c>
      <c r="G5" s="25">
        <v>167</v>
      </c>
      <c r="H5" s="25">
        <v>109</v>
      </c>
      <c r="I5" s="25">
        <v>134</v>
      </c>
      <c r="J5" s="25">
        <v>129</v>
      </c>
      <c r="K5" s="25">
        <v>99</v>
      </c>
      <c r="L5" s="25">
        <v>87</v>
      </c>
      <c r="M5" s="25">
        <v>123</v>
      </c>
    </row>
    <row r="6" spans="1:13" ht="13.9" customHeight="1" x14ac:dyDescent="0.45"/>
    <row r="9" spans="1:13" ht="15" customHeight="1" x14ac:dyDescent="0.45"/>
    <row r="10" spans="1:13" ht="19.149999999999999" customHeight="1" x14ac:dyDescent="0.4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2</vt:i4>
      </vt:variant>
    </vt:vector>
  </HeadingPairs>
  <TitlesOfParts>
    <vt:vector size="16" baseType="lpstr">
      <vt:lpstr>1poignee_de_recopie</vt:lpstr>
      <vt:lpstr>2format_cellule</vt:lpstr>
      <vt:lpstr>3collage</vt:lpstr>
      <vt:lpstr>4calculs_simples</vt:lpstr>
      <vt:lpstr>5NBs</vt:lpstr>
      <vt:lpstr>6relat_abs</vt:lpstr>
      <vt:lpstr>7logique</vt:lpstr>
      <vt:lpstr>jauge</vt:lpstr>
      <vt:lpstr>graph_spaguetti</vt:lpstr>
      <vt:lpstr>Données_tcd1</vt:lpstr>
      <vt:lpstr>TCD2_Donnees</vt:lpstr>
      <vt:lpstr>TCD2</vt:lpstr>
      <vt:lpstr>Pannes_données</vt:lpstr>
      <vt:lpstr>Tcd_pannes</vt:lpstr>
      <vt:lpstr>aujourdhui</vt:lpstr>
      <vt:lpstr>Données_tcd1!tranches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Sandrine</cp:lastModifiedBy>
  <dcterms:created xsi:type="dcterms:W3CDTF">2018-09-17T08:52:50Z</dcterms:created>
  <dcterms:modified xsi:type="dcterms:W3CDTF">2019-05-10T09:57:21Z</dcterms:modified>
</cp:coreProperties>
</file>