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asonmaloney/Documents/Syracuse/SCM 702 - MGT Sci/"/>
    </mc:Choice>
  </mc:AlternateContent>
  <xr:revisionPtr revIDLastSave="0" documentId="13_ncr:1_{E29ABA85-92D9-374F-9370-E35BBEAFB26E}" xr6:coauthVersionLast="36" xr6:coauthVersionMax="45" xr10:uidLastSave="{00000000-0000-0000-0000-000000000000}"/>
  <bookViews>
    <workbookView xWindow="700" yWindow="680" windowWidth="27240" windowHeight="16040" activeTab="2" xr2:uid="{509D319F-0E4A-B746-A7E6-DAD96149C6BB}"/>
  </bookViews>
  <sheets>
    <sheet name="Cover Tab" sheetId="4" r:id="rId1"/>
    <sheet name="Linear Model" sheetId="3" r:id="rId2"/>
    <sheet name="Optimal Solution" sheetId="2" r:id="rId3"/>
  </sheets>
  <definedNames>
    <definedName name="solver_adj" localSheetId="2" hidden="1">'Optimal Solution'!$C$16:$C$36,'Optimal Solution'!$H$16:$H$36,'Optimal Solution'!$J$16:$J$36</definedName>
    <definedName name="solver_cvg" localSheetId="2" hidden="1">0.0001</definedName>
    <definedName name="solver_drv" localSheetId="2" hidden="1">1</definedName>
    <definedName name="solver_eng" localSheetId="2" hidden="1">2</definedName>
    <definedName name="solver_itr" localSheetId="2" hidden="1">2147483647</definedName>
    <definedName name="solver_lhs1" localSheetId="2" hidden="1">'Optimal Solution'!$C$9:$I$9</definedName>
    <definedName name="solver_lhs2" localSheetId="2" hidden="1">'Optimal Solution'!$D$16:$D$36</definedName>
    <definedName name="solver_lhs3" localSheetId="2" hidden="1">'Optimal Solution'!$H$16:$H$36</definedName>
    <definedName name="solver_lhs4" localSheetId="2" hidden="1">'Optimal Solution'!$J$16:$J$35</definedName>
    <definedName name="solver_lhs5" localSheetId="2" hidden="1">'Optimal Solution'!$J$16:$J$36</definedName>
    <definedName name="solver_lin" localSheetId="2" hidden="1">1</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5</definedName>
    <definedName name="solver_opt" localSheetId="2" hidden="1">'Optimal Solution'!$I$4</definedName>
    <definedName name="solver_pre" localSheetId="2" hidden="1">0.000001</definedName>
    <definedName name="solver_rbv" localSheetId="2" hidden="1">1</definedName>
    <definedName name="solver_rel1" localSheetId="2" hidden="1">3</definedName>
    <definedName name="solver_rel2" localSheetId="2" hidden="1">1</definedName>
    <definedName name="solver_rel3" localSheetId="2" hidden="1">5</definedName>
    <definedName name="solver_rel4" localSheetId="2" hidden="1">5</definedName>
    <definedName name="solver_rel5" localSheetId="2" hidden="1">3</definedName>
    <definedName name="solver_rhs1" localSheetId="2" hidden="1">'Optimal Solution'!$C$11:$I$11</definedName>
    <definedName name="solver_rhs2" localSheetId="2" hidden="1">'Optimal Solution'!$F$16:$F$36</definedName>
    <definedName name="solver_rhs3" localSheetId="2" hidden="1">binary</definedName>
    <definedName name="solver_rhs4" localSheetId="2" hidden="1">binary</definedName>
    <definedName name="solver_rhs5" localSheetId="2" hidden="1">'Optimal Solution'!$N$16:$N$36</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7" i="2" l="1"/>
  <c r="G37" i="2" l="1"/>
  <c r="I37" i="2"/>
  <c r="K16" i="2"/>
  <c r="K32" i="2"/>
  <c r="K33" i="2"/>
  <c r="K34" i="2"/>
  <c r="K35" i="2"/>
  <c r="K36" i="2"/>
  <c r="K31" i="2"/>
  <c r="K30" i="2"/>
  <c r="K25" i="2"/>
  <c r="K26" i="2"/>
  <c r="K27" i="2"/>
  <c r="K28" i="2"/>
  <c r="K29" i="2"/>
  <c r="K24" i="2"/>
  <c r="K23" i="2"/>
  <c r="K18" i="2"/>
  <c r="K19" i="2"/>
  <c r="K20" i="2"/>
  <c r="K21" i="2"/>
  <c r="K22" i="2"/>
  <c r="K17" i="2"/>
  <c r="D16" i="2"/>
  <c r="L16" i="2"/>
  <c r="N16" i="2" s="1"/>
  <c r="D17" i="2" l="1"/>
  <c r="D18" i="2"/>
  <c r="D19" i="2"/>
  <c r="D20" i="2"/>
  <c r="D21" i="2"/>
  <c r="D22" i="2"/>
  <c r="D23" i="2"/>
  <c r="D24" i="2"/>
  <c r="D25" i="2"/>
  <c r="D26" i="2"/>
  <c r="D27" i="2"/>
  <c r="D28" i="2"/>
  <c r="D29" i="2"/>
  <c r="D30" i="2"/>
  <c r="D31" i="2"/>
  <c r="D32" i="2"/>
  <c r="D33" i="2"/>
  <c r="D34" i="2"/>
  <c r="D35" i="2"/>
  <c r="D36" i="2"/>
  <c r="L32" i="2"/>
  <c r="M32" i="2"/>
  <c r="L33" i="2"/>
  <c r="M33" i="2"/>
  <c r="L34" i="2"/>
  <c r="M34" i="2"/>
  <c r="L35" i="2"/>
  <c r="M35" i="2"/>
  <c r="L36" i="2"/>
  <c r="M36" i="2"/>
  <c r="M31" i="2"/>
  <c r="L31" i="2"/>
  <c r="L30" i="2"/>
  <c r="N30" i="2" s="1"/>
  <c r="L25" i="2"/>
  <c r="M25" i="2"/>
  <c r="L26" i="2"/>
  <c r="M26" i="2"/>
  <c r="L27" i="2"/>
  <c r="M27" i="2"/>
  <c r="L28" i="2"/>
  <c r="M28" i="2"/>
  <c r="L29" i="2"/>
  <c r="M29" i="2"/>
  <c r="M24" i="2"/>
  <c r="L24" i="2"/>
  <c r="L18" i="2"/>
  <c r="M18" i="2"/>
  <c r="L19" i="2"/>
  <c r="M19" i="2"/>
  <c r="L20" i="2"/>
  <c r="M20" i="2"/>
  <c r="L21" i="2"/>
  <c r="M21" i="2"/>
  <c r="L22" i="2"/>
  <c r="M22" i="2"/>
  <c r="M17" i="2"/>
  <c r="L17" i="2"/>
  <c r="L23" i="2"/>
  <c r="N23" i="2" s="1"/>
  <c r="N31" i="2" l="1"/>
  <c r="N35" i="2"/>
  <c r="N22" i="2"/>
  <c r="N20" i="2"/>
  <c r="N18" i="2"/>
  <c r="N29" i="2"/>
  <c r="N27" i="2"/>
  <c r="N33" i="2"/>
  <c r="N25" i="2"/>
  <c r="N17" i="2"/>
  <c r="N19" i="2"/>
  <c r="N24" i="2"/>
  <c r="N28" i="2"/>
  <c r="N32" i="2"/>
  <c r="N36" i="2"/>
  <c r="N21" i="2"/>
  <c r="N26" i="2"/>
  <c r="N34" i="2"/>
  <c r="G31" i="2" l="1"/>
  <c r="G32" i="2"/>
  <c r="G33" i="2"/>
  <c r="G34" i="2"/>
  <c r="G35" i="2"/>
  <c r="G36" i="2"/>
  <c r="G30" i="2"/>
  <c r="G24" i="2"/>
  <c r="G25" i="2"/>
  <c r="G26" i="2"/>
  <c r="G27" i="2"/>
  <c r="G28" i="2"/>
  <c r="G29" i="2"/>
  <c r="G23" i="2"/>
  <c r="G17" i="2"/>
  <c r="G18" i="2"/>
  <c r="G19" i="2"/>
  <c r="G20" i="2"/>
  <c r="G21" i="2"/>
  <c r="G22" i="2"/>
  <c r="G16" i="2"/>
  <c r="I31" i="2"/>
  <c r="I32" i="2"/>
  <c r="I33" i="2"/>
  <c r="I34" i="2"/>
  <c r="I35" i="2"/>
  <c r="I36" i="2"/>
  <c r="I30" i="2"/>
  <c r="I24" i="2"/>
  <c r="I25" i="2"/>
  <c r="I26" i="2"/>
  <c r="I27" i="2"/>
  <c r="I28" i="2"/>
  <c r="I29" i="2"/>
  <c r="I23" i="2"/>
  <c r="I17" i="2"/>
  <c r="I18" i="2"/>
  <c r="I19" i="2"/>
  <c r="I20" i="2"/>
  <c r="I21" i="2"/>
  <c r="I22" i="2"/>
  <c r="I16" i="2"/>
  <c r="E9" i="2"/>
  <c r="D9" i="2"/>
  <c r="F9" i="2"/>
  <c r="G9" i="2"/>
  <c r="H9" i="2"/>
  <c r="I9" i="2"/>
  <c r="C9" i="2"/>
  <c r="I4" i="2" l="1"/>
</calcChain>
</file>

<file path=xl/sharedStrings.xml><?xml version="1.0" encoding="utf-8"?>
<sst xmlns="http://schemas.openxmlformats.org/spreadsheetml/2006/main" count="94" uniqueCount="60">
  <si>
    <t>Startup 
Cost</t>
  </si>
  <si>
    <t>Cost per 
Day</t>
  </si>
  <si>
    <t>Cost per 
MW</t>
  </si>
  <si>
    <t>Maximum 
Capacity (MW)</t>
  </si>
  <si>
    <t>New River</t>
  </si>
  <si>
    <t>Galax</t>
  </si>
  <si>
    <t>James River</t>
  </si>
  <si>
    <t>Day</t>
  </si>
  <si>
    <t>Demand (In MWs)</t>
  </si>
  <si>
    <t>Quantity of MW</t>
  </si>
  <si>
    <t>&lt;=</t>
  </si>
  <si>
    <t>MW Cost</t>
  </si>
  <si>
    <t>Running</t>
  </si>
  <si>
    <t>Running Cost</t>
  </si>
  <si>
    <t>1 = Started Up</t>
  </si>
  <si>
    <t>Startup</t>
  </si>
  <si>
    <t>0 = Not Started Up</t>
  </si>
  <si>
    <t>-1 = Turned Off</t>
  </si>
  <si>
    <t>Startup Cost</t>
  </si>
  <si>
    <t>Minimize Total Cost</t>
  </si>
  <si>
    <t>4)</t>
  </si>
  <si>
    <t>Cost of the 300 MW from James River is 300 x $7 + 1 x $250 + 1 x $700 = $3050.</t>
  </si>
  <si>
    <t>5)</t>
  </si>
  <si>
    <t xml:space="preserve">New River and Galax are running all week. This does not allow for maintenance. </t>
  </si>
  <si>
    <t>Toatal MW</t>
  </si>
  <si>
    <t>Relation</t>
  </si>
  <si>
    <t>&gt;=</t>
  </si>
  <si>
    <t>From</t>
  </si>
  <si>
    <t xml:space="preserve"> To</t>
  </si>
  <si>
    <t>Flow Balance</t>
  </si>
  <si>
    <t>Generator</t>
  </si>
  <si>
    <t>Qty</t>
  </si>
  <si>
    <t>Remaining Capacity</t>
  </si>
  <si>
    <t>Upper Bound</t>
  </si>
  <si>
    <t>Cost/MW</t>
  </si>
  <si>
    <t>Yes/No</t>
  </si>
  <si>
    <t>Flow out -</t>
  </si>
  <si>
    <t>Flow in</t>
  </si>
  <si>
    <t>Galax is running at full capacity all week, which can be strenuous to the generator.</t>
  </si>
  <si>
    <t>New River runs at near full capacity all week, which can also be fatiguing to the generator and could lead to break downs.</t>
  </si>
  <si>
    <t>With no down time for maintenance or upkeep, any failure of the New River or Galax generator will to be more costly to continue</t>
  </si>
  <si>
    <t>supplying energy by needing to startup and utilize more of the James River generators capacity, aside from the maintenance and/or repair costs.</t>
  </si>
  <si>
    <t>If there is a spike in demand, ODP would need to start up James River, it may be in their best interest to keep it running to prevent</t>
  </si>
  <si>
    <t>high startup costs each time it is needed to be placed online.</t>
  </si>
  <si>
    <t>Lower Bound</t>
  </si>
  <si>
    <t>Lower Bound Legend</t>
  </si>
  <si>
    <t>If the cost of of these 300 MW is less than $3050, ODP should purchase it to lower the total cost for the week.</t>
  </si>
  <si>
    <t>ODP should be wlling to pay up to $3050 to acquire 300 MW of power on day 1.</t>
  </si>
  <si>
    <t>SCM 702</t>
  </si>
  <si>
    <t>Monday 9:00 - 10:30 pm EDT</t>
  </si>
  <si>
    <t>Team 1</t>
  </si>
  <si>
    <t>Michael Kojetin</t>
  </si>
  <si>
    <t xml:space="preserve">mjkojeti@syr.edu </t>
  </si>
  <si>
    <t>Kevin Hasson</t>
  </si>
  <si>
    <t xml:space="preserve">khasson@syr.edu </t>
  </si>
  <si>
    <t>Jason Maloney</t>
  </si>
  <si>
    <t xml:space="preserve">jpmalone@syr.edu </t>
  </si>
  <si>
    <t>Matt Meehan</t>
  </si>
  <si>
    <t xml:space="preserve">mjmeehan@syr.edu </t>
  </si>
  <si>
    <t>Case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</si>
</sst>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horizontal="right"/>
    </xf>
    <xf numFmtId="0" fontId="0" fillId="0" borderId="10" xfId="0"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9" xfId="0" applyBorder="1"/>
    <xf numFmtId="0" fontId="0" fillId="0" borderId="14" xfId="0" applyBorder="1"/>
    <xf numFmtId="0" fontId="0" fillId="0" borderId="23" xfId="0" applyBorder="1"/>
    <xf numFmtId="0" fontId="0" fillId="5" borderId="1" xfId="0" applyFill="1" applyBorder="1" applyAlignment="1">
      <alignment horizontal="center"/>
    </xf>
    <xf numFmtId="0" fontId="0" fillId="5" borderId="17" xfId="0" applyFill="1" applyBorder="1" applyAlignment="1">
      <alignment horizontal="center"/>
    </xf>
    <xf numFmtId="0" fontId="0" fillId="0" borderId="21" xfId="0" applyBorder="1" applyAlignment="1">
      <alignment horizontal="center"/>
    </xf>
    <xf numFmtId="0" fontId="0" fillId="0" borderId="18" xfId="0" applyBorder="1" applyAlignment="1">
      <alignment horizontal="center"/>
    </xf>
    <xf numFmtId="44" fontId="0" fillId="0" borderId="1" xfId="1" applyFont="1" applyBorder="1" applyAlignment="1">
      <alignment horizontal="center"/>
    </xf>
    <xf numFmtId="0" fontId="0" fillId="0" borderId="24" xfId="0" applyBorder="1" applyAlignment="1">
      <alignment horizontal="center"/>
    </xf>
    <xf numFmtId="0" fontId="0" fillId="0" borderId="0" xfId="0" applyBorder="1" applyAlignment="1">
      <alignment horizontal="center" wrapText="1"/>
    </xf>
    <xf numFmtId="44" fontId="0" fillId="0" borderId="17" xfId="1" applyFont="1" applyBorder="1" applyAlignment="1">
      <alignment horizontal="center"/>
    </xf>
    <xf numFmtId="0" fontId="0" fillId="0" borderId="8" xfId="0" applyBorder="1" applyAlignment="1">
      <alignment horizontal="center"/>
    </xf>
    <xf numFmtId="0" fontId="0" fillId="0" borderId="0" xfId="0" quotePrefix="1" applyAlignment="1">
      <alignment horizontal="center"/>
    </xf>
    <xf numFmtId="0" fontId="0" fillId="0" borderId="31" xfId="0" applyBorder="1" applyAlignment="1"/>
    <xf numFmtId="0" fontId="0" fillId="0" borderId="32" xfId="0" applyBorder="1" applyAlignment="1"/>
    <xf numFmtId="0" fontId="0" fillId="0" borderId="33" xfId="0" quotePrefix="1" applyBorder="1" applyAlignment="1"/>
    <xf numFmtId="0" fontId="0" fillId="0" borderId="34" xfId="0" applyBorder="1" applyAlignment="1">
      <alignment horizontal="center"/>
    </xf>
    <xf numFmtId="0" fontId="0" fillId="0" borderId="35" xfId="0" applyBorder="1" applyAlignment="1">
      <alignment horizontal="center"/>
    </xf>
    <xf numFmtId="0" fontId="0" fillId="5" borderId="34" xfId="0" applyFill="1" applyBorder="1" applyAlignment="1">
      <alignment horizontal="center"/>
    </xf>
    <xf numFmtId="0" fontId="0" fillId="0" borderId="0" xfId="0" applyAlignment="1">
      <alignment horizontal="left"/>
    </xf>
    <xf numFmtId="44" fontId="0" fillId="3" borderId="7" xfId="0" applyNumberFormat="1" applyFill="1" applyBorder="1"/>
    <xf numFmtId="0" fontId="0" fillId="5" borderId="35" xfId="0" applyFill="1" applyBorder="1" applyAlignment="1">
      <alignment horizontal="center"/>
    </xf>
    <xf numFmtId="0" fontId="0" fillId="5" borderId="20" xfId="0" applyFill="1" applyBorder="1" applyAlignment="1">
      <alignment horizontal="center"/>
    </xf>
    <xf numFmtId="44" fontId="0" fillId="0" borderId="20" xfId="1" applyFont="1" applyBorder="1" applyAlignment="1">
      <alignment horizontal="center"/>
    </xf>
    <xf numFmtId="0" fontId="0" fillId="0" borderId="36" xfId="0" applyBorder="1" applyAlignment="1">
      <alignment horizontal="center"/>
    </xf>
    <xf numFmtId="0" fontId="0" fillId="0" borderId="22" xfId="0" applyBorder="1" applyAlignment="1">
      <alignment horizontal="center"/>
    </xf>
    <xf numFmtId="44" fontId="0" fillId="4" borderId="37" xfId="1" applyFont="1" applyFill="1" applyBorder="1"/>
    <xf numFmtId="0" fontId="0" fillId="2" borderId="19" xfId="0" applyFill="1" applyBorder="1" applyAlignment="1">
      <alignment horizontal="center"/>
    </xf>
    <xf numFmtId="0" fontId="0" fillId="2" borderId="14" xfId="0" applyFill="1" applyBorder="1" applyAlignment="1">
      <alignment horizontal="center"/>
    </xf>
    <xf numFmtId="0" fontId="0" fillId="2" borderId="23" xfId="0" applyFill="1" applyBorder="1" applyAlignment="1">
      <alignment horizontal="center"/>
    </xf>
    <xf numFmtId="44" fontId="0" fillId="0" borderId="21" xfId="0" applyNumberFormat="1" applyBorder="1" applyAlignment="1">
      <alignment horizontal="center"/>
    </xf>
    <xf numFmtId="44" fontId="0" fillId="0" borderId="15" xfId="0" applyNumberFormat="1" applyBorder="1" applyAlignment="1">
      <alignment horizontal="center"/>
    </xf>
    <xf numFmtId="44" fontId="0" fillId="0" borderId="18" xfId="0" applyNumberFormat="1" applyBorder="1" applyAlignment="1">
      <alignment horizontal="center"/>
    </xf>
    <xf numFmtId="44" fontId="0" fillId="4" borderId="39" xfId="1" applyFont="1" applyFill="1" applyBorder="1"/>
    <xf numFmtId="0" fontId="0" fillId="5" borderId="15" xfId="1" applyNumberFormat="1" applyFont="1" applyFill="1" applyBorder="1" applyAlignment="1">
      <alignment horizontal="center"/>
    </xf>
    <xf numFmtId="0" fontId="0" fillId="5" borderId="21" xfId="1" applyNumberFormat="1" applyFont="1" applyFill="1" applyBorder="1" applyAlignment="1">
      <alignment horizontal="center"/>
    </xf>
    <xf numFmtId="0" fontId="0" fillId="5" borderId="18" xfId="1" applyNumberFormat="1" applyFont="1" applyFill="1" applyBorder="1" applyAlignment="1">
      <alignment horizontal="center"/>
    </xf>
    <xf numFmtId="0" fontId="0" fillId="0" borderId="1" xfId="0" applyFill="1" applyBorder="1" applyAlignment="1">
      <alignment horizontal="center"/>
    </xf>
    <xf numFmtId="37" fontId="0" fillId="0" borderId="1" xfId="1" applyNumberFormat="1" applyFont="1" applyBorder="1" applyAlignment="1">
      <alignment horizontal="center"/>
    </xf>
    <xf numFmtId="0" fontId="0" fillId="0" borderId="20" xfId="0" applyFill="1" applyBorder="1" applyAlignment="1">
      <alignment horizontal="center"/>
    </xf>
    <xf numFmtId="37" fontId="0" fillId="0" borderId="20" xfId="1" applyNumberFormat="1" applyFont="1" applyBorder="1" applyAlignment="1">
      <alignment horizontal="center"/>
    </xf>
    <xf numFmtId="0" fontId="0" fillId="0" borderId="17" xfId="0" applyFill="1" applyBorder="1" applyAlignment="1">
      <alignment horizontal="center"/>
    </xf>
    <xf numFmtId="37" fontId="0" fillId="0" borderId="17" xfId="1" applyNumberFormat="1" applyFont="1" applyBorder="1" applyAlignment="1">
      <alignment horizontal="center"/>
    </xf>
    <xf numFmtId="0" fontId="0" fillId="0" borderId="10" xfId="0" applyFill="1" applyBorder="1" applyAlignment="1">
      <alignment horizontal="center"/>
    </xf>
    <xf numFmtId="0" fontId="0" fillId="0" borderId="9" xfId="0" applyBorder="1" applyAlignment="1">
      <alignment horizontal="center"/>
    </xf>
    <xf numFmtId="0" fontId="0" fillId="2" borderId="29" xfId="0" applyFill="1" applyBorder="1" applyAlignment="1">
      <alignment horizontal="center"/>
    </xf>
    <xf numFmtId="0" fontId="0" fillId="2" borderId="3" xfId="0" applyFill="1" applyBorder="1" applyAlignment="1">
      <alignment horizontal="center"/>
    </xf>
    <xf numFmtId="0" fontId="0" fillId="2" borderId="16" xfId="0" applyFill="1" applyBorder="1" applyAlignment="1">
      <alignment horizontal="center"/>
    </xf>
    <xf numFmtId="0" fontId="0" fillId="0" borderId="38" xfId="0" applyBorder="1"/>
    <xf numFmtId="0" fontId="0" fillId="0" borderId="0" xfId="0" applyBorder="1" applyAlignment="1">
      <alignment horizontal="center"/>
    </xf>
    <xf numFmtId="0" fontId="0" fillId="0" borderId="20" xfId="0" applyBorder="1" applyAlignment="1">
      <alignment horizontal="center"/>
    </xf>
    <xf numFmtId="0" fontId="0" fillId="0" borderId="15" xfId="0" applyBorder="1" applyAlignment="1">
      <alignment horizontal="center"/>
    </xf>
    <xf numFmtId="0" fontId="0" fillId="0" borderId="25" xfId="0" applyBorder="1" applyAlignment="1">
      <alignment horizontal="center"/>
    </xf>
    <xf numFmtId="0" fontId="0" fillId="0" borderId="2" xfId="0" applyBorder="1" applyAlignment="1">
      <alignment horizontal="center"/>
    </xf>
    <xf numFmtId="0" fontId="0" fillId="0" borderId="19" xfId="0" applyBorder="1" applyAlignment="1">
      <alignment horizontal="center"/>
    </xf>
    <xf numFmtId="0" fontId="0" fillId="0" borderId="14" xfId="0" applyBorder="1" applyAlignment="1">
      <alignment horizontal="center"/>
    </xf>
    <xf numFmtId="44" fontId="0" fillId="0" borderId="22" xfId="0" applyNumberFormat="1" applyBorder="1" applyAlignment="1">
      <alignment horizontal="center"/>
    </xf>
    <xf numFmtId="0" fontId="0" fillId="0" borderId="36" xfId="0" applyBorder="1"/>
    <xf numFmtId="0" fontId="0" fillId="2" borderId="36" xfId="0" applyFill="1" applyBorder="1" applyAlignment="1">
      <alignment horizontal="center"/>
    </xf>
    <xf numFmtId="0" fontId="0" fillId="5" borderId="10" xfId="0" applyFill="1" applyBorder="1" applyAlignment="1">
      <alignment horizontal="center"/>
    </xf>
    <xf numFmtId="0" fontId="0" fillId="0" borderId="5" xfId="0" applyBorder="1"/>
    <xf numFmtId="44" fontId="0" fillId="4" borderId="40" xfId="1" applyFont="1" applyFill="1" applyBorder="1"/>
    <xf numFmtId="0" fontId="0" fillId="0" borderId="4" xfId="0" applyFill="1" applyBorder="1" applyAlignment="1">
      <alignment horizontal="center"/>
    </xf>
    <xf numFmtId="0" fontId="2" fillId="0" borderId="0" xfId="0" applyFont="1" applyAlignment="1">
      <alignment vertical="center" wrapText="1"/>
    </xf>
    <xf numFmtId="0" fontId="2" fillId="0" borderId="0" xfId="0" applyFont="1"/>
    <xf numFmtId="0" fontId="0" fillId="0" borderId="0" xfId="0" applyAlignment="1">
      <alignment vertical="center" wrapText="1"/>
    </xf>
    <xf numFmtId="0" fontId="3" fillId="0" borderId="0" xfId="2" applyAlignment="1">
      <alignment vertical="center" wrapText="1"/>
    </xf>
    <xf numFmtId="37" fontId="0" fillId="5" borderId="21" xfId="1" applyNumberFormat="1" applyFont="1" applyFill="1" applyBorder="1" applyAlignment="1">
      <alignment horizontal="center"/>
    </xf>
    <xf numFmtId="0" fontId="0" fillId="2" borderId="41" xfId="0" applyFill="1" applyBorder="1" applyAlignment="1">
      <alignment horizontal="center"/>
    </xf>
    <xf numFmtId="44" fontId="0" fillId="0" borderId="42" xfId="1" applyFont="1" applyBorder="1" applyAlignment="1">
      <alignment horizontal="center"/>
    </xf>
    <xf numFmtId="0" fontId="0" fillId="0" borderId="5" xfId="0" applyBorder="1" applyAlignment="1">
      <alignment horizontal="right"/>
    </xf>
    <xf numFmtId="0" fontId="0" fillId="0" borderId="7" xfId="0" applyBorder="1" applyAlignment="1">
      <alignment horizontal="right"/>
    </xf>
    <xf numFmtId="44" fontId="0" fillId="0" borderId="26" xfId="1" applyFont="1" applyFill="1" applyBorder="1" applyAlignment="1">
      <alignment horizontal="center"/>
    </xf>
    <xf numFmtId="44" fontId="0" fillId="0" borderId="27" xfId="1" applyFont="1" applyFill="1" applyBorder="1" applyAlignment="1">
      <alignment horizontal="center"/>
    </xf>
    <xf numFmtId="44" fontId="0" fillId="0" borderId="28" xfId="1" applyFont="1" applyFill="1" applyBorder="1" applyAlignment="1">
      <alignment horizontal="center"/>
    </xf>
    <xf numFmtId="0" fontId="0" fillId="0" borderId="6" xfId="0" applyBorder="1" applyAlignment="1">
      <alignment horizontal="right"/>
    </xf>
    <xf numFmtId="0" fontId="2" fillId="0" borderId="12" xfId="0" applyFont="1" applyBorder="1" applyAlignment="1">
      <alignment horizontal="center"/>
    </xf>
    <xf numFmtId="0" fontId="2" fillId="0" borderId="13" xfId="0" applyFont="1" applyBorder="1" applyAlignment="1">
      <alignment horizontal="center"/>
    </xf>
    <xf numFmtId="0" fontId="2" fillId="0" borderId="11" xfId="0" applyFont="1" applyBorder="1" applyAlignment="1">
      <alignment horizontal="center"/>
    </xf>
    <xf numFmtId="0" fontId="0" fillId="0" borderId="23" xfId="0" applyBorder="1" applyAlignment="1">
      <alignment horizontal="right"/>
    </xf>
    <xf numFmtId="0" fontId="0" fillId="0" borderId="17" xfId="0" applyBorder="1" applyAlignment="1">
      <alignment horizontal="right"/>
    </xf>
    <xf numFmtId="0" fontId="0" fillId="0" borderId="2" xfId="0" applyBorder="1" applyAlignment="1">
      <alignment horizontal="right" wrapText="1"/>
    </xf>
    <xf numFmtId="0" fontId="0" fillId="0" borderId="3" xfId="0" applyBorder="1" applyAlignment="1">
      <alignment horizontal="right" wrapText="1"/>
    </xf>
    <xf numFmtId="0" fontId="0" fillId="0" borderId="30" xfId="0" applyBorder="1" applyAlignment="1">
      <alignment horizontal="right" wrapText="1"/>
    </xf>
    <xf numFmtId="0" fontId="0" fillId="0" borderId="5" xfId="0" applyBorder="1" applyAlignment="1">
      <alignment horizontal="center"/>
    </xf>
    <xf numFmtId="0" fontId="0" fillId="0" borderId="6" xfId="0" applyBorder="1" applyAlignment="1">
      <alignment horizontal="center"/>
    </xf>
    <xf numFmtId="0" fontId="0" fillId="0" borderId="11" xfId="0" applyBorder="1" applyAlignment="1">
      <alignment horizontal="right" wrapText="1"/>
    </xf>
    <xf numFmtId="0" fontId="0" fillId="0" borderId="29" xfId="0" applyBorder="1" applyAlignment="1">
      <alignment horizontal="right" wrapText="1"/>
    </xf>
    <xf numFmtId="0" fontId="0" fillId="0" borderId="19" xfId="0" applyBorder="1" applyAlignment="1">
      <alignment horizontal="center"/>
    </xf>
    <xf numFmtId="0" fontId="0" fillId="0" borderId="14" xfId="0" applyBorder="1" applyAlignment="1">
      <alignment horizontal="center"/>
    </xf>
    <xf numFmtId="0" fontId="0" fillId="0" borderId="20" xfId="0" applyBorder="1" applyAlignment="1">
      <alignment horizontal="center" wrapText="1"/>
    </xf>
    <xf numFmtId="0" fontId="0" fillId="0" borderId="1" xfId="0" applyBorder="1" applyAlignment="1">
      <alignment horizontal="center"/>
    </xf>
    <xf numFmtId="0" fontId="0" fillId="0" borderId="21" xfId="0" applyBorder="1" applyAlignment="1">
      <alignment horizontal="center" wrapText="1"/>
    </xf>
    <xf numFmtId="0" fontId="0" fillId="0" borderId="15" xfId="0" applyBorder="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63500</xdr:colOff>
      <xdr:row>0</xdr:row>
      <xdr:rowOff>177800</xdr:rowOff>
    </xdr:from>
    <xdr:to>
      <xdr:col>16</xdr:col>
      <xdr:colOff>463826</xdr:colOff>
      <xdr:row>37</xdr:row>
      <xdr:rowOff>44173</xdr:rowOff>
    </xdr:to>
    <xdr:sp macro="" textlink="">
      <xdr:nvSpPr>
        <xdr:cNvPr id="3" name="TextBox 2">
          <a:extLst>
            <a:ext uri="{FF2B5EF4-FFF2-40B4-BE49-F238E27FC236}">
              <a16:creationId xmlns:a16="http://schemas.microsoft.com/office/drawing/2014/main" id="{D3DC16E6-9286-3549-9F23-752939DCDBA5}"/>
            </a:ext>
          </a:extLst>
        </xdr:cNvPr>
        <xdr:cNvSpPr txBox="1"/>
      </xdr:nvSpPr>
      <xdr:spPr>
        <a:xfrm>
          <a:off x="63500" y="177800"/>
          <a:ext cx="13011978" cy="7221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1"/>
            <a:t>Variables							Constraints</a:t>
          </a:r>
        </a:p>
        <a:p>
          <a:r>
            <a:rPr lang="en-US" sz="1100" b="1"/>
            <a:t>							</a:t>
          </a:r>
          <a:r>
            <a:rPr lang="en-US" sz="1100" b="0" u="sng"/>
            <a:t>Demand</a:t>
          </a:r>
          <a:r>
            <a:rPr lang="en-US" sz="1100" b="0" u="sng" baseline="0"/>
            <a:t> Constraint</a:t>
          </a:r>
          <a:r>
            <a:rPr lang="en-US" sz="1100" b="0" baseline="0"/>
            <a:t>. Daily demand must be satisfied.</a:t>
          </a:r>
          <a:endParaRPr lang="en-US" sz="1100" b="1"/>
        </a:p>
        <a:p>
          <a:endParaRPr lang="en-US" sz="1100" b="1"/>
        </a:p>
        <a:p>
          <a:endParaRPr lang="en-US" sz="1100" b="1"/>
        </a:p>
        <a:p>
          <a:endParaRPr lang="en-US" sz="1100" b="1"/>
        </a:p>
        <a:p>
          <a:endParaRPr lang="en-US" sz="1100" b="1"/>
        </a:p>
        <a:p>
          <a:endParaRPr lang="en-US" sz="1100" b="1"/>
        </a:p>
        <a:p>
          <a:endParaRPr lang="en-US" sz="1100" b="1"/>
        </a:p>
        <a:p>
          <a:endParaRPr lang="en-US" sz="1100" b="1"/>
        </a:p>
        <a:p>
          <a:endParaRPr lang="en-US" sz="1100" b="1"/>
        </a:p>
        <a:p>
          <a:endParaRPr lang="en-US" sz="1100" b="1"/>
        </a:p>
        <a:p>
          <a:r>
            <a:rPr lang="en-US" sz="1100" b="1"/>
            <a:t>		 </a:t>
          </a:r>
          <a:r>
            <a:rPr lang="en-US" sz="1100" b="1" baseline="0"/>
            <a:t>     </a:t>
          </a:r>
          <a:endParaRPr lang="en-US" sz="1100" b="1"/>
        </a:p>
        <a:p>
          <a:endParaRPr lang="en-US" sz="1100" b="0"/>
        </a:p>
        <a:p>
          <a:endParaRPr lang="en-US" sz="1100" b="0"/>
        </a:p>
        <a:p>
          <a:endParaRPr lang="en-US" sz="1100" b="1"/>
        </a:p>
        <a:p>
          <a:r>
            <a:rPr lang="en-US" sz="1100" b="0"/>
            <a:t>							</a:t>
          </a:r>
          <a:r>
            <a:rPr lang="en-US" sz="1100" b="0" u="sng"/>
            <a:t>Capacity constraint</a:t>
          </a:r>
          <a:r>
            <a:rPr lang="en-US" sz="1100" b="0"/>
            <a:t>. If a generator is running, it cannot exceed maximum capacity per day.</a:t>
          </a:r>
        </a:p>
        <a:p>
          <a:r>
            <a:rPr lang="en-US" sz="1100" b="0"/>
            <a:t>							 If a generator is not running, its output should be 0 MW.</a:t>
          </a:r>
        </a:p>
        <a:p>
          <a:r>
            <a:rPr lang="en-US" sz="1100" b="1"/>
            <a:t>Objective: Minimize Cost</a:t>
          </a:r>
          <a:r>
            <a:rPr lang="en-US" sz="1100" b="0"/>
            <a:t>	</a:t>
          </a:r>
        </a:p>
        <a:p>
          <a:endParaRPr lang="en-US" sz="1100" b="0" baseline="0"/>
        </a:p>
        <a:p>
          <a:r>
            <a:rPr lang="en-US" sz="1100" b="0" baseline="0"/>
            <a:t>							</a:t>
          </a:r>
        </a:p>
        <a:p>
          <a:endParaRPr lang="en-US" sz="1100" b="1"/>
        </a:p>
        <a:p>
          <a:r>
            <a:rPr lang="en-US" sz="1100" b="1"/>
            <a:t>							</a:t>
          </a:r>
          <a:r>
            <a:rPr lang="en-US" sz="1100" b="0" u="sng"/>
            <a:t>Startup</a:t>
          </a:r>
          <a:r>
            <a:rPr lang="en-US" sz="1100" b="0" u="sng" baseline="0"/>
            <a:t> Constraint</a:t>
          </a:r>
          <a:r>
            <a:rPr lang="en-US" sz="1100" b="0" baseline="0"/>
            <a:t>. If a generator is running the previous day, do not start up.  If a generator is not running the 								previous day and running the current day, start up. If generator is running the previous day and not the current 								day, turn off. Supply is greater than demand.</a:t>
          </a:r>
        </a:p>
        <a:p>
          <a:endParaRPr lang="en-US" sz="1100" b="0" baseline="0"/>
        </a:p>
        <a:p>
          <a:r>
            <a:rPr lang="en-US" sz="1100" b="0" baseline="0"/>
            <a:t>							Supply - Demand &gt;= Flow out - Flow in </a:t>
          </a:r>
        </a:p>
        <a:p>
          <a:endParaRPr lang="en-US" sz="1100" b="1"/>
        </a:p>
        <a:p>
          <a:r>
            <a:rPr lang="en-US" sz="1100" b="1"/>
            <a:t>								</a:t>
          </a:r>
        </a:p>
        <a:p>
          <a:r>
            <a:rPr lang="en-US" sz="1100" b="1"/>
            <a:t>							</a:t>
          </a:r>
        </a:p>
        <a:p>
          <a:endParaRPr lang="en-US" sz="1100" b="1"/>
        </a:p>
        <a:p>
          <a:endParaRPr lang="en-US" sz="1100" b="1"/>
        </a:p>
        <a:p>
          <a:r>
            <a:rPr lang="en-US" sz="1100" b="1"/>
            <a:t>							</a:t>
          </a:r>
          <a:r>
            <a:rPr lang="en-US" sz="1100" b="0" u="sng"/>
            <a:t>Binary</a:t>
          </a:r>
          <a:r>
            <a:rPr lang="en-US" sz="1100" b="0" u="sng" baseline="0"/>
            <a:t> Constraint:</a:t>
          </a:r>
          <a:r>
            <a:rPr lang="en-US" sz="1100" b="0" u="none" baseline="0"/>
            <a:t> 	       must take on binary values, 0 or 1.</a:t>
          </a:r>
          <a:endParaRPr lang="en-US" sz="1100" b="1"/>
        </a:p>
        <a:p>
          <a:endParaRPr lang="en-US" sz="1100" b="1"/>
        </a:p>
        <a:p>
          <a:endParaRPr lang="en-US" sz="1100" b="1"/>
        </a:p>
        <a:p>
          <a:r>
            <a:rPr lang="en-US" sz="1100" b="1"/>
            <a:t>							</a:t>
          </a:r>
        </a:p>
        <a:p>
          <a:endParaRPr lang="en-US" sz="1100" b="1"/>
        </a:p>
      </xdr:txBody>
    </xdr:sp>
    <xdr:clientData/>
  </xdr:twoCellAnchor>
  <xdr:twoCellAnchor editAs="oneCell">
    <xdr:from>
      <xdr:col>0</xdr:col>
      <xdr:colOff>107674</xdr:colOff>
      <xdr:row>17</xdr:row>
      <xdr:rowOff>133627</xdr:rowOff>
    </xdr:from>
    <xdr:to>
      <xdr:col>6</xdr:col>
      <xdr:colOff>695187</xdr:colOff>
      <xdr:row>21</xdr:row>
      <xdr:rowOff>75096</xdr:rowOff>
    </xdr:to>
    <xdr:pic>
      <xdr:nvPicPr>
        <xdr:cNvPr id="13" name="Picture 12">
          <a:extLst>
            <a:ext uri="{FF2B5EF4-FFF2-40B4-BE49-F238E27FC236}">
              <a16:creationId xmlns:a16="http://schemas.microsoft.com/office/drawing/2014/main" id="{62BDB3BE-5A7D-BE44-8439-CCC01C70974C}"/>
            </a:ext>
          </a:extLst>
        </xdr:cNvPr>
        <xdr:cNvPicPr>
          <a:picLocks noChangeAspect="1"/>
        </xdr:cNvPicPr>
      </xdr:nvPicPr>
      <xdr:blipFill>
        <a:blip xmlns:r="http://schemas.openxmlformats.org/officeDocument/2006/relationships" r:embed="rId1"/>
        <a:stretch>
          <a:fillRect/>
        </a:stretch>
      </xdr:blipFill>
      <xdr:spPr>
        <a:xfrm>
          <a:off x="107674" y="3512931"/>
          <a:ext cx="4673600" cy="736600"/>
        </a:xfrm>
        <a:prstGeom prst="rect">
          <a:avLst/>
        </a:prstGeom>
      </xdr:spPr>
    </xdr:pic>
    <xdr:clientData/>
  </xdr:twoCellAnchor>
  <xdr:twoCellAnchor editAs="oneCell">
    <xdr:from>
      <xdr:col>8</xdr:col>
      <xdr:colOff>817218</xdr:colOff>
      <xdr:row>17</xdr:row>
      <xdr:rowOff>11033</xdr:rowOff>
    </xdr:from>
    <xdr:to>
      <xdr:col>10</xdr:col>
      <xdr:colOff>345662</xdr:colOff>
      <xdr:row>18</xdr:row>
      <xdr:rowOff>78950</xdr:rowOff>
    </xdr:to>
    <xdr:pic>
      <xdr:nvPicPr>
        <xdr:cNvPr id="15" name="Picture 14">
          <a:extLst>
            <a:ext uri="{FF2B5EF4-FFF2-40B4-BE49-F238E27FC236}">
              <a16:creationId xmlns:a16="http://schemas.microsoft.com/office/drawing/2014/main" id="{8D73CCDC-67EB-374B-978A-049BA6CB46A3}"/>
            </a:ext>
          </a:extLst>
        </xdr:cNvPr>
        <xdr:cNvPicPr>
          <a:picLocks noChangeAspect="1"/>
        </xdr:cNvPicPr>
      </xdr:nvPicPr>
      <xdr:blipFill>
        <a:blip xmlns:r="http://schemas.openxmlformats.org/officeDocument/2006/relationships" r:embed="rId2"/>
        <a:stretch>
          <a:fillRect/>
        </a:stretch>
      </xdr:blipFill>
      <xdr:spPr>
        <a:xfrm>
          <a:off x="6615044" y="3390337"/>
          <a:ext cx="1306444" cy="266700"/>
        </a:xfrm>
        <a:prstGeom prst="rect">
          <a:avLst/>
        </a:prstGeom>
      </xdr:spPr>
    </xdr:pic>
    <xdr:clientData/>
  </xdr:twoCellAnchor>
  <xdr:twoCellAnchor editAs="oneCell">
    <xdr:from>
      <xdr:col>8</xdr:col>
      <xdr:colOff>781327</xdr:colOff>
      <xdr:row>3</xdr:row>
      <xdr:rowOff>177800</xdr:rowOff>
    </xdr:from>
    <xdr:to>
      <xdr:col>10</xdr:col>
      <xdr:colOff>315431</xdr:colOff>
      <xdr:row>12</xdr:row>
      <xdr:rowOff>103257</xdr:rowOff>
    </xdr:to>
    <xdr:pic>
      <xdr:nvPicPr>
        <xdr:cNvPr id="19" name="Picture 18">
          <a:extLst>
            <a:ext uri="{FF2B5EF4-FFF2-40B4-BE49-F238E27FC236}">
              <a16:creationId xmlns:a16="http://schemas.microsoft.com/office/drawing/2014/main" id="{D67235B3-1B49-DB4C-9A07-B7FE92CECDEA}"/>
            </a:ext>
          </a:extLst>
        </xdr:cNvPr>
        <xdr:cNvPicPr>
          <a:picLocks noChangeAspect="1"/>
        </xdr:cNvPicPr>
      </xdr:nvPicPr>
      <xdr:blipFill>
        <a:blip xmlns:r="http://schemas.openxmlformats.org/officeDocument/2006/relationships" r:embed="rId3"/>
        <a:stretch>
          <a:fillRect/>
        </a:stretch>
      </xdr:blipFill>
      <xdr:spPr>
        <a:xfrm>
          <a:off x="6523936" y="774148"/>
          <a:ext cx="1295400" cy="1714500"/>
        </a:xfrm>
        <a:prstGeom prst="rect">
          <a:avLst/>
        </a:prstGeom>
      </xdr:spPr>
    </xdr:pic>
    <xdr:clientData/>
  </xdr:twoCellAnchor>
  <xdr:oneCellAnchor>
    <xdr:from>
      <xdr:col>8</xdr:col>
      <xdr:colOff>44174</xdr:colOff>
      <xdr:row>24</xdr:row>
      <xdr:rowOff>154608</xdr:rowOff>
    </xdr:from>
    <xdr:ext cx="184731" cy="264560"/>
    <xdr:sp macro="" textlink="">
      <xdr:nvSpPr>
        <xdr:cNvPr id="20" name="TextBox 19">
          <a:extLst>
            <a:ext uri="{FF2B5EF4-FFF2-40B4-BE49-F238E27FC236}">
              <a16:creationId xmlns:a16="http://schemas.microsoft.com/office/drawing/2014/main" id="{C5FC9BDE-2207-6243-8E57-F033CDC7222D}"/>
            </a:ext>
          </a:extLst>
        </xdr:cNvPr>
        <xdr:cNvSpPr txBox="1"/>
      </xdr:nvSpPr>
      <xdr:spPr>
        <a:xfrm>
          <a:off x="5786783" y="49253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10</xdr:col>
      <xdr:colOff>140805</xdr:colOff>
      <xdr:row>28</xdr:row>
      <xdr:rowOff>67363</xdr:rowOff>
    </xdr:from>
    <xdr:to>
      <xdr:col>10</xdr:col>
      <xdr:colOff>824948</xdr:colOff>
      <xdr:row>29</xdr:row>
      <xdr:rowOff>135280</xdr:rowOff>
    </xdr:to>
    <xdr:pic>
      <xdr:nvPicPr>
        <xdr:cNvPr id="21" name="Picture 20">
          <a:extLst>
            <a:ext uri="{FF2B5EF4-FFF2-40B4-BE49-F238E27FC236}">
              <a16:creationId xmlns:a16="http://schemas.microsoft.com/office/drawing/2014/main" id="{5EFE2CFE-495A-5C4D-B7F2-31D95F5F6CF4}"/>
            </a:ext>
          </a:extLst>
        </xdr:cNvPr>
        <xdr:cNvPicPr>
          <a:picLocks noChangeAspect="1"/>
        </xdr:cNvPicPr>
      </xdr:nvPicPr>
      <xdr:blipFill>
        <a:blip xmlns:r="http://schemas.openxmlformats.org/officeDocument/2006/relationships" r:embed="rId4"/>
        <a:stretch>
          <a:fillRect/>
        </a:stretch>
      </xdr:blipFill>
      <xdr:spPr>
        <a:xfrm>
          <a:off x="7716631" y="5633276"/>
          <a:ext cx="684143" cy="266700"/>
        </a:xfrm>
        <a:prstGeom prst="rect">
          <a:avLst/>
        </a:prstGeom>
      </xdr:spPr>
    </xdr:pic>
    <xdr:clientData/>
  </xdr:twoCellAnchor>
  <xdr:twoCellAnchor editAs="oneCell">
    <xdr:from>
      <xdr:col>8</xdr:col>
      <xdr:colOff>913848</xdr:colOff>
      <xdr:row>24</xdr:row>
      <xdr:rowOff>188843</xdr:rowOff>
    </xdr:from>
    <xdr:to>
      <xdr:col>10</xdr:col>
      <xdr:colOff>150192</xdr:colOff>
      <xdr:row>26</xdr:row>
      <xdr:rowOff>32578</xdr:rowOff>
    </xdr:to>
    <xdr:pic>
      <xdr:nvPicPr>
        <xdr:cNvPr id="10" name="Picture 9">
          <a:extLst>
            <a:ext uri="{FF2B5EF4-FFF2-40B4-BE49-F238E27FC236}">
              <a16:creationId xmlns:a16="http://schemas.microsoft.com/office/drawing/2014/main" id="{CB744D45-FEF9-0144-B399-47DEF1E00AF7}"/>
            </a:ext>
          </a:extLst>
        </xdr:cNvPr>
        <xdr:cNvPicPr>
          <a:picLocks noChangeAspect="1"/>
        </xdr:cNvPicPr>
      </xdr:nvPicPr>
      <xdr:blipFill>
        <a:blip xmlns:r="http://schemas.openxmlformats.org/officeDocument/2006/relationships" r:embed="rId5"/>
        <a:stretch>
          <a:fillRect/>
        </a:stretch>
      </xdr:blipFill>
      <xdr:spPr>
        <a:xfrm>
          <a:off x="6711674" y="4959626"/>
          <a:ext cx="1014344" cy="241300"/>
        </a:xfrm>
        <a:prstGeom prst="rect">
          <a:avLst/>
        </a:prstGeom>
      </xdr:spPr>
    </xdr:pic>
    <xdr:clientData/>
  </xdr:twoCellAnchor>
  <xdr:twoCellAnchor editAs="oneCell">
    <xdr:from>
      <xdr:col>0</xdr:col>
      <xdr:colOff>165652</xdr:colOff>
      <xdr:row>2</xdr:row>
      <xdr:rowOff>132519</xdr:rowOff>
    </xdr:from>
    <xdr:to>
      <xdr:col>4</xdr:col>
      <xdr:colOff>623956</xdr:colOff>
      <xdr:row>15</xdr:row>
      <xdr:rowOff>75645</xdr:rowOff>
    </xdr:to>
    <xdr:pic>
      <xdr:nvPicPr>
        <xdr:cNvPr id="5" name="Picture 4">
          <a:extLst>
            <a:ext uri="{FF2B5EF4-FFF2-40B4-BE49-F238E27FC236}">
              <a16:creationId xmlns:a16="http://schemas.microsoft.com/office/drawing/2014/main" id="{7FFD53AA-71D6-7341-8987-8583BA3BC920}"/>
            </a:ext>
          </a:extLst>
        </xdr:cNvPr>
        <xdr:cNvPicPr>
          <a:picLocks noChangeAspect="1"/>
        </xdr:cNvPicPr>
      </xdr:nvPicPr>
      <xdr:blipFill>
        <a:blip xmlns:r="http://schemas.openxmlformats.org/officeDocument/2006/relationships" r:embed="rId6"/>
        <a:stretch>
          <a:fillRect/>
        </a:stretch>
      </xdr:blipFill>
      <xdr:spPr>
        <a:xfrm>
          <a:off x="165652" y="530084"/>
          <a:ext cx="2921000" cy="252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pmalone@syr.edu" TargetMode="External"/><Relationship Id="rId2" Type="http://schemas.openxmlformats.org/officeDocument/2006/relationships/hyperlink" Target="mailto:khasson@syr.edu" TargetMode="External"/><Relationship Id="rId1" Type="http://schemas.openxmlformats.org/officeDocument/2006/relationships/hyperlink" Target="mailto:mjkojeti@syr.edu" TargetMode="External"/><Relationship Id="rId4" Type="http://schemas.openxmlformats.org/officeDocument/2006/relationships/hyperlink" Target="mailto:mjmeehan@syr.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E115-6DDE-B546-9C7E-8A8A7F9E25A4}">
  <dimension ref="A1:B11"/>
  <sheetViews>
    <sheetView workbookViewId="0">
      <selection activeCell="A4" sqref="A4"/>
    </sheetView>
  </sheetViews>
  <sheetFormatPr baseColWidth="10" defaultColWidth="8.83203125" defaultRowHeight="16"/>
  <cols>
    <col min="1" max="1" width="19" customWidth="1"/>
    <col min="2" max="2" width="25.83203125" customWidth="1"/>
  </cols>
  <sheetData>
    <row r="1" spans="1:2" s="70" customFormat="1" ht="17">
      <c r="A1" s="69" t="s">
        <v>48</v>
      </c>
      <c r="B1" s="69" t="s">
        <v>49</v>
      </c>
    </row>
    <row r="2" spans="1:2">
      <c r="A2" s="71"/>
      <c r="B2" s="71"/>
    </row>
    <row r="3" spans="1:2" ht="17">
      <c r="A3" s="71" t="s">
        <v>59</v>
      </c>
      <c r="B3" s="71" t="s">
        <v>50</v>
      </c>
    </row>
    <row r="4" spans="1:2">
      <c r="A4" s="71"/>
      <c r="B4" s="71"/>
    </row>
    <row r="5" spans="1:2" ht="17">
      <c r="A5" s="71" t="s">
        <v>51</v>
      </c>
      <c r="B5" s="72" t="s">
        <v>52</v>
      </c>
    </row>
    <row r="6" spans="1:2" ht="17">
      <c r="A6" s="71" t="s">
        <v>53</v>
      </c>
      <c r="B6" s="72" t="s">
        <v>54</v>
      </c>
    </row>
    <row r="7" spans="1:2" ht="17">
      <c r="A7" s="71" t="s">
        <v>55</v>
      </c>
      <c r="B7" s="72" t="s">
        <v>56</v>
      </c>
    </row>
    <row r="8" spans="1:2" ht="17">
      <c r="A8" s="71" t="s">
        <v>57</v>
      </c>
      <c r="B8" s="72" t="s">
        <v>58</v>
      </c>
    </row>
    <row r="9" spans="1:2">
      <c r="A9" s="71"/>
      <c r="B9" s="71"/>
    </row>
    <row r="11" spans="1:2">
      <c r="A11" s="71"/>
    </row>
  </sheetData>
  <hyperlinks>
    <hyperlink ref="B5" r:id="rId1" xr:uid="{78B4998C-B550-514D-BA0F-83FF25135592}"/>
    <hyperlink ref="B6" r:id="rId2" xr:uid="{56CA3F70-937F-E343-9198-B07FA1CBF0E7}"/>
    <hyperlink ref="B7" r:id="rId3" xr:uid="{D7D5309C-C311-AD41-8CD8-7BF60A4A4A30}"/>
    <hyperlink ref="B8" r:id="rId4" xr:uid="{A070F3F9-41AA-E048-8907-BB1FE7233CE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D2AA-855B-2E41-B5AF-43C969D38D50}">
  <dimension ref="A1"/>
  <sheetViews>
    <sheetView zoomScale="115" workbookViewId="0">
      <selection activeCell="G41" sqref="G41"/>
    </sheetView>
  </sheetViews>
  <sheetFormatPr baseColWidth="10" defaultColWidth="11" defaultRowHeight="16"/>
  <cols>
    <col min="2" max="2" width="5" customWidth="1"/>
    <col min="4" max="4" width="5.1640625" customWidth="1"/>
    <col min="5" max="5" width="10.6640625" customWidth="1"/>
    <col min="9" max="9" width="12.33203125" bestFit="1"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27F9-B251-3B4A-A268-6601E5E9B34D}">
  <dimension ref="A1:Y51"/>
  <sheetViews>
    <sheetView tabSelected="1" workbookViewId="0">
      <selection activeCell="K37" sqref="K37"/>
    </sheetView>
  </sheetViews>
  <sheetFormatPr baseColWidth="10" defaultColWidth="11" defaultRowHeight="16"/>
  <cols>
    <col min="4" max="4" width="17.33203125" customWidth="1"/>
    <col min="5" max="5" width="10.6640625" customWidth="1"/>
    <col min="6" max="6" width="12.6640625" customWidth="1"/>
    <col min="7" max="7" width="12.5" bestFit="1" customWidth="1"/>
    <col min="8" max="8" width="11.83203125" customWidth="1"/>
    <col min="9" max="9" width="12.5" bestFit="1" customWidth="1"/>
    <col min="10" max="10" width="11.1640625" bestFit="1" customWidth="1"/>
    <col min="11" max="12" width="10.5" bestFit="1" customWidth="1"/>
    <col min="13" max="13" width="7.6640625" customWidth="1"/>
    <col min="14" max="14" width="11.83203125" bestFit="1" customWidth="1"/>
    <col min="15" max="15" width="3.5" customWidth="1"/>
    <col min="16" max="16" width="18.33203125" bestFit="1" customWidth="1"/>
  </cols>
  <sheetData>
    <row r="1" spans="1:25" ht="17" thickBot="1"/>
    <row r="2" spans="1:25">
      <c r="A2" s="94"/>
      <c r="B2" s="96" t="s">
        <v>0</v>
      </c>
      <c r="C2" s="96" t="s">
        <v>1</v>
      </c>
      <c r="D2" s="96" t="s">
        <v>2</v>
      </c>
      <c r="E2" s="98" t="s">
        <v>3</v>
      </c>
      <c r="F2" s="15"/>
      <c r="G2" s="15"/>
      <c r="N2" s="1"/>
      <c r="O2" s="1"/>
      <c r="P2" s="1"/>
      <c r="Q2" s="18"/>
      <c r="R2" s="1"/>
    </row>
    <row r="3" spans="1:25" ht="17" thickBot="1">
      <c r="A3" s="95"/>
      <c r="B3" s="97"/>
      <c r="C3" s="97"/>
      <c r="D3" s="97"/>
      <c r="E3" s="99"/>
      <c r="F3" s="55"/>
      <c r="G3" s="55"/>
      <c r="N3" s="1"/>
      <c r="P3" s="1"/>
      <c r="R3" s="1"/>
    </row>
    <row r="4" spans="1:25" ht="17" thickBot="1">
      <c r="A4" s="61" t="s">
        <v>4</v>
      </c>
      <c r="B4" s="13">
        <v>800</v>
      </c>
      <c r="C4" s="13">
        <v>200</v>
      </c>
      <c r="D4" s="13">
        <v>5</v>
      </c>
      <c r="E4" s="57">
        <v>2100</v>
      </c>
      <c r="F4" s="55"/>
      <c r="G4" s="76" t="s">
        <v>19</v>
      </c>
      <c r="H4" s="77"/>
      <c r="I4" s="26">
        <f>G37+I37+K37</f>
        <v>142750</v>
      </c>
    </row>
    <row r="5" spans="1:25">
      <c r="A5" s="61" t="s">
        <v>5</v>
      </c>
      <c r="B5" s="13">
        <v>1000</v>
      </c>
      <c r="C5" s="13">
        <v>300</v>
      </c>
      <c r="D5" s="13">
        <v>4</v>
      </c>
      <c r="E5" s="57">
        <v>1900</v>
      </c>
      <c r="F5" s="55"/>
      <c r="N5" s="1"/>
      <c r="O5" s="1"/>
      <c r="P5" s="1"/>
      <c r="Q5" s="1"/>
      <c r="R5" s="1"/>
      <c r="T5" s="1"/>
      <c r="U5" s="1"/>
    </row>
    <row r="6" spans="1:25" ht="17" thickBot="1">
      <c r="A6" s="5" t="s">
        <v>6</v>
      </c>
      <c r="B6" s="16">
        <v>700</v>
      </c>
      <c r="C6" s="16">
        <v>250</v>
      </c>
      <c r="D6" s="16">
        <v>7</v>
      </c>
      <c r="E6" s="12">
        <v>3000</v>
      </c>
      <c r="F6" s="55"/>
      <c r="N6" s="1"/>
      <c r="O6" s="1"/>
      <c r="P6" s="1"/>
      <c r="Q6" s="1"/>
      <c r="R6" s="1"/>
    </row>
    <row r="7" spans="1:25" ht="17" thickBot="1">
      <c r="A7" s="1"/>
      <c r="N7" s="1"/>
      <c r="O7" s="1"/>
      <c r="P7" s="1"/>
      <c r="Q7" s="1"/>
      <c r="R7" s="1"/>
    </row>
    <row r="8" spans="1:25">
      <c r="A8" s="92" t="s">
        <v>7</v>
      </c>
      <c r="B8" s="93"/>
      <c r="C8" s="56">
        <v>1</v>
      </c>
      <c r="D8" s="56">
        <v>2</v>
      </c>
      <c r="E8" s="56">
        <v>3</v>
      </c>
      <c r="F8" s="56">
        <v>4</v>
      </c>
      <c r="G8" s="56">
        <v>5</v>
      </c>
      <c r="H8" s="56">
        <v>6</v>
      </c>
      <c r="I8" s="11">
        <v>7</v>
      </c>
      <c r="M8" s="1"/>
      <c r="N8" s="1"/>
      <c r="O8" s="1"/>
      <c r="P8" s="1"/>
      <c r="Q8" s="1"/>
    </row>
    <row r="9" spans="1:25">
      <c r="A9" s="87" t="s">
        <v>24</v>
      </c>
      <c r="B9" s="88"/>
      <c r="C9" s="24">
        <f t="shared" ref="C9:I9" si="0">SUMIF($B$16:$B$36,C8,$C$16:$C$36)</f>
        <v>4300</v>
      </c>
      <c r="D9" s="24">
        <f t="shared" si="0"/>
        <v>3700</v>
      </c>
      <c r="E9" s="24">
        <f t="shared" si="0"/>
        <v>3900</v>
      </c>
      <c r="F9" s="24">
        <f t="shared" si="0"/>
        <v>4000</v>
      </c>
      <c r="G9" s="24">
        <f t="shared" si="0"/>
        <v>4700</v>
      </c>
      <c r="H9" s="24">
        <f t="shared" si="0"/>
        <v>4800</v>
      </c>
      <c r="I9" s="27">
        <f t="shared" si="0"/>
        <v>3600</v>
      </c>
    </row>
    <row r="10" spans="1:25">
      <c r="A10" s="89" t="s">
        <v>25</v>
      </c>
      <c r="B10" s="88"/>
      <c r="C10" s="22" t="s">
        <v>26</v>
      </c>
      <c r="D10" s="22" t="s">
        <v>26</v>
      </c>
      <c r="E10" s="22" t="s">
        <v>26</v>
      </c>
      <c r="F10" s="22" t="s">
        <v>26</v>
      </c>
      <c r="G10" s="22" t="s">
        <v>26</v>
      </c>
      <c r="H10" s="22" t="s">
        <v>26</v>
      </c>
      <c r="I10" s="23" t="s">
        <v>26</v>
      </c>
    </row>
    <row r="11" spans="1:25" ht="17" thickBot="1">
      <c r="A11" s="85" t="s">
        <v>8</v>
      </c>
      <c r="B11" s="86"/>
      <c r="C11" s="4">
        <v>4300</v>
      </c>
      <c r="D11" s="4">
        <v>3700</v>
      </c>
      <c r="E11" s="4">
        <v>3900</v>
      </c>
      <c r="F11" s="4">
        <v>4000</v>
      </c>
      <c r="G11" s="4">
        <v>4700</v>
      </c>
      <c r="H11" s="4">
        <v>4800</v>
      </c>
      <c r="I11" s="12">
        <v>3600</v>
      </c>
    </row>
    <row r="13" spans="1:25" ht="17" thickBot="1"/>
    <row r="14" spans="1:25" ht="17" thickBot="1">
      <c r="A14" s="60" t="s">
        <v>27</v>
      </c>
      <c r="B14" s="58" t="s">
        <v>28</v>
      </c>
      <c r="C14" s="84" t="s">
        <v>9</v>
      </c>
      <c r="D14" s="82"/>
      <c r="E14" s="82"/>
      <c r="F14" s="82"/>
      <c r="G14" s="83"/>
      <c r="H14" s="84" t="s">
        <v>12</v>
      </c>
      <c r="I14" s="83"/>
      <c r="J14" s="84" t="s">
        <v>15</v>
      </c>
      <c r="K14" s="83"/>
      <c r="L14" s="82" t="s">
        <v>29</v>
      </c>
      <c r="M14" s="82"/>
      <c r="N14" s="83"/>
    </row>
    <row r="15" spans="1:25" ht="17" thickBot="1">
      <c r="A15" s="30" t="s">
        <v>30</v>
      </c>
      <c r="B15" s="17" t="s">
        <v>7</v>
      </c>
      <c r="C15" s="30" t="s">
        <v>31</v>
      </c>
      <c r="D15" s="3" t="s">
        <v>32</v>
      </c>
      <c r="E15" s="3" t="s">
        <v>25</v>
      </c>
      <c r="F15" s="3" t="s">
        <v>33</v>
      </c>
      <c r="G15" s="31" t="s">
        <v>34</v>
      </c>
      <c r="H15" s="30" t="s">
        <v>34</v>
      </c>
      <c r="I15" s="31" t="s">
        <v>35</v>
      </c>
      <c r="J15" s="5" t="s">
        <v>35</v>
      </c>
      <c r="K15" s="12" t="s">
        <v>18</v>
      </c>
      <c r="L15" s="50" t="s">
        <v>36</v>
      </c>
      <c r="M15" s="3" t="s">
        <v>37</v>
      </c>
      <c r="N15" s="31" t="s">
        <v>44</v>
      </c>
      <c r="O15" s="1"/>
      <c r="P15" s="68" t="s">
        <v>45</v>
      </c>
      <c r="Q15" s="18"/>
      <c r="R15" s="1"/>
      <c r="V15" s="1"/>
      <c r="W15" s="1"/>
      <c r="X15" s="1"/>
      <c r="Y15" s="1"/>
    </row>
    <row r="16" spans="1:25">
      <c r="A16" s="6" t="s">
        <v>4</v>
      </c>
      <c r="B16" s="58">
        <v>1</v>
      </c>
      <c r="C16" s="33">
        <v>2100</v>
      </c>
      <c r="D16" s="28">
        <f>C16-H16*$E$4</f>
        <v>0</v>
      </c>
      <c r="E16" s="45" t="s">
        <v>10</v>
      </c>
      <c r="F16" s="45">
        <v>0</v>
      </c>
      <c r="G16" s="36">
        <f>$D$4</f>
        <v>5</v>
      </c>
      <c r="H16" s="33">
        <v>1</v>
      </c>
      <c r="I16" s="36">
        <f>$C$4</f>
        <v>200</v>
      </c>
      <c r="J16" s="74">
        <v>1</v>
      </c>
      <c r="K16" s="75">
        <f>$B$4</f>
        <v>800</v>
      </c>
      <c r="L16" s="46">
        <f>H16</f>
        <v>1</v>
      </c>
      <c r="M16" s="46"/>
      <c r="N16" s="73">
        <f>L16-M16</f>
        <v>1</v>
      </c>
      <c r="O16" s="1"/>
      <c r="P16" s="19" t="s">
        <v>14</v>
      </c>
    </row>
    <row r="17" spans="1:24">
      <c r="A17" s="7"/>
      <c r="B17" s="59">
        <v>2</v>
      </c>
      <c r="C17" s="34">
        <v>1800</v>
      </c>
      <c r="D17" s="9">
        <f t="shared" ref="D17:D22" si="1">C17-H17*$E$4</f>
        <v>-300</v>
      </c>
      <c r="E17" s="43" t="s">
        <v>10</v>
      </c>
      <c r="F17" s="43">
        <v>0</v>
      </c>
      <c r="G17" s="37">
        <f t="shared" ref="G17:G22" si="2">$D$4</f>
        <v>5</v>
      </c>
      <c r="H17" s="34">
        <v>1</v>
      </c>
      <c r="I17" s="37">
        <f t="shared" ref="I17:I22" si="3">$C$4</f>
        <v>200</v>
      </c>
      <c r="J17" s="52">
        <v>0</v>
      </c>
      <c r="K17" s="13">
        <f>$B$4</f>
        <v>800</v>
      </c>
      <c r="L17" s="44">
        <f>H17</f>
        <v>1</v>
      </c>
      <c r="M17" s="44">
        <f>H16</f>
        <v>1</v>
      </c>
      <c r="N17" s="40">
        <f t="shared" ref="N17:N22" si="4">L17-M17</f>
        <v>0</v>
      </c>
      <c r="O17" s="1"/>
      <c r="P17" s="20" t="s">
        <v>16</v>
      </c>
    </row>
    <row r="18" spans="1:24" ht="17" thickBot="1">
      <c r="A18" s="7"/>
      <c r="B18" s="59">
        <v>3</v>
      </c>
      <c r="C18" s="34">
        <v>2000</v>
      </c>
      <c r="D18" s="9">
        <f t="shared" si="1"/>
        <v>-100</v>
      </c>
      <c r="E18" s="43" t="s">
        <v>10</v>
      </c>
      <c r="F18" s="43">
        <v>0</v>
      </c>
      <c r="G18" s="37">
        <f t="shared" si="2"/>
        <v>5</v>
      </c>
      <c r="H18" s="34">
        <v>1</v>
      </c>
      <c r="I18" s="37">
        <f t="shared" si="3"/>
        <v>200</v>
      </c>
      <c r="J18" s="52">
        <v>0</v>
      </c>
      <c r="K18" s="13">
        <f t="shared" ref="K18:K22" si="5">$B$4</f>
        <v>800</v>
      </c>
      <c r="L18" s="44">
        <f t="shared" ref="L18:L22" si="6">H18</f>
        <v>1</v>
      </c>
      <c r="M18" s="44">
        <f t="shared" ref="M18:M22" si="7">H17</f>
        <v>1</v>
      </c>
      <c r="N18" s="40">
        <f t="shared" si="4"/>
        <v>0</v>
      </c>
      <c r="O18" s="1"/>
      <c r="P18" s="21" t="s">
        <v>17</v>
      </c>
    </row>
    <row r="19" spans="1:24">
      <c r="A19" s="7"/>
      <c r="B19" s="59">
        <v>4</v>
      </c>
      <c r="C19" s="34">
        <v>2100</v>
      </c>
      <c r="D19" s="9">
        <f t="shared" si="1"/>
        <v>0</v>
      </c>
      <c r="E19" s="43" t="s">
        <v>10</v>
      </c>
      <c r="F19" s="43">
        <v>0</v>
      </c>
      <c r="G19" s="37">
        <f t="shared" si="2"/>
        <v>5</v>
      </c>
      <c r="H19" s="34">
        <v>1</v>
      </c>
      <c r="I19" s="37">
        <f t="shared" si="3"/>
        <v>200</v>
      </c>
      <c r="J19" s="52">
        <v>0</v>
      </c>
      <c r="K19" s="13">
        <f t="shared" si="5"/>
        <v>800</v>
      </c>
      <c r="L19" s="44">
        <f t="shared" si="6"/>
        <v>1</v>
      </c>
      <c r="M19" s="44">
        <f t="shared" si="7"/>
        <v>1</v>
      </c>
      <c r="N19" s="40">
        <f t="shared" si="4"/>
        <v>0</v>
      </c>
      <c r="O19" s="1"/>
    </row>
    <row r="20" spans="1:24">
      <c r="A20" s="7"/>
      <c r="B20" s="59">
        <v>5</v>
      </c>
      <c r="C20" s="34">
        <v>2100</v>
      </c>
      <c r="D20" s="9">
        <f t="shared" si="1"/>
        <v>0</v>
      </c>
      <c r="E20" s="43" t="s">
        <v>10</v>
      </c>
      <c r="F20" s="43">
        <v>0</v>
      </c>
      <c r="G20" s="37">
        <f t="shared" si="2"/>
        <v>5</v>
      </c>
      <c r="H20" s="34">
        <v>1</v>
      </c>
      <c r="I20" s="37">
        <f t="shared" si="3"/>
        <v>200</v>
      </c>
      <c r="J20" s="52">
        <v>0</v>
      </c>
      <c r="K20" s="13">
        <f t="shared" si="5"/>
        <v>800</v>
      </c>
      <c r="L20" s="44">
        <f t="shared" si="6"/>
        <v>1</v>
      </c>
      <c r="M20" s="44">
        <f t="shared" si="7"/>
        <v>1</v>
      </c>
      <c r="N20" s="40">
        <f t="shared" si="4"/>
        <v>0</v>
      </c>
      <c r="O20" s="1"/>
      <c r="P20" s="1"/>
      <c r="X20" s="25"/>
    </row>
    <row r="21" spans="1:24">
      <c r="A21" s="7"/>
      <c r="B21" s="59">
        <v>6</v>
      </c>
      <c r="C21" s="34">
        <v>2100</v>
      </c>
      <c r="D21" s="9">
        <f t="shared" si="1"/>
        <v>0</v>
      </c>
      <c r="E21" s="43" t="s">
        <v>10</v>
      </c>
      <c r="F21" s="43">
        <v>0</v>
      </c>
      <c r="G21" s="37">
        <f t="shared" si="2"/>
        <v>5</v>
      </c>
      <c r="H21" s="34">
        <v>1</v>
      </c>
      <c r="I21" s="37">
        <f t="shared" si="3"/>
        <v>200</v>
      </c>
      <c r="J21" s="52">
        <v>0</v>
      </c>
      <c r="K21" s="13">
        <f t="shared" si="5"/>
        <v>800</v>
      </c>
      <c r="L21" s="44">
        <f t="shared" si="6"/>
        <v>1</v>
      </c>
      <c r="M21" s="44">
        <f t="shared" si="7"/>
        <v>1</v>
      </c>
      <c r="N21" s="40">
        <f t="shared" si="4"/>
        <v>0</v>
      </c>
      <c r="O21" s="1"/>
      <c r="P21" s="1"/>
      <c r="X21" s="25"/>
    </row>
    <row r="22" spans="1:24" ht="17" thickBot="1">
      <c r="A22" s="8"/>
      <c r="B22" s="14">
        <v>7</v>
      </c>
      <c r="C22" s="35">
        <v>1700</v>
      </c>
      <c r="D22" s="10">
        <f t="shared" si="1"/>
        <v>-400</v>
      </c>
      <c r="E22" s="47" t="s">
        <v>10</v>
      </c>
      <c r="F22" s="47">
        <v>0</v>
      </c>
      <c r="G22" s="38">
        <f t="shared" si="2"/>
        <v>5</v>
      </c>
      <c r="H22" s="35">
        <v>1</v>
      </c>
      <c r="I22" s="38">
        <f t="shared" si="3"/>
        <v>200</v>
      </c>
      <c r="J22" s="53">
        <v>0</v>
      </c>
      <c r="K22" s="13">
        <f t="shared" si="5"/>
        <v>800</v>
      </c>
      <c r="L22" s="48">
        <f t="shared" si="6"/>
        <v>1</v>
      </c>
      <c r="M22" s="48">
        <f t="shared" si="7"/>
        <v>1</v>
      </c>
      <c r="N22" s="42">
        <f t="shared" si="4"/>
        <v>0</v>
      </c>
      <c r="O22" s="1"/>
      <c r="P22" s="1"/>
      <c r="X22" s="25"/>
    </row>
    <row r="23" spans="1:24">
      <c r="A23" s="6" t="s">
        <v>5</v>
      </c>
      <c r="B23" s="58">
        <v>1</v>
      </c>
      <c r="C23" s="33">
        <v>1900</v>
      </c>
      <c r="D23" s="28">
        <f t="shared" ref="D23:D29" si="8">C23-H23*$E$5</f>
        <v>0</v>
      </c>
      <c r="E23" s="45" t="s">
        <v>10</v>
      </c>
      <c r="F23" s="45">
        <v>0</v>
      </c>
      <c r="G23" s="36">
        <f>$D$5</f>
        <v>4</v>
      </c>
      <c r="H23" s="33">
        <v>1</v>
      </c>
      <c r="I23" s="36">
        <f>$C$5</f>
        <v>300</v>
      </c>
      <c r="J23" s="51">
        <v>1</v>
      </c>
      <c r="K23" s="29">
        <f>$B$5</f>
        <v>1000</v>
      </c>
      <c r="L23" s="46">
        <f>H23</f>
        <v>1</v>
      </c>
      <c r="M23" s="46"/>
      <c r="N23" s="41">
        <f t="shared" ref="N23:N36" si="9">L23-M23</f>
        <v>1</v>
      </c>
      <c r="O23" s="1"/>
      <c r="P23" s="1"/>
      <c r="X23" s="25"/>
    </row>
    <row r="24" spans="1:24">
      <c r="A24" s="7"/>
      <c r="B24" s="59">
        <v>2</v>
      </c>
      <c r="C24" s="34">
        <v>1900</v>
      </c>
      <c r="D24" s="9">
        <f t="shared" si="8"/>
        <v>0</v>
      </c>
      <c r="E24" s="43" t="s">
        <v>10</v>
      </c>
      <c r="F24" s="43">
        <v>0</v>
      </c>
      <c r="G24" s="37">
        <f t="shared" ref="G24:G29" si="10">$D$5</f>
        <v>4</v>
      </c>
      <c r="H24" s="34">
        <v>1</v>
      </c>
      <c r="I24" s="37">
        <f t="shared" ref="I24:I29" si="11">$C$5</f>
        <v>300</v>
      </c>
      <c r="J24" s="52">
        <v>0</v>
      </c>
      <c r="K24" s="13">
        <f>$B$5</f>
        <v>1000</v>
      </c>
      <c r="L24" s="44">
        <f>H24</f>
        <v>1</v>
      </c>
      <c r="M24" s="44">
        <f>H23</f>
        <v>1</v>
      </c>
      <c r="N24" s="40">
        <f t="shared" si="9"/>
        <v>0</v>
      </c>
      <c r="O24" s="1"/>
      <c r="P24" s="1"/>
      <c r="R24" s="25"/>
    </row>
    <row r="25" spans="1:24">
      <c r="A25" s="7"/>
      <c r="B25" s="59">
        <v>3</v>
      </c>
      <c r="C25" s="34">
        <v>1900</v>
      </c>
      <c r="D25" s="9">
        <f t="shared" si="8"/>
        <v>0</v>
      </c>
      <c r="E25" s="43" t="s">
        <v>10</v>
      </c>
      <c r="F25" s="43">
        <v>0</v>
      </c>
      <c r="G25" s="37">
        <f t="shared" si="10"/>
        <v>4</v>
      </c>
      <c r="H25" s="34">
        <v>1</v>
      </c>
      <c r="I25" s="37">
        <f t="shared" si="11"/>
        <v>300</v>
      </c>
      <c r="J25" s="52">
        <v>0</v>
      </c>
      <c r="K25" s="13">
        <f t="shared" ref="K25:K29" si="12">$B$5</f>
        <v>1000</v>
      </c>
      <c r="L25" s="44">
        <f t="shared" ref="L25:L29" si="13">H25</f>
        <v>1</v>
      </c>
      <c r="M25" s="44">
        <f t="shared" ref="M25:M29" si="14">H24</f>
        <v>1</v>
      </c>
      <c r="N25" s="40">
        <f t="shared" si="9"/>
        <v>0</v>
      </c>
      <c r="O25" s="1"/>
      <c r="P25" s="1"/>
    </row>
    <row r="26" spans="1:24">
      <c r="A26" s="7"/>
      <c r="B26" s="59">
        <v>4</v>
      </c>
      <c r="C26" s="34">
        <v>1900</v>
      </c>
      <c r="D26" s="9">
        <f t="shared" si="8"/>
        <v>0</v>
      </c>
      <c r="E26" s="43" t="s">
        <v>10</v>
      </c>
      <c r="F26" s="43">
        <v>0</v>
      </c>
      <c r="G26" s="37">
        <f t="shared" si="10"/>
        <v>4</v>
      </c>
      <c r="H26" s="34">
        <v>1</v>
      </c>
      <c r="I26" s="37">
        <f t="shared" si="11"/>
        <v>300</v>
      </c>
      <c r="J26" s="52">
        <v>0</v>
      </c>
      <c r="K26" s="13">
        <f t="shared" si="12"/>
        <v>1000</v>
      </c>
      <c r="L26" s="44">
        <f t="shared" si="13"/>
        <v>1</v>
      </c>
      <c r="M26" s="44">
        <f t="shared" si="14"/>
        <v>1</v>
      </c>
      <c r="N26" s="40">
        <f t="shared" si="9"/>
        <v>0</v>
      </c>
      <c r="O26" s="1"/>
      <c r="P26" s="1"/>
    </row>
    <row r="27" spans="1:24">
      <c r="A27" s="7"/>
      <c r="B27" s="59">
        <v>5</v>
      </c>
      <c r="C27" s="34">
        <v>1900</v>
      </c>
      <c r="D27" s="9">
        <f t="shared" si="8"/>
        <v>0</v>
      </c>
      <c r="E27" s="43" t="s">
        <v>10</v>
      </c>
      <c r="F27" s="43">
        <v>0</v>
      </c>
      <c r="G27" s="37">
        <f t="shared" si="10"/>
        <v>4</v>
      </c>
      <c r="H27" s="34">
        <v>1</v>
      </c>
      <c r="I27" s="37">
        <f t="shared" si="11"/>
        <v>300</v>
      </c>
      <c r="J27" s="52">
        <v>0</v>
      </c>
      <c r="K27" s="13">
        <f t="shared" si="12"/>
        <v>1000</v>
      </c>
      <c r="L27" s="44">
        <f t="shared" si="13"/>
        <v>1</v>
      </c>
      <c r="M27" s="44">
        <f t="shared" si="14"/>
        <v>1</v>
      </c>
      <c r="N27" s="40">
        <f t="shared" si="9"/>
        <v>0</v>
      </c>
      <c r="O27" s="1"/>
      <c r="P27" s="1"/>
    </row>
    <row r="28" spans="1:24">
      <c r="A28" s="7"/>
      <c r="B28" s="59">
        <v>6</v>
      </c>
      <c r="C28" s="34">
        <v>1900</v>
      </c>
      <c r="D28" s="9">
        <f t="shared" si="8"/>
        <v>0</v>
      </c>
      <c r="E28" s="43" t="s">
        <v>10</v>
      </c>
      <c r="F28" s="43">
        <v>0</v>
      </c>
      <c r="G28" s="37">
        <f t="shared" si="10"/>
        <v>4</v>
      </c>
      <c r="H28" s="34">
        <v>1</v>
      </c>
      <c r="I28" s="37">
        <f t="shared" si="11"/>
        <v>300</v>
      </c>
      <c r="J28" s="52">
        <v>0</v>
      </c>
      <c r="K28" s="13">
        <f t="shared" si="12"/>
        <v>1000</v>
      </c>
      <c r="L28" s="44">
        <f t="shared" si="13"/>
        <v>1</v>
      </c>
      <c r="M28" s="44">
        <f t="shared" si="14"/>
        <v>1</v>
      </c>
      <c r="N28" s="40">
        <f t="shared" si="9"/>
        <v>0</v>
      </c>
      <c r="O28" s="1"/>
      <c r="P28" s="1"/>
    </row>
    <row r="29" spans="1:24" ht="17" thickBot="1">
      <c r="A29" s="8"/>
      <c r="B29" s="14">
        <v>7</v>
      </c>
      <c r="C29" s="35">
        <v>1900</v>
      </c>
      <c r="D29" s="10">
        <f t="shared" si="8"/>
        <v>0</v>
      </c>
      <c r="E29" s="47" t="s">
        <v>10</v>
      </c>
      <c r="F29" s="47">
        <v>0</v>
      </c>
      <c r="G29" s="38">
        <f t="shared" si="10"/>
        <v>4</v>
      </c>
      <c r="H29" s="35">
        <v>1</v>
      </c>
      <c r="I29" s="38">
        <f t="shared" si="11"/>
        <v>300</v>
      </c>
      <c r="J29" s="53">
        <v>0</v>
      </c>
      <c r="K29" s="13">
        <f t="shared" si="12"/>
        <v>1000</v>
      </c>
      <c r="L29" s="48">
        <f t="shared" si="13"/>
        <v>1</v>
      </c>
      <c r="M29" s="48">
        <f t="shared" si="14"/>
        <v>1</v>
      </c>
      <c r="N29" s="42">
        <f t="shared" si="9"/>
        <v>0</v>
      </c>
      <c r="O29" s="1"/>
      <c r="P29" s="1"/>
    </row>
    <row r="30" spans="1:24">
      <c r="A30" s="6" t="s">
        <v>6</v>
      </c>
      <c r="B30" s="58">
        <v>1</v>
      </c>
      <c r="C30" s="33">
        <v>300</v>
      </c>
      <c r="D30" s="28">
        <f t="shared" ref="D30:D36" si="15">C30-H30*$E$6</f>
        <v>-2700</v>
      </c>
      <c r="E30" s="45" t="s">
        <v>10</v>
      </c>
      <c r="F30" s="45">
        <v>0</v>
      </c>
      <c r="G30" s="36">
        <f>$D$6</f>
        <v>7</v>
      </c>
      <c r="H30" s="33">
        <v>1</v>
      </c>
      <c r="I30" s="36">
        <f>$C$6</f>
        <v>250</v>
      </c>
      <c r="J30" s="51">
        <v>1</v>
      </c>
      <c r="K30" s="29">
        <f>$B$6</f>
        <v>700</v>
      </c>
      <c r="L30" s="46">
        <f>H30</f>
        <v>1</v>
      </c>
      <c r="M30" s="46"/>
      <c r="N30" s="41">
        <f t="shared" si="9"/>
        <v>1</v>
      </c>
      <c r="O30" s="1"/>
      <c r="P30" s="1"/>
    </row>
    <row r="31" spans="1:24">
      <c r="A31" s="7"/>
      <c r="B31" s="59">
        <v>2</v>
      </c>
      <c r="C31" s="34">
        <v>0</v>
      </c>
      <c r="D31" s="9">
        <f t="shared" si="15"/>
        <v>0</v>
      </c>
      <c r="E31" s="43" t="s">
        <v>10</v>
      </c>
      <c r="F31" s="43">
        <v>0</v>
      </c>
      <c r="G31" s="37">
        <f t="shared" ref="G31:G36" si="16">$D$6</f>
        <v>7</v>
      </c>
      <c r="H31" s="34">
        <v>0</v>
      </c>
      <c r="I31" s="37">
        <f t="shared" ref="I31:I36" si="17">$C$6</f>
        <v>250</v>
      </c>
      <c r="J31" s="52">
        <v>0</v>
      </c>
      <c r="K31" s="13">
        <f>$B$6</f>
        <v>700</v>
      </c>
      <c r="L31" s="44">
        <f>H31</f>
        <v>0</v>
      </c>
      <c r="M31" s="44">
        <f>H30</f>
        <v>1</v>
      </c>
      <c r="N31" s="40">
        <f t="shared" si="9"/>
        <v>-1</v>
      </c>
      <c r="O31" s="1"/>
      <c r="P31" s="1"/>
    </row>
    <row r="32" spans="1:24">
      <c r="A32" s="7"/>
      <c r="B32" s="59">
        <v>3</v>
      </c>
      <c r="C32" s="34">
        <v>0</v>
      </c>
      <c r="D32" s="9">
        <f t="shared" si="15"/>
        <v>0</v>
      </c>
      <c r="E32" s="43" t="s">
        <v>10</v>
      </c>
      <c r="F32" s="43">
        <v>0</v>
      </c>
      <c r="G32" s="37">
        <f t="shared" si="16"/>
        <v>7</v>
      </c>
      <c r="H32" s="34">
        <v>0</v>
      </c>
      <c r="I32" s="37">
        <f t="shared" si="17"/>
        <v>250</v>
      </c>
      <c r="J32" s="52">
        <v>0</v>
      </c>
      <c r="K32" s="13">
        <f t="shared" ref="K32:K36" si="18">$B$6</f>
        <v>700</v>
      </c>
      <c r="L32" s="44">
        <f t="shared" ref="L32:L36" si="19">H32</f>
        <v>0</v>
      </c>
      <c r="M32" s="44">
        <f t="shared" ref="M32:M36" si="20">H31</f>
        <v>0</v>
      </c>
      <c r="N32" s="40">
        <f t="shared" si="9"/>
        <v>0</v>
      </c>
      <c r="O32" s="1"/>
      <c r="P32" s="1"/>
    </row>
    <row r="33" spans="1:16">
      <c r="A33" s="7"/>
      <c r="B33" s="59">
        <v>4</v>
      </c>
      <c r="C33" s="34">
        <v>0</v>
      </c>
      <c r="D33" s="9">
        <f t="shared" si="15"/>
        <v>0</v>
      </c>
      <c r="E33" s="43" t="s">
        <v>10</v>
      </c>
      <c r="F33" s="43">
        <v>0</v>
      </c>
      <c r="G33" s="37">
        <f t="shared" si="16"/>
        <v>7</v>
      </c>
      <c r="H33" s="34">
        <v>0</v>
      </c>
      <c r="I33" s="37">
        <f t="shared" si="17"/>
        <v>250</v>
      </c>
      <c r="J33" s="52">
        <v>0</v>
      </c>
      <c r="K33" s="13">
        <f t="shared" si="18"/>
        <v>700</v>
      </c>
      <c r="L33" s="44">
        <f t="shared" si="19"/>
        <v>0</v>
      </c>
      <c r="M33" s="44">
        <f t="shared" si="20"/>
        <v>0</v>
      </c>
      <c r="N33" s="40">
        <f t="shared" si="9"/>
        <v>0</v>
      </c>
      <c r="O33" s="1"/>
      <c r="P33" s="1"/>
    </row>
    <row r="34" spans="1:16">
      <c r="A34" s="7"/>
      <c r="B34" s="59">
        <v>5</v>
      </c>
      <c r="C34" s="34">
        <v>700</v>
      </c>
      <c r="D34" s="9">
        <f t="shared" si="15"/>
        <v>-2300</v>
      </c>
      <c r="E34" s="43" t="s">
        <v>10</v>
      </c>
      <c r="F34" s="43">
        <v>0</v>
      </c>
      <c r="G34" s="37">
        <f t="shared" si="16"/>
        <v>7</v>
      </c>
      <c r="H34" s="34">
        <v>1</v>
      </c>
      <c r="I34" s="37">
        <f t="shared" si="17"/>
        <v>250</v>
      </c>
      <c r="J34" s="52">
        <v>1</v>
      </c>
      <c r="K34" s="13">
        <f t="shared" si="18"/>
        <v>700</v>
      </c>
      <c r="L34" s="44">
        <f t="shared" si="19"/>
        <v>1</v>
      </c>
      <c r="M34" s="44">
        <f t="shared" si="20"/>
        <v>0</v>
      </c>
      <c r="N34" s="40">
        <f t="shared" si="9"/>
        <v>1</v>
      </c>
      <c r="O34" s="1"/>
      <c r="P34" s="1"/>
    </row>
    <row r="35" spans="1:16">
      <c r="A35" s="7"/>
      <c r="B35" s="59">
        <v>6</v>
      </c>
      <c r="C35" s="34">
        <v>800</v>
      </c>
      <c r="D35" s="9">
        <f t="shared" si="15"/>
        <v>-2200</v>
      </c>
      <c r="E35" s="43" t="s">
        <v>10</v>
      </c>
      <c r="F35" s="43">
        <v>0</v>
      </c>
      <c r="G35" s="37">
        <f t="shared" si="16"/>
        <v>7</v>
      </c>
      <c r="H35" s="34">
        <v>1</v>
      </c>
      <c r="I35" s="37">
        <f t="shared" si="17"/>
        <v>250</v>
      </c>
      <c r="J35" s="52">
        <v>0</v>
      </c>
      <c r="K35" s="13">
        <f t="shared" si="18"/>
        <v>700</v>
      </c>
      <c r="L35" s="44">
        <f t="shared" si="19"/>
        <v>1</v>
      </c>
      <c r="M35" s="44">
        <f t="shared" si="20"/>
        <v>1</v>
      </c>
      <c r="N35" s="40">
        <f t="shared" si="9"/>
        <v>0</v>
      </c>
      <c r="O35" s="1"/>
      <c r="P35" s="1"/>
    </row>
    <row r="36" spans="1:16" ht="17" thickBot="1">
      <c r="A36" s="63"/>
      <c r="B36" s="17">
        <v>7</v>
      </c>
      <c r="C36" s="64">
        <v>0</v>
      </c>
      <c r="D36" s="65">
        <f t="shared" si="15"/>
        <v>0</v>
      </c>
      <c r="E36" s="49" t="s">
        <v>10</v>
      </c>
      <c r="F36" s="49">
        <v>0</v>
      </c>
      <c r="G36" s="62">
        <f t="shared" si="16"/>
        <v>7</v>
      </c>
      <c r="H36" s="35">
        <v>0</v>
      </c>
      <c r="I36" s="38">
        <f t="shared" si="17"/>
        <v>250</v>
      </c>
      <c r="J36" s="53">
        <v>0</v>
      </c>
      <c r="K36" s="13">
        <f t="shared" si="18"/>
        <v>700</v>
      </c>
      <c r="L36" s="48">
        <f t="shared" si="19"/>
        <v>0</v>
      </c>
      <c r="M36" s="48">
        <f t="shared" si="20"/>
        <v>1</v>
      </c>
      <c r="N36" s="42">
        <f t="shared" si="9"/>
        <v>-1</v>
      </c>
      <c r="O36" s="1"/>
      <c r="P36" s="1"/>
    </row>
    <row r="37" spans="1:16" ht="17" thickBot="1">
      <c r="A37" s="90"/>
      <c r="B37" s="91"/>
      <c r="C37" s="66"/>
      <c r="D37" s="81" t="s">
        <v>11</v>
      </c>
      <c r="E37" s="81"/>
      <c r="F37" s="81"/>
      <c r="G37" s="67">
        <f>SUMPRODUCT($C$16:$C$36,G16:G36)</f>
        <v>135300</v>
      </c>
      <c r="H37" s="54" t="s">
        <v>13</v>
      </c>
      <c r="I37" s="39">
        <f>SUMPRODUCT(H16:H36,I16:I36)</f>
        <v>4250</v>
      </c>
      <c r="J37" s="54" t="s">
        <v>18</v>
      </c>
      <c r="K37" s="32">
        <f>SUMPRODUCT(J16:J36,K16:K36)</f>
        <v>3200</v>
      </c>
      <c r="L37" s="78"/>
      <c r="M37" s="79"/>
      <c r="N37" s="80"/>
    </row>
    <row r="40" spans="1:16">
      <c r="A40" s="2" t="s">
        <v>20</v>
      </c>
      <c r="B40" t="s">
        <v>21</v>
      </c>
    </row>
    <row r="41" spans="1:16">
      <c r="A41" s="2"/>
      <c r="B41" t="s">
        <v>47</v>
      </c>
    </row>
    <row r="42" spans="1:16">
      <c r="A42" s="2"/>
      <c r="B42" t="s">
        <v>46</v>
      </c>
    </row>
    <row r="43" spans="1:16">
      <c r="A43" s="2"/>
    </row>
    <row r="44" spans="1:16">
      <c r="A44" s="2" t="s">
        <v>22</v>
      </c>
      <c r="B44" t="s">
        <v>23</v>
      </c>
    </row>
    <row r="45" spans="1:16">
      <c r="A45" s="1"/>
      <c r="B45" t="s">
        <v>38</v>
      </c>
    </row>
    <row r="46" spans="1:16">
      <c r="A46" s="1"/>
      <c r="B46" t="s">
        <v>39</v>
      </c>
    </row>
    <row r="47" spans="1:16">
      <c r="A47" s="1"/>
      <c r="B47" t="s">
        <v>40</v>
      </c>
    </row>
    <row r="48" spans="1:16">
      <c r="A48" s="1"/>
      <c r="B48" t="s">
        <v>41</v>
      </c>
    </row>
    <row r="49" spans="1:2">
      <c r="A49" s="1"/>
    </row>
    <row r="50" spans="1:2">
      <c r="A50" s="1"/>
      <c r="B50" t="s">
        <v>42</v>
      </c>
    </row>
    <row r="51" spans="1:2">
      <c r="A51" s="1"/>
      <c r="B51" t="s">
        <v>43</v>
      </c>
    </row>
  </sheetData>
  <mergeCells count="17">
    <mergeCell ref="A2:A3"/>
    <mergeCell ref="B2:B3"/>
    <mergeCell ref="C2:C3"/>
    <mergeCell ref="D2:D3"/>
    <mergeCell ref="E2:E3"/>
    <mergeCell ref="A11:B11"/>
    <mergeCell ref="A9:B9"/>
    <mergeCell ref="A10:B10"/>
    <mergeCell ref="A37:B37"/>
    <mergeCell ref="A8:B8"/>
    <mergeCell ref="G4:H4"/>
    <mergeCell ref="L37:N37"/>
    <mergeCell ref="D37:F37"/>
    <mergeCell ref="L14:N14"/>
    <mergeCell ref="J14:K14"/>
    <mergeCell ref="H14:I14"/>
    <mergeCell ref="C14:G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09DBC2AF171BA42997B583EFE3EC466" ma:contentTypeVersion="4" ma:contentTypeDescription="Create a new document." ma:contentTypeScope="" ma:versionID="f22eba43c13552726434bd616840c3e0">
  <xsd:schema xmlns:xsd="http://www.w3.org/2001/XMLSchema" xmlns:xs="http://www.w3.org/2001/XMLSchema" xmlns:p="http://schemas.microsoft.com/office/2006/metadata/properties" xmlns:ns2="4362d971-e779-4a60-9fee-b214cfc16b0c" targetNamespace="http://schemas.microsoft.com/office/2006/metadata/properties" ma:root="true" ma:fieldsID="61520d38e1f1756d7d666a4e1fa93ead" ns2:_="">
    <xsd:import namespace="4362d971-e779-4a60-9fee-b214cfc16b0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62d971-e779-4a60-9fee-b214cfc16b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390540-5B85-4B94-B7D6-51AC31A56E3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A8040D1-95EA-49E9-A922-F5CD29584ED8}">
  <ds:schemaRefs>
    <ds:schemaRef ds:uri="http://schemas.microsoft.com/sharepoint/v3/contenttype/forms"/>
  </ds:schemaRefs>
</ds:datastoreItem>
</file>

<file path=customXml/itemProps3.xml><?xml version="1.0" encoding="utf-8"?>
<ds:datastoreItem xmlns:ds="http://schemas.openxmlformats.org/officeDocument/2006/customXml" ds:itemID="{F1CB3838-B807-46D4-A255-F5C3911543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62d971-e779-4a60-9fee-b214cfc16b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Tab</vt:lpstr>
      <vt:lpstr>Linear Model</vt:lpstr>
      <vt:lpstr>Optimal Solution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P Maloney</dc:creator>
  <cp:keywords/>
  <dc:description/>
  <cp:lastModifiedBy>Jason P Maloney</cp:lastModifiedBy>
  <cp:revision/>
  <dcterms:created xsi:type="dcterms:W3CDTF">2019-08-23T18:38:41Z</dcterms:created>
  <dcterms:modified xsi:type="dcterms:W3CDTF">2019-09-04T17:04:52Z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0x010100809DBC2AF171BA42997B583EFE3EC466</vt:lpwstr>
  </property>
</Properties>
</file>