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09"/>
  <workbookPr/>
  <mc:AlternateContent xmlns:mc="http://schemas.openxmlformats.org/markup-compatibility/2006">
    <mc:Choice Requires="x15">
      <x15ac:absPath xmlns:x15ac="http://schemas.microsoft.com/office/spreadsheetml/2010/11/ac" url="D:\Dropbox\Department\Computing GCSE\"/>
    </mc:Choice>
  </mc:AlternateContent>
  <xr:revisionPtr revIDLastSave="109" documentId="8_{DEA8B058-D00E-354A-8B48-C143D2BA27CB}" xr6:coauthVersionLast="25" xr6:coauthVersionMax="25" xr10:uidLastSave="{B86CEC77-FE5E-6441-9DEA-1F33A129B6BC}"/>
  <bookViews>
    <workbookView xWindow="0" yWindow="0" windowWidth="17340" windowHeight="7580" xr2:uid="{00000000-000D-0000-FFFF-FFFF00000000}"/>
  </bookViews>
  <sheets>
    <sheet name="Dashboard" sheetId="1" r:id="rId1"/>
    <sheet name="Recipes" sheetId="2" r:id="rId2"/>
    <sheet name="Ingredients" sheetId="3" r:id="rId3"/>
  </sheets>
  <calcPr calcId="171026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5" i="1" l="1"/>
  <c r="C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5" i="1"/>
  <c r="E20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T9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2" i="3"/>
  <c r="J6" i="2"/>
  <c r="K6" i="2"/>
  <c r="J10" i="2"/>
  <c r="K10" i="2"/>
  <c r="J14" i="2"/>
  <c r="K14" i="2"/>
  <c r="J2" i="2"/>
  <c r="K2" i="2"/>
  <c r="J7" i="2"/>
  <c r="K7" i="2"/>
  <c r="J11" i="2"/>
  <c r="K11" i="2"/>
  <c r="J15" i="2"/>
  <c r="K15" i="2"/>
  <c r="J8" i="2"/>
  <c r="K8" i="2"/>
  <c r="J12" i="2"/>
  <c r="K12" i="2"/>
  <c r="J16" i="2"/>
  <c r="K16" i="2"/>
  <c r="J5" i="2"/>
  <c r="K5" i="2"/>
  <c r="J13" i="2"/>
  <c r="K13" i="2"/>
  <c r="J3" i="2"/>
  <c r="K3" i="2"/>
  <c r="J4" i="2"/>
  <c r="K4" i="2"/>
  <c r="J9" i="2"/>
  <c r="K9" i="2"/>
  <c r="J17" i="2"/>
  <c r="K17" i="2"/>
  <c r="O21" i="1"/>
  <c r="P5" i="1"/>
  <c r="P13" i="1"/>
  <c r="Q13" i="1"/>
  <c r="P6" i="1"/>
  <c r="Q6" i="1"/>
  <c r="P11" i="1"/>
  <c r="P12" i="1"/>
  <c r="P14" i="1"/>
  <c r="Q14" i="1"/>
  <c r="P10" i="1"/>
  <c r="Q10" i="1"/>
  <c r="P15" i="1"/>
  <c r="P16" i="1"/>
  <c r="Q16" i="1"/>
  <c r="P18" i="1"/>
  <c r="P19" i="1"/>
  <c r="P20" i="1"/>
  <c r="P9" i="1"/>
  <c r="Q9" i="1"/>
  <c r="P7" i="1"/>
  <c r="P8" i="1"/>
  <c r="Q8" i="1"/>
  <c r="P17" i="1"/>
  <c r="Q17" i="1"/>
  <c r="Q20" i="1"/>
  <c r="Q19" i="1"/>
  <c r="Q12" i="1"/>
  <c r="P21" i="1"/>
  <c r="Q7" i="1"/>
  <c r="Q18" i="1"/>
  <c r="Q15" i="1"/>
  <c r="Q11" i="1"/>
  <c r="Q5" i="1"/>
  <c r="Q21" i="1"/>
  <c r="Q23" i="1"/>
  <c r="T14" i="1"/>
</calcChain>
</file>

<file path=xl/sharedStrings.xml><?xml version="1.0" encoding="utf-8"?>
<sst xmlns="http://schemas.openxmlformats.org/spreadsheetml/2006/main" count="94" uniqueCount="67">
  <si>
    <t>Angel Cake</t>
  </si>
  <si>
    <t>Boston Cream Pie</t>
  </si>
  <si>
    <t>Banana Cake</t>
  </si>
  <si>
    <t>Battenberg</t>
  </si>
  <si>
    <t>Carrot Cake</t>
  </si>
  <si>
    <t>Chocolate Cake</t>
  </si>
  <si>
    <t>Fruit Cake</t>
  </si>
  <si>
    <t>Marble Cake</t>
  </si>
  <si>
    <t>Panettone</t>
  </si>
  <si>
    <t>Red Velvet</t>
  </si>
  <si>
    <t>Ginger Cake</t>
  </si>
  <si>
    <t>Vanilla Cheesecake</t>
  </si>
  <si>
    <t>Chocolate Chip Muffin</t>
  </si>
  <si>
    <t>Blueberry Muffin</t>
  </si>
  <si>
    <t>Cupcake</t>
  </si>
  <si>
    <t>Flour</t>
  </si>
  <si>
    <t>Egg</t>
  </si>
  <si>
    <t>Butter</t>
  </si>
  <si>
    <t>Sugar</t>
  </si>
  <si>
    <t>Special</t>
  </si>
  <si>
    <t>Flour (g)</t>
  </si>
  <si>
    <t>Butter (g)</t>
  </si>
  <si>
    <t>Sugar (g)</t>
  </si>
  <si>
    <t>Cream</t>
  </si>
  <si>
    <t>Cream (ml)</t>
  </si>
  <si>
    <t>Raspberry Muffin</t>
  </si>
  <si>
    <t>Eggs</t>
  </si>
  <si>
    <t>Chocolate</t>
  </si>
  <si>
    <t>Biscuits</t>
  </si>
  <si>
    <t>Mixed Dried Fruit</t>
  </si>
  <si>
    <t>Banana</t>
  </si>
  <si>
    <t>Marzipan</t>
  </si>
  <si>
    <t>Vanilla</t>
  </si>
  <si>
    <t>Carrots</t>
  </si>
  <si>
    <t>Ginger</t>
  </si>
  <si>
    <t>Raspberries</t>
  </si>
  <si>
    <t>Blueberries</t>
  </si>
  <si>
    <t>Icing</t>
  </si>
  <si>
    <t>Buy Quantity</t>
  </si>
  <si>
    <t>Price</t>
  </si>
  <si>
    <t>Portions</t>
  </si>
  <si>
    <t>Cost per portion</t>
  </si>
  <si>
    <t>Price per unit</t>
  </si>
  <si>
    <t>Cost per cake</t>
  </si>
  <si>
    <t>Cake Shop</t>
  </si>
  <si>
    <t>business rates</t>
  </si>
  <si>
    <t>Staff Wages</t>
  </si>
  <si>
    <t>Income</t>
  </si>
  <si>
    <t>Price Per Portion</t>
  </si>
  <si>
    <t>Cake</t>
  </si>
  <si>
    <t>profit</t>
  </si>
  <si>
    <t>cost</t>
  </si>
  <si>
    <t>Monday</t>
  </si>
  <si>
    <t>Tuesday</t>
  </si>
  <si>
    <t>Wednesday</t>
  </si>
  <si>
    <t>Thursday</t>
  </si>
  <si>
    <t>Friday</t>
  </si>
  <si>
    <t>Saturday</t>
  </si>
  <si>
    <t>Week Total</t>
  </si>
  <si>
    <t>Month Estimate</t>
  </si>
  <si>
    <t>Shop Rent</t>
  </si>
  <si>
    <t>Sold</t>
  </si>
  <si>
    <t>Batches</t>
  </si>
  <si>
    <t>Monthly Operating Costs</t>
  </si>
  <si>
    <t>Total</t>
  </si>
  <si>
    <t>Profit</t>
  </si>
  <si>
    <t>Special 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</si>
</sst>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£&quot;#,##0.00"/>
  </numFmts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164" fontId="0" fillId="0" borderId="0" xfId="0" applyNumberFormat="1"/>
    <xf numFmtId="0" fontId="0" fillId="4" borderId="0" xfId="0" applyFill="1"/>
    <xf numFmtId="164" fontId="0" fillId="4" borderId="0" xfId="0" applyNumberFormat="1" applyFill="1"/>
    <xf numFmtId="0" fontId="0" fillId="6" borderId="0" xfId="0" applyFill="1"/>
    <xf numFmtId="164" fontId="0" fillId="6" borderId="0" xfId="0" applyNumberFormat="1" applyFill="1"/>
    <xf numFmtId="0" fontId="0" fillId="7" borderId="0" xfId="0" applyFill="1"/>
    <xf numFmtId="164" fontId="0" fillId="7" borderId="0" xfId="0" applyNumberFormat="1" applyFill="1"/>
    <xf numFmtId="0" fontId="1" fillId="5" borderId="0" xfId="0" applyFont="1" applyFill="1"/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  <xf numFmtId="164" fontId="1" fillId="4" borderId="0" xfId="0" applyNumberFormat="1" applyFont="1" applyFill="1"/>
    <xf numFmtId="0" fontId="1" fillId="4" borderId="0" xfId="0" applyFont="1" applyFill="1"/>
    <xf numFmtId="0" fontId="1" fillId="8" borderId="0" xfId="0" applyFont="1" applyFill="1"/>
    <xf numFmtId="164" fontId="1" fillId="8" borderId="0" xfId="0" applyNumberFormat="1" applyFont="1" applyFill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7" borderId="0" xfId="0" applyFill="1" applyAlignment="1">
      <alignment horizontal="center" wrapText="1"/>
    </xf>
    <xf numFmtId="0" fontId="0" fillId="0" borderId="0" xfId="0" applyFill="1" applyAlignment="1">
      <alignment horizontal="right"/>
    </xf>
    <xf numFmtId="0" fontId="1" fillId="4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3"/>
  <sheetViews>
    <sheetView tabSelected="1" zoomScaleNormal="100" workbookViewId="0" xr3:uid="{AEA406A1-0E4B-5B11-9CD5-51D6E497D94C}">
      <selection activeCell="B5" sqref="B5:B20"/>
    </sheetView>
  </sheetViews>
  <sheetFormatPr defaultRowHeight="15" x14ac:dyDescent="0.2"/>
  <cols>
    <col min="1" max="1" width="19.50390625" customWidth="1"/>
    <col min="6" max="6" width="10.22265625" customWidth="1"/>
    <col min="14" max="14" width="8.875" customWidth="1"/>
    <col min="15" max="16" width="9.14453125" customWidth="1"/>
    <col min="17" max="17" width="9.14453125" bestFit="1" customWidth="1"/>
    <col min="19" max="19" width="8.7421875" customWidth="1"/>
    <col min="20" max="20" width="11.97265625" customWidth="1"/>
  </cols>
  <sheetData>
    <row r="1" spans="1:20" x14ac:dyDescent="0.2">
      <c r="B1" s="8"/>
      <c r="C1" s="8"/>
      <c r="D1" s="8"/>
      <c r="E1" s="8"/>
      <c r="F1" s="8" t="s">
        <v>44</v>
      </c>
      <c r="G1" s="8"/>
      <c r="H1" s="8"/>
      <c r="I1" s="8"/>
      <c r="J1" s="8"/>
      <c r="K1" s="8"/>
      <c r="L1" s="8"/>
      <c r="M1" s="8"/>
    </row>
    <row r="2" spans="1:20" x14ac:dyDescent="0.2">
      <c r="A2" s="6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17" t="s">
        <v>48</v>
      </c>
    </row>
    <row r="3" spans="1:20" x14ac:dyDescent="0.2">
      <c r="A3" s="6" t="s">
        <v>49</v>
      </c>
      <c r="B3" s="16" t="s">
        <v>52</v>
      </c>
      <c r="C3" s="16"/>
      <c r="D3" s="15" t="s">
        <v>53</v>
      </c>
      <c r="E3" s="15"/>
      <c r="F3" s="16" t="s">
        <v>54</v>
      </c>
      <c r="G3" s="16"/>
      <c r="H3" s="15" t="s">
        <v>55</v>
      </c>
      <c r="I3" s="15"/>
      <c r="J3" s="16" t="s">
        <v>56</v>
      </c>
      <c r="K3" s="16"/>
      <c r="L3" s="15" t="s">
        <v>57</v>
      </c>
      <c r="M3" s="15"/>
      <c r="N3" s="17"/>
      <c r="O3" s="4" t="s">
        <v>47</v>
      </c>
      <c r="P3" s="4" t="s">
        <v>51</v>
      </c>
      <c r="Q3" s="2" t="s">
        <v>50</v>
      </c>
      <c r="S3" s="13" t="s">
        <v>63</v>
      </c>
      <c r="T3" s="13"/>
    </row>
    <row r="4" spans="1:20" x14ac:dyDescent="0.2">
      <c r="A4" s="6"/>
      <c r="B4" s="9" t="s">
        <v>61</v>
      </c>
      <c r="C4" s="9" t="s">
        <v>62</v>
      </c>
      <c r="D4" s="10" t="s">
        <v>61</v>
      </c>
      <c r="E4" s="10" t="s">
        <v>62</v>
      </c>
      <c r="F4" s="9" t="s">
        <v>61</v>
      </c>
      <c r="G4" s="9" t="s">
        <v>62</v>
      </c>
      <c r="H4" s="10" t="s">
        <v>61</v>
      </c>
      <c r="I4" s="10" t="s">
        <v>62</v>
      </c>
      <c r="J4" s="9" t="s">
        <v>61</v>
      </c>
      <c r="K4" s="9" t="s">
        <v>62</v>
      </c>
      <c r="L4" s="10" t="s">
        <v>61</v>
      </c>
      <c r="M4" s="10" t="s">
        <v>62</v>
      </c>
      <c r="N4" s="6"/>
      <c r="O4" s="4"/>
      <c r="P4" s="4"/>
      <c r="Q4" s="2"/>
      <c r="S4" s="13"/>
      <c r="T4" s="13"/>
    </row>
    <row r="5" spans="1:20" x14ac:dyDescent="0.2">
      <c r="A5" s="6" t="str">
        <f>Recipes!A2</f>
        <v>Angel Cake</v>
      </c>
      <c r="B5" s="9"/>
      <c r="C5" s="9">
        <f>ROUNDUP(B5/Recipes!I2, 0)</f>
        <v>0</v>
      </c>
      <c r="D5" s="10"/>
      <c r="E5" s="10">
        <f>ROUNDUP(D5/Recipes!I2, 0)</f>
        <v>0</v>
      </c>
      <c r="F5" s="9"/>
      <c r="G5" s="9">
        <f>ROUNDUP(F5/Recipes!I2, 0)</f>
        <v>0</v>
      </c>
      <c r="H5" s="10"/>
      <c r="I5" s="10">
        <f>ROUNDUP(H5/Recipes!I2, 0)</f>
        <v>0</v>
      </c>
      <c r="J5" s="9"/>
      <c r="K5" s="9">
        <f>ROUNDUP(J5/Recipes!I2, 0)</f>
        <v>0</v>
      </c>
      <c r="L5" s="10"/>
      <c r="M5" s="10">
        <f>ROUNDUP(L5/Recipes!I2, 0)</f>
        <v>0</v>
      </c>
      <c r="N5" s="7">
        <v>0.65</v>
      </c>
      <c r="O5" s="5">
        <f>( B5+D5+F5+H5+J5+L5 ) * N5</f>
        <v>0</v>
      </c>
      <c r="P5" s="5">
        <f>(C5+E5+G5+I5+K5+M5)*Recipes!J2</f>
        <v>0</v>
      </c>
      <c r="Q5" s="3">
        <f>O5-P5</f>
        <v>0</v>
      </c>
      <c r="R5" s="1"/>
      <c r="S5" s="13" t="s">
        <v>60</v>
      </c>
      <c r="T5" s="14">
        <v>280</v>
      </c>
    </row>
    <row r="6" spans="1:20" x14ac:dyDescent="0.2">
      <c r="A6" s="6" t="str">
        <f>Recipes!A3</f>
        <v>Banana Cake</v>
      </c>
      <c r="B6" s="9"/>
      <c r="C6" s="9">
        <f>ROUNDUP(B6/Recipes!I3, 0)</f>
        <v>0</v>
      </c>
      <c r="D6" s="10"/>
      <c r="E6" s="10">
        <f>ROUNDUP(D6/Recipes!I3, 0)</f>
        <v>0</v>
      </c>
      <c r="F6" s="9"/>
      <c r="G6" s="9">
        <f>ROUNDUP(F6/Recipes!I3, 0)</f>
        <v>0</v>
      </c>
      <c r="H6" s="10"/>
      <c r="I6" s="10">
        <f>ROUNDUP(H6/Recipes!I3, 0)</f>
        <v>0</v>
      </c>
      <c r="J6" s="9"/>
      <c r="K6" s="9">
        <f>ROUNDUP(J6/Recipes!I3, 0)</f>
        <v>0</v>
      </c>
      <c r="L6" s="10"/>
      <c r="M6" s="10">
        <f>ROUNDUP(L6/Recipes!I3, 0)</f>
        <v>0</v>
      </c>
      <c r="N6" s="7">
        <v>0.65</v>
      </c>
      <c r="O6" s="5">
        <f t="shared" ref="O6:O20" si="0">(B6+D6+F6+H6+J6+L6)*N6</f>
        <v>0</v>
      </c>
      <c r="P6" s="5">
        <f>(C6+E6+G6+I6+K6+M6)*Recipes!J3</f>
        <v>0</v>
      </c>
      <c r="Q6" s="3">
        <f t="shared" ref="Q6:Q20" si="1">O6-P6</f>
        <v>0</v>
      </c>
      <c r="R6" s="1"/>
      <c r="S6" s="13" t="s">
        <v>45</v>
      </c>
      <c r="T6" s="14">
        <v>150</v>
      </c>
    </row>
    <row r="7" spans="1:20" x14ac:dyDescent="0.2">
      <c r="A7" s="6" t="str">
        <f>Recipes!A4</f>
        <v>Battenberg</v>
      </c>
      <c r="B7" s="9"/>
      <c r="C7" s="9">
        <f>ROUNDUP(B7/Recipes!I4, 0)</f>
        <v>0</v>
      </c>
      <c r="D7" s="10"/>
      <c r="E7" s="10">
        <f>ROUNDUP(D7/Recipes!I4, 0)</f>
        <v>0</v>
      </c>
      <c r="F7" s="9"/>
      <c r="G7" s="9">
        <f>ROUNDUP(F7/Recipes!I4, 0)</f>
        <v>0</v>
      </c>
      <c r="H7" s="10"/>
      <c r="I7" s="10">
        <f>ROUNDUP(H7/Recipes!I4, 0)</f>
        <v>0</v>
      </c>
      <c r="J7" s="9"/>
      <c r="K7" s="9">
        <f>ROUNDUP(J7/Recipes!I4, 0)</f>
        <v>0</v>
      </c>
      <c r="L7" s="10"/>
      <c r="M7" s="10">
        <f>ROUNDUP(L7/Recipes!I4, 0)</f>
        <v>0</v>
      </c>
      <c r="N7" s="7">
        <v>0.65</v>
      </c>
      <c r="O7" s="5">
        <f t="shared" si="0"/>
        <v>0</v>
      </c>
      <c r="P7" s="5">
        <f>(C7+E7+G7+I7+K7+M7)*Recipes!J4</f>
        <v>0</v>
      </c>
      <c r="Q7" s="3">
        <f t="shared" si="1"/>
        <v>0</v>
      </c>
      <c r="R7" s="1"/>
      <c r="S7" s="13" t="s">
        <v>46</v>
      </c>
      <c r="T7" s="14">
        <v>1200</v>
      </c>
    </row>
    <row r="8" spans="1:20" x14ac:dyDescent="0.2">
      <c r="A8" s="6" t="str">
        <f>Recipes!A5</f>
        <v>Blueberry Muffin</v>
      </c>
      <c r="B8" s="9"/>
      <c r="C8" s="9">
        <f>ROUNDUP(B8/Recipes!I5, 0)</f>
        <v>0</v>
      </c>
      <c r="D8" s="10"/>
      <c r="E8" s="10">
        <f>ROUNDUP(D8/Recipes!I5, 0)</f>
        <v>0</v>
      </c>
      <c r="F8" s="9"/>
      <c r="G8" s="9">
        <f>ROUNDUP(F8/Recipes!I5, 0)</f>
        <v>0</v>
      </c>
      <c r="H8" s="10"/>
      <c r="I8" s="10">
        <f>ROUNDUP(H8/Recipes!I5, 0)</f>
        <v>0</v>
      </c>
      <c r="J8" s="9"/>
      <c r="K8" s="9">
        <f>ROUNDUP(J8/Recipes!I5, 0)</f>
        <v>0</v>
      </c>
      <c r="L8" s="10"/>
      <c r="M8" s="10">
        <f>ROUNDUP(L8/Recipes!I5, 0)</f>
        <v>0</v>
      </c>
      <c r="N8" s="7">
        <v>0.65</v>
      </c>
      <c r="O8" s="5">
        <f t="shared" si="0"/>
        <v>0</v>
      </c>
      <c r="P8" s="5">
        <f>(C8+E8+G8+I8+K8+M8)*Recipes!J5</f>
        <v>0</v>
      </c>
      <c r="Q8" s="3">
        <f t="shared" si="1"/>
        <v>0</v>
      </c>
      <c r="R8" s="1"/>
      <c r="S8" s="13"/>
      <c r="T8" s="14"/>
    </row>
    <row r="9" spans="1:20" x14ac:dyDescent="0.2">
      <c r="A9" s="6" t="str">
        <f>Recipes!A6</f>
        <v>Boston Cream Pie</v>
      </c>
      <c r="B9" s="9"/>
      <c r="C9" s="9">
        <f>ROUNDUP(B9/Recipes!I6, 0)</f>
        <v>0</v>
      </c>
      <c r="D9" s="10"/>
      <c r="E9" s="10">
        <f>ROUNDUP(D9/Recipes!I6, 0)</f>
        <v>0</v>
      </c>
      <c r="F9" s="9"/>
      <c r="G9" s="9">
        <f>ROUNDUP(F9/Recipes!I6, 0)</f>
        <v>0</v>
      </c>
      <c r="H9" s="10"/>
      <c r="I9" s="10">
        <f>ROUNDUP(H9/Recipes!I6, 0)</f>
        <v>0</v>
      </c>
      <c r="J9" s="9"/>
      <c r="K9" s="9">
        <f>ROUNDUP(J9/Recipes!I6, 0)</f>
        <v>0</v>
      </c>
      <c r="L9" s="10"/>
      <c r="M9" s="10">
        <f>ROUNDUP(L9/Recipes!I6, 0)</f>
        <v>0</v>
      </c>
      <c r="N9" s="7">
        <v>0.65</v>
      </c>
      <c r="O9" s="5">
        <f t="shared" si="0"/>
        <v>0</v>
      </c>
      <c r="P9" s="5">
        <f>(C9+E9+G9+I9+K9+M9)*Recipes!J6</f>
        <v>0</v>
      </c>
      <c r="Q9" s="3">
        <f t="shared" si="1"/>
        <v>0</v>
      </c>
      <c r="R9" s="1"/>
      <c r="S9" s="13" t="s">
        <v>64</v>
      </c>
      <c r="T9" s="14">
        <f>SUM(T5:T7)</f>
        <v>1630</v>
      </c>
    </row>
    <row r="10" spans="1:20" x14ac:dyDescent="0.2">
      <c r="A10" s="6" t="str">
        <f>Recipes!A7</f>
        <v>Carrot Cake</v>
      </c>
      <c r="B10" s="9"/>
      <c r="C10" s="9">
        <f>ROUNDUP(B10/Recipes!I7, 0)</f>
        <v>0</v>
      </c>
      <c r="D10" s="10"/>
      <c r="E10" s="10">
        <f>ROUNDUP(D10/Recipes!I7, 0)</f>
        <v>0</v>
      </c>
      <c r="F10" s="9"/>
      <c r="G10" s="9">
        <f>ROUNDUP(F10/Recipes!I7, 0)</f>
        <v>0</v>
      </c>
      <c r="H10" s="10"/>
      <c r="I10" s="10">
        <f>ROUNDUP(H10/Recipes!I7, 0)</f>
        <v>0</v>
      </c>
      <c r="J10" s="9"/>
      <c r="K10" s="9">
        <f>ROUNDUP(J10/Recipes!I7, 0)</f>
        <v>0</v>
      </c>
      <c r="L10" s="10"/>
      <c r="M10" s="10">
        <f>ROUNDUP(L10/Recipes!I7, 0)</f>
        <v>0</v>
      </c>
      <c r="N10" s="7">
        <v>0.65</v>
      </c>
      <c r="O10" s="5">
        <f t="shared" si="0"/>
        <v>0</v>
      </c>
      <c r="P10" s="5">
        <f>(C10+E10+G10+I10+K10+M10)*Recipes!J7</f>
        <v>0</v>
      </c>
      <c r="Q10" s="3">
        <f t="shared" si="1"/>
        <v>0</v>
      </c>
      <c r="R10" s="1"/>
    </row>
    <row r="11" spans="1:20" x14ac:dyDescent="0.2">
      <c r="A11" s="6" t="str">
        <f>Recipes!A8</f>
        <v>Chocolate Cake</v>
      </c>
      <c r="B11" s="9"/>
      <c r="C11" s="9">
        <f>ROUNDUP(B11/Recipes!I8, 0)</f>
        <v>0</v>
      </c>
      <c r="D11" s="10"/>
      <c r="E11" s="10">
        <f>ROUNDUP(D11/Recipes!I8, 0)</f>
        <v>0</v>
      </c>
      <c r="F11" s="9"/>
      <c r="G11" s="9">
        <f>ROUNDUP(F11/Recipes!I8, 0)</f>
        <v>0</v>
      </c>
      <c r="H11" s="10"/>
      <c r="I11" s="10">
        <f>ROUNDUP(H11/Recipes!I8, 0)</f>
        <v>0</v>
      </c>
      <c r="J11" s="9"/>
      <c r="K11" s="9">
        <f>ROUNDUP(J11/Recipes!I8, 0)</f>
        <v>0</v>
      </c>
      <c r="L11" s="10"/>
      <c r="M11" s="10">
        <f>ROUNDUP(L11/Recipes!I8, 0)</f>
        <v>0</v>
      </c>
      <c r="N11" s="7">
        <v>0.65</v>
      </c>
      <c r="O11" s="5">
        <f t="shared" si="0"/>
        <v>0</v>
      </c>
      <c r="P11" s="5">
        <f>(C11+E11+G11+I11+K11+M11)*Recipes!J8</f>
        <v>0</v>
      </c>
      <c r="Q11" s="3">
        <f t="shared" si="1"/>
        <v>0</v>
      </c>
      <c r="R11" s="1"/>
    </row>
    <row r="12" spans="1:20" x14ac:dyDescent="0.2">
      <c r="A12" s="6" t="str">
        <f>Recipes!A9</f>
        <v>Chocolate Chip Muffin</v>
      </c>
      <c r="B12" s="9"/>
      <c r="C12" s="9">
        <f>ROUNDUP(B12/Recipes!I9, 0)</f>
        <v>0</v>
      </c>
      <c r="D12" s="10"/>
      <c r="E12" s="10">
        <f>ROUNDUP(D12/Recipes!I9, 0)</f>
        <v>0</v>
      </c>
      <c r="F12" s="9"/>
      <c r="G12" s="9">
        <f>ROUNDUP(F12/Recipes!I9, 0)</f>
        <v>0</v>
      </c>
      <c r="H12" s="10"/>
      <c r="I12" s="10">
        <f>ROUNDUP(H12/Recipes!I9, 0)</f>
        <v>0</v>
      </c>
      <c r="J12" s="9"/>
      <c r="K12" s="9">
        <f>ROUNDUP(J12/Recipes!I9, 0)</f>
        <v>0</v>
      </c>
      <c r="L12" s="10"/>
      <c r="M12" s="10">
        <f>ROUNDUP(L12/Recipes!I9, 0)</f>
        <v>0</v>
      </c>
      <c r="N12" s="7">
        <v>0.65</v>
      </c>
      <c r="O12" s="5">
        <f t="shared" si="0"/>
        <v>0</v>
      </c>
      <c r="P12" s="5">
        <f>(C12+E12+G12+I12+K12+M12)*Recipes!J9</f>
        <v>0</v>
      </c>
      <c r="Q12" s="3">
        <f t="shared" si="1"/>
        <v>0</v>
      </c>
      <c r="R12" s="1"/>
    </row>
    <row r="13" spans="1:20" x14ac:dyDescent="0.2">
      <c r="A13" s="6" t="str">
        <f>Recipes!A10</f>
        <v>Cupcake</v>
      </c>
      <c r="B13" s="9"/>
      <c r="C13" s="9">
        <f>ROUNDUP(B13/Recipes!I10, 0)</f>
        <v>0</v>
      </c>
      <c r="D13" s="10"/>
      <c r="E13" s="10">
        <f>ROUNDUP(D13/Recipes!I10, 0)</f>
        <v>0</v>
      </c>
      <c r="F13" s="9"/>
      <c r="G13" s="9">
        <f>ROUNDUP(F13/Recipes!I10, 0)</f>
        <v>0</v>
      </c>
      <c r="H13" s="10"/>
      <c r="I13" s="10">
        <f>ROUNDUP(H13/Recipes!I10, 0)</f>
        <v>0</v>
      </c>
      <c r="J13" s="9"/>
      <c r="K13" s="9">
        <f>ROUNDUP(J13/Recipes!I10, 0)</f>
        <v>0</v>
      </c>
      <c r="L13" s="10"/>
      <c r="M13" s="10">
        <f>ROUNDUP(L13/Recipes!I10, 0)</f>
        <v>0</v>
      </c>
      <c r="N13" s="7">
        <v>0.65</v>
      </c>
      <c r="O13" s="5">
        <f t="shared" si="0"/>
        <v>0</v>
      </c>
      <c r="P13" s="5">
        <f>(C13+E13+G13+I13+K13+M13)*Recipes!J10</f>
        <v>0</v>
      </c>
      <c r="Q13" s="3">
        <f t="shared" si="1"/>
        <v>0</v>
      </c>
      <c r="R13" s="1"/>
    </row>
    <row r="14" spans="1:20" x14ac:dyDescent="0.2">
      <c r="A14" s="6" t="str">
        <f>Recipes!A11</f>
        <v>Fruit Cake</v>
      </c>
      <c r="B14" s="9"/>
      <c r="C14" s="9">
        <f>ROUNDUP(B14/Recipes!I11, 0)</f>
        <v>0</v>
      </c>
      <c r="D14" s="10"/>
      <c r="E14" s="10">
        <f>ROUNDUP(D14/Recipes!I11, 0)</f>
        <v>0</v>
      </c>
      <c r="F14" s="9"/>
      <c r="G14" s="9">
        <f>ROUNDUP(F14/Recipes!I11, 0)</f>
        <v>0</v>
      </c>
      <c r="H14" s="10"/>
      <c r="I14" s="10">
        <f>ROUNDUP(H14/Recipes!I11, 0)</f>
        <v>0</v>
      </c>
      <c r="J14" s="9"/>
      <c r="K14" s="9">
        <f>ROUNDUP(J14/Recipes!I11, 0)</f>
        <v>0</v>
      </c>
      <c r="L14" s="10"/>
      <c r="M14" s="10">
        <f>ROUNDUP(L14/Recipes!I11, 0)</f>
        <v>0</v>
      </c>
      <c r="N14" s="7">
        <v>0.65</v>
      </c>
      <c r="O14" s="5">
        <f t="shared" si="0"/>
        <v>0</v>
      </c>
      <c r="P14" s="5">
        <f>(C14+E14+G14+I14+K14+M14)*Recipes!J11</f>
        <v>0</v>
      </c>
      <c r="Q14" s="3">
        <f t="shared" si="1"/>
        <v>0</v>
      </c>
      <c r="R14" s="1"/>
      <c r="S14" s="12" t="s">
        <v>65</v>
      </c>
      <c r="T14" s="11">
        <f>Q23-T9</f>
        <v>-1630</v>
      </c>
    </row>
    <row r="15" spans="1:20" x14ac:dyDescent="0.2">
      <c r="A15" s="6" t="str">
        <f>Recipes!A12</f>
        <v>Ginger Cake</v>
      </c>
      <c r="B15" s="9"/>
      <c r="C15" s="9">
        <f>ROUNDUP(B15/Recipes!I12, 0)</f>
        <v>0</v>
      </c>
      <c r="D15" s="10"/>
      <c r="E15" s="10">
        <f>ROUNDUP(D15/Recipes!I12, 0)</f>
        <v>0</v>
      </c>
      <c r="F15" s="9"/>
      <c r="G15" s="9">
        <f>ROUNDUP(F15/Recipes!I12, 0)</f>
        <v>0</v>
      </c>
      <c r="H15" s="10"/>
      <c r="I15" s="10">
        <f>ROUNDUP(H15/Recipes!I12, 0)</f>
        <v>0</v>
      </c>
      <c r="J15" s="9"/>
      <c r="K15" s="9">
        <f>ROUNDUP(J15/Recipes!I12, 0)</f>
        <v>0</v>
      </c>
      <c r="L15" s="10"/>
      <c r="M15" s="10">
        <f>ROUNDUP(L15/Recipes!I12, 0)</f>
        <v>0</v>
      </c>
      <c r="N15" s="7">
        <v>0.65</v>
      </c>
      <c r="O15" s="5">
        <f t="shared" si="0"/>
        <v>0</v>
      </c>
      <c r="P15" s="5">
        <f>(C15+E15+G15+I15+K15+M15)*Recipes!J12</f>
        <v>0</v>
      </c>
      <c r="Q15" s="3">
        <f t="shared" si="1"/>
        <v>0</v>
      </c>
      <c r="R15" s="1"/>
    </row>
    <row r="16" spans="1:20" x14ac:dyDescent="0.2">
      <c r="A16" s="6" t="str">
        <f>Recipes!A13</f>
        <v>Marble Cake</v>
      </c>
      <c r="B16" s="9"/>
      <c r="C16" s="9">
        <f>ROUNDUP(B16/Recipes!I13, 0)</f>
        <v>0</v>
      </c>
      <c r="D16" s="10"/>
      <c r="E16" s="10">
        <f>ROUNDUP(D16/Recipes!I13, 0)</f>
        <v>0</v>
      </c>
      <c r="F16" s="9"/>
      <c r="G16" s="9">
        <f>ROUNDUP(F16/Recipes!I13, 0)</f>
        <v>0</v>
      </c>
      <c r="H16" s="10"/>
      <c r="I16" s="10">
        <f>ROUNDUP(H16/Recipes!I13, 0)</f>
        <v>0</v>
      </c>
      <c r="J16" s="9"/>
      <c r="K16" s="9">
        <f>ROUNDUP(J16/Recipes!I13, 0)</f>
        <v>0</v>
      </c>
      <c r="L16" s="10"/>
      <c r="M16" s="10">
        <f>ROUNDUP(L16/Recipes!I13, 0)</f>
        <v>0</v>
      </c>
      <c r="N16" s="7">
        <v>0.65</v>
      </c>
      <c r="O16" s="5">
        <f t="shared" si="0"/>
        <v>0</v>
      </c>
      <c r="P16" s="5">
        <f>(C16+E16+G16+I16+K16+M16)*Recipes!J13</f>
        <v>0</v>
      </c>
      <c r="Q16" s="3">
        <f t="shared" si="1"/>
        <v>0</v>
      </c>
      <c r="R16" s="1"/>
    </row>
    <row r="17" spans="1:18" x14ac:dyDescent="0.2">
      <c r="A17" s="6" t="str">
        <f>Recipes!A14</f>
        <v>Panettone</v>
      </c>
      <c r="B17" s="9"/>
      <c r="C17" s="9">
        <f>ROUNDUP(B17/Recipes!I14, 0)</f>
        <v>0</v>
      </c>
      <c r="D17" s="10"/>
      <c r="E17" s="10">
        <f>ROUNDUP(D17/Recipes!I14, 0)</f>
        <v>0</v>
      </c>
      <c r="F17" s="9"/>
      <c r="G17" s="9">
        <f>ROUNDUP(F17/Recipes!I14, 0)</f>
        <v>0</v>
      </c>
      <c r="H17" s="10"/>
      <c r="I17" s="10">
        <f>ROUNDUP(H17/Recipes!I14, 0)</f>
        <v>0</v>
      </c>
      <c r="J17" s="9"/>
      <c r="K17" s="9">
        <f>ROUNDUP(J17/Recipes!I14, 0)</f>
        <v>0</v>
      </c>
      <c r="L17" s="10"/>
      <c r="M17" s="10">
        <f>ROUNDUP(L17/Recipes!I14, 0)</f>
        <v>0</v>
      </c>
      <c r="N17" s="7">
        <v>0.65</v>
      </c>
      <c r="O17" s="5">
        <f t="shared" si="0"/>
        <v>0</v>
      </c>
      <c r="P17" s="5">
        <f>(C17+E17+G17+I17+K17+M17)*Recipes!J14</f>
        <v>0</v>
      </c>
      <c r="Q17" s="3">
        <f t="shared" si="1"/>
        <v>0</v>
      </c>
      <c r="R17" s="1"/>
    </row>
    <row r="18" spans="1:18" x14ac:dyDescent="0.2">
      <c r="A18" s="6" t="str">
        <f>Recipes!A15</f>
        <v>Raspberry Muffin</v>
      </c>
      <c r="B18" s="9"/>
      <c r="C18" s="9">
        <f>ROUNDUP(B18/Recipes!I15, 0)</f>
        <v>0</v>
      </c>
      <c r="D18" s="10"/>
      <c r="E18" s="10">
        <f>ROUNDUP(D18/Recipes!I15, 0)</f>
        <v>0</v>
      </c>
      <c r="F18" s="9"/>
      <c r="G18" s="9">
        <f>ROUNDUP(F18/Recipes!I15, 0)</f>
        <v>0</v>
      </c>
      <c r="H18" s="10"/>
      <c r="I18" s="10">
        <f>ROUNDUP(H18/Recipes!I15, 0)</f>
        <v>0</v>
      </c>
      <c r="J18" s="9"/>
      <c r="K18" s="9">
        <f>ROUNDUP(J18/Recipes!I15, 0)</f>
        <v>0</v>
      </c>
      <c r="L18" s="10"/>
      <c r="M18" s="10">
        <f>ROUNDUP(L18/Recipes!I15, 0)</f>
        <v>0</v>
      </c>
      <c r="N18" s="7">
        <v>0.65</v>
      </c>
      <c r="O18" s="5">
        <f t="shared" si="0"/>
        <v>0</v>
      </c>
      <c r="P18" s="5">
        <f>(C18+E18+G18+I18+K18+M18)*Recipes!J15</f>
        <v>0</v>
      </c>
      <c r="Q18" s="3">
        <f t="shared" si="1"/>
        <v>0</v>
      </c>
      <c r="R18" s="1"/>
    </row>
    <row r="19" spans="1:18" x14ac:dyDescent="0.2">
      <c r="A19" s="6" t="str">
        <f>Recipes!A16</f>
        <v>Red Velvet</v>
      </c>
      <c r="B19" s="9"/>
      <c r="C19" s="9">
        <f>ROUNDUP(B19/Recipes!I16, 0)</f>
        <v>0</v>
      </c>
      <c r="D19" s="10"/>
      <c r="E19" s="10">
        <f>ROUNDUP(D19/Recipes!I16, 0)</f>
        <v>0</v>
      </c>
      <c r="F19" s="9"/>
      <c r="G19" s="9">
        <f>ROUNDUP(F19/Recipes!I16, 0)</f>
        <v>0</v>
      </c>
      <c r="H19" s="10"/>
      <c r="I19" s="10">
        <f>ROUNDUP(H19/Recipes!I16, 0)</f>
        <v>0</v>
      </c>
      <c r="J19" s="9"/>
      <c r="K19" s="9">
        <f>ROUNDUP(J19/Recipes!I16, 0)</f>
        <v>0</v>
      </c>
      <c r="L19" s="10"/>
      <c r="M19" s="10">
        <f>ROUNDUP(L19/Recipes!I16, 0)</f>
        <v>0</v>
      </c>
      <c r="N19" s="7">
        <v>0.65</v>
      </c>
      <c r="O19" s="5">
        <f t="shared" si="0"/>
        <v>0</v>
      </c>
      <c r="P19" s="5">
        <f>(C19+E19+G19+I19+K19+M19)*Recipes!J16</f>
        <v>0</v>
      </c>
      <c r="Q19" s="3">
        <f t="shared" si="1"/>
        <v>0</v>
      </c>
      <c r="R19" s="1"/>
    </row>
    <row r="20" spans="1:18" x14ac:dyDescent="0.2">
      <c r="A20" s="6" t="str">
        <f>Recipes!A17</f>
        <v>Vanilla Cheesecake</v>
      </c>
      <c r="B20" s="9"/>
      <c r="C20" s="9">
        <f>ROUNDUP(B20/Recipes!I17, 0)</f>
        <v>0</v>
      </c>
      <c r="D20" s="10"/>
      <c r="E20" s="10">
        <f>ROUNDUP(D20/Recipes!I17, 0)</f>
        <v>0</v>
      </c>
      <c r="F20" s="9"/>
      <c r="G20" s="9">
        <f>ROUNDUP(F20/Recipes!I17, 0)</f>
        <v>0</v>
      </c>
      <c r="H20" s="10"/>
      <c r="I20" s="10">
        <f>ROUNDUP(H20/Recipes!I17, 0)</f>
        <v>0</v>
      </c>
      <c r="J20" s="9"/>
      <c r="K20" s="9">
        <f>ROUNDUP(J20/Recipes!I17, 0)</f>
        <v>0</v>
      </c>
      <c r="L20" s="10"/>
      <c r="M20" s="10">
        <f>ROUNDUP(L20/Recipes!I17, 0)</f>
        <v>0</v>
      </c>
      <c r="N20" s="7">
        <v>0.65</v>
      </c>
      <c r="O20" s="5">
        <f t="shared" si="0"/>
        <v>0</v>
      </c>
      <c r="P20" s="5">
        <f>(C20+E20+G20+I20+K20+M20)*Recipes!J17</f>
        <v>0</v>
      </c>
      <c r="Q20" s="3">
        <f t="shared" si="1"/>
        <v>0</v>
      </c>
      <c r="R20" s="1"/>
    </row>
    <row r="21" spans="1:18" x14ac:dyDescent="0.2">
      <c r="M21" s="18" t="s">
        <v>58</v>
      </c>
      <c r="N21" s="18"/>
      <c r="O21" s="5">
        <f>SUM(O5:O20)</f>
        <v>0</v>
      </c>
      <c r="P21" s="5">
        <f>SUM(P5:P20)</f>
        <v>0</v>
      </c>
      <c r="Q21" s="3">
        <f>SUM(Q5:Q20)</f>
        <v>0</v>
      </c>
      <c r="R21" s="1"/>
    </row>
    <row r="23" spans="1:18" x14ac:dyDescent="0.2">
      <c r="O23" s="19" t="s">
        <v>59</v>
      </c>
      <c r="P23" s="19"/>
      <c r="Q23" s="11">
        <f>Q21*4</f>
        <v>0</v>
      </c>
    </row>
  </sheetData>
  <sortState ref="A5:M20">
    <sortCondition ref="A5:A20"/>
  </sortState>
  <mergeCells count="9">
    <mergeCell ref="D3:E3"/>
    <mergeCell ref="B3:C3"/>
    <mergeCell ref="N2:N3"/>
    <mergeCell ref="M21:N21"/>
    <mergeCell ref="O23:P23"/>
    <mergeCell ref="F3:G3"/>
    <mergeCell ref="H3:I3"/>
    <mergeCell ref="J3:K3"/>
    <mergeCell ref="L3:M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7"/>
  <sheetViews>
    <sheetView zoomScale="140" zoomScaleNormal="140" workbookViewId="0" xr3:uid="{958C4451-9541-5A59-BF78-D2F731DF1C81}">
      <selection activeCell="J2" sqref="J2"/>
    </sheetView>
  </sheetViews>
  <sheetFormatPr defaultRowHeight="15" x14ac:dyDescent="0.2"/>
  <cols>
    <col min="1" max="1" width="19.50390625" bestFit="1" customWidth="1"/>
    <col min="2" max="2" width="9.14453125" customWidth="1"/>
    <col min="6" max="6" width="10.0859375" bestFit="1" customWidth="1"/>
    <col min="7" max="7" width="15.33203125" bestFit="1" customWidth="1"/>
    <col min="8" max="8" width="14.2578125" bestFit="1" customWidth="1"/>
    <col min="10" max="10" width="12.77734375" bestFit="1" customWidth="1"/>
    <col min="11" max="11" width="14.390625" bestFit="1" customWidth="1"/>
  </cols>
  <sheetData>
    <row r="1" spans="1:11" x14ac:dyDescent="0.2">
      <c r="A1" t="s">
        <v>49</v>
      </c>
      <c r="B1" t="s">
        <v>20</v>
      </c>
      <c r="C1" t="s">
        <v>16</v>
      </c>
      <c r="D1" t="s">
        <v>21</v>
      </c>
      <c r="E1" t="s">
        <v>22</v>
      </c>
      <c r="F1" t="s">
        <v>24</v>
      </c>
      <c r="G1" t="s">
        <v>19</v>
      </c>
      <c r="H1" t="s">
        <v>66</v>
      </c>
      <c r="I1" t="s">
        <v>40</v>
      </c>
      <c r="J1" t="s">
        <v>43</v>
      </c>
      <c r="K1" t="s">
        <v>41</v>
      </c>
    </row>
    <row r="2" spans="1:11" x14ac:dyDescent="0.2">
      <c r="A2" t="s">
        <v>0</v>
      </c>
      <c r="B2">
        <v>225</v>
      </c>
      <c r="C2">
        <v>4</v>
      </c>
      <c r="D2">
        <v>225</v>
      </c>
      <c r="E2">
        <v>225</v>
      </c>
      <c r="F2">
        <v>0</v>
      </c>
      <c r="G2" t="s">
        <v>32</v>
      </c>
      <c r="H2">
        <v>10</v>
      </c>
      <c r="I2">
        <v>6</v>
      </c>
      <c r="J2" s="1">
        <f>(B2*Ingredients!$D$2) + (C2*Ingredients!$D$3) + (D2*Ingredients!$D$4) + (E2*Ingredients!$D$5) + (F2*Ingredients!$D$6) + (H2 * VLOOKUP(G2, Ingredients!$A$2:$D$17, 4, FALSE))</f>
        <v>1.28</v>
      </c>
      <c r="K2" s="1">
        <f>J2/I2</f>
        <v>0.21333333333333335</v>
      </c>
    </row>
    <row r="3" spans="1:11" x14ac:dyDescent="0.2">
      <c r="A3" t="s">
        <v>2</v>
      </c>
      <c r="B3">
        <v>450</v>
      </c>
      <c r="C3">
        <v>4</v>
      </c>
      <c r="D3">
        <v>115</v>
      </c>
      <c r="E3">
        <v>335</v>
      </c>
      <c r="F3">
        <v>0</v>
      </c>
      <c r="G3" t="s">
        <v>30</v>
      </c>
      <c r="H3">
        <v>140</v>
      </c>
      <c r="I3">
        <v>8</v>
      </c>
      <c r="J3" s="1">
        <f>(B3*Ingredients!$D$2) + (C3*Ingredients!$D$3) + (D3*Ingredients!$D$4) + (E3*Ingredients!$D$5) + (F3*Ingredients!$D$6) + (H3 * VLOOKUP(G3, Ingredients!$A$2:$D$17, 4, FALSE))</f>
        <v>1.8593333333333333</v>
      </c>
      <c r="K3" s="1">
        <f t="shared" ref="K3:K17" si="0">J3/I3</f>
        <v>0.23241666666666666</v>
      </c>
    </row>
    <row r="4" spans="1:11" x14ac:dyDescent="0.2">
      <c r="A4" t="s">
        <v>3</v>
      </c>
      <c r="B4">
        <v>175</v>
      </c>
      <c r="C4">
        <v>3</v>
      </c>
      <c r="D4">
        <v>175</v>
      </c>
      <c r="E4">
        <v>175</v>
      </c>
      <c r="F4">
        <v>0</v>
      </c>
      <c r="G4" t="s">
        <v>31</v>
      </c>
      <c r="H4">
        <v>500</v>
      </c>
      <c r="I4">
        <v>6</v>
      </c>
      <c r="J4" s="1">
        <f>(B4*Ingredients!$D$2) + (C4*Ingredients!$D$3) + (D4*Ingredients!$D$4) + (E4*Ingredients!$D$5) + (F4*Ingredients!$D$6) + (H4 * VLOOKUP(G4, Ingredients!$A$2:$D$17, 4, FALSE))</f>
        <v>1.5225</v>
      </c>
      <c r="K4" s="1">
        <f t="shared" si="0"/>
        <v>0.25374999999999998</v>
      </c>
    </row>
    <row r="5" spans="1:11" x14ac:dyDescent="0.2">
      <c r="A5" t="s">
        <v>13</v>
      </c>
      <c r="B5">
        <v>220</v>
      </c>
      <c r="C5">
        <v>4</v>
      </c>
      <c r="D5">
        <v>130</v>
      </c>
      <c r="E5">
        <v>130</v>
      </c>
      <c r="F5">
        <v>0</v>
      </c>
      <c r="G5" t="s">
        <v>36</v>
      </c>
      <c r="H5">
        <v>280</v>
      </c>
      <c r="I5">
        <v>12</v>
      </c>
      <c r="J5" s="1">
        <f>(B5*Ingredients!$D$2) + (C5*Ingredients!$D$3) + (D5*Ingredients!$D$4) + (E5*Ingredients!$D$5) + (F5*Ingredients!$D$6) + (H5 * VLOOKUP(G5, Ingredients!$A$2:$D$17, 4, FALSE))</f>
        <v>1.9186666666666667</v>
      </c>
      <c r="K5" s="1">
        <f t="shared" si="0"/>
        <v>0.15988888888888889</v>
      </c>
    </row>
    <row r="6" spans="1:11" x14ac:dyDescent="0.2">
      <c r="A6" t="s">
        <v>1</v>
      </c>
      <c r="B6">
        <v>180</v>
      </c>
      <c r="C6">
        <v>1</v>
      </c>
      <c r="D6">
        <v>80</v>
      </c>
      <c r="E6">
        <v>150</v>
      </c>
      <c r="F6">
        <v>250</v>
      </c>
      <c r="G6" t="s">
        <v>27</v>
      </c>
      <c r="H6">
        <v>120</v>
      </c>
      <c r="I6">
        <v>5</v>
      </c>
      <c r="J6" s="1">
        <f>(B6*Ingredients!$D$2) + (C6*Ingredients!$D$3) + (D6*Ingredients!$D$4) + (E6*Ingredients!$D$5) + (F6*Ingredients!$D$6) + (H6 * VLOOKUP(G6, Ingredients!$A$2:$D$17, 4, FALSE))</f>
        <v>2.3508333333333331</v>
      </c>
      <c r="K6" s="1">
        <f t="shared" si="0"/>
        <v>0.47016666666666662</v>
      </c>
    </row>
    <row r="7" spans="1:11" x14ac:dyDescent="0.2">
      <c r="A7" t="s">
        <v>4</v>
      </c>
      <c r="B7">
        <v>400</v>
      </c>
      <c r="C7">
        <v>5</v>
      </c>
      <c r="D7">
        <v>200</v>
      </c>
      <c r="E7">
        <v>500</v>
      </c>
      <c r="F7">
        <v>200</v>
      </c>
      <c r="G7" t="s">
        <v>33</v>
      </c>
      <c r="H7">
        <v>500</v>
      </c>
      <c r="I7">
        <v>8</v>
      </c>
      <c r="J7" s="1">
        <f>(B7*Ingredients!$D$2) + (C7*Ingredients!$D$3) + (D7*Ingredients!$D$4) + (E7*Ingredients!$D$5) + (F7*Ingredients!$D$6) + (H7 * VLOOKUP(G7, Ingredients!$A$2:$D$17, 4, FALSE))</f>
        <v>3.2466666666666666</v>
      </c>
      <c r="K7" s="1">
        <f t="shared" si="0"/>
        <v>0.40583333333333332</v>
      </c>
    </row>
    <row r="8" spans="1:11" x14ac:dyDescent="0.2">
      <c r="A8" t="s">
        <v>5</v>
      </c>
      <c r="B8">
        <v>190</v>
      </c>
      <c r="C8">
        <v>2</v>
      </c>
      <c r="D8">
        <v>150</v>
      </c>
      <c r="E8">
        <v>150</v>
      </c>
      <c r="F8">
        <v>200</v>
      </c>
      <c r="G8" t="s">
        <v>27</v>
      </c>
      <c r="H8">
        <v>200</v>
      </c>
      <c r="I8">
        <v>6</v>
      </c>
      <c r="J8" s="1">
        <f>(B8*Ingredients!$D$2) + (C8*Ingredients!$D$3) + (D8*Ingredients!$D$4) + (E8*Ingredients!$D$5) + (F8*Ingredients!$D$6) + (H8 * VLOOKUP(G8, Ingredients!$A$2:$D$17, 4, FALSE))</f>
        <v>3.0126666666666666</v>
      </c>
      <c r="K8" s="1">
        <f t="shared" si="0"/>
        <v>0.50211111111111106</v>
      </c>
    </row>
    <row r="9" spans="1:11" x14ac:dyDescent="0.2">
      <c r="A9" t="s">
        <v>12</v>
      </c>
      <c r="B9">
        <v>225</v>
      </c>
      <c r="C9">
        <v>3</v>
      </c>
      <c r="D9">
        <v>100</v>
      </c>
      <c r="E9">
        <v>120</v>
      </c>
      <c r="F9">
        <v>0</v>
      </c>
      <c r="G9" t="s">
        <v>27</v>
      </c>
      <c r="H9">
        <v>50</v>
      </c>
      <c r="I9">
        <v>12</v>
      </c>
      <c r="J9" s="1">
        <f>(B9*Ingredients!$D$2) + (C9*Ingredients!$D$3) + (D9*Ingredients!$D$4) + (E9*Ingredients!$D$5) + (F9*Ingredients!$D$6) + (H9 * VLOOKUP(G9, Ingredients!$A$2:$D$17, 4, FALSE))</f>
        <v>1.169</v>
      </c>
      <c r="K9" s="1">
        <f t="shared" si="0"/>
        <v>9.7416666666666665E-2</v>
      </c>
    </row>
    <row r="10" spans="1:11" x14ac:dyDescent="0.2">
      <c r="A10" t="s">
        <v>14</v>
      </c>
      <c r="B10">
        <v>200</v>
      </c>
      <c r="C10">
        <v>3</v>
      </c>
      <c r="D10">
        <v>110</v>
      </c>
      <c r="E10">
        <v>110</v>
      </c>
      <c r="F10">
        <v>0</v>
      </c>
      <c r="G10" t="s">
        <v>37</v>
      </c>
      <c r="H10">
        <v>200</v>
      </c>
      <c r="I10">
        <v>12</v>
      </c>
      <c r="J10" s="1">
        <f>(B10*Ingredients!$D$2) + (C10*Ingredients!$D$3) + (D10*Ingredients!$D$4) + (E10*Ingredients!$D$5) + (F10*Ingredients!$D$6) + (H10 * VLOOKUP(G10, Ingredients!$A$2:$D$17, 4, FALSE))</f>
        <v>1.3879999999999999</v>
      </c>
      <c r="K10" s="1">
        <f t="shared" si="0"/>
        <v>0.11566666666666665</v>
      </c>
    </row>
    <row r="11" spans="1:11" x14ac:dyDescent="0.2">
      <c r="A11" t="s">
        <v>6</v>
      </c>
      <c r="B11">
        <v>275</v>
      </c>
      <c r="C11">
        <v>5</v>
      </c>
      <c r="D11">
        <v>400</v>
      </c>
      <c r="E11">
        <v>400</v>
      </c>
      <c r="F11">
        <v>0</v>
      </c>
      <c r="G11" t="s">
        <v>29</v>
      </c>
      <c r="H11">
        <v>300</v>
      </c>
      <c r="I11">
        <v>6</v>
      </c>
      <c r="J11" s="1">
        <f>(B11*Ingredients!$D$2) + (C11*Ingredients!$D$3) + (D11*Ingredients!$D$4) + (E11*Ingredients!$D$5) + (F11*Ingredients!$D$6) + (H11 * VLOOKUP(G11, Ingredients!$A$2:$D$17, 4, FALSE))</f>
        <v>2.1366666666666667</v>
      </c>
      <c r="K11" s="1">
        <f t="shared" si="0"/>
        <v>0.3561111111111111</v>
      </c>
    </row>
    <row r="12" spans="1:11" x14ac:dyDescent="0.2">
      <c r="A12" t="s">
        <v>10</v>
      </c>
      <c r="B12">
        <v>200</v>
      </c>
      <c r="C12">
        <v>1</v>
      </c>
      <c r="D12">
        <v>55</v>
      </c>
      <c r="E12">
        <v>200</v>
      </c>
      <c r="F12">
        <v>0</v>
      </c>
      <c r="G12" t="s">
        <v>34</v>
      </c>
      <c r="H12">
        <v>25</v>
      </c>
      <c r="I12">
        <v>6</v>
      </c>
      <c r="J12" s="1">
        <f>(B12*Ingredients!$D$2) + (C12*Ingredients!$D$3) + (D12*Ingredients!$D$4) + (E12*Ingredients!$D$5) + (F12*Ingredients!$D$6) + (H12 * VLOOKUP(G12, Ingredients!$A$2:$D$17, 4, FALSE))</f>
        <v>0.61633333333333329</v>
      </c>
      <c r="K12" s="1">
        <f t="shared" si="0"/>
        <v>0.10272222222222221</v>
      </c>
    </row>
    <row r="13" spans="1:11" x14ac:dyDescent="0.2">
      <c r="A13" t="s">
        <v>7</v>
      </c>
      <c r="B13">
        <v>225</v>
      </c>
      <c r="C13">
        <v>3</v>
      </c>
      <c r="D13">
        <v>175</v>
      </c>
      <c r="E13">
        <v>175</v>
      </c>
      <c r="F13">
        <v>50</v>
      </c>
      <c r="G13" t="s">
        <v>27</v>
      </c>
      <c r="H13">
        <v>80</v>
      </c>
      <c r="I13">
        <v>4</v>
      </c>
      <c r="J13" s="1">
        <f>(B13*Ingredients!$D$2) + (C13*Ingredients!$D$3) + (D13*Ingredients!$D$4) + (E13*Ingredients!$D$5) + (F13*Ingredients!$D$6) + (H13 * VLOOKUP(G13, Ingredients!$A$2:$D$17, 4, FALSE))</f>
        <v>1.7675000000000001</v>
      </c>
      <c r="K13" s="1">
        <f t="shared" si="0"/>
        <v>0.44187500000000002</v>
      </c>
    </row>
    <row r="14" spans="1:11" x14ac:dyDescent="0.2">
      <c r="A14" t="s">
        <v>8</v>
      </c>
      <c r="B14">
        <v>500</v>
      </c>
      <c r="C14">
        <v>5</v>
      </c>
      <c r="D14">
        <v>250</v>
      </c>
      <c r="E14">
        <v>50</v>
      </c>
      <c r="F14">
        <v>0</v>
      </c>
      <c r="G14" t="s">
        <v>29</v>
      </c>
      <c r="H14">
        <v>200</v>
      </c>
      <c r="I14">
        <v>4</v>
      </c>
      <c r="J14" s="1">
        <f>(B14*Ingredients!$D$2) + (C14*Ingredients!$D$3) + (D14*Ingredients!$D$4) + (E14*Ingredients!$D$5) + (F14*Ingredients!$D$6) + (H14 * VLOOKUP(G14, Ingredients!$A$2:$D$17, 4, FALSE))</f>
        <v>1.4866666666666666</v>
      </c>
      <c r="K14" s="1">
        <f t="shared" si="0"/>
        <v>0.37166666666666665</v>
      </c>
    </row>
    <row r="15" spans="1:11" x14ac:dyDescent="0.2">
      <c r="A15" t="s">
        <v>25</v>
      </c>
      <c r="B15">
        <v>250</v>
      </c>
      <c r="C15">
        <v>4</v>
      </c>
      <c r="D15">
        <v>125</v>
      </c>
      <c r="E15">
        <v>125</v>
      </c>
      <c r="F15">
        <v>0</v>
      </c>
      <c r="G15" t="s">
        <v>35</v>
      </c>
      <c r="H15">
        <v>300</v>
      </c>
      <c r="I15">
        <v>10</v>
      </c>
      <c r="J15" s="1">
        <f>(B15*Ingredients!$D$2) + (C15*Ingredients!$D$3) + (D15*Ingredients!$D$4) + (E15*Ingredients!$D$5) + (F15*Ingredients!$D$6) + (H15 * VLOOKUP(G15, Ingredients!$A$2:$D$17, 4, FALSE))</f>
        <v>2.1833333333333331</v>
      </c>
      <c r="K15" s="1">
        <f t="shared" si="0"/>
        <v>0.21833333333333332</v>
      </c>
    </row>
    <row r="16" spans="1:11" x14ac:dyDescent="0.2">
      <c r="A16" t="s">
        <v>9</v>
      </c>
      <c r="B16">
        <v>150</v>
      </c>
      <c r="C16">
        <v>3</v>
      </c>
      <c r="D16">
        <v>15</v>
      </c>
      <c r="E16">
        <v>150</v>
      </c>
      <c r="F16">
        <v>300</v>
      </c>
      <c r="G16" t="s">
        <v>32</v>
      </c>
      <c r="H16">
        <v>10</v>
      </c>
      <c r="I16">
        <v>6</v>
      </c>
      <c r="J16" s="1">
        <f>(B16*Ingredients!$D$2) + (C16*Ingredients!$D$3) + (D16*Ingredients!$D$4) + (E16*Ingredients!$D$5) + (F16*Ingredients!$D$6) + (H16 * VLOOKUP(G16, Ingredients!$A$2:$D$17, 4, FALSE))</f>
        <v>1.8156666666666668</v>
      </c>
      <c r="K16" s="1">
        <f t="shared" si="0"/>
        <v>0.30261111111111111</v>
      </c>
    </row>
    <row r="17" spans="1:11" x14ac:dyDescent="0.2">
      <c r="A17" t="s">
        <v>11</v>
      </c>
      <c r="B17">
        <v>50</v>
      </c>
      <c r="C17">
        <v>3</v>
      </c>
      <c r="D17">
        <v>75</v>
      </c>
      <c r="E17">
        <v>200</v>
      </c>
      <c r="F17">
        <v>800</v>
      </c>
      <c r="G17" t="s">
        <v>28</v>
      </c>
      <c r="H17">
        <v>120</v>
      </c>
      <c r="I17">
        <v>8</v>
      </c>
      <c r="J17" s="1">
        <f>(B17*Ingredients!$D$2) + (C17*Ingredients!$D$3) + (D17*Ingredients!$D$4) + (E17*Ingredients!$D$5) + (F17*Ingredients!$D$6) + (H17 * VLOOKUP(G17, Ingredients!$A$2:$D$17, 4, FALSE))</f>
        <v>3.87</v>
      </c>
      <c r="K17" s="1">
        <f t="shared" si="0"/>
        <v>0.48375000000000001</v>
      </c>
    </row>
  </sheetData>
  <sortState ref="A2:I17">
    <sortCondition ref="A2:A1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7"/>
  <sheetViews>
    <sheetView zoomScale="160" zoomScaleNormal="160" workbookViewId="0" xr3:uid="{842E5F09-E766-5B8D-85AF-A39847EA96FD}">
      <selection activeCell="C4" sqref="C4"/>
    </sheetView>
  </sheetViews>
  <sheetFormatPr defaultRowHeight="15" x14ac:dyDescent="0.2"/>
  <cols>
    <col min="1" max="2" width="9.14453125" customWidth="1"/>
  </cols>
  <sheetData>
    <row r="1" spans="1:4" x14ac:dyDescent="0.2">
      <c r="B1" t="s">
        <v>38</v>
      </c>
      <c r="C1" t="s">
        <v>39</v>
      </c>
      <c r="D1" t="s">
        <v>42</v>
      </c>
    </row>
    <row r="2" spans="1:4" x14ac:dyDescent="0.2">
      <c r="A2" t="s">
        <v>15</v>
      </c>
      <c r="B2">
        <v>2000</v>
      </c>
      <c r="C2" s="1">
        <v>0.8</v>
      </c>
      <c r="D2">
        <f>C2/B2</f>
        <v>4.0000000000000002E-4</v>
      </c>
    </row>
    <row r="3" spans="1:4" x14ac:dyDescent="0.2">
      <c r="A3" t="s">
        <v>26</v>
      </c>
      <c r="B3">
        <v>12</v>
      </c>
      <c r="C3" s="1">
        <v>1.6</v>
      </c>
      <c r="D3">
        <f t="shared" ref="D3:D17" si="0">C3/B3</f>
        <v>0.13333333333333333</v>
      </c>
    </row>
    <row r="4" spans="1:4" x14ac:dyDescent="0.2">
      <c r="A4" t="s">
        <v>17</v>
      </c>
      <c r="B4">
        <v>500</v>
      </c>
      <c r="C4" s="1">
        <v>0.8</v>
      </c>
      <c r="D4">
        <f t="shared" si="0"/>
        <v>1.6000000000000001E-3</v>
      </c>
    </row>
    <row r="5" spans="1:4" x14ac:dyDescent="0.2">
      <c r="A5" t="s">
        <v>18</v>
      </c>
      <c r="B5">
        <v>1000</v>
      </c>
      <c r="C5" s="1">
        <v>1.2</v>
      </c>
      <c r="D5">
        <f t="shared" si="0"/>
        <v>1.1999999999999999E-3</v>
      </c>
    </row>
    <row r="6" spans="1:4" x14ac:dyDescent="0.2">
      <c r="A6" t="s">
        <v>23</v>
      </c>
      <c r="B6">
        <v>400</v>
      </c>
      <c r="C6" s="1">
        <v>1.5</v>
      </c>
      <c r="D6">
        <f t="shared" si="0"/>
        <v>3.7499999999999999E-3</v>
      </c>
    </row>
    <row r="7" spans="1:4" x14ac:dyDescent="0.2">
      <c r="A7" t="s">
        <v>27</v>
      </c>
      <c r="B7">
        <v>200</v>
      </c>
      <c r="C7" s="1">
        <v>1.5</v>
      </c>
      <c r="D7">
        <f t="shared" si="0"/>
        <v>7.4999999999999997E-3</v>
      </c>
    </row>
    <row r="8" spans="1:4" x14ac:dyDescent="0.2">
      <c r="A8" t="s">
        <v>28</v>
      </c>
      <c r="B8">
        <v>400</v>
      </c>
      <c r="C8" s="1">
        <v>0.3</v>
      </c>
      <c r="D8">
        <f t="shared" si="0"/>
        <v>7.5000000000000002E-4</v>
      </c>
    </row>
    <row r="9" spans="1:4" x14ac:dyDescent="0.2">
      <c r="A9" t="s">
        <v>29</v>
      </c>
      <c r="B9">
        <v>500</v>
      </c>
      <c r="C9" s="1">
        <v>0.4</v>
      </c>
      <c r="D9">
        <f t="shared" si="0"/>
        <v>8.0000000000000004E-4</v>
      </c>
    </row>
    <row r="10" spans="1:4" x14ac:dyDescent="0.2">
      <c r="A10" t="s">
        <v>30</v>
      </c>
      <c r="B10">
        <v>200</v>
      </c>
      <c r="C10" s="1">
        <v>0.8</v>
      </c>
      <c r="D10">
        <f t="shared" si="0"/>
        <v>4.0000000000000001E-3</v>
      </c>
    </row>
    <row r="11" spans="1:4" x14ac:dyDescent="0.2">
      <c r="A11" t="s">
        <v>31</v>
      </c>
      <c r="B11">
        <v>800</v>
      </c>
      <c r="C11" s="1">
        <v>0.9</v>
      </c>
      <c r="D11">
        <f t="shared" si="0"/>
        <v>1.1250000000000001E-3</v>
      </c>
    </row>
    <row r="12" spans="1:4" x14ac:dyDescent="0.2">
      <c r="A12" t="s">
        <v>32</v>
      </c>
      <c r="B12">
        <v>150</v>
      </c>
      <c r="C12" s="1">
        <v>0.4</v>
      </c>
      <c r="D12">
        <f t="shared" si="0"/>
        <v>2.666666666666667E-3</v>
      </c>
    </row>
    <row r="13" spans="1:4" x14ac:dyDescent="0.2">
      <c r="A13" t="s">
        <v>33</v>
      </c>
      <c r="B13">
        <v>400</v>
      </c>
      <c r="C13" s="1">
        <v>0.6</v>
      </c>
      <c r="D13">
        <f t="shared" si="0"/>
        <v>1.5E-3</v>
      </c>
    </row>
    <row r="14" spans="1:4" x14ac:dyDescent="0.2">
      <c r="A14" t="s">
        <v>34</v>
      </c>
      <c r="B14">
        <v>100</v>
      </c>
      <c r="C14" s="1">
        <v>0.3</v>
      </c>
      <c r="D14">
        <f t="shared" si="0"/>
        <v>3.0000000000000001E-3</v>
      </c>
    </row>
    <row r="15" spans="1:4" x14ac:dyDescent="0.2">
      <c r="A15" t="s">
        <v>35</v>
      </c>
      <c r="B15">
        <v>300</v>
      </c>
      <c r="C15" s="1">
        <v>1.2</v>
      </c>
      <c r="D15">
        <f t="shared" si="0"/>
        <v>4.0000000000000001E-3</v>
      </c>
    </row>
    <row r="16" spans="1:4" x14ac:dyDescent="0.2">
      <c r="A16" t="s">
        <v>36</v>
      </c>
      <c r="B16">
        <v>300</v>
      </c>
      <c r="C16" s="1">
        <v>1</v>
      </c>
      <c r="D16">
        <f t="shared" si="0"/>
        <v>3.3333333333333335E-3</v>
      </c>
    </row>
    <row r="17" spans="1:4" x14ac:dyDescent="0.2">
      <c r="A17" t="s">
        <v>37</v>
      </c>
      <c r="B17">
        <v>200</v>
      </c>
      <c r="C17" s="1">
        <v>0.6</v>
      </c>
      <c r="D17">
        <f t="shared" si="0"/>
        <v>3.0000000000000001E-3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Recipes</vt:lpstr>
      <vt:lpstr>Ingredients</vt:lpstr>
    </vt:vector>
  </TitlesOfParts>
  <Company>Admin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Watts</dc:creator>
  <cp:lastModifiedBy>Michael Watts</cp:lastModifiedBy>
  <dcterms:created xsi:type="dcterms:W3CDTF">2013-11-12T08:35:17Z</dcterms:created>
  <dcterms:modified xsi:type="dcterms:W3CDTF">2015-11-30T09:40:07Z</dcterms:modified>
</cp:coreProperties>
</file>