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teebner/Library/Mobile Documents/com~apple~CloudDocs/Master ETIT/10. Semester/Forschungsarbeit/Code Forschungsarbeit/"/>
    </mc:Choice>
  </mc:AlternateContent>
  <xr:revisionPtr revIDLastSave="0" documentId="13_ncr:1_{6DF9AC02-4055-9A4B-AAC7-6AF060F7D6A6}" xr6:coauthVersionLast="45" xr6:coauthVersionMax="45" xr10:uidLastSave="{00000000-0000-0000-0000-000000000000}"/>
  <bookViews>
    <workbookView xWindow="0" yWindow="460" windowWidth="28800" windowHeight="16680" activeTab="1" xr2:uid="{0C047C73-2AED-574F-B05A-862A7DD3D487}"/>
  </bookViews>
  <sheets>
    <sheet name="refinery_results" sheetId="3" r:id="rId1"/>
    <sheet name="TopSim_Results" sheetId="4" r:id="rId2"/>
    <sheet name="MIS_results" sheetId="2" r:id="rId3"/>
    <sheet name="actorCritic_refinery_duration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3" l="1"/>
  <c r="D5" i="3" l="1"/>
  <c r="D6" i="3"/>
  <c r="D7" i="3"/>
  <c r="D8" i="3"/>
  <c r="D9" i="3"/>
  <c r="D11" i="3"/>
  <c r="D12" i="3"/>
  <c r="D13" i="3"/>
  <c r="D14" i="3"/>
  <c r="D15" i="3"/>
  <c r="P29" i="3"/>
  <c r="P30" i="3"/>
  <c r="P31" i="3"/>
  <c r="P32" i="3"/>
  <c r="P33" i="3"/>
  <c r="P35" i="3"/>
  <c r="P36" i="3"/>
  <c r="P37" i="3"/>
  <c r="P39" i="3"/>
  <c r="T32" i="3" l="1"/>
  <c r="P14" i="3"/>
  <c r="O14" i="3"/>
  <c r="S32" i="3"/>
  <c r="N14" i="3" l="1"/>
  <c r="N2" i="3"/>
  <c r="N3" i="3"/>
  <c r="N4" i="3"/>
  <c r="N5" i="3"/>
  <c r="N6" i="3"/>
  <c r="N7" i="3"/>
  <c r="N8" i="3"/>
  <c r="N9" i="3"/>
  <c r="N10" i="3"/>
  <c r="N11" i="3"/>
  <c r="N12" i="3"/>
  <c r="O15" i="3"/>
  <c r="P15" i="3"/>
  <c r="O16" i="3"/>
  <c r="P16" i="3"/>
  <c r="G7" i="1"/>
  <c r="I7" i="1" s="1"/>
  <c r="I11" i="1"/>
  <c r="I15" i="1"/>
  <c r="I19" i="1"/>
  <c r="I23" i="1"/>
  <c r="G6" i="1"/>
  <c r="J6" i="1" s="1"/>
  <c r="G8" i="1"/>
  <c r="I8" i="1" s="1"/>
  <c r="G9" i="1"/>
  <c r="J9" i="1" s="1"/>
  <c r="G10" i="1"/>
  <c r="J10" i="1" s="1"/>
  <c r="G11" i="1"/>
  <c r="J11" i="1" s="1"/>
  <c r="G12" i="1"/>
  <c r="I12" i="1" s="1"/>
  <c r="G13" i="1"/>
  <c r="J13" i="1" s="1"/>
  <c r="G14" i="1"/>
  <c r="J14" i="1" s="1"/>
  <c r="G15" i="1"/>
  <c r="J15" i="1" s="1"/>
  <c r="G16" i="1"/>
  <c r="I16" i="1" s="1"/>
  <c r="G17" i="1"/>
  <c r="J17" i="1" s="1"/>
  <c r="G18" i="1"/>
  <c r="J18" i="1" s="1"/>
  <c r="G19" i="1"/>
  <c r="J19" i="1" s="1"/>
  <c r="G20" i="1"/>
  <c r="I20" i="1" s="1"/>
  <c r="G21" i="1"/>
  <c r="J21" i="1" s="1"/>
  <c r="G22" i="1"/>
  <c r="J22" i="1" s="1"/>
  <c r="G23" i="1"/>
  <c r="J23" i="1" s="1"/>
  <c r="G24" i="1"/>
  <c r="I24" i="1" s="1"/>
  <c r="G5" i="1"/>
  <c r="I5" i="1" s="1"/>
  <c r="N15" i="3" l="1"/>
  <c r="J5" i="1"/>
  <c r="I22" i="1"/>
  <c r="I14" i="1"/>
  <c r="N16" i="3"/>
  <c r="J7" i="1"/>
  <c r="I18" i="1"/>
  <c r="I10" i="1"/>
  <c r="J24" i="1"/>
  <c r="J20" i="1"/>
  <c r="J16" i="1"/>
  <c r="J12" i="1"/>
  <c r="J8" i="1"/>
  <c r="I21" i="1"/>
  <c r="I17" i="1"/>
  <c r="I13" i="1"/>
  <c r="I9" i="1"/>
  <c r="I6" i="1"/>
</calcChain>
</file>

<file path=xl/sharedStrings.xml><?xml version="1.0" encoding="utf-8"?>
<sst xmlns="http://schemas.openxmlformats.org/spreadsheetml/2006/main" count="392" uniqueCount="74">
  <si>
    <t>BatchSize</t>
  </si>
  <si>
    <t>NoIterations</t>
  </si>
  <si>
    <t>Total Duration [s]</t>
  </si>
  <si>
    <t>TotalNoSamples</t>
  </si>
  <si>
    <t>avg Duration per sample [ms]</t>
  </si>
  <si>
    <t>var duration per Sample [ms]</t>
  </si>
  <si>
    <t>actorCritic</t>
  </si>
  <si>
    <t>Std</t>
  </si>
  <si>
    <t>Average</t>
  </si>
  <si>
    <t>Control</t>
  </si>
  <si>
    <t>PCS</t>
  </si>
  <si>
    <t>G7</t>
  </si>
  <si>
    <t>G6</t>
  </si>
  <si>
    <t>RBP</t>
  </si>
  <si>
    <t>G5</t>
  </si>
  <si>
    <t>G4</t>
  </si>
  <si>
    <t>G3</t>
  </si>
  <si>
    <t>EPM</t>
  </si>
  <si>
    <t>i2</t>
  </si>
  <si>
    <t>G1</t>
  </si>
  <si>
    <t>Loss_Product</t>
  </si>
  <si>
    <t>Cost</t>
  </si>
  <si>
    <t>Dur</t>
  </si>
  <si>
    <t>Group Name</t>
  </si>
  <si>
    <t>Group ID</t>
  </si>
  <si>
    <t>algorithm</t>
  </si>
  <si>
    <t>problem</t>
  </si>
  <si>
    <t>base problem</t>
  </si>
  <si>
    <t>Overall</t>
  </si>
  <si>
    <t>Time</t>
  </si>
  <si>
    <t>Quality</t>
  </si>
  <si>
    <t>User Acceptance</t>
  </si>
  <si>
    <t>Morale</t>
  </si>
  <si>
    <t>Security</t>
  </si>
  <si>
    <t>human - best</t>
  </si>
  <si>
    <t>human  - average</t>
  </si>
  <si>
    <t>human - std</t>
  </si>
  <si>
    <t>calculation duration</t>
  </si>
  <si>
    <t>noSamples</t>
  </si>
  <si>
    <t>base model</t>
  </si>
  <si>
    <t>best</t>
  </si>
  <si>
    <t>base model - with VAE</t>
  </si>
  <si>
    <t>loss</t>
  </si>
  <si>
    <t>duration</t>
  </si>
  <si>
    <t>cost</t>
  </si>
  <si>
    <t>calculation time</t>
  </si>
  <si>
    <t>heuristic</t>
  </si>
  <si>
    <t>BayesOpt_gPyOpt</t>
  </si>
  <si>
    <t>BayesOpt_emukit</t>
  </si>
  <si>
    <t>BayesOpt_hyperopt</t>
  </si>
  <si>
    <t>GeneticOpt</t>
  </si>
  <si>
    <t>Optimizer</t>
  </si>
  <si>
    <t>human best</t>
  </si>
  <si>
    <t>human average</t>
  </si>
  <si>
    <t>Profit</t>
  </si>
  <si>
    <t>Duration</t>
  </si>
  <si>
    <t>Technology</t>
  </si>
  <si>
    <t>probabilistic</t>
  </si>
  <si>
    <t>probabilistic - with VAE</t>
  </si>
  <si>
    <t>default</t>
  </si>
  <si>
    <t>* with 0.8 lower bound</t>
  </si>
  <si>
    <t>with compression 0.5, deterministic</t>
  </si>
  <si>
    <t>with compression 0.5, deterministic - with VAE</t>
  </si>
  <si>
    <t>with compression 0.75, deterministic</t>
  </si>
  <si>
    <t>with compression 0.75, deterministic - with VAE</t>
  </si>
  <si>
    <t>with compression 0.5</t>
  </si>
  <si>
    <t>with compression 0.5 - with VAE</t>
  </si>
  <si>
    <t>with compression 0.75</t>
  </si>
  <si>
    <t>with compression 0.75 - with VAE</t>
  </si>
  <si>
    <t>probabilistic with compression 0.5</t>
  </si>
  <si>
    <t>probabilistic with compression 0.5 - with VAE</t>
  </si>
  <si>
    <t>with compression 0.75- with VAE</t>
  </si>
  <si>
    <t>probabilistic 0.75 with compression</t>
  </si>
  <si>
    <t>probabilistic with compression 0.75 - with VAE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</si>
</sst>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2" fontId="0" fillId="0" borderId="0" xfId="0" applyNumberFormat="1"/>
    <xf numFmtId="0" fontId="3" fillId="0" borderId="1" xfId="0" applyFont="1" applyBorder="1"/>
    <xf numFmtId="2" fontId="3" fillId="0" borderId="1" xfId="0" applyNumberFormat="1" applyFont="1" applyBorder="1"/>
    <xf numFmtId="0" fontId="2" fillId="0" borderId="0" xfId="1" applyFont="1"/>
    <xf numFmtId="2" fontId="2" fillId="0" borderId="0" xfId="1" applyNumberFormat="1" applyFont="1"/>
    <xf numFmtId="0" fontId="3" fillId="0" borderId="1" xfId="1" applyFont="1" applyBorder="1"/>
    <xf numFmtId="0" fontId="2" fillId="0" borderId="1" xfId="1" applyFont="1" applyBorder="1"/>
    <xf numFmtId="0" fontId="0" fillId="0" borderId="0" xfId="0" applyFont="1"/>
    <xf numFmtId="0" fontId="0" fillId="0" borderId="0" xfId="1" applyFont="1"/>
    <xf numFmtId="2" fontId="0" fillId="0" borderId="0" xfId="0" applyNumberFormat="1" applyFont="1"/>
    <xf numFmtId="0" fontId="0" fillId="0" borderId="1" xfId="1" applyFont="1" applyBorder="1"/>
    <xf numFmtId="2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Font="1" applyBorder="1"/>
    <xf numFmtId="0" fontId="2" fillId="0" borderId="1" xfId="1" applyNumberFormat="1" applyFont="1" applyBorder="1"/>
    <xf numFmtId="0" fontId="3" fillId="0" borderId="1" xfId="0" applyNumberFormat="1" applyFont="1" applyBorder="1"/>
    <xf numFmtId="0" fontId="4" fillId="0" borderId="0" xfId="0" applyFont="1"/>
    <xf numFmtId="0" fontId="0" fillId="0" borderId="0" xfId="0" applyFill="1"/>
    <xf numFmtId="0" fontId="4" fillId="0" borderId="0" xfId="0" applyFont="1" applyFill="1"/>
    <xf numFmtId="2" fontId="4" fillId="0" borderId="0" xfId="0" applyNumberFormat="1" applyFont="1" applyFill="1"/>
    <xf numFmtId="0" fontId="5" fillId="0" borderId="1" xfId="0" applyFont="1" applyFill="1" applyBorder="1"/>
    <xf numFmtId="0" fontId="5" fillId="0" borderId="2" xfId="0" applyFont="1" applyFill="1" applyBorder="1"/>
    <xf numFmtId="2" fontId="5" fillId="0" borderId="2" xfId="0" applyNumberFormat="1" applyFont="1" applyFill="1" applyBorder="1"/>
    <xf numFmtId="0" fontId="4" fillId="0" borderId="3" xfId="0" applyFont="1" applyFill="1" applyBorder="1"/>
    <xf numFmtId="2" fontId="5" fillId="0" borderId="4" xfId="0" applyNumberFormat="1" applyFont="1" applyFill="1" applyBorder="1"/>
    <xf numFmtId="0" fontId="4" fillId="0" borderId="4" xfId="0" applyFont="1" applyFill="1" applyBorder="1"/>
    <xf numFmtId="0" fontId="4" fillId="0" borderId="1" xfId="0" applyNumberFormat="1" applyFont="1" applyFill="1" applyBorder="1"/>
    <xf numFmtId="0" fontId="5" fillId="0" borderId="4" xfId="0" applyNumberFormat="1" applyFont="1" applyFill="1" applyBorder="1"/>
    <xf numFmtId="0" fontId="4" fillId="0" borderId="4" xfId="0" applyNumberFormat="1" applyFont="1" applyFill="1" applyBorder="1"/>
    <xf numFmtId="0" fontId="4" fillId="0" borderId="2" xfId="0" applyFont="1" applyFill="1" applyBorder="1"/>
    <xf numFmtId="2" fontId="4" fillId="0" borderId="4" xfId="0" applyNumberFormat="1" applyFont="1" applyFill="1" applyBorder="1"/>
    <xf numFmtId="0" fontId="4" fillId="0" borderId="0" xfId="0" applyNumberFormat="1" applyFont="1" applyFill="1"/>
    <xf numFmtId="0" fontId="5" fillId="0" borderId="2" xfId="0" applyNumberFormat="1" applyFont="1" applyFill="1" applyBorder="1"/>
    <xf numFmtId="0" fontId="0" fillId="0" borderId="0" xfId="0" applyNumberFormat="1"/>
  </cellXfs>
  <cellStyles count="3">
    <cellStyle name="Normal" xfId="0" builtinId="0"/>
    <cellStyle name="Normal 2" xfId="1" xr:uid="{2A5B7532-101E-0048-9294-1F4BBB5EE65C}"/>
    <cellStyle name="Per cent 2" xfId="2" xr:uid="{6D68009B-0FD1-C246-B7DB-7668D6D40F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AB6D0-DA15-D244-B588-E9E7D3C401A4}">
  <dimension ref="A1:T39"/>
  <sheetViews>
    <sheetView workbookViewId="0">
      <selection activeCell="I27" sqref="I27"/>
    </sheetView>
  </sheetViews>
  <sheetFormatPr baseColWidth="10" defaultRowHeight="16" x14ac:dyDescent="0.2"/>
  <cols>
    <col min="1" max="1" width="41.5" style="4" bestFit="1" customWidth="1"/>
    <col min="2" max="2" width="8.33203125" style="4" bestFit="1" customWidth="1"/>
    <col min="3" max="3" width="18.83203125" style="4" bestFit="1" customWidth="1"/>
    <col min="4" max="4" width="13.6640625" style="4" bestFit="1" customWidth="1"/>
    <col min="5" max="5" width="14.1640625" style="4" bestFit="1" customWidth="1"/>
    <col min="6" max="6" width="10.83203125" style="4"/>
    <col min="7" max="7" width="14.33203125" style="4" bestFit="1" customWidth="1"/>
    <col min="8" max="8" width="16.83203125" style="4" bestFit="1" customWidth="1"/>
    <col min="9" max="10" width="10.83203125" style="4"/>
    <col min="11" max="11" width="27.33203125" style="4" bestFit="1" customWidth="1"/>
    <col min="12" max="13" width="10.83203125" style="4"/>
    <col min="14" max="14" width="13.6640625" style="4" bestFit="1" customWidth="1"/>
    <col min="15" max="16384" width="10.83203125" style="4"/>
  </cols>
  <sheetData>
    <row r="1" spans="1:16" x14ac:dyDescent="0.2">
      <c r="C1" s="6" t="s">
        <v>51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38</v>
      </c>
      <c r="L1" s="4" t="s">
        <v>24</v>
      </c>
      <c r="M1" s="4" t="s">
        <v>23</v>
      </c>
      <c r="N1" s="4" t="s">
        <v>20</v>
      </c>
      <c r="O1" s="4" t="s">
        <v>22</v>
      </c>
      <c r="P1" s="4" t="s">
        <v>21</v>
      </c>
    </row>
    <row r="2" spans="1:16" x14ac:dyDescent="0.2">
      <c r="A2" s="4" t="s">
        <v>39</v>
      </c>
      <c r="C2" s="7" t="s">
        <v>52</v>
      </c>
      <c r="D2" s="15">
        <v>930764848</v>
      </c>
      <c r="E2" s="15">
        <v>367</v>
      </c>
      <c r="F2" s="15">
        <v>2536144</v>
      </c>
      <c r="G2" s="2"/>
      <c r="H2" s="2"/>
      <c r="L2" s="4">
        <v>1</v>
      </c>
      <c r="M2" s="4" t="s">
        <v>19</v>
      </c>
      <c r="N2" s="5">
        <f>O2*P2</f>
        <v>1809933023</v>
      </c>
      <c r="O2" s="5">
        <v>577</v>
      </c>
      <c r="P2" s="5">
        <v>3136799</v>
      </c>
    </row>
    <row r="3" spans="1:16" x14ac:dyDescent="0.2">
      <c r="C3" s="7" t="s">
        <v>53</v>
      </c>
      <c r="D3" s="15">
        <v>1790662190.4545455</v>
      </c>
      <c r="E3" s="15">
        <v>579</v>
      </c>
      <c r="F3" s="15">
        <v>3044707</v>
      </c>
      <c r="G3" s="2"/>
      <c r="H3" s="2"/>
      <c r="L3" s="4">
        <v>2</v>
      </c>
      <c r="M3" s="4" t="s">
        <v>18</v>
      </c>
      <c r="N3" s="5">
        <f>O3*P3</f>
        <v>1958508545</v>
      </c>
      <c r="O3" s="5">
        <v>595</v>
      </c>
      <c r="P3" s="5">
        <v>3291611</v>
      </c>
    </row>
    <row r="4" spans="1:16" x14ac:dyDescent="0.2">
      <c r="C4" s="7" t="s">
        <v>46</v>
      </c>
      <c r="D4" s="7">
        <f>IF(E4*F4&gt;0,E4*F4,"")</f>
        <v>811353180</v>
      </c>
      <c r="E4" s="7">
        <v>330</v>
      </c>
      <c r="F4" s="7">
        <v>2458646</v>
      </c>
      <c r="G4" s="7"/>
      <c r="H4" s="7"/>
      <c r="L4" s="4">
        <v>3</v>
      </c>
      <c r="M4" s="4" t="s">
        <v>17</v>
      </c>
      <c r="N4" s="5">
        <f>O4*P4</f>
        <v>1690882315</v>
      </c>
      <c r="O4" s="5">
        <v>571</v>
      </c>
      <c r="P4" s="5">
        <v>2961265</v>
      </c>
    </row>
    <row r="5" spans="1:16" x14ac:dyDescent="0.2">
      <c r="C5" s="7" t="s">
        <v>49</v>
      </c>
      <c r="D5" s="7">
        <f t="shared" ref="D5:D27" si="0">IF(E5*F5&gt;0,E5*F5,"")</f>
        <v>845264556</v>
      </c>
      <c r="E5" s="7">
        <v>333</v>
      </c>
      <c r="F5" s="7">
        <v>2538332</v>
      </c>
      <c r="G5" s="7">
        <v>2392</v>
      </c>
      <c r="H5" s="7">
        <v>10000</v>
      </c>
      <c r="L5" s="4">
        <v>4</v>
      </c>
      <c r="M5" s="4" t="s">
        <v>16</v>
      </c>
      <c r="N5" s="5">
        <f>O5*P5</f>
        <v>1898676864</v>
      </c>
      <c r="O5" s="5">
        <v>609</v>
      </c>
      <c r="P5" s="5">
        <v>3117696</v>
      </c>
    </row>
    <row r="6" spans="1:16" x14ac:dyDescent="0.2">
      <c r="C6" s="7" t="s">
        <v>48</v>
      </c>
      <c r="D6" s="7">
        <f t="shared" si="0"/>
        <v>1081099264</v>
      </c>
      <c r="E6" s="7">
        <v>376</v>
      </c>
      <c r="F6" s="7">
        <v>2875264</v>
      </c>
      <c r="G6" s="7">
        <v>2057</v>
      </c>
      <c r="H6" s="7">
        <v>3000</v>
      </c>
      <c r="L6" s="4">
        <v>5</v>
      </c>
      <c r="M6" s="4" t="s">
        <v>15</v>
      </c>
      <c r="N6" s="5">
        <f>O6*P6</f>
        <v>1094019216</v>
      </c>
      <c r="O6" s="5">
        <v>424</v>
      </c>
      <c r="P6" s="5">
        <v>2580234</v>
      </c>
    </row>
    <row r="7" spans="1:16" x14ac:dyDescent="0.2">
      <c r="C7" s="7" t="s">
        <v>47</v>
      </c>
      <c r="D7" s="7">
        <f t="shared" si="0"/>
        <v>813981250</v>
      </c>
      <c r="E7" s="7">
        <v>326</v>
      </c>
      <c r="F7" s="7">
        <v>2496875</v>
      </c>
      <c r="G7" s="7">
        <v>4111</v>
      </c>
      <c r="H7" s="7">
        <v>900</v>
      </c>
      <c r="L7" s="4">
        <v>6</v>
      </c>
      <c r="M7" s="4" t="s">
        <v>14</v>
      </c>
      <c r="N7" s="5">
        <f>O7*P7</f>
        <v>2510752680</v>
      </c>
      <c r="O7" s="5">
        <v>732</v>
      </c>
      <c r="P7" s="5">
        <v>3429990</v>
      </c>
    </row>
    <row r="8" spans="1:16" x14ac:dyDescent="0.2">
      <c r="C8" s="7" t="s">
        <v>50</v>
      </c>
      <c r="D8" s="7">
        <f t="shared" si="0"/>
        <v>790309738</v>
      </c>
      <c r="E8" s="7">
        <v>326</v>
      </c>
      <c r="F8" s="7">
        <v>2424263</v>
      </c>
      <c r="G8" s="7">
        <v>662</v>
      </c>
      <c r="H8" s="7">
        <v>360000</v>
      </c>
      <c r="L8" s="4">
        <v>7</v>
      </c>
      <c r="M8" s="4" t="s">
        <v>13</v>
      </c>
      <c r="N8" s="5">
        <f>O8*P8</f>
        <v>1889765721</v>
      </c>
      <c r="O8" s="5">
        <v>621</v>
      </c>
      <c r="P8" s="5">
        <v>3043101</v>
      </c>
    </row>
    <row r="9" spans="1:16" x14ac:dyDescent="0.2">
      <c r="C9" s="7" t="s">
        <v>6</v>
      </c>
      <c r="D9" s="7">
        <f t="shared" si="0"/>
        <v>800762800</v>
      </c>
      <c r="E9" s="7">
        <v>328</v>
      </c>
      <c r="F9" s="7">
        <v>2441350</v>
      </c>
      <c r="G9" s="7">
        <v>1673</v>
      </c>
      <c r="H9" s="7">
        <v>80000</v>
      </c>
      <c r="L9" s="4">
        <v>8</v>
      </c>
      <c r="M9" s="4" t="s">
        <v>12</v>
      </c>
      <c r="N9" s="5">
        <f>O9*P9</f>
        <v>1841679615</v>
      </c>
      <c r="O9" s="5">
        <v>615</v>
      </c>
      <c r="P9" s="5">
        <v>2994601</v>
      </c>
    </row>
    <row r="10" spans="1:16" x14ac:dyDescent="0.2">
      <c r="C10" s="6" t="s">
        <v>51</v>
      </c>
      <c r="D10" s="2" t="s">
        <v>42</v>
      </c>
      <c r="E10" s="2" t="s">
        <v>43</v>
      </c>
      <c r="F10" s="2" t="s">
        <v>44</v>
      </c>
      <c r="G10" s="2" t="s">
        <v>45</v>
      </c>
      <c r="H10" s="2" t="s">
        <v>38</v>
      </c>
      <c r="L10" s="4">
        <v>9</v>
      </c>
      <c r="M10" s="4" t="s">
        <v>11</v>
      </c>
      <c r="N10" s="5">
        <f>O10*P10</f>
        <v>1633602876</v>
      </c>
      <c r="O10" s="5">
        <v>564</v>
      </c>
      <c r="P10" s="5">
        <v>2896459</v>
      </c>
    </row>
    <row r="11" spans="1:16" x14ac:dyDescent="0.2">
      <c r="A11" s="4" t="s">
        <v>41</v>
      </c>
      <c r="C11" s="7" t="s">
        <v>49</v>
      </c>
      <c r="D11" s="7">
        <f t="shared" si="0"/>
        <v>952613640</v>
      </c>
      <c r="E11" s="7">
        <v>363</v>
      </c>
      <c r="F11" s="7">
        <v>2624280</v>
      </c>
      <c r="G11" s="7">
        <v>2593</v>
      </c>
      <c r="H11" s="7">
        <v>10000</v>
      </c>
      <c r="L11" s="4">
        <v>10</v>
      </c>
      <c r="M11" s="4" t="s">
        <v>10</v>
      </c>
      <c r="N11" s="5">
        <f>O11*P11</f>
        <v>2438698392</v>
      </c>
      <c r="O11" s="5">
        <v>696</v>
      </c>
      <c r="P11" s="5">
        <v>3503877</v>
      </c>
    </row>
    <row r="12" spans="1:16" x14ac:dyDescent="0.2">
      <c r="C12" s="7" t="s">
        <v>48</v>
      </c>
      <c r="D12" s="7">
        <f t="shared" si="0"/>
        <v>809758246</v>
      </c>
      <c r="E12" s="7">
        <v>326</v>
      </c>
      <c r="F12" s="7">
        <v>2483921</v>
      </c>
      <c r="G12" s="7">
        <v>985</v>
      </c>
      <c r="H12" s="7">
        <v>3000</v>
      </c>
      <c r="L12" s="4">
        <v>11</v>
      </c>
      <c r="M12" s="4" t="s">
        <v>9</v>
      </c>
      <c r="N12" s="5">
        <f>O12*P12</f>
        <v>930764848</v>
      </c>
      <c r="O12" s="5">
        <v>367</v>
      </c>
      <c r="P12" s="5">
        <v>2536144</v>
      </c>
    </row>
    <row r="13" spans="1:16" x14ac:dyDescent="0.2">
      <c r="C13" s="7" t="s">
        <v>47</v>
      </c>
      <c r="D13" s="7">
        <f t="shared" si="0"/>
        <v>877000150</v>
      </c>
      <c r="E13" s="7">
        <v>338</v>
      </c>
      <c r="F13" s="7">
        <v>2594675</v>
      </c>
      <c r="G13" s="7">
        <v>2475</v>
      </c>
      <c r="H13" s="7">
        <v>700</v>
      </c>
      <c r="N13" s="5"/>
      <c r="O13" s="5"/>
      <c r="P13" s="5"/>
    </row>
    <row r="14" spans="1:16" x14ac:dyDescent="0.2">
      <c r="C14" s="7" t="s">
        <v>50</v>
      </c>
      <c r="D14" s="7">
        <f t="shared" si="0"/>
        <v>803089590</v>
      </c>
      <c r="E14" s="7">
        <v>326</v>
      </c>
      <c r="F14" s="7">
        <v>2463465</v>
      </c>
      <c r="G14" s="7">
        <v>665</v>
      </c>
      <c r="H14" s="7">
        <v>360000</v>
      </c>
      <c r="M14" s="4" t="s">
        <v>40</v>
      </c>
      <c r="N14" s="5">
        <f>O14*P14</f>
        <v>930764848</v>
      </c>
      <c r="O14" s="5">
        <f>O12</f>
        <v>367</v>
      </c>
      <c r="P14" s="5">
        <f>P12</f>
        <v>2536144</v>
      </c>
    </row>
    <row r="15" spans="1:16" x14ac:dyDescent="0.2">
      <c r="C15" s="7" t="s">
        <v>6</v>
      </c>
      <c r="D15" s="7">
        <f t="shared" si="0"/>
        <v>800762800</v>
      </c>
      <c r="E15" s="7">
        <v>328</v>
      </c>
      <c r="F15" s="7">
        <v>2441350</v>
      </c>
      <c r="G15" s="7">
        <v>1864</v>
      </c>
      <c r="H15" s="7">
        <v>320000</v>
      </c>
      <c r="M15" s="4" t="s">
        <v>8</v>
      </c>
      <c r="N15" s="5">
        <f>AVERAGE(N2:N12)</f>
        <v>1790662190.4545455</v>
      </c>
      <c r="O15" s="5">
        <f>AVERAGE(O2:O12)</f>
        <v>579.18181818181813</v>
      </c>
      <c r="P15" s="5">
        <f>AVERAGE(P2:P12)</f>
        <v>3044707</v>
      </c>
    </row>
    <row r="16" spans="1:16" x14ac:dyDescent="0.2">
      <c r="C16" s="6" t="s">
        <v>51</v>
      </c>
      <c r="D16" s="2" t="s">
        <v>42</v>
      </c>
      <c r="E16" s="2" t="s">
        <v>43</v>
      </c>
      <c r="F16" s="2" t="s">
        <v>44</v>
      </c>
      <c r="G16" s="2" t="s">
        <v>45</v>
      </c>
      <c r="H16" s="2" t="s">
        <v>38</v>
      </c>
      <c r="M16" s="4" t="s">
        <v>7</v>
      </c>
      <c r="N16" s="5">
        <f>_xlfn.STDEV.P(N2:N12)</f>
        <v>452314751.39888072</v>
      </c>
      <c r="O16" s="5">
        <f>_xlfn.STDEV.P(O2:O12)</f>
        <v>100.26131147412943</v>
      </c>
      <c r="P16" s="5">
        <f>_xlfn.STDEV.P(P2:P12)</f>
        <v>292306.61281170929</v>
      </c>
    </row>
    <row r="17" spans="1:20" x14ac:dyDescent="0.2">
      <c r="A17" s="4" t="s">
        <v>63</v>
      </c>
      <c r="C17" s="7" t="s">
        <v>49</v>
      </c>
      <c r="D17" s="7">
        <v>866710000</v>
      </c>
      <c r="E17" s="7">
        <v>295</v>
      </c>
      <c r="F17" s="7">
        <v>2938000</v>
      </c>
      <c r="G17" s="7">
        <v>3211</v>
      </c>
      <c r="H17" s="7">
        <v>7000</v>
      </c>
    </row>
    <row r="18" spans="1:20" x14ac:dyDescent="0.2">
      <c r="C18" s="7" t="s">
        <v>48</v>
      </c>
      <c r="D18" s="7">
        <v>1310106050</v>
      </c>
      <c r="E18" s="7">
        <v>382</v>
      </c>
      <c r="F18" s="7">
        <v>3429597</v>
      </c>
      <c r="G18" s="7">
        <v>3581</v>
      </c>
      <c r="H18" s="7">
        <v>3000</v>
      </c>
    </row>
    <row r="19" spans="1:20" x14ac:dyDescent="0.2">
      <c r="C19" s="7" t="s">
        <v>47</v>
      </c>
      <c r="D19" s="7">
        <v>888042232</v>
      </c>
      <c r="E19" s="7">
        <v>308</v>
      </c>
      <c r="F19" s="7">
        <v>2883254</v>
      </c>
      <c r="G19" s="7">
        <v>2705</v>
      </c>
      <c r="H19" s="7">
        <v>700</v>
      </c>
    </row>
    <row r="20" spans="1:20" x14ac:dyDescent="0.2">
      <c r="C20" s="7" t="s">
        <v>50</v>
      </c>
      <c r="D20" s="7">
        <v>71829762</v>
      </c>
      <c r="E20" s="7">
        <v>268</v>
      </c>
      <c r="F20" s="7">
        <v>2680215</v>
      </c>
      <c r="G20" s="7">
        <v>4789</v>
      </c>
      <c r="H20" s="7">
        <v>360000</v>
      </c>
    </row>
    <row r="21" spans="1:20" x14ac:dyDescent="0.2">
      <c r="C21" s="7" t="s">
        <v>6</v>
      </c>
      <c r="D21" s="7">
        <v>756566415</v>
      </c>
      <c r="E21" s="7">
        <v>285</v>
      </c>
      <c r="F21" s="7">
        <v>2654619</v>
      </c>
      <c r="G21" s="7">
        <v>2726</v>
      </c>
      <c r="H21" s="7">
        <v>51200</v>
      </c>
    </row>
    <row r="22" spans="1:20" x14ac:dyDescent="0.2">
      <c r="C22" s="6" t="s">
        <v>51</v>
      </c>
      <c r="D22" s="2" t="s">
        <v>42</v>
      </c>
      <c r="E22" s="2" t="s">
        <v>43</v>
      </c>
      <c r="F22" s="2" t="s">
        <v>44</v>
      </c>
      <c r="G22" s="2" t="s">
        <v>45</v>
      </c>
      <c r="H22" s="2" t="s">
        <v>38</v>
      </c>
    </row>
    <row r="23" spans="1:20" x14ac:dyDescent="0.2">
      <c r="A23" s="4" t="s">
        <v>64</v>
      </c>
      <c r="C23" s="7" t="s">
        <v>49</v>
      </c>
      <c r="D23" s="7">
        <v>1042473215</v>
      </c>
      <c r="E23" s="7">
        <v>365</v>
      </c>
      <c r="F23" s="7">
        <v>2856091</v>
      </c>
      <c r="G23" s="7">
        <v>1766</v>
      </c>
      <c r="H23" s="7">
        <v>4000</v>
      </c>
    </row>
    <row r="24" spans="1:20" x14ac:dyDescent="0.2">
      <c r="C24" s="7" t="s">
        <v>48</v>
      </c>
      <c r="D24" s="7">
        <v>1409331020</v>
      </c>
      <c r="E24" s="7">
        <v>430</v>
      </c>
      <c r="F24" s="7">
        <v>3277514</v>
      </c>
      <c r="G24" s="7">
        <v>3802</v>
      </c>
      <c r="H24" s="7">
        <v>3000</v>
      </c>
    </row>
    <row r="25" spans="1:20" x14ac:dyDescent="0.2">
      <c r="C25" s="7" t="s">
        <v>47</v>
      </c>
      <c r="D25" s="7">
        <v>1119161197</v>
      </c>
      <c r="E25" s="7">
        <v>371</v>
      </c>
      <c r="F25" s="7">
        <v>3016607</v>
      </c>
      <c r="G25" s="7">
        <v>1600</v>
      </c>
      <c r="H25" s="7">
        <v>700</v>
      </c>
    </row>
    <row r="26" spans="1:20" x14ac:dyDescent="0.2">
      <c r="C26" s="7" t="s">
        <v>50</v>
      </c>
      <c r="D26" s="7">
        <v>794785876</v>
      </c>
      <c r="E26" s="7">
        <v>313</v>
      </c>
      <c r="F26" s="7">
        <v>2539252</v>
      </c>
      <c r="G26" s="7">
        <v>2207</v>
      </c>
      <c r="H26" s="7">
        <v>900000</v>
      </c>
    </row>
    <row r="27" spans="1:20" x14ac:dyDescent="0.2">
      <c r="C27" s="7" t="s">
        <v>6</v>
      </c>
      <c r="D27" s="7">
        <v>1439269763</v>
      </c>
      <c r="E27" s="7">
        <v>431</v>
      </c>
      <c r="F27" s="7">
        <v>3339373</v>
      </c>
      <c r="G27" s="7">
        <v>2204</v>
      </c>
      <c r="H27" s="7">
        <v>512000</v>
      </c>
    </row>
    <row r="28" spans="1:20" x14ac:dyDescent="0.2">
      <c r="O28" s="6" t="s">
        <v>51</v>
      </c>
      <c r="P28" s="2" t="s">
        <v>42</v>
      </c>
      <c r="Q28" s="2" t="s">
        <v>43</v>
      </c>
      <c r="R28" s="2" t="s">
        <v>44</v>
      </c>
      <c r="S28" s="2" t="s">
        <v>45</v>
      </c>
      <c r="T28" s="2" t="s">
        <v>38</v>
      </c>
    </row>
    <row r="29" spans="1:20" x14ac:dyDescent="0.2">
      <c r="M29" s="4" t="s">
        <v>61</v>
      </c>
      <c r="O29" s="7" t="s">
        <v>49</v>
      </c>
      <c r="P29" s="7">
        <f>IF(Q29*R29&gt;0,Q29*R29,"")</f>
        <v>1104621000</v>
      </c>
      <c r="Q29" s="7">
        <v>300</v>
      </c>
      <c r="R29" s="7">
        <v>3682070</v>
      </c>
      <c r="S29" s="7">
        <v>1718</v>
      </c>
      <c r="T29" s="7">
        <v>5000</v>
      </c>
    </row>
    <row r="30" spans="1:20" x14ac:dyDescent="0.2">
      <c r="O30" s="7" t="s">
        <v>48</v>
      </c>
      <c r="P30" s="7">
        <f>IF(Q30*R30&gt;0,Q30*R30,"")</f>
        <v>1657138041</v>
      </c>
      <c r="Q30" s="7">
        <v>351</v>
      </c>
      <c r="R30" s="7">
        <v>4721191</v>
      </c>
      <c r="S30" s="7">
        <v>2203</v>
      </c>
      <c r="T30" s="7">
        <v>3000</v>
      </c>
    </row>
    <row r="31" spans="1:20" x14ac:dyDescent="0.2">
      <c r="O31" s="7" t="s">
        <v>47</v>
      </c>
      <c r="P31" s="7">
        <f>IF(Q31*R31&gt;0,Q31*R31,"")</f>
        <v>895253271</v>
      </c>
      <c r="Q31" s="7">
        <v>321</v>
      </c>
      <c r="R31" s="7">
        <v>2788951</v>
      </c>
      <c r="S31" s="7">
        <v>2644</v>
      </c>
      <c r="T31" s="7">
        <v>700</v>
      </c>
    </row>
    <row r="32" spans="1:20" x14ac:dyDescent="0.2">
      <c r="O32" s="7" t="s">
        <v>50</v>
      </c>
      <c r="P32" s="7">
        <f>IF(Q32*R32&gt;0,Q32*R32,"")</f>
        <v>702422952</v>
      </c>
      <c r="Q32" s="7">
        <v>264</v>
      </c>
      <c r="R32" s="7">
        <v>2660693</v>
      </c>
      <c r="S32" s="7">
        <f>5129-1830</f>
        <v>3299</v>
      </c>
      <c r="T32" s="7">
        <f>3590*500</f>
        <v>1795000</v>
      </c>
    </row>
    <row r="33" spans="13:20" x14ac:dyDescent="0.2">
      <c r="O33" s="7" t="s">
        <v>6</v>
      </c>
      <c r="P33" s="7">
        <f>IF(Q33*R33&gt;0,Q33*R33,"")</f>
        <v>802374600</v>
      </c>
      <c r="Q33" s="7">
        <v>300</v>
      </c>
      <c r="R33" s="7">
        <v>2674582</v>
      </c>
      <c r="S33" s="7">
        <v>1992</v>
      </c>
      <c r="T33" s="7">
        <v>32000</v>
      </c>
    </row>
    <row r="34" spans="13:20" x14ac:dyDescent="0.2">
      <c r="O34" s="6" t="s">
        <v>51</v>
      </c>
      <c r="P34" s="2" t="s">
        <v>42</v>
      </c>
      <c r="Q34" s="2" t="s">
        <v>43</v>
      </c>
      <c r="R34" s="2" t="s">
        <v>44</v>
      </c>
      <c r="S34" s="2" t="s">
        <v>45</v>
      </c>
      <c r="T34" s="2" t="s">
        <v>38</v>
      </c>
    </row>
    <row r="35" spans="13:20" x14ac:dyDescent="0.2">
      <c r="M35" s="4" t="s">
        <v>62</v>
      </c>
      <c r="O35" s="7" t="s">
        <v>49</v>
      </c>
      <c r="P35" s="7">
        <f>IF(Q35*R35&gt;0,Q35*R35,"")</f>
        <v>1064059425</v>
      </c>
      <c r="Q35" s="7">
        <v>275</v>
      </c>
      <c r="R35" s="7">
        <v>3869307</v>
      </c>
      <c r="S35" s="7">
        <v>5011</v>
      </c>
      <c r="T35" s="7">
        <v>10000</v>
      </c>
    </row>
    <row r="36" spans="13:20" x14ac:dyDescent="0.2">
      <c r="O36" s="7" t="s">
        <v>48</v>
      </c>
      <c r="P36" s="7">
        <f>IF(Q36*R36&gt;0,Q36*R36,"")</f>
        <v>809521622</v>
      </c>
      <c r="Q36" s="7">
        <v>254</v>
      </c>
      <c r="R36" s="7">
        <v>3187093</v>
      </c>
      <c r="S36" s="7">
        <v>996</v>
      </c>
      <c r="T36" s="7">
        <v>3000</v>
      </c>
    </row>
    <row r="37" spans="13:20" x14ac:dyDescent="0.2">
      <c r="O37" s="7" t="s">
        <v>47</v>
      </c>
      <c r="P37" s="7">
        <f>IF(Q37*R37&gt;0,Q37*R37,"")</f>
        <v>886076758</v>
      </c>
      <c r="Q37" s="7">
        <v>302</v>
      </c>
      <c r="R37" s="7">
        <v>2934029</v>
      </c>
      <c r="S37" s="7">
        <v>2137</v>
      </c>
      <c r="T37" s="7">
        <v>700</v>
      </c>
    </row>
    <row r="38" spans="13:20" x14ac:dyDescent="0.2">
      <c r="O38" s="7" t="s">
        <v>50</v>
      </c>
      <c r="P38" s="7">
        <v>783915168</v>
      </c>
      <c r="Q38" s="7">
        <v>251</v>
      </c>
      <c r="R38" s="7">
        <v>3123168</v>
      </c>
      <c r="S38" s="7">
        <v>582</v>
      </c>
      <c r="T38" s="7">
        <v>231000</v>
      </c>
    </row>
    <row r="39" spans="13:20" x14ac:dyDescent="0.2">
      <c r="O39" s="7" t="s">
        <v>6</v>
      </c>
      <c r="P39" s="7">
        <f>IF(Q39*R39&gt;0,Q39*R39,"")</f>
        <v>764984031</v>
      </c>
      <c r="Q39" s="7">
        <v>293</v>
      </c>
      <c r="R39" s="7">
        <v>2610867</v>
      </c>
      <c r="S39" s="7">
        <v>2056</v>
      </c>
      <c r="T39" s="7">
        <v>320000</v>
      </c>
    </row>
  </sheetData>
  <conditionalFormatting sqref="D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14 D1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4 E1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4 F1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9:P33 D11:D15 D5:D9 P35:P39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:Q33 Q39 E7:E9 E15 E5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:R33 R39 F7:F9 F15 F5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5:P3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5:Q3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5:R3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:Q33 E11:E15 E5:E9 Q35:Q3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:R33 F11:F15 F5:F9 R35:R3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9 D1:D15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9 E2:E15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9 F2:F15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9 D2:D15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D21 D23:D2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E21 E2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21 F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E21 E23:E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21 F23:F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2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2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27 D40:D1048576 P28:P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27 E40:E1048576 Q28:Q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27 F40:F1048576 R28:R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65D7-1C7B-D740-9B8C-30A3564CB61E}">
  <dimension ref="B1:M85"/>
  <sheetViews>
    <sheetView tabSelected="1" topLeftCell="A14" workbookViewId="0">
      <selection activeCell="E38" sqref="E38"/>
    </sheetView>
  </sheetViews>
  <sheetFormatPr baseColWidth="10" defaultRowHeight="16" x14ac:dyDescent="0.2"/>
  <cols>
    <col min="2" max="2" width="36" bestFit="1" customWidth="1"/>
    <col min="3" max="3" width="4.83203125" customWidth="1"/>
    <col min="4" max="4" width="17.33203125" bestFit="1" customWidth="1"/>
    <col min="10" max="10" width="17.5" bestFit="1" customWidth="1"/>
    <col min="11" max="11" width="10.83203125" style="34"/>
    <col min="12" max="12" width="20.1640625" bestFit="1" customWidth="1"/>
  </cols>
  <sheetData>
    <row r="1" spans="2:13" x14ac:dyDescent="0.2">
      <c r="B1" s="17"/>
      <c r="C1" s="19"/>
      <c r="D1" s="19"/>
      <c r="E1" s="20"/>
      <c r="F1" s="20"/>
      <c r="G1" s="20"/>
      <c r="H1" s="20"/>
      <c r="I1" s="20"/>
      <c r="J1" s="19"/>
      <c r="K1" s="32"/>
      <c r="L1" s="18"/>
      <c r="M1" s="18"/>
    </row>
    <row r="2" spans="2:13" x14ac:dyDescent="0.2">
      <c r="B2" s="17" t="s">
        <v>39</v>
      </c>
      <c r="C2" s="19"/>
      <c r="D2" s="21" t="s">
        <v>51</v>
      </c>
      <c r="E2" s="22" t="s">
        <v>54</v>
      </c>
      <c r="F2" s="22" t="s">
        <v>55</v>
      </c>
      <c r="G2" s="22" t="s">
        <v>21</v>
      </c>
      <c r="H2" s="22" t="s">
        <v>56</v>
      </c>
      <c r="I2" s="22" t="s">
        <v>30</v>
      </c>
      <c r="J2" s="23" t="s">
        <v>45</v>
      </c>
      <c r="K2" s="33" t="s">
        <v>38</v>
      </c>
      <c r="L2" s="18"/>
      <c r="M2" s="18"/>
    </row>
    <row r="3" spans="2:13" x14ac:dyDescent="0.2">
      <c r="B3" s="17"/>
      <c r="C3" s="19"/>
      <c r="D3" s="24" t="s">
        <v>59</v>
      </c>
      <c r="E3" s="30">
        <v>-2425</v>
      </c>
      <c r="F3" s="30">
        <v>73</v>
      </c>
      <c r="G3" s="30">
        <v>8525</v>
      </c>
      <c r="H3" s="30">
        <v>0</v>
      </c>
      <c r="I3" s="30">
        <v>0</v>
      </c>
      <c r="J3" s="25"/>
      <c r="K3" s="28"/>
      <c r="L3" s="18"/>
      <c r="M3" s="18"/>
    </row>
    <row r="4" spans="2:13" x14ac:dyDescent="0.2">
      <c r="B4" s="17"/>
      <c r="C4" s="19"/>
      <c r="D4" s="24" t="s">
        <v>46</v>
      </c>
      <c r="E4" s="27">
        <v>-10125</v>
      </c>
      <c r="F4" s="27">
        <v>53</v>
      </c>
      <c r="G4" s="27">
        <v>12370</v>
      </c>
      <c r="H4" s="27">
        <v>-26</v>
      </c>
      <c r="I4" s="27">
        <v>-38</v>
      </c>
      <c r="J4" s="26"/>
      <c r="K4" s="29"/>
      <c r="L4" s="18"/>
      <c r="M4" s="18"/>
    </row>
    <row r="5" spans="2:13" x14ac:dyDescent="0.2">
      <c r="B5" s="17"/>
      <c r="C5" s="19"/>
      <c r="D5" s="24" t="s">
        <v>49</v>
      </c>
      <c r="E5" s="27">
        <v>2250</v>
      </c>
      <c r="F5" s="27">
        <v>68</v>
      </c>
      <c r="G5" s="27">
        <v>9370</v>
      </c>
      <c r="H5" s="27">
        <v>21</v>
      </c>
      <c r="I5" s="27">
        <v>27</v>
      </c>
      <c r="J5" s="26">
        <v>2308</v>
      </c>
      <c r="K5" s="29">
        <v>7000</v>
      </c>
      <c r="L5" s="18"/>
      <c r="M5" s="18"/>
    </row>
    <row r="6" spans="2:13" x14ac:dyDescent="0.2">
      <c r="B6" s="17"/>
      <c r="C6" s="19"/>
      <c r="D6" s="24" t="s">
        <v>48</v>
      </c>
      <c r="E6" s="27">
        <v>-125</v>
      </c>
      <c r="F6" s="27">
        <v>72</v>
      </c>
      <c r="G6" s="27">
        <v>9595</v>
      </c>
      <c r="H6" s="27">
        <v>19</v>
      </c>
      <c r="I6" s="27">
        <v>18</v>
      </c>
      <c r="J6" s="26">
        <v>2955</v>
      </c>
      <c r="K6" s="29">
        <v>3000</v>
      </c>
      <c r="L6" s="18"/>
      <c r="M6" s="18"/>
    </row>
    <row r="7" spans="2:13" x14ac:dyDescent="0.2">
      <c r="B7" s="17"/>
      <c r="C7" s="19"/>
      <c r="D7" s="24" t="s">
        <v>47</v>
      </c>
      <c r="E7" s="27">
        <v>2140</v>
      </c>
      <c r="F7" s="27">
        <v>63</v>
      </c>
      <c r="G7" s="27">
        <v>9480</v>
      </c>
      <c r="H7" s="27">
        <v>13</v>
      </c>
      <c r="I7" s="27">
        <v>23</v>
      </c>
      <c r="J7" s="26">
        <v>1765</v>
      </c>
      <c r="K7" s="29">
        <v>700</v>
      </c>
      <c r="L7" s="18"/>
      <c r="M7" s="18"/>
    </row>
    <row r="8" spans="2:13" x14ac:dyDescent="0.2">
      <c r="B8" s="17"/>
      <c r="C8" s="19"/>
      <c r="D8" s="24" t="s">
        <v>50</v>
      </c>
      <c r="E8" s="27">
        <v>4175</v>
      </c>
      <c r="F8" s="27">
        <v>68</v>
      </c>
      <c r="G8" s="27">
        <v>9145</v>
      </c>
      <c r="H8" s="27">
        <v>28</v>
      </c>
      <c r="I8" s="27">
        <v>37</v>
      </c>
      <c r="J8" s="26">
        <v>2081</v>
      </c>
      <c r="K8" s="29">
        <v>1800000</v>
      </c>
      <c r="L8" s="18"/>
      <c r="M8" s="18"/>
    </row>
    <row r="9" spans="2:13" x14ac:dyDescent="0.2">
      <c r="B9" s="17"/>
      <c r="C9" s="19"/>
      <c r="D9" s="24" t="s">
        <v>6</v>
      </c>
      <c r="E9" s="27">
        <v>4760</v>
      </c>
      <c r="F9" s="27">
        <v>68</v>
      </c>
      <c r="G9" s="27">
        <v>9260</v>
      </c>
      <c r="H9" s="27">
        <v>30</v>
      </c>
      <c r="I9" s="27">
        <v>42</v>
      </c>
      <c r="J9" s="26">
        <v>2253</v>
      </c>
      <c r="K9" s="29">
        <v>25600</v>
      </c>
      <c r="L9" s="18"/>
      <c r="M9" s="18"/>
    </row>
    <row r="10" spans="2:13" x14ac:dyDescent="0.2">
      <c r="B10" s="17" t="s">
        <v>41</v>
      </c>
      <c r="C10" s="19"/>
      <c r="D10" s="21" t="s">
        <v>51</v>
      </c>
      <c r="E10" s="22" t="s">
        <v>54</v>
      </c>
      <c r="F10" s="22" t="s">
        <v>55</v>
      </c>
      <c r="G10" s="22" t="s">
        <v>21</v>
      </c>
      <c r="H10" s="22" t="s">
        <v>56</v>
      </c>
      <c r="I10" s="22" t="s">
        <v>30</v>
      </c>
      <c r="J10" s="23" t="s">
        <v>45</v>
      </c>
      <c r="K10" s="33" t="s">
        <v>38</v>
      </c>
      <c r="L10" s="18"/>
      <c r="M10" s="18"/>
    </row>
    <row r="11" spans="2:13" x14ac:dyDescent="0.2">
      <c r="B11" s="17"/>
      <c r="C11" s="19"/>
      <c r="D11" s="24" t="s">
        <v>49</v>
      </c>
      <c r="E11" s="27">
        <v>3760</v>
      </c>
      <c r="F11" s="27">
        <v>68</v>
      </c>
      <c r="G11" s="27">
        <v>9560</v>
      </c>
      <c r="H11" s="27">
        <v>27</v>
      </c>
      <c r="I11" s="27">
        <v>38</v>
      </c>
      <c r="J11" s="26">
        <v>2450</v>
      </c>
      <c r="K11" s="29">
        <v>7000</v>
      </c>
      <c r="L11" s="18"/>
      <c r="M11" s="18"/>
    </row>
    <row r="12" spans="2:13" x14ac:dyDescent="0.2">
      <c r="B12" s="17"/>
      <c r="C12" s="19"/>
      <c r="D12" s="24" t="s">
        <v>48</v>
      </c>
      <c r="E12" s="27">
        <v>3710</v>
      </c>
      <c r="F12" s="27">
        <v>65</v>
      </c>
      <c r="G12" s="27">
        <v>9310</v>
      </c>
      <c r="H12" s="27">
        <v>23</v>
      </c>
      <c r="I12" s="27">
        <v>33</v>
      </c>
      <c r="J12" s="26">
        <v>1881</v>
      </c>
      <c r="K12" s="29">
        <v>3000</v>
      </c>
      <c r="L12" s="18"/>
      <c r="M12" s="18"/>
    </row>
    <row r="13" spans="2:13" x14ac:dyDescent="0.2">
      <c r="B13" s="17"/>
      <c r="C13" s="19"/>
      <c r="D13" s="24" t="s">
        <v>47</v>
      </c>
      <c r="E13" s="27">
        <v>4060</v>
      </c>
      <c r="F13" s="27">
        <v>69</v>
      </c>
      <c r="G13" s="27">
        <v>9310</v>
      </c>
      <c r="H13" s="27">
        <v>29</v>
      </c>
      <c r="I13" s="27">
        <v>39</v>
      </c>
      <c r="J13" s="26">
        <v>1872</v>
      </c>
      <c r="K13" s="29">
        <v>700</v>
      </c>
      <c r="L13" s="18"/>
      <c r="M13" s="18"/>
    </row>
    <row r="14" spans="2:13" x14ac:dyDescent="0.2">
      <c r="B14" s="17"/>
      <c r="C14" s="19"/>
      <c r="D14" s="24" t="s">
        <v>50</v>
      </c>
      <c r="E14" s="27">
        <v>4350</v>
      </c>
      <c r="F14" s="27">
        <v>69</v>
      </c>
      <c r="G14" s="27">
        <v>9320</v>
      </c>
      <c r="H14" s="27">
        <v>31</v>
      </c>
      <c r="I14" s="27">
        <v>40</v>
      </c>
      <c r="J14" s="26">
        <v>2900</v>
      </c>
      <c r="K14" s="29">
        <v>1800000</v>
      </c>
      <c r="L14" s="18"/>
      <c r="M14" s="18"/>
    </row>
    <row r="15" spans="2:13" x14ac:dyDescent="0.2">
      <c r="B15" s="17"/>
      <c r="C15" s="19"/>
      <c r="D15" s="24" t="s">
        <v>6</v>
      </c>
      <c r="E15" s="27">
        <v>1565</v>
      </c>
      <c r="F15" s="27">
        <v>69</v>
      </c>
      <c r="G15" s="27">
        <v>9705</v>
      </c>
      <c r="H15" s="27">
        <v>20</v>
      </c>
      <c r="I15" s="27">
        <v>27</v>
      </c>
      <c r="J15" s="26">
        <v>222</v>
      </c>
      <c r="K15" s="29">
        <v>25600</v>
      </c>
      <c r="L15" s="18"/>
      <c r="M15" s="18"/>
    </row>
    <row r="16" spans="2:13" x14ac:dyDescent="0.2">
      <c r="B16" s="17" t="s">
        <v>67</v>
      </c>
      <c r="C16" s="19"/>
      <c r="D16" s="21" t="s">
        <v>51</v>
      </c>
      <c r="E16" s="22" t="s">
        <v>54</v>
      </c>
      <c r="F16" s="22" t="s">
        <v>55</v>
      </c>
      <c r="G16" s="22" t="s">
        <v>21</v>
      </c>
      <c r="H16" s="22" t="s">
        <v>56</v>
      </c>
      <c r="I16" s="22" t="s">
        <v>30</v>
      </c>
      <c r="J16" s="23" t="s">
        <v>45</v>
      </c>
      <c r="K16" s="33" t="s">
        <v>38</v>
      </c>
      <c r="L16" s="18"/>
      <c r="M16" s="18"/>
    </row>
    <row r="17" spans="2:13" x14ac:dyDescent="0.2">
      <c r="B17" s="17"/>
      <c r="C17" s="19"/>
      <c r="D17" s="24" t="s">
        <v>49</v>
      </c>
      <c r="E17" s="30">
        <v>2734.69</v>
      </c>
      <c r="F17" s="30">
        <v>58.52</v>
      </c>
      <c r="G17" s="30">
        <v>10335.31</v>
      </c>
      <c r="H17" s="30">
        <v>16</v>
      </c>
      <c r="I17" s="30">
        <v>23</v>
      </c>
      <c r="J17" s="31">
        <v>2541</v>
      </c>
      <c r="K17" s="29">
        <v>4000</v>
      </c>
      <c r="L17" s="18"/>
      <c r="M17" s="18"/>
    </row>
    <row r="18" spans="2:13" x14ac:dyDescent="0.2">
      <c r="B18" s="17"/>
      <c r="C18" s="19"/>
      <c r="D18" s="24" t="s">
        <v>48</v>
      </c>
      <c r="E18" s="27">
        <v>1283.6400000000001</v>
      </c>
      <c r="F18" s="27">
        <v>61.15</v>
      </c>
      <c r="G18" s="27">
        <v>10636.36</v>
      </c>
      <c r="H18" s="27">
        <v>16</v>
      </c>
      <c r="I18" s="27">
        <v>18</v>
      </c>
      <c r="J18" s="26">
        <v>5227</v>
      </c>
      <c r="K18" s="29">
        <v>3000</v>
      </c>
      <c r="L18" s="18"/>
      <c r="M18" s="18"/>
    </row>
    <row r="19" spans="2:13" x14ac:dyDescent="0.2">
      <c r="B19" s="17"/>
      <c r="C19" s="19"/>
      <c r="D19" s="24" t="s">
        <v>47</v>
      </c>
      <c r="E19" s="27">
        <v>3024.68</v>
      </c>
      <c r="F19" s="27">
        <v>62.6</v>
      </c>
      <c r="G19" s="27">
        <v>10345.32</v>
      </c>
      <c r="H19" s="27">
        <v>19</v>
      </c>
      <c r="I19" s="27">
        <v>32</v>
      </c>
      <c r="J19" s="26">
        <v>1778</v>
      </c>
      <c r="K19" s="29">
        <v>700</v>
      </c>
      <c r="L19" s="18"/>
      <c r="M19" s="18"/>
    </row>
    <row r="20" spans="2:13" x14ac:dyDescent="0.2">
      <c r="B20" s="17"/>
      <c r="C20" s="19"/>
      <c r="D20" s="24" t="s">
        <v>50</v>
      </c>
      <c r="E20" s="27">
        <v>6288.33</v>
      </c>
      <c r="F20" s="27">
        <v>59.88</v>
      </c>
      <c r="G20" s="27">
        <v>9781.67</v>
      </c>
      <c r="H20" s="27">
        <v>29</v>
      </c>
      <c r="I20" s="27">
        <v>42</v>
      </c>
      <c r="J20" s="26">
        <v>2379</v>
      </c>
      <c r="K20" s="29">
        <v>900000</v>
      </c>
      <c r="L20" s="18"/>
      <c r="M20" s="18"/>
    </row>
    <row r="21" spans="2:13" x14ac:dyDescent="0.2">
      <c r="B21" s="17"/>
      <c r="C21" s="19"/>
      <c r="D21" s="24" t="s">
        <v>6</v>
      </c>
      <c r="E21" s="29">
        <v>5929.52</v>
      </c>
      <c r="F21" s="29">
        <v>62.95</v>
      </c>
      <c r="G21" s="29">
        <v>10240.48</v>
      </c>
      <c r="H21" s="29">
        <v>34</v>
      </c>
      <c r="I21" s="29">
        <v>45</v>
      </c>
      <c r="J21" s="26">
        <v>2995</v>
      </c>
      <c r="K21" s="29">
        <v>25600</v>
      </c>
      <c r="L21" s="18"/>
      <c r="M21" s="18"/>
    </row>
    <row r="22" spans="2:13" x14ac:dyDescent="0.2">
      <c r="B22" s="17" t="s">
        <v>71</v>
      </c>
      <c r="C22" s="19"/>
      <c r="D22" s="21" t="s">
        <v>51</v>
      </c>
      <c r="E22" s="22" t="s">
        <v>54</v>
      </c>
      <c r="F22" s="22" t="s">
        <v>55</v>
      </c>
      <c r="G22" s="22" t="s">
        <v>21</v>
      </c>
      <c r="H22" s="22" t="s">
        <v>56</v>
      </c>
      <c r="I22" s="22" t="s">
        <v>30</v>
      </c>
      <c r="J22" s="23" t="s">
        <v>45</v>
      </c>
      <c r="K22" s="33" t="s">
        <v>38</v>
      </c>
      <c r="L22" s="18"/>
      <c r="M22" s="18"/>
    </row>
    <row r="23" spans="2:13" x14ac:dyDescent="0.2">
      <c r="C23" s="19"/>
      <c r="D23" s="24" t="s">
        <v>49</v>
      </c>
      <c r="E23" s="29">
        <v>2582.06</v>
      </c>
      <c r="F23" s="29">
        <v>65.16</v>
      </c>
      <c r="G23" s="29">
        <v>9337.94</v>
      </c>
      <c r="H23" s="29">
        <v>20</v>
      </c>
      <c r="I23" s="29">
        <v>25</v>
      </c>
      <c r="J23" s="26">
        <v>2119</v>
      </c>
      <c r="K23" s="29">
        <v>4000</v>
      </c>
      <c r="L23" s="18"/>
      <c r="M23" s="18"/>
    </row>
    <row r="24" spans="2:13" x14ac:dyDescent="0.2">
      <c r="C24" s="19"/>
      <c r="D24" s="24" t="s">
        <v>48</v>
      </c>
      <c r="E24" s="29">
        <v>759.18</v>
      </c>
      <c r="F24" s="29">
        <v>66.94</v>
      </c>
      <c r="G24" s="29">
        <v>9660.82</v>
      </c>
      <c r="H24" s="29">
        <v>18</v>
      </c>
      <c r="I24" s="29">
        <v>14</v>
      </c>
      <c r="J24" s="26">
        <v>4723</v>
      </c>
      <c r="K24" s="29">
        <v>3000</v>
      </c>
      <c r="L24" s="18"/>
      <c r="M24" s="18"/>
    </row>
    <row r="25" spans="2:13" x14ac:dyDescent="0.2">
      <c r="B25" s="17"/>
      <c r="C25" s="19"/>
      <c r="D25" s="24" t="s">
        <v>47</v>
      </c>
      <c r="E25" s="29">
        <v>347.96</v>
      </c>
      <c r="F25" s="29">
        <v>70</v>
      </c>
      <c r="G25" s="29">
        <v>9672.0400000000009</v>
      </c>
      <c r="H25" s="29">
        <v>20</v>
      </c>
      <c r="I25" s="29">
        <v>17</v>
      </c>
      <c r="J25" s="26">
        <v>2667</v>
      </c>
      <c r="K25" s="29">
        <v>700</v>
      </c>
      <c r="L25" s="18"/>
      <c r="M25" s="18"/>
    </row>
    <row r="26" spans="2:13" x14ac:dyDescent="0.2">
      <c r="B26" s="17"/>
      <c r="C26" s="19"/>
      <c r="D26" s="24" t="s">
        <v>50</v>
      </c>
      <c r="E26" s="27">
        <v>4869.4799999999996</v>
      </c>
      <c r="F26" s="27">
        <v>60.96</v>
      </c>
      <c r="G26" s="27">
        <v>9700.52</v>
      </c>
      <c r="H26" s="27">
        <v>26</v>
      </c>
      <c r="I26" s="27">
        <v>32</v>
      </c>
      <c r="J26" s="26">
        <v>2111</v>
      </c>
      <c r="K26" s="29">
        <v>900000</v>
      </c>
      <c r="L26" s="18"/>
      <c r="M26" s="18"/>
    </row>
    <row r="27" spans="2:13" x14ac:dyDescent="0.2">
      <c r="C27" s="19"/>
      <c r="D27" s="24" t="s">
        <v>6</v>
      </c>
      <c r="E27" s="29">
        <v>255.88</v>
      </c>
      <c r="F27" s="29">
        <v>64.86</v>
      </c>
      <c r="G27" s="29">
        <v>9874.1200000000008</v>
      </c>
      <c r="H27" s="29">
        <v>9</v>
      </c>
      <c r="I27" s="29">
        <v>15</v>
      </c>
      <c r="J27" s="26">
        <v>1217</v>
      </c>
      <c r="K27" s="29">
        <v>256000</v>
      </c>
      <c r="L27" s="18"/>
      <c r="M27" s="18"/>
    </row>
    <row r="28" spans="2:13" x14ac:dyDescent="0.2">
      <c r="B28" s="17"/>
      <c r="C28" s="19"/>
      <c r="L28" s="18"/>
      <c r="M28" s="18"/>
    </row>
    <row r="29" spans="2:13" x14ac:dyDescent="0.2">
      <c r="B29" s="17" t="s">
        <v>57</v>
      </c>
      <c r="C29" s="19"/>
      <c r="D29" s="21" t="s">
        <v>51</v>
      </c>
      <c r="E29" s="22" t="s">
        <v>54</v>
      </c>
      <c r="F29" s="22" t="s">
        <v>55</v>
      </c>
      <c r="G29" s="22" t="s">
        <v>21</v>
      </c>
      <c r="H29" s="22" t="s">
        <v>56</v>
      </c>
      <c r="I29" s="22" t="s">
        <v>30</v>
      </c>
      <c r="J29" s="23" t="s">
        <v>45</v>
      </c>
      <c r="K29" s="33" t="s">
        <v>38</v>
      </c>
      <c r="L29" s="18"/>
      <c r="M29" s="18"/>
    </row>
    <row r="30" spans="2:13" x14ac:dyDescent="0.2">
      <c r="B30" s="17"/>
      <c r="C30" s="19"/>
      <c r="D30" s="24" t="s">
        <v>49</v>
      </c>
      <c r="E30" s="27">
        <v>1097.22</v>
      </c>
      <c r="F30" s="27">
        <v>65.59</v>
      </c>
      <c r="G30" s="27">
        <v>9712.7800000000007</v>
      </c>
      <c r="H30" s="27">
        <v>15</v>
      </c>
      <c r="I30" s="27">
        <v>19</v>
      </c>
      <c r="J30" s="26">
        <v>986</v>
      </c>
      <c r="K30" s="29">
        <v>4000</v>
      </c>
      <c r="L30" s="18"/>
      <c r="M30" s="18"/>
    </row>
    <row r="31" spans="2:13" x14ac:dyDescent="0.2">
      <c r="B31" s="17"/>
      <c r="C31" s="19"/>
      <c r="D31" s="24" t="s">
        <v>48</v>
      </c>
      <c r="E31" s="27">
        <v>163.29</v>
      </c>
      <c r="F31" s="27">
        <v>67.03</v>
      </c>
      <c r="G31" s="27">
        <v>9691.7099999999991</v>
      </c>
      <c r="H31" s="27">
        <v>18</v>
      </c>
      <c r="I31" s="27">
        <v>9</v>
      </c>
      <c r="J31" s="26">
        <v>3034</v>
      </c>
      <c r="K31" s="29">
        <v>3000</v>
      </c>
      <c r="L31" s="18"/>
      <c r="M31" s="18"/>
    </row>
    <row r="32" spans="2:13" x14ac:dyDescent="0.2">
      <c r="B32" s="17"/>
      <c r="C32" s="19"/>
      <c r="D32" s="24" t="s">
        <v>47</v>
      </c>
      <c r="E32" s="27">
        <v>2812.33</v>
      </c>
      <c r="F32" s="27">
        <v>64.88</v>
      </c>
      <c r="G32" s="27">
        <v>9517.67</v>
      </c>
      <c r="H32" s="27">
        <v>19</v>
      </c>
      <c r="I32" s="27">
        <v>28</v>
      </c>
      <c r="J32" s="26">
        <v>1789</v>
      </c>
      <c r="K32" s="29">
        <v>700</v>
      </c>
    </row>
    <row r="33" spans="2:11" x14ac:dyDescent="0.2">
      <c r="B33" s="17"/>
      <c r="C33" s="19"/>
      <c r="D33" s="24" t="s">
        <v>50</v>
      </c>
      <c r="E33" s="27">
        <v>4184.3599999999997</v>
      </c>
      <c r="F33" s="27">
        <v>68.41</v>
      </c>
      <c r="G33" s="27">
        <v>9325.64</v>
      </c>
      <c r="H33" s="27">
        <v>29</v>
      </c>
      <c r="I33" s="27">
        <v>38</v>
      </c>
      <c r="J33" s="26">
        <v>1618</v>
      </c>
      <c r="K33" s="29">
        <v>900000</v>
      </c>
    </row>
    <row r="34" spans="2:11" x14ac:dyDescent="0.2">
      <c r="B34" s="17"/>
      <c r="C34" s="19"/>
      <c r="D34" s="24" t="s">
        <v>6</v>
      </c>
      <c r="E34" s="29"/>
      <c r="F34" s="29"/>
      <c r="G34" s="29"/>
      <c r="H34" s="29"/>
      <c r="I34" s="29"/>
      <c r="J34" s="26"/>
      <c r="K34" s="29"/>
    </row>
    <row r="35" spans="2:11" x14ac:dyDescent="0.2">
      <c r="B35" s="17" t="s">
        <v>58</v>
      </c>
      <c r="C35" s="19"/>
      <c r="D35" s="21" t="s">
        <v>51</v>
      </c>
      <c r="E35" s="22" t="s">
        <v>54</v>
      </c>
      <c r="F35" s="22" t="s">
        <v>55</v>
      </c>
      <c r="G35" s="22" t="s">
        <v>21</v>
      </c>
      <c r="H35" s="22" t="s">
        <v>56</v>
      </c>
      <c r="I35" s="22" t="s">
        <v>30</v>
      </c>
      <c r="J35" s="23" t="s">
        <v>45</v>
      </c>
      <c r="K35" s="33" t="s">
        <v>38</v>
      </c>
    </row>
    <row r="36" spans="2:11" x14ac:dyDescent="0.2">
      <c r="C36" s="19"/>
      <c r="D36" s="24" t="s">
        <v>49</v>
      </c>
      <c r="E36" s="29">
        <v>2739.48</v>
      </c>
      <c r="F36" s="29">
        <v>65.31</v>
      </c>
      <c r="G36" s="29">
        <v>9790.52</v>
      </c>
      <c r="H36" s="29">
        <v>18</v>
      </c>
      <c r="I36" s="29">
        <v>32</v>
      </c>
      <c r="J36" s="26">
        <v>1111</v>
      </c>
      <c r="K36" s="29">
        <v>4000</v>
      </c>
    </row>
    <row r="37" spans="2:11" x14ac:dyDescent="0.2">
      <c r="C37" s="19"/>
      <c r="D37" s="24" t="s">
        <v>48</v>
      </c>
      <c r="E37" s="29">
        <v>2764.36</v>
      </c>
      <c r="F37" s="29">
        <v>64.34</v>
      </c>
      <c r="G37" s="29">
        <v>9845.64</v>
      </c>
      <c r="H37" s="29">
        <v>19</v>
      </c>
      <c r="I37" s="29">
        <v>29</v>
      </c>
      <c r="J37" s="26">
        <v>1362</v>
      </c>
      <c r="K37" s="29">
        <v>2500</v>
      </c>
    </row>
    <row r="38" spans="2:11" x14ac:dyDescent="0.2">
      <c r="B38" s="17"/>
      <c r="C38" s="19"/>
      <c r="D38" s="24" t="s">
        <v>47</v>
      </c>
      <c r="E38" s="29"/>
      <c r="F38" s="29"/>
      <c r="G38" s="29"/>
      <c r="H38" s="29"/>
      <c r="I38" s="29"/>
      <c r="J38" s="26"/>
      <c r="K38" s="29"/>
    </row>
    <row r="39" spans="2:11" x14ac:dyDescent="0.2">
      <c r="B39" s="17"/>
      <c r="C39" s="19"/>
      <c r="D39" s="24" t="s">
        <v>50</v>
      </c>
      <c r="E39" s="27"/>
      <c r="F39" s="27"/>
      <c r="G39" s="27"/>
      <c r="H39" s="27"/>
      <c r="I39" s="27"/>
      <c r="J39" s="26"/>
      <c r="K39" s="29"/>
    </row>
    <row r="40" spans="2:11" x14ac:dyDescent="0.2">
      <c r="C40" s="19"/>
      <c r="D40" s="24" t="s">
        <v>6</v>
      </c>
      <c r="E40" s="29"/>
      <c r="F40" s="29"/>
      <c r="G40" s="29"/>
      <c r="H40" s="29"/>
      <c r="I40" s="29"/>
      <c r="J40" s="26"/>
      <c r="K40" s="29"/>
    </row>
    <row r="41" spans="2:11" x14ac:dyDescent="0.2">
      <c r="B41" s="17" t="s">
        <v>72</v>
      </c>
      <c r="C41" s="19"/>
      <c r="D41" s="21" t="s">
        <v>51</v>
      </c>
      <c r="E41" s="22" t="s">
        <v>54</v>
      </c>
      <c r="F41" s="22" t="s">
        <v>55</v>
      </c>
      <c r="G41" s="22" t="s">
        <v>21</v>
      </c>
      <c r="H41" s="22" t="s">
        <v>56</v>
      </c>
      <c r="I41" s="22" t="s">
        <v>30</v>
      </c>
      <c r="J41" s="23" t="s">
        <v>45</v>
      </c>
      <c r="K41" s="33" t="s">
        <v>38</v>
      </c>
    </row>
    <row r="42" spans="2:11" x14ac:dyDescent="0.2">
      <c r="B42" s="17"/>
      <c r="C42" s="19"/>
      <c r="D42" s="24" t="s">
        <v>49</v>
      </c>
      <c r="E42" s="27"/>
      <c r="F42" s="27"/>
      <c r="G42" s="27"/>
      <c r="H42" s="27"/>
      <c r="I42" s="27"/>
      <c r="J42" s="26"/>
      <c r="K42" s="29"/>
    </row>
    <row r="43" spans="2:11" x14ac:dyDescent="0.2">
      <c r="B43" s="17"/>
      <c r="C43" s="19"/>
      <c r="D43" s="24" t="s">
        <v>48</v>
      </c>
      <c r="E43" s="27"/>
      <c r="F43" s="27"/>
      <c r="G43" s="27"/>
      <c r="H43" s="27"/>
      <c r="I43" s="27"/>
      <c r="J43" s="26"/>
      <c r="K43" s="29"/>
    </row>
    <row r="44" spans="2:11" x14ac:dyDescent="0.2">
      <c r="B44" s="17"/>
      <c r="C44" s="19"/>
      <c r="D44" s="24" t="s">
        <v>47</v>
      </c>
      <c r="E44" s="27"/>
      <c r="F44" s="27"/>
      <c r="G44" s="27"/>
      <c r="H44" s="27"/>
      <c r="I44" s="27"/>
      <c r="J44" s="26"/>
      <c r="K44" s="29"/>
    </row>
    <row r="45" spans="2:11" x14ac:dyDescent="0.2">
      <c r="B45" s="17"/>
      <c r="C45" s="19"/>
      <c r="D45" s="24" t="s">
        <v>50</v>
      </c>
      <c r="E45" s="27"/>
      <c r="F45" s="27"/>
      <c r="G45" s="27"/>
      <c r="H45" s="27"/>
      <c r="I45" s="27"/>
      <c r="J45" s="26"/>
      <c r="K45" s="29"/>
    </row>
    <row r="46" spans="2:11" x14ac:dyDescent="0.2">
      <c r="B46" s="17"/>
      <c r="C46" s="19"/>
      <c r="D46" s="24" t="s">
        <v>6</v>
      </c>
      <c r="E46" s="29"/>
      <c r="F46" s="29"/>
      <c r="G46" s="29"/>
      <c r="H46" s="29"/>
      <c r="I46" s="29"/>
      <c r="J46" s="26"/>
      <c r="K46" s="29"/>
    </row>
    <row r="47" spans="2:11" x14ac:dyDescent="0.2">
      <c r="B47" s="17" t="s">
        <v>73</v>
      </c>
      <c r="C47" s="19"/>
      <c r="D47" s="21" t="s">
        <v>51</v>
      </c>
      <c r="E47" s="22" t="s">
        <v>54</v>
      </c>
      <c r="F47" s="22" t="s">
        <v>55</v>
      </c>
      <c r="G47" s="22" t="s">
        <v>21</v>
      </c>
      <c r="H47" s="22" t="s">
        <v>56</v>
      </c>
      <c r="I47" s="22" t="s">
        <v>30</v>
      </c>
      <c r="J47" s="23" t="s">
        <v>45</v>
      </c>
      <c r="K47" s="33" t="s">
        <v>38</v>
      </c>
    </row>
    <row r="48" spans="2:11" x14ac:dyDescent="0.2">
      <c r="C48" s="19"/>
      <c r="D48" s="24" t="s">
        <v>49</v>
      </c>
      <c r="E48" s="29"/>
      <c r="F48" s="29"/>
      <c r="G48" s="29"/>
      <c r="H48" s="29"/>
      <c r="I48" s="29"/>
      <c r="J48" s="26"/>
      <c r="K48" s="29"/>
    </row>
    <row r="49" spans="2:12" x14ac:dyDescent="0.2">
      <c r="C49" s="19"/>
      <c r="D49" s="24" t="s">
        <v>48</v>
      </c>
      <c r="E49" s="29"/>
      <c r="F49" s="29"/>
      <c r="G49" s="29"/>
      <c r="H49" s="29"/>
      <c r="I49" s="29"/>
      <c r="J49" s="26"/>
      <c r="K49" s="29"/>
    </row>
    <row r="50" spans="2:12" x14ac:dyDescent="0.2">
      <c r="B50" s="17"/>
      <c r="C50" s="19"/>
      <c r="D50" s="24" t="s">
        <v>47</v>
      </c>
      <c r="E50" s="29"/>
      <c r="F50" s="29"/>
      <c r="G50" s="29"/>
      <c r="H50" s="29"/>
      <c r="I50" s="29"/>
      <c r="J50" s="26"/>
      <c r="K50" s="29"/>
    </row>
    <row r="51" spans="2:12" x14ac:dyDescent="0.2">
      <c r="B51" s="17"/>
      <c r="C51" s="19"/>
      <c r="D51" s="24" t="s">
        <v>50</v>
      </c>
      <c r="E51" s="27"/>
      <c r="F51" s="27"/>
      <c r="G51" s="27"/>
      <c r="H51" s="27"/>
      <c r="I51" s="27"/>
      <c r="J51" s="26"/>
      <c r="K51" s="29"/>
    </row>
    <row r="52" spans="2:12" x14ac:dyDescent="0.2">
      <c r="C52" s="19"/>
      <c r="D52" s="24" t="s">
        <v>6</v>
      </c>
      <c r="E52" s="29"/>
      <c r="F52" s="29"/>
      <c r="G52" s="29"/>
      <c r="H52" s="29"/>
      <c r="I52" s="29"/>
      <c r="J52" s="26"/>
      <c r="K52" s="29"/>
    </row>
    <row r="59" spans="2:12" x14ac:dyDescent="0.2">
      <c r="B59" s="17" t="s">
        <v>65</v>
      </c>
      <c r="C59" s="19"/>
      <c r="D59" s="21" t="s">
        <v>51</v>
      </c>
      <c r="E59" s="22" t="s">
        <v>54</v>
      </c>
      <c r="F59" s="22" t="s">
        <v>55</v>
      </c>
      <c r="G59" s="22" t="s">
        <v>21</v>
      </c>
      <c r="H59" s="22" t="s">
        <v>56</v>
      </c>
      <c r="I59" s="22" t="s">
        <v>30</v>
      </c>
      <c r="J59" s="23" t="s">
        <v>45</v>
      </c>
      <c r="K59" s="33" t="s">
        <v>38</v>
      </c>
      <c r="L59" s="18"/>
    </row>
    <row r="60" spans="2:12" x14ac:dyDescent="0.2">
      <c r="B60" s="17"/>
      <c r="C60" s="19"/>
      <c r="D60" s="24" t="s">
        <v>49</v>
      </c>
      <c r="E60" s="30">
        <v>2468.96</v>
      </c>
      <c r="F60" s="30">
        <v>61.58</v>
      </c>
      <c r="G60" s="30">
        <v>12251.04</v>
      </c>
      <c r="H60" s="30">
        <v>32</v>
      </c>
      <c r="I60" s="30">
        <v>30</v>
      </c>
      <c r="J60" s="31">
        <v>6849</v>
      </c>
      <c r="K60" s="29">
        <v>7000</v>
      </c>
      <c r="L60" s="18"/>
    </row>
    <row r="61" spans="2:12" x14ac:dyDescent="0.2">
      <c r="B61" s="17"/>
      <c r="C61" s="19"/>
      <c r="D61" s="24" t="s">
        <v>49</v>
      </c>
      <c r="E61" s="27">
        <v>3973.87</v>
      </c>
      <c r="F61" s="27">
        <v>62.51</v>
      </c>
      <c r="G61" s="27">
        <v>10097.129999999999</v>
      </c>
      <c r="H61" s="27">
        <v>28</v>
      </c>
      <c r="I61" s="27">
        <v>30</v>
      </c>
      <c r="J61" s="26">
        <v>3082</v>
      </c>
      <c r="K61" s="29">
        <v>5000</v>
      </c>
      <c r="L61" s="18" t="s">
        <v>60</v>
      </c>
    </row>
    <row r="62" spans="2:12" x14ac:dyDescent="0.2">
      <c r="B62" s="17"/>
      <c r="C62" s="19"/>
      <c r="D62" s="24" t="s">
        <v>48</v>
      </c>
      <c r="E62" s="27">
        <v>-2011</v>
      </c>
      <c r="F62" s="27">
        <v>51.01</v>
      </c>
      <c r="G62" s="27">
        <v>143205.5</v>
      </c>
      <c r="H62" s="27">
        <v>15</v>
      </c>
      <c r="I62" s="27">
        <v>4</v>
      </c>
      <c r="J62" s="26">
        <v>5215</v>
      </c>
      <c r="K62" s="29">
        <v>3000</v>
      </c>
      <c r="L62" s="18"/>
    </row>
    <row r="63" spans="2:12" x14ac:dyDescent="0.2">
      <c r="B63" s="17"/>
      <c r="C63" s="19"/>
      <c r="D63" s="24" t="s">
        <v>48</v>
      </c>
      <c r="E63" s="27">
        <v>1210.71</v>
      </c>
      <c r="F63" s="27">
        <v>60.37</v>
      </c>
      <c r="G63" s="27">
        <v>10559.29</v>
      </c>
      <c r="H63" s="27">
        <v>16</v>
      </c>
      <c r="I63" s="27">
        <v>14</v>
      </c>
      <c r="J63" s="26">
        <v>5212</v>
      </c>
      <c r="K63" s="29">
        <v>3000</v>
      </c>
      <c r="L63" s="18" t="s">
        <v>60</v>
      </c>
    </row>
    <row r="64" spans="2:12" x14ac:dyDescent="0.2">
      <c r="B64" s="17"/>
      <c r="C64" s="19"/>
      <c r="D64" s="24" t="s">
        <v>47</v>
      </c>
      <c r="E64" s="27">
        <v>2991.78</v>
      </c>
      <c r="F64" s="27">
        <v>65.790000000000006</v>
      </c>
      <c r="G64" s="27">
        <v>10128.219999999999</v>
      </c>
      <c r="H64" s="27">
        <v>26</v>
      </c>
      <c r="I64" s="27">
        <v>31</v>
      </c>
      <c r="J64" s="26">
        <v>1383</v>
      </c>
      <c r="K64" s="29">
        <v>700</v>
      </c>
      <c r="L64" s="18"/>
    </row>
    <row r="65" spans="2:12" x14ac:dyDescent="0.2">
      <c r="B65" s="17"/>
      <c r="C65" s="19"/>
      <c r="D65" s="24" t="s">
        <v>47</v>
      </c>
      <c r="E65" s="27">
        <v>2911.86</v>
      </c>
      <c r="F65" s="27">
        <v>59</v>
      </c>
      <c r="G65" s="27">
        <v>10258.14</v>
      </c>
      <c r="H65" s="27">
        <v>16</v>
      </c>
      <c r="I65" s="27">
        <v>26</v>
      </c>
      <c r="J65" s="26">
        <v>1783</v>
      </c>
      <c r="K65" s="29">
        <v>700</v>
      </c>
      <c r="L65" s="18" t="s">
        <v>60</v>
      </c>
    </row>
    <row r="66" spans="2:12" x14ac:dyDescent="0.2">
      <c r="B66" s="17"/>
      <c r="C66" s="19"/>
      <c r="D66" s="24" t="s">
        <v>50</v>
      </c>
      <c r="E66" s="27">
        <v>5314.44</v>
      </c>
      <c r="F66" s="27">
        <v>58.95</v>
      </c>
      <c r="G66" s="27">
        <v>9755.56</v>
      </c>
      <c r="H66" s="27">
        <v>24</v>
      </c>
      <c r="I66" s="27">
        <v>35</v>
      </c>
      <c r="J66" s="26">
        <v>3955</v>
      </c>
      <c r="K66" s="29">
        <v>1800000</v>
      </c>
      <c r="L66" s="18"/>
    </row>
    <row r="67" spans="2:12" x14ac:dyDescent="0.2">
      <c r="B67" s="17"/>
      <c r="C67" s="19"/>
      <c r="D67" s="24" t="s">
        <v>6</v>
      </c>
      <c r="E67" s="29"/>
      <c r="F67" s="29"/>
      <c r="G67" s="29"/>
      <c r="H67" s="29"/>
      <c r="I67" s="29"/>
      <c r="J67" s="26"/>
      <c r="K67" s="29"/>
      <c r="L67" s="18"/>
    </row>
    <row r="68" spans="2:12" x14ac:dyDescent="0.2">
      <c r="B68" s="17" t="s">
        <v>66</v>
      </c>
      <c r="C68" s="19"/>
      <c r="D68" s="21" t="s">
        <v>51</v>
      </c>
      <c r="E68" s="22" t="s">
        <v>54</v>
      </c>
      <c r="F68" s="22" t="s">
        <v>55</v>
      </c>
      <c r="G68" s="22" t="s">
        <v>21</v>
      </c>
      <c r="H68" s="22" t="s">
        <v>56</v>
      </c>
      <c r="I68" s="22" t="s">
        <v>30</v>
      </c>
      <c r="J68" s="23" t="s">
        <v>45</v>
      </c>
      <c r="K68" s="33" t="s">
        <v>38</v>
      </c>
      <c r="L68" s="18"/>
    </row>
    <row r="69" spans="2:12" x14ac:dyDescent="0.2">
      <c r="C69" s="19"/>
      <c r="D69" s="24" t="s">
        <v>49</v>
      </c>
      <c r="E69" s="29"/>
      <c r="F69" s="29"/>
      <c r="G69" s="29"/>
      <c r="H69" s="29"/>
      <c r="I69" s="29"/>
      <c r="J69" s="26"/>
      <c r="K69" s="29"/>
      <c r="L69" s="18"/>
    </row>
    <row r="70" spans="2:12" x14ac:dyDescent="0.2">
      <c r="C70" s="19"/>
      <c r="D70" s="24" t="s">
        <v>48</v>
      </c>
      <c r="E70" s="29"/>
      <c r="F70" s="29"/>
      <c r="G70" s="29"/>
      <c r="H70" s="29"/>
      <c r="I70" s="29"/>
      <c r="J70" s="26"/>
      <c r="K70" s="29"/>
      <c r="L70" s="18"/>
    </row>
    <row r="71" spans="2:12" x14ac:dyDescent="0.2">
      <c r="B71" s="17"/>
      <c r="C71" s="19"/>
      <c r="D71" s="24" t="s">
        <v>47</v>
      </c>
      <c r="E71" s="29"/>
      <c r="F71" s="29"/>
      <c r="G71" s="29"/>
      <c r="H71" s="29"/>
      <c r="I71" s="29"/>
      <c r="J71" s="26"/>
      <c r="K71" s="29"/>
      <c r="L71" s="18"/>
    </row>
    <row r="72" spans="2:12" x14ac:dyDescent="0.2">
      <c r="B72" s="17"/>
      <c r="C72" s="19"/>
      <c r="D72" s="24" t="s">
        <v>50</v>
      </c>
      <c r="E72" s="27"/>
      <c r="F72" s="27"/>
      <c r="G72" s="27"/>
      <c r="H72" s="27"/>
      <c r="I72" s="27"/>
      <c r="J72" s="26"/>
      <c r="K72" s="29"/>
      <c r="L72" s="18"/>
    </row>
    <row r="73" spans="2:12" x14ac:dyDescent="0.2">
      <c r="C73" s="19"/>
      <c r="D73" s="24" t="s">
        <v>6</v>
      </c>
      <c r="E73" s="29"/>
      <c r="F73" s="29"/>
      <c r="G73" s="29"/>
      <c r="H73" s="29"/>
      <c r="I73" s="29"/>
      <c r="J73" s="26"/>
      <c r="K73" s="29"/>
      <c r="L73" s="18"/>
    </row>
    <row r="74" spans="2:12" x14ac:dyDescent="0.2">
      <c r="B74" s="17" t="s">
        <v>69</v>
      </c>
      <c r="C74" s="19"/>
      <c r="D74" s="21" t="s">
        <v>51</v>
      </c>
      <c r="E74" s="22" t="s">
        <v>54</v>
      </c>
      <c r="F74" s="22" t="s">
        <v>55</v>
      </c>
      <c r="G74" s="22" t="s">
        <v>21</v>
      </c>
      <c r="H74" s="22" t="s">
        <v>56</v>
      </c>
      <c r="I74" s="22" t="s">
        <v>30</v>
      </c>
      <c r="J74" s="23" t="s">
        <v>45</v>
      </c>
      <c r="K74" s="33" t="s">
        <v>38</v>
      </c>
    </row>
    <row r="75" spans="2:12" x14ac:dyDescent="0.2">
      <c r="B75" s="17"/>
      <c r="C75" s="19"/>
      <c r="D75" s="24" t="s">
        <v>49</v>
      </c>
      <c r="E75" s="27"/>
      <c r="F75" s="27"/>
      <c r="G75" s="27"/>
      <c r="H75" s="27"/>
      <c r="I75" s="27"/>
      <c r="J75" s="26"/>
      <c r="K75" s="29"/>
    </row>
    <row r="76" spans="2:12" x14ac:dyDescent="0.2">
      <c r="B76" s="17"/>
      <c r="C76" s="19"/>
      <c r="D76" s="24" t="s">
        <v>48</v>
      </c>
      <c r="E76" s="27"/>
      <c r="F76" s="27"/>
      <c r="G76" s="27"/>
      <c r="H76" s="27"/>
      <c r="I76" s="27"/>
      <c r="J76" s="26"/>
      <c r="K76" s="29"/>
    </row>
    <row r="77" spans="2:12" x14ac:dyDescent="0.2">
      <c r="B77" s="17"/>
      <c r="C77" s="19"/>
      <c r="D77" s="24" t="s">
        <v>47</v>
      </c>
      <c r="E77" s="27"/>
      <c r="F77" s="27"/>
      <c r="G77" s="27"/>
      <c r="H77" s="27"/>
      <c r="I77" s="27"/>
      <c r="J77" s="26"/>
      <c r="K77" s="29"/>
    </row>
    <row r="78" spans="2:12" x14ac:dyDescent="0.2">
      <c r="B78" s="17"/>
      <c r="C78" s="19"/>
      <c r="D78" s="24" t="s">
        <v>50</v>
      </c>
      <c r="E78" s="27"/>
      <c r="F78" s="27"/>
      <c r="G78" s="27"/>
      <c r="H78" s="27"/>
      <c r="I78" s="27"/>
      <c r="J78" s="26"/>
      <c r="K78" s="29"/>
    </row>
    <row r="79" spans="2:12" x14ac:dyDescent="0.2">
      <c r="B79" s="17"/>
      <c r="C79" s="19"/>
      <c r="D79" s="24" t="s">
        <v>6</v>
      </c>
      <c r="E79" s="29"/>
      <c r="F79" s="29"/>
      <c r="G79" s="29"/>
      <c r="H79" s="29"/>
      <c r="I79" s="29"/>
      <c r="J79" s="26"/>
      <c r="K79" s="29"/>
    </row>
    <row r="80" spans="2:12" x14ac:dyDescent="0.2">
      <c r="B80" s="17" t="s">
        <v>70</v>
      </c>
      <c r="C80" s="19"/>
      <c r="D80" s="21" t="s">
        <v>51</v>
      </c>
      <c r="E80" s="22" t="s">
        <v>54</v>
      </c>
      <c r="F80" s="22" t="s">
        <v>55</v>
      </c>
      <c r="G80" s="22" t="s">
        <v>21</v>
      </c>
      <c r="H80" s="22" t="s">
        <v>56</v>
      </c>
      <c r="I80" s="22" t="s">
        <v>30</v>
      </c>
      <c r="J80" s="23" t="s">
        <v>45</v>
      </c>
      <c r="K80" s="33" t="s">
        <v>38</v>
      </c>
    </row>
    <row r="81" spans="2:11" x14ac:dyDescent="0.2">
      <c r="C81" s="19"/>
      <c r="D81" s="24" t="s">
        <v>49</v>
      </c>
      <c r="E81" s="29"/>
      <c r="F81" s="29"/>
      <c r="G81" s="29"/>
      <c r="H81" s="29"/>
      <c r="I81" s="29"/>
      <c r="J81" s="26"/>
      <c r="K81" s="29"/>
    </row>
    <row r="82" spans="2:11" x14ac:dyDescent="0.2">
      <c r="C82" s="19"/>
      <c r="D82" s="24" t="s">
        <v>48</v>
      </c>
      <c r="E82" s="29"/>
      <c r="F82" s="29"/>
      <c r="G82" s="29"/>
      <c r="H82" s="29"/>
      <c r="I82" s="29"/>
      <c r="J82" s="26"/>
      <c r="K82" s="29"/>
    </row>
    <row r="83" spans="2:11" x14ac:dyDescent="0.2">
      <c r="B83" s="17"/>
      <c r="C83" s="19"/>
      <c r="D83" s="24" t="s">
        <v>47</v>
      </c>
      <c r="E83" s="29"/>
      <c r="F83" s="29"/>
      <c r="G83" s="29"/>
      <c r="H83" s="29"/>
      <c r="I83" s="29"/>
      <c r="J83" s="26"/>
      <c r="K83" s="29"/>
    </row>
    <row r="84" spans="2:11" x14ac:dyDescent="0.2">
      <c r="B84" s="17"/>
      <c r="C84" s="19"/>
      <c r="D84" s="24" t="s">
        <v>50</v>
      </c>
      <c r="E84" s="27"/>
      <c r="F84" s="27"/>
      <c r="G84" s="27"/>
      <c r="H84" s="27"/>
      <c r="I84" s="27"/>
      <c r="J84" s="26"/>
      <c r="K84" s="29"/>
    </row>
    <row r="85" spans="2:11" x14ac:dyDescent="0.2">
      <c r="C85" s="19"/>
      <c r="D85" s="24" t="s">
        <v>6</v>
      </c>
      <c r="E85" s="29"/>
      <c r="F85" s="29"/>
      <c r="G85" s="29"/>
      <c r="H85" s="29"/>
      <c r="I85" s="29"/>
      <c r="J85" s="26"/>
      <c r="K85" s="29"/>
    </row>
  </sheetData>
  <conditionalFormatting sqref="E29:E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F4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G4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5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F5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:H1048576 H1:H5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6:I1048576 I1:I5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:E7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F7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9:G7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9:H7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:I7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8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:F8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4:G8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4:H8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4:I8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27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27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27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36E-1B01-4E4E-82EB-F6524F9BD974}">
  <dimension ref="C4:O48"/>
  <sheetViews>
    <sheetView topLeftCell="A3" workbookViewId="0">
      <selection activeCell="F24" sqref="F24"/>
    </sheetView>
  </sheetViews>
  <sheetFormatPr baseColWidth="10" defaultRowHeight="16" x14ac:dyDescent="0.2"/>
  <cols>
    <col min="1" max="2" width="10.83203125" style="8"/>
    <col min="3" max="3" width="37.5" style="8" bestFit="1" customWidth="1"/>
    <col min="4" max="4" width="10.83203125" style="8"/>
    <col min="5" max="5" width="19.5" style="8" bestFit="1" customWidth="1"/>
    <col min="6" max="9" width="10.83203125" style="8"/>
    <col min="10" max="10" width="14.83203125" style="8" bestFit="1" customWidth="1"/>
    <col min="11" max="12" width="10.83203125" style="8"/>
    <col min="13" max="13" width="16.83203125" style="8" bestFit="1" customWidth="1"/>
    <col min="14" max="14" width="17.5" style="8" bestFit="1" customWidth="1"/>
    <col min="15" max="16384" width="10.83203125" style="8"/>
  </cols>
  <sheetData>
    <row r="4" spans="3:14" x14ac:dyDescent="0.2">
      <c r="C4" s="8" t="s">
        <v>26</v>
      </c>
      <c r="E4" s="8" t="s">
        <v>25</v>
      </c>
      <c r="F4" s="8" t="s">
        <v>28</v>
      </c>
      <c r="G4" s="8" t="s">
        <v>21</v>
      </c>
      <c r="H4" s="8" t="s">
        <v>29</v>
      </c>
      <c r="I4" s="8" t="s">
        <v>30</v>
      </c>
      <c r="J4" s="8" t="s">
        <v>31</v>
      </c>
      <c r="K4" s="8" t="s">
        <v>32</v>
      </c>
      <c r="L4" s="8" t="s">
        <v>33</v>
      </c>
      <c r="M4" s="9" t="s">
        <v>37</v>
      </c>
      <c r="N4" s="9" t="s">
        <v>38</v>
      </c>
    </row>
    <row r="5" spans="3:14" x14ac:dyDescent="0.2">
      <c r="C5" s="8" t="s">
        <v>27</v>
      </c>
      <c r="E5" s="8" t="s">
        <v>34</v>
      </c>
      <c r="F5" s="10">
        <v>62</v>
      </c>
      <c r="G5" s="10">
        <v>51</v>
      </c>
      <c r="H5" s="10">
        <v>56</v>
      </c>
      <c r="I5" s="10">
        <v>75</v>
      </c>
      <c r="J5" s="10">
        <v>75</v>
      </c>
      <c r="K5" s="10">
        <v>66</v>
      </c>
      <c r="L5" s="10">
        <v>65</v>
      </c>
    </row>
    <row r="6" spans="3:14" x14ac:dyDescent="0.2">
      <c r="E6" s="8" t="s">
        <v>35</v>
      </c>
      <c r="F6" s="10">
        <v>58.93</v>
      </c>
      <c r="G6" s="10">
        <v>49.9</v>
      </c>
      <c r="H6" s="10">
        <v>50.7</v>
      </c>
      <c r="I6" s="10">
        <v>68.8</v>
      </c>
      <c r="J6" s="10">
        <v>65.599999999999994</v>
      </c>
      <c r="K6" s="10">
        <v>58.3</v>
      </c>
      <c r="L6" s="10">
        <v>59.8</v>
      </c>
    </row>
    <row r="7" spans="3:14" x14ac:dyDescent="0.2">
      <c r="E7" s="8" t="s">
        <v>36</v>
      </c>
      <c r="F7" s="10">
        <v>1.86</v>
      </c>
      <c r="G7" s="10">
        <v>0.6</v>
      </c>
      <c r="H7" s="10">
        <v>1.8</v>
      </c>
      <c r="I7" s="10">
        <v>4.5</v>
      </c>
      <c r="J7" s="10">
        <v>5.0999999999999996</v>
      </c>
      <c r="K7" s="10">
        <v>3.6</v>
      </c>
      <c r="L7" s="10">
        <v>3</v>
      </c>
    </row>
    <row r="8" spans="3:14" x14ac:dyDescent="0.2">
      <c r="E8" s="6" t="s">
        <v>51</v>
      </c>
      <c r="F8" s="2" t="s">
        <v>28</v>
      </c>
      <c r="G8" s="2" t="s">
        <v>21</v>
      </c>
      <c r="H8" s="2" t="s">
        <v>29</v>
      </c>
      <c r="I8" s="2" t="s">
        <v>30</v>
      </c>
      <c r="J8" s="2" t="s">
        <v>31</v>
      </c>
      <c r="K8" s="2" t="s">
        <v>32</v>
      </c>
      <c r="L8" s="2" t="s">
        <v>33</v>
      </c>
      <c r="M8" s="3" t="s">
        <v>45</v>
      </c>
      <c r="N8" s="3" t="s">
        <v>38</v>
      </c>
    </row>
    <row r="9" spans="3:14" x14ac:dyDescent="0.2">
      <c r="C9" s="9" t="s">
        <v>39</v>
      </c>
      <c r="E9" s="7" t="s">
        <v>34</v>
      </c>
      <c r="F9" s="12">
        <v>62</v>
      </c>
      <c r="G9" s="12">
        <v>51</v>
      </c>
      <c r="H9" s="12">
        <v>56</v>
      </c>
      <c r="I9" s="12">
        <v>75</v>
      </c>
      <c r="J9" s="12">
        <v>75</v>
      </c>
      <c r="K9" s="12">
        <v>66</v>
      </c>
      <c r="L9" s="12">
        <v>65</v>
      </c>
      <c r="M9" s="3"/>
      <c r="N9" s="3"/>
    </row>
    <row r="10" spans="3:14" x14ac:dyDescent="0.2">
      <c r="E10" s="7" t="s">
        <v>35</v>
      </c>
      <c r="F10" s="12">
        <v>58.93</v>
      </c>
      <c r="G10" s="12">
        <v>49.9</v>
      </c>
      <c r="H10" s="12">
        <v>50.7</v>
      </c>
      <c r="I10" s="12">
        <v>68.8</v>
      </c>
      <c r="J10" s="12">
        <v>65.599999999999994</v>
      </c>
      <c r="K10" s="12">
        <v>58.3</v>
      </c>
      <c r="L10" s="12">
        <v>59.8</v>
      </c>
      <c r="M10" s="16"/>
      <c r="N10" s="16"/>
    </row>
    <row r="11" spans="3:14" x14ac:dyDescent="0.2">
      <c r="D11" s="9"/>
      <c r="E11" s="11" t="s">
        <v>46</v>
      </c>
      <c r="F11" s="12">
        <v>59.1</v>
      </c>
      <c r="G11" s="12">
        <v>53.33</v>
      </c>
      <c r="H11" s="12">
        <v>50.6</v>
      </c>
      <c r="I11" s="12">
        <v>66.67</v>
      </c>
      <c r="J11" s="12">
        <v>65</v>
      </c>
      <c r="K11" s="12">
        <v>62</v>
      </c>
      <c r="L11" s="12">
        <v>57</v>
      </c>
      <c r="M11" s="13"/>
      <c r="N11" s="13"/>
    </row>
    <row r="12" spans="3:14" x14ac:dyDescent="0.2">
      <c r="C12" s="9"/>
      <c r="D12" s="9"/>
      <c r="E12" s="11" t="s">
        <v>49</v>
      </c>
      <c r="F12" s="12">
        <v>62.8</v>
      </c>
      <c r="G12" s="12">
        <v>53.33</v>
      </c>
      <c r="H12" s="12">
        <v>51</v>
      </c>
      <c r="I12" s="12">
        <v>69.44</v>
      </c>
      <c r="J12" s="12">
        <v>73</v>
      </c>
      <c r="K12" s="12">
        <v>67</v>
      </c>
      <c r="L12" s="12">
        <v>63</v>
      </c>
      <c r="M12" s="13">
        <v>2143</v>
      </c>
      <c r="N12" s="13">
        <v>3000</v>
      </c>
    </row>
    <row r="13" spans="3:14" x14ac:dyDescent="0.2">
      <c r="C13" s="9"/>
      <c r="D13" s="9"/>
      <c r="E13" s="11" t="s">
        <v>48</v>
      </c>
      <c r="F13" s="12">
        <v>62.59</v>
      </c>
      <c r="G13" s="12">
        <v>53.33</v>
      </c>
      <c r="H13" s="12">
        <v>53</v>
      </c>
      <c r="I13" s="12">
        <v>67.22</v>
      </c>
      <c r="J13" s="12">
        <v>72</v>
      </c>
      <c r="K13" s="12">
        <v>67</v>
      </c>
      <c r="L13" s="12">
        <v>63</v>
      </c>
      <c r="M13" s="13">
        <v>3543</v>
      </c>
      <c r="N13" s="13">
        <v>3000</v>
      </c>
    </row>
    <row r="14" spans="3:14" x14ac:dyDescent="0.2">
      <c r="C14" s="9"/>
      <c r="D14" s="9"/>
      <c r="E14" s="11" t="s">
        <v>47</v>
      </c>
      <c r="F14" s="12">
        <v>64.290000000000006</v>
      </c>
      <c r="G14" s="12">
        <v>53.33</v>
      </c>
      <c r="H14" s="12">
        <v>53.2</v>
      </c>
      <c r="I14" s="12">
        <v>72.22</v>
      </c>
      <c r="J14" s="12">
        <v>76</v>
      </c>
      <c r="K14" s="12">
        <v>66</v>
      </c>
      <c r="L14" s="12">
        <v>65</v>
      </c>
      <c r="M14" s="13">
        <v>1354</v>
      </c>
      <c r="N14" s="13">
        <v>700</v>
      </c>
    </row>
    <row r="15" spans="3:14" x14ac:dyDescent="0.2">
      <c r="C15" s="9"/>
      <c r="D15" s="9"/>
      <c r="E15" s="11" t="s">
        <v>50</v>
      </c>
      <c r="F15" s="12">
        <v>65.05</v>
      </c>
      <c r="G15" s="12">
        <v>53.33</v>
      </c>
      <c r="H15" s="12">
        <v>52.2</v>
      </c>
      <c r="I15" s="12">
        <v>72.777777700000001</v>
      </c>
      <c r="J15" s="12">
        <v>78</v>
      </c>
      <c r="K15" s="12">
        <v>69</v>
      </c>
      <c r="L15" s="12">
        <v>65</v>
      </c>
      <c r="M15" s="13">
        <v>1654</v>
      </c>
      <c r="N15" s="13">
        <v>1600</v>
      </c>
    </row>
    <row r="16" spans="3:14" x14ac:dyDescent="0.2">
      <c r="C16" s="9"/>
      <c r="D16" s="9"/>
      <c r="E16" s="11" t="s">
        <v>6</v>
      </c>
      <c r="F16" s="12">
        <v>65.040000000000006</v>
      </c>
      <c r="G16" s="12">
        <v>53.33</v>
      </c>
      <c r="H16" s="12">
        <v>52.6</v>
      </c>
      <c r="I16" s="12">
        <v>73.33</v>
      </c>
      <c r="J16" s="12">
        <v>77</v>
      </c>
      <c r="K16" s="12">
        <v>69</v>
      </c>
      <c r="L16" s="12">
        <v>65</v>
      </c>
      <c r="M16" s="13">
        <v>2385</v>
      </c>
      <c r="N16" s="13">
        <v>8192</v>
      </c>
    </row>
    <row r="17" spans="3:15" x14ac:dyDescent="0.2">
      <c r="C17" s="9"/>
      <c r="D17" s="9"/>
      <c r="E17" s="6" t="s">
        <v>51</v>
      </c>
      <c r="F17" s="2" t="s">
        <v>28</v>
      </c>
      <c r="G17" s="2" t="s">
        <v>21</v>
      </c>
      <c r="H17" s="2" t="s">
        <v>29</v>
      </c>
      <c r="I17" s="2" t="s">
        <v>30</v>
      </c>
      <c r="J17" s="2" t="s">
        <v>31</v>
      </c>
      <c r="K17" s="2" t="s">
        <v>32</v>
      </c>
      <c r="L17" s="2" t="s">
        <v>33</v>
      </c>
      <c r="M17" s="16" t="s">
        <v>45</v>
      </c>
      <c r="N17" s="16" t="s">
        <v>38</v>
      </c>
    </row>
    <row r="18" spans="3:15" x14ac:dyDescent="0.2">
      <c r="C18" s="9" t="s">
        <v>41</v>
      </c>
      <c r="D18" s="9"/>
      <c r="E18" s="11" t="s">
        <v>49</v>
      </c>
      <c r="F18" s="12">
        <v>63.2</v>
      </c>
      <c r="G18" s="12">
        <v>50.63</v>
      </c>
      <c r="H18" s="12">
        <v>53.8</v>
      </c>
      <c r="I18" s="12">
        <v>67.78</v>
      </c>
      <c r="J18" s="12">
        <v>76</v>
      </c>
      <c r="K18" s="12">
        <v>68</v>
      </c>
      <c r="L18" s="12">
        <v>63</v>
      </c>
      <c r="M18" s="13">
        <v>800</v>
      </c>
      <c r="N18" s="13">
        <v>3000</v>
      </c>
    </row>
    <row r="19" spans="3:15" x14ac:dyDescent="0.2">
      <c r="C19" s="9"/>
      <c r="D19" s="9"/>
      <c r="E19" s="11" t="s">
        <v>48</v>
      </c>
      <c r="F19" s="12">
        <v>62.31</v>
      </c>
      <c r="G19" s="12">
        <v>49.5</v>
      </c>
      <c r="H19" s="12">
        <v>54.6</v>
      </c>
      <c r="I19" s="12">
        <v>67.78</v>
      </c>
      <c r="J19" s="12">
        <v>71</v>
      </c>
      <c r="K19" s="12">
        <v>68</v>
      </c>
      <c r="L19" s="12">
        <v>63</v>
      </c>
      <c r="M19" s="13">
        <v>2044</v>
      </c>
      <c r="N19" s="13">
        <v>3000</v>
      </c>
    </row>
    <row r="20" spans="3:15" x14ac:dyDescent="0.2">
      <c r="C20" s="9"/>
      <c r="D20" s="9"/>
      <c r="E20" s="11" t="s">
        <v>47</v>
      </c>
      <c r="F20" s="12">
        <v>64.040000000000006</v>
      </c>
      <c r="G20" s="12">
        <v>53.33</v>
      </c>
      <c r="H20" s="12">
        <v>54.8</v>
      </c>
      <c r="I20" s="12">
        <v>66.11</v>
      </c>
      <c r="J20" s="12">
        <v>77</v>
      </c>
      <c r="K20" s="12">
        <v>68</v>
      </c>
      <c r="L20" s="12">
        <v>65</v>
      </c>
      <c r="M20" s="13">
        <v>1597</v>
      </c>
      <c r="N20" s="13">
        <v>700</v>
      </c>
    </row>
    <row r="21" spans="3:15" x14ac:dyDescent="0.2">
      <c r="C21" s="9"/>
      <c r="D21" s="9"/>
      <c r="E21" s="11" t="s">
        <v>50</v>
      </c>
      <c r="F21" s="12">
        <v>65.040000000000006</v>
      </c>
      <c r="G21" s="12">
        <v>53.33</v>
      </c>
      <c r="H21" s="12">
        <v>52.6</v>
      </c>
      <c r="I21" s="12">
        <v>73.33</v>
      </c>
      <c r="J21" s="12">
        <v>77</v>
      </c>
      <c r="K21" s="12">
        <v>69</v>
      </c>
      <c r="L21" s="12">
        <v>65</v>
      </c>
      <c r="M21" s="13">
        <v>2294</v>
      </c>
      <c r="N21" s="13">
        <v>29000</v>
      </c>
    </row>
    <row r="22" spans="3:15" x14ac:dyDescent="0.2">
      <c r="C22" s="9"/>
      <c r="D22" s="9"/>
      <c r="E22" s="11" t="s">
        <v>6</v>
      </c>
      <c r="F22" s="12">
        <v>64.180000000000007</v>
      </c>
      <c r="G22" s="12">
        <v>49.97</v>
      </c>
      <c r="H22" s="12">
        <v>51.8</v>
      </c>
      <c r="I22" s="12">
        <v>73.33</v>
      </c>
      <c r="J22" s="12">
        <v>77</v>
      </c>
      <c r="K22" s="12">
        <v>68</v>
      </c>
      <c r="L22" s="12">
        <v>65</v>
      </c>
      <c r="M22" s="13">
        <v>1136</v>
      </c>
      <c r="N22" s="13">
        <v>12800</v>
      </c>
    </row>
    <row r="23" spans="3:15" x14ac:dyDescent="0.2">
      <c r="C23" s="9"/>
      <c r="D23" s="9"/>
      <c r="E23" s="6" t="s">
        <v>51</v>
      </c>
      <c r="F23" s="2" t="s">
        <v>28</v>
      </c>
      <c r="G23" s="2" t="s">
        <v>21</v>
      </c>
      <c r="H23" s="2" t="s">
        <v>29</v>
      </c>
      <c r="I23" s="2" t="s">
        <v>30</v>
      </c>
      <c r="J23" s="2" t="s">
        <v>31</v>
      </c>
      <c r="K23" s="2" t="s">
        <v>32</v>
      </c>
      <c r="L23" s="2" t="s">
        <v>33</v>
      </c>
      <c r="M23" s="16" t="s">
        <v>45</v>
      </c>
      <c r="N23" s="16" t="s">
        <v>38</v>
      </c>
    </row>
    <row r="24" spans="3:15" x14ac:dyDescent="0.2">
      <c r="C24" s="9" t="s">
        <v>67</v>
      </c>
      <c r="D24" s="9"/>
      <c r="E24" s="11" t="s">
        <v>49</v>
      </c>
      <c r="F24" s="14"/>
      <c r="G24" s="14"/>
      <c r="H24" s="14"/>
      <c r="I24" s="14"/>
      <c r="J24" s="14"/>
      <c r="K24" s="14"/>
      <c r="L24" s="14"/>
      <c r="M24" s="13"/>
      <c r="N24" s="13"/>
    </row>
    <row r="25" spans="3:15" x14ac:dyDescent="0.2">
      <c r="C25" s="9"/>
      <c r="D25" s="9"/>
      <c r="E25" s="11" t="s">
        <v>48</v>
      </c>
      <c r="F25" s="14"/>
      <c r="G25" s="14"/>
      <c r="H25" s="14"/>
      <c r="I25" s="14"/>
      <c r="J25" s="14"/>
      <c r="K25" s="14"/>
      <c r="L25" s="14"/>
      <c r="M25" s="13"/>
      <c r="N25" s="13"/>
    </row>
    <row r="26" spans="3:15" x14ac:dyDescent="0.2">
      <c r="C26" s="9"/>
      <c r="D26" s="9"/>
      <c r="E26" s="11" t="s">
        <v>47</v>
      </c>
      <c r="F26" s="14"/>
      <c r="G26" s="14"/>
      <c r="H26" s="14"/>
      <c r="I26" s="14"/>
      <c r="J26" s="14"/>
      <c r="K26" s="14"/>
      <c r="L26" s="14"/>
      <c r="M26" s="13"/>
      <c r="N26" s="13"/>
    </row>
    <row r="27" spans="3:15" x14ac:dyDescent="0.2">
      <c r="C27" s="9"/>
      <c r="D27" s="9"/>
      <c r="E27" s="11" t="s">
        <v>50</v>
      </c>
      <c r="F27" s="14"/>
      <c r="G27" s="14"/>
      <c r="H27" s="14"/>
      <c r="I27" s="14"/>
      <c r="J27" s="14"/>
      <c r="K27" s="14"/>
      <c r="L27" s="14"/>
      <c r="M27" s="13"/>
      <c r="N27" s="13"/>
    </row>
    <row r="28" spans="3:15" x14ac:dyDescent="0.2">
      <c r="C28" s="9"/>
      <c r="D28" s="9"/>
      <c r="E28" s="11" t="s">
        <v>6</v>
      </c>
      <c r="F28" s="14"/>
      <c r="G28" s="14"/>
      <c r="H28" s="14"/>
      <c r="I28" s="14"/>
      <c r="J28" s="14"/>
      <c r="K28" s="14"/>
      <c r="L28" s="14"/>
      <c r="M28" s="13"/>
      <c r="N28" s="13"/>
    </row>
    <row r="29" spans="3:15" x14ac:dyDescent="0.2">
      <c r="C29" s="9"/>
      <c r="D29" s="9"/>
      <c r="E29" s="11" t="s">
        <v>6</v>
      </c>
      <c r="F29" s="14"/>
      <c r="G29" s="14"/>
      <c r="H29" s="14"/>
      <c r="I29" s="14"/>
      <c r="J29" s="14"/>
      <c r="K29" s="14"/>
      <c r="L29" s="14"/>
      <c r="M29" s="13"/>
      <c r="N29" s="13"/>
      <c r="O29" s="18"/>
    </row>
    <row r="30" spans="3:15" x14ac:dyDescent="0.2">
      <c r="C30" s="9"/>
      <c r="D30" s="9"/>
      <c r="E30" s="6" t="s">
        <v>51</v>
      </c>
      <c r="F30" s="2" t="s">
        <v>28</v>
      </c>
      <c r="G30" s="2" t="s">
        <v>21</v>
      </c>
      <c r="H30" s="2" t="s">
        <v>29</v>
      </c>
      <c r="I30" s="2" t="s">
        <v>30</v>
      </c>
      <c r="J30" s="2" t="s">
        <v>31</v>
      </c>
      <c r="K30" s="2" t="s">
        <v>32</v>
      </c>
      <c r="L30" s="2" t="s">
        <v>33</v>
      </c>
      <c r="M30" s="16" t="s">
        <v>45</v>
      </c>
      <c r="N30" s="16" t="s">
        <v>38</v>
      </c>
    </row>
    <row r="31" spans="3:15" x14ac:dyDescent="0.2">
      <c r="C31" s="9" t="s">
        <v>68</v>
      </c>
      <c r="D31" s="9"/>
      <c r="E31" s="11" t="s">
        <v>49</v>
      </c>
      <c r="F31" s="14"/>
      <c r="G31" s="14"/>
      <c r="H31" s="14"/>
      <c r="I31" s="14"/>
      <c r="J31" s="14"/>
      <c r="K31" s="14"/>
      <c r="L31" s="14"/>
      <c r="M31" s="13"/>
      <c r="N31" s="13"/>
    </row>
    <row r="32" spans="3:15" x14ac:dyDescent="0.2">
      <c r="C32" s="9"/>
      <c r="D32" s="9"/>
      <c r="E32" s="11" t="s">
        <v>48</v>
      </c>
      <c r="F32" s="14"/>
      <c r="G32" s="14"/>
      <c r="H32" s="14"/>
      <c r="I32" s="14"/>
      <c r="J32" s="14"/>
      <c r="K32" s="14"/>
      <c r="L32" s="14"/>
      <c r="M32" s="13"/>
      <c r="N32" s="13"/>
    </row>
    <row r="33" spans="3:14" x14ac:dyDescent="0.2">
      <c r="C33" s="9"/>
      <c r="D33" s="9"/>
      <c r="E33" s="11" t="s">
        <v>47</v>
      </c>
      <c r="F33" s="14"/>
      <c r="G33" s="14"/>
      <c r="H33" s="14"/>
      <c r="I33" s="14"/>
      <c r="J33" s="14"/>
      <c r="K33" s="14"/>
      <c r="L33" s="14"/>
      <c r="M33" s="13"/>
      <c r="N33" s="13"/>
    </row>
    <row r="34" spans="3:14" x14ac:dyDescent="0.2">
      <c r="C34" s="9"/>
      <c r="D34" s="9"/>
      <c r="E34" s="11" t="s">
        <v>50</v>
      </c>
      <c r="F34" s="14"/>
      <c r="G34" s="14"/>
      <c r="H34" s="14"/>
      <c r="I34" s="14"/>
      <c r="J34" s="14"/>
      <c r="K34" s="14"/>
      <c r="L34" s="14"/>
      <c r="M34" s="13"/>
      <c r="N34" s="13"/>
    </row>
    <row r="35" spans="3:14" x14ac:dyDescent="0.2">
      <c r="C35" s="9"/>
      <c r="D35" s="9"/>
      <c r="E35" s="11" t="s">
        <v>6</v>
      </c>
      <c r="F35" s="14"/>
      <c r="G35" s="14"/>
      <c r="H35" s="14"/>
      <c r="I35" s="14"/>
      <c r="J35" s="14"/>
      <c r="K35" s="14"/>
      <c r="L35" s="14"/>
      <c r="M35" s="13"/>
      <c r="N35" s="13"/>
    </row>
    <row r="36" spans="3:14" x14ac:dyDescent="0.2">
      <c r="C36" s="9"/>
      <c r="D36" s="9"/>
      <c r="E36" s="6" t="s">
        <v>51</v>
      </c>
      <c r="F36" s="2" t="s">
        <v>28</v>
      </c>
      <c r="G36" s="2" t="s">
        <v>21</v>
      </c>
      <c r="H36" s="2" t="s">
        <v>29</v>
      </c>
      <c r="I36" s="2" t="s">
        <v>30</v>
      </c>
      <c r="J36" s="2" t="s">
        <v>31</v>
      </c>
      <c r="K36" s="2" t="s">
        <v>32</v>
      </c>
      <c r="L36" s="2" t="s">
        <v>33</v>
      </c>
      <c r="M36" s="16" t="s">
        <v>45</v>
      </c>
      <c r="N36" s="16" t="s">
        <v>38</v>
      </c>
    </row>
    <row r="37" spans="3:14" x14ac:dyDescent="0.2">
      <c r="C37" s="9" t="s">
        <v>65</v>
      </c>
      <c r="D37" s="9"/>
      <c r="E37" s="11" t="s">
        <v>49</v>
      </c>
      <c r="F37" s="14">
        <v>62.57</v>
      </c>
      <c r="G37" s="14">
        <v>39.86</v>
      </c>
      <c r="H37" s="14">
        <v>63.24</v>
      </c>
      <c r="I37" s="14">
        <v>68.33</v>
      </c>
      <c r="J37" s="14">
        <v>72</v>
      </c>
      <c r="K37" s="14">
        <v>69</v>
      </c>
      <c r="L37" s="14">
        <v>63</v>
      </c>
      <c r="M37" s="13">
        <v>2587</v>
      </c>
      <c r="N37" s="13">
        <v>3000</v>
      </c>
    </row>
    <row r="38" spans="3:14" x14ac:dyDescent="0.2">
      <c r="C38" s="9"/>
      <c r="D38" s="9"/>
      <c r="E38" s="11" t="s">
        <v>48</v>
      </c>
      <c r="F38" s="14">
        <v>61.33</v>
      </c>
      <c r="G38" s="14">
        <v>40.020000000000003</v>
      </c>
      <c r="H38" s="14">
        <v>60.41</v>
      </c>
      <c r="I38" s="14">
        <v>65.56</v>
      </c>
      <c r="J38" s="14">
        <v>69</v>
      </c>
      <c r="K38" s="14">
        <v>68</v>
      </c>
      <c r="L38" s="14">
        <v>65</v>
      </c>
      <c r="M38" s="13">
        <v>5325</v>
      </c>
      <c r="N38" s="13">
        <v>3000</v>
      </c>
    </row>
    <row r="39" spans="3:14" x14ac:dyDescent="0.2">
      <c r="C39" s="9"/>
      <c r="D39" s="9"/>
      <c r="E39" s="11" t="s">
        <v>47</v>
      </c>
      <c r="F39" s="14">
        <v>63.58</v>
      </c>
      <c r="G39" s="14">
        <v>50.12</v>
      </c>
      <c r="H39" s="14">
        <v>51.94</v>
      </c>
      <c r="I39" s="14">
        <v>69.44</v>
      </c>
      <c r="J39" s="14">
        <v>78</v>
      </c>
      <c r="K39" s="14">
        <v>67</v>
      </c>
      <c r="L39" s="14">
        <v>65</v>
      </c>
      <c r="M39" s="13">
        <v>2341</v>
      </c>
      <c r="N39" s="13">
        <v>700</v>
      </c>
    </row>
    <row r="40" spans="3:14" x14ac:dyDescent="0.2">
      <c r="C40" s="9"/>
      <c r="D40" s="9"/>
      <c r="E40" s="11" t="s">
        <v>50</v>
      </c>
      <c r="F40" s="14">
        <v>65.5</v>
      </c>
      <c r="G40" s="14">
        <v>46.12</v>
      </c>
      <c r="H40" s="14">
        <v>62.53</v>
      </c>
      <c r="I40" s="14">
        <v>73.33</v>
      </c>
      <c r="J40" s="14">
        <v>78</v>
      </c>
      <c r="K40" s="14">
        <v>68</v>
      </c>
      <c r="L40" s="14">
        <v>65</v>
      </c>
      <c r="M40" s="13">
        <v>3434</v>
      </c>
      <c r="N40" s="13">
        <v>36000</v>
      </c>
    </row>
    <row r="41" spans="3:14" x14ac:dyDescent="0.2">
      <c r="C41" s="9"/>
      <c r="D41" s="9"/>
      <c r="E41" s="11" t="s">
        <v>6</v>
      </c>
      <c r="F41" s="14"/>
      <c r="G41" s="14"/>
      <c r="H41" s="14"/>
      <c r="I41" s="14"/>
      <c r="J41" s="14"/>
      <c r="K41" s="14"/>
      <c r="L41" s="14"/>
      <c r="M41" s="13"/>
      <c r="N41" s="13"/>
    </row>
    <row r="42" spans="3:14" x14ac:dyDescent="0.2">
      <c r="C42" s="9"/>
      <c r="D42" s="9"/>
      <c r="E42" s="11" t="s">
        <v>6</v>
      </c>
      <c r="F42" s="14">
        <v>65.2</v>
      </c>
      <c r="G42" s="14">
        <v>47.45</v>
      </c>
      <c r="H42" s="14">
        <v>58.97</v>
      </c>
      <c r="I42" s="14">
        <v>72.78</v>
      </c>
      <c r="J42" s="14">
        <v>78</v>
      </c>
      <c r="K42" s="14">
        <v>69</v>
      </c>
      <c r="L42" s="14">
        <v>65</v>
      </c>
      <c r="M42" s="13">
        <v>2628</v>
      </c>
      <c r="N42" s="13">
        <v>3200</v>
      </c>
    </row>
    <row r="43" spans="3:14" x14ac:dyDescent="0.2">
      <c r="C43" s="9"/>
      <c r="D43" s="9"/>
      <c r="E43" s="6" t="s">
        <v>51</v>
      </c>
      <c r="F43" s="2" t="s">
        <v>28</v>
      </c>
      <c r="G43" s="2" t="s">
        <v>21</v>
      </c>
      <c r="H43" s="2" t="s">
        <v>29</v>
      </c>
      <c r="I43" s="2" t="s">
        <v>30</v>
      </c>
      <c r="J43" s="2" t="s">
        <v>31</v>
      </c>
      <c r="K43" s="2" t="s">
        <v>32</v>
      </c>
      <c r="L43" s="2" t="s">
        <v>33</v>
      </c>
      <c r="M43" s="16" t="s">
        <v>45</v>
      </c>
      <c r="N43" s="16" t="s">
        <v>38</v>
      </c>
    </row>
    <row r="44" spans="3:14" x14ac:dyDescent="0.2">
      <c r="C44" s="9" t="s">
        <v>66</v>
      </c>
      <c r="D44" s="9"/>
      <c r="E44" s="11" t="s">
        <v>49</v>
      </c>
      <c r="F44" s="14">
        <v>60.94</v>
      </c>
      <c r="G44" s="14">
        <v>48.19</v>
      </c>
      <c r="H44" s="14">
        <v>58.13</v>
      </c>
      <c r="I44" s="14">
        <v>63.33</v>
      </c>
      <c r="J44" s="14">
        <v>71</v>
      </c>
      <c r="K44" s="14">
        <v>64</v>
      </c>
      <c r="L44" s="14">
        <v>61</v>
      </c>
      <c r="M44" s="13">
        <v>2984</v>
      </c>
      <c r="N44" s="13">
        <v>5000</v>
      </c>
    </row>
    <row r="45" spans="3:14" x14ac:dyDescent="0.2">
      <c r="C45" s="9"/>
      <c r="D45" s="9"/>
      <c r="E45" s="11" t="s">
        <v>48</v>
      </c>
      <c r="F45" s="14">
        <v>56.49</v>
      </c>
      <c r="G45" s="14">
        <v>35.520000000000003</v>
      </c>
      <c r="H45" s="14">
        <v>54.85</v>
      </c>
      <c r="I45" s="14">
        <v>60.56</v>
      </c>
      <c r="J45" s="14">
        <v>70</v>
      </c>
      <c r="K45" s="14">
        <v>57</v>
      </c>
      <c r="L45" s="14">
        <v>61</v>
      </c>
      <c r="M45" s="13">
        <v>3703</v>
      </c>
      <c r="N45" s="13">
        <v>3000</v>
      </c>
    </row>
    <row r="46" spans="3:14" x14ac:dyDescent="0.2">
      <c r="C46" s="9"/>
      <c r="D46" s="9"/>
      <c r="E46" s="11" t="s">
        <v>47</v>
      </c>
      <c r="F46" s="14">
        <v>57.48</v>
      </c>
      <c r="G46" s="14">
        <v>29.44</v>
      </c>
      <c r="H46" s="14">
        <v>55.19</v>
      </c>
      <c r="I46" s="14">
        <v>67.22</v>
      </c>
      <c r="J46" s="14">
        <v>70</v>
      </c>
      <c r="K46" s="14">
        <v>61</v>
      </c>
      <c r="L46" s="14">
        <v>62</v>
      </c>
      <c r="M46" s="13">
        <v>1690</v>
      </c>
      <c r="N46" s="13">
        <v>700</v>
      </c>
    </row>
    <row r="47" spans="3:14" x14ac:dyDescent="0.2">
      <c r="C47" s="9"/>
      <c r="D47" s="9"/>
      <c r="E47" s="11" t="s">
        <v>50</v>
      </c>
      <c r="F47" s="14">
        <v>64.540000000000006</v>
      </c>
      <c r="G47" s="14">
        <v>38.99</v>
      </c>
      <c r="H47" s="14">
        <v>65.14</v>
      </c>
      <c r="I47" s="14">
        <v>71.11</v>
      </c>
      <c r="J47" s="14">
        <v>78</v>
      </c>
      <c r="K47" s="14">
        <v>69</v>
      </c>
      <c r="L47" s="14">
        <v>65</v>
      </c>
      <c r="M47" s="13">
        <v>3133</v>
      </c>
      <c r="N47" s="13">
        <v>36000</v>
      </c>
    </row>
    <row r="48" spans="3:14" x14ac:dyDescent="0.2">
      <c r="C48" s="9"/>
      <c r="D48" s="9"/>
      <c r="E48" s="11" t="s">
        <v>6</v>
      </c>
      <c r="F48" s="14">
        <v>63.6</v>
      </c>
      <c r="G48" s="14">
        <v>39.06</v>
      </c>
      <c r="H48" s="14">
        <v>63.42</v>
      </c>
      <c r="I48" s="14">
        <v>71.11</v>
      </c>
      <c r="J48" s="14">
        <v>77</v>
      </c>
      <c r="K48" s="14">
        <v>68</v>
      </c>
      <c r="L48" s="14">
        <v>63</v>
      </c>
      <c r="M48" s="13">
        <v>1093</v>
      </c>
      <c r="N48" s="13">
        <v>12800</v>
      </c>
    </row>
  </sheetData>
  <conditionalFormatting sqref="F11:F3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G35 G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3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35 I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35 J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K35 K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35 L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3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3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3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3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J3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K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3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35 N49:N104857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{26DB2F22-3398-B340-A28D-A3E5E68B6CFD}</x14:id>
        </ext>
      </extLst>
    </cfRule>
  </conditionalFormatting>
  <conditionalFormatting sqref="M1:M35 M49:M104857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{9DE54942-91D0-CB47-A352-3755C31DF088}</x14:id>
        </ext>
      </extLst>
    </cfRule>
  </conditionalFormatting>
  <conditionalFormatting sqref="P1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{6B430648-30FD-2F43-B0FB-67B5808111BF}</x14:id>
        </ext>
      </extLst>
    </cfRule>
  </conditionalFormatting>
  <conditionalFormatting sqref="F36:F4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:I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4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K4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:L4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4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4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4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:I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K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:L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:N4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{B763E76D-7ABC-D048-B839-E8E2987908F8}</x14:id>
        </ext>
      </extLst>
    </cfRule>
  </conditionalFormatting>
  <conditionalFormatting sqref="M36:M4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{B05690F4-AAB4-874C-B581-AC91D545CC71}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DB2F22-3398-B340-A28D-A3E5E68B6C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N1:N35 N49:N1048576</xm:sqref>
        </x14:conditionalFormatting>
        <x14:conditionalFormatting xmlns:xm="http://schemas.microsoft.com/office/excel/2006/main">
          <x14:cfRule type="dataBar" id="{9DE54942-91D0-CB47-A352-3755C31DF0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 M49:M1048576</xm:sqref>
        </x14:conditionalFormatting>
        <x14:conditionalFormatting xmlns:xm="http://schemas.microsoft.com/office/excel/2006/main">
          <x14:cfRule type="dataBar" id="{6B430648-30FD-2F43-B0FB-67B5808111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P11</xm:sqref>
        </x14:conditionalFormatting>
        <x14:conditionalFormatting xmlns:xm="http://schemas.microsoft.com/office/excel/2006/main">
          <x14:cfRule type="dataBar" id="{B763E76D-7ABC-D048-B839-E8E2987908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N36:N48</xm:sqref>
        </x14:conditionalFormatting>
        <x14:conditionalFormatting xmlns:xm="http://schemas.microsoft.com/office/excel/2006/main">
          <x14:cfRule type="dataBar" id="{B05690F4-AAB4-874C-B581-AC91D545CC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M36:M48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3A2-5AB2-F84D-BC82-3A9A86144038}">
  <dimension ref="E4:J24"/>
  <sheetViews>
    <sheetView workbookViewId="0">
      <selection activeCell="L15" sqref="L15"/>
    </sheetView>
  </sheetViews>
  <sheetFormatPr baseColWidth="10" defaultRowHeight="16" x14ac:dyDescent="0.2"/>
  <cols>
    <col min="7" max="7" width="15.5" bestFit="1" customWidth="1"/>
    <col min="8" max="8" width="12.83203125" customWidth="1"/>
    <col min="9" max="9" width="25.83203125" bestFit="1" customWidth="1"/>
    <col min="10" max="10" width="25.5" bestFit="1" customWidth="1"/>
  </cols>
  <sheetData>
    <row r="4" spans="5:10" x14ac:dyDescent="0.2">
      <c r="E4" t="s">
        <v>0</v>
      </c>
      <c r="F4" t="s">
        <v>1</v>
      </c>
      <c r="G4" t="s">
        <v>3</v>
      </c>
      <c r="H4" t="s">
        <v>2</v>
      </c>
      <c r="I4" t="s">
        <v>4</v>
      </c>
      <c r="J4" t="s">
        <v>5</v>
      </c>
    </row>
    <row r="5" spans="5:10" x14ac:dyDescent="0.2">
      <c r="E5">
        <v>1</v>
      </c>
      <c r="F5">
        <v>1</v>
      </c>
      <c r="G5">
        <f>E5*F5</f>
        <v>1</v>
      </c>
      <c r="H5">
        <v>23.17</v>
      </c>
      <c r="I5" s="1">
        <f>H5*1000/G5</f>
        <v>23170</v>
      </c>
      <c r="J5">
        <f>(H5-H$5)*1000/G5</f>
        <v>0</v>
      </c>
    </row>
    <row r="6" spans="5:10" x14ac:dyDescent="0.2">
      <c r="E6">
        <v>1</v>
      </c>
      <c r="F6">
        <v>256</v>
      </c>
      <c r="G6">
        <f t="shared" ref="G6:G7" si="0">E6*F6</f>
        <v>256</v>
      </c>
      <c r="H6">
        <v>46.94</v>
      </c>
      <c r="I6" s="1">
        <f t="shared" ref="I6" si="1">H6*1000/G6</f>
        <v>183.359375</v>
      </c>
      <c r="J6">
        <f t="shared" ref="J6" si="2">(H6-H$5)*1000/G6</f>
        <v>92.851562499999986</v>
      </c>
    </row>
    <row r="7" spans="5:10" x14ac:dyDescent="0.2">
      <c r="E7">
        <v>2</v>
      </c>
      <c r="F7">
        <v>128</v>
      </c>
      <c r="G7">
        <f t="shared" si="0"/>
        <v>256</v>
      </c>
      <c r="H7">
        <v>35.6</v>
      </c>
      <c r="I7" s="1">
        <f t="shared" ref="I7" si="3">H7*1000/G7</f>
        <v>139.0625</v>
      </c>
      <c r="J7">
        <f t="shared" ref="J7" si="4">(H7-H$5)*1000/G7</f>
        <v>48.5546875</v>
      </c>
    </row>
    <row r="8" spans="5:10" x14ac:dyDescent="0.2">
      <c r="E8" s="1">
        <v>4</v>
      </c>
      <c r="F8" s="1">
        <v>64</v>
      </c>
      <c r="G8">
        <f t="shared" ref="G8:G24" si="5">E8*F8</f>
        <v>256</v>
      </c>
      <c r="H8" s="1">
        <v>32.76</v>
      </c>
      <c r="I8" s="1">
        <f t="shared" ref="I8:I24" si="6">H8*1000/G8</f>
        <v>127.96874999999999</v>
      </c>
      <c r="J8">
        <f t="shared" ref="J8:J24" si="7">(H8-H$5)*1000/G8</f>
        <v>37.460937499999986</v>
      </c>
    </row>
    <row r="9" spans="5:10" x14ac:dyDescent="0.2">
      <c r="E9" s="1">
        <v>8</v>
      </c>
      <c r="F9" s="1">
        <v>32</v>
      </c>
      <c r="G9">
        <f t="shared" si="5"/>
        <v>256</v>
      </c>
      <c r="H9" s="1">
        <v>31.5</v>
      </c>
      <c r="I9" s="1">
        <f t="shared" si="6"/>
        <v>123.046875</v>
      </c>
      <c r="J9">
        <f t="shared" si="7"/>
        <v>32.539062499999993</v>
      </c>
    </row>
    <row r="10" spans="5:10" x14ac:dyDescent="0.2">
      <c r="E10">
        <v>128</v>
      </c>
      <c r="F10">
        <v>2</v>
      </c>
      <c r="G10">
        <f t="shared" si="5"/>
        <v>256</v>
      </c>
      <c r="H10">
        <v>31.9</v>
      </c>
      <c r="I10" s="1">
        <f t="shared" si="6"/>
        <v>124.609375</v>
      </c>
      <c r="J10">
        <f t="shared" si="7"/>
        <v>34.101562499999986</v>
      </c>
    </row>
    <row r="11" spans="5:10" x14ac:dyDescent="0.2">
      <c r="G11">
        <f t="shared" si="5"/>
        <v>0</v>
      </c>
      <c r="I11" s="1" t="e">
        <f t="shared" si="6"/>
        <v>#DIV/0!</v>
      </c>
      <c r="J11" t="e">
        <f t="shared" si="7"/>
        <v>#DIV/0!</v>
      </c>
    </row>
    <row r="12" spans="5:10" x14ac:dyDescent="0.2">
      <c r="E12" s="1"/>
      <c r="F12" s="1"/>
      <c r="G12">
        <f t="shared" si="5"/>
        <v>0</v>
      </c>
      <c r="H12" s="1"/>
      <c r="I12" s="1" t="e">
        <f t="shared" si="6"/>
        <v>#DIV/0!</v>
      </c>
      <c r="J12" t="e">
        <f t="shared" si="7"/>
        <v>#DIV/0!</v>
      </c>
    </row>
    <row r="13" spans="5:10" x14ac:dyDescent="0.2">
      <c r="E13" s="1"/>
      <c r="F13" s="1"/>
      <c r="G13">
        <f t="shared" si="5"/>
        <v>0</v>
      </c>
      <c r="H13" s="1"/>
      <c r="I13" s="1" t="e">
        <f t="shared" si="6"/>
        <v>#DIV/0!</v>
      </c>
      <c r="J13" t="e">
        <f t="shared" si="7"/>
        <v>#DIV/0!</v>
      </c>
    </row>
    <row r="14" spans="5:10" x14ac:dyDescent="0.2">
      <c r="E14" s="1">
        <v>8</v>
      </c>
      <c r="F14" s="1">
        <v>64</v>
      </c>
      <c r="G14">
        <f t="shared" si="5"/>
        <v>512</v>
      </c>
      <c r="H14" s="1">
        <v>45</v>
      </c>
      <c r="I14" s="1">
        <f t="shared" si="6"/>
        <v>87.890625</v>
      </c>
      <c r="J14">
        <f t="shared" si="7"/>
        <v>42.63671875</v>
      </c>
    </row>
    <row r="15" spans="5:10" x14ac:dyDescent="0.2">
      <c r="E15" s="1">
        <v>4</v>
      </c>
      <c r="F15" s="1">
        <v>128</v>
      </c>
      <c r="G15">
        <f t="shared" si="5"/>
        <v>512</v>
      </c>
      <c r="H15" s="1">
        <v>45.05</v>
      </c>
      <c r="I15" s="1">
        <f t="shared" si="6"/>
        <v>87.98828125</v>
      </c>
      <c r="J15">
        <f t="shared" si="7"/>
        <v>42.734374999999993</v>
      </c>
    </row>
    <row r="16" spans="5:10" x14ac:dyDescent="0.2">
      <c r="E16" s="1"/>
      <c r="F16" s="1"/>
      <c r="G16">
        <f t="shared" si="5"/>
        <v>0</v>
      </c>
      <c r="H16" s="1"/>
      <c r="I16" s="1" t="e">
        <f t="shared" si="6"/>
        <v>#DIV/0!</v>
      </c>
      <c r="J16" t="e">
        <f t="shared" si="7"/>
        <v>#DIV/0!</v>
      </c>
    </row>
    <row r="17" spans="5:10" x14ac:dyDescent="0.2">
      <c r="G17">
        <f t="shared" si="5"/>
        <v>0</v>
      </c>
      <c r="I17" s="1" t="e">
        <f t="shared" si="6"/>
        <v>#DIV/0!</v>
      </c>
      <c r="J17" t="e">
        <f t="shared" si="7"/>
        <v>#DIV/0!</v>
      </c>
    </row>
    <row r="18" spans="5:10" x14ac:dyDescent="0.2">
      <c r="G18">
        <f t="shared" si="5"/>
        <v>0</v>
      </c>
      <c r="I18" s="1" t="e">
        <f t="shared" si="6"/>
        <v>#DIV/0!</v>
      </c>
      <c r="J18" t="e">
        <f t="shared" si="7"/>
        <v>#DIV/0!</v>
      </c>
    </row>
    <row r="19" spans="5:10" x14ac:dyDescent="0.2">
      <c r="G19">
        <f t="shared" si="5"/>
        <v>0</v>
      </c>
      <c r="I19" s="1" t="e">
        <f t="shared" si="6"/>
        <v>#DIV/0!</v>
      </c>
      <c r="J19" t="e">
        <f t="shared" si="7"/>
        <v>#DIV/0!</v>
      </c>
    </row>
    <row r="20" spans="5:10" x14ac:dyDescent="0.2">
      <c r="E20">
        <v>8</v>
      </c>
      <c r="F20">
        <v>1024</v>
      </c>
      <c r="G20">
        <f t="shared" si="5"/>
        <v>8192</v>
      </c>
      <c r="H20">
        <v>303</v>
      </c>
      <c r="I20" s="1">
        <f t="shared" si="6"/>
        <v>36.9873046875</v>
      </c>
      <c r="J20">
        <f t="shared" si="7"/>
        <v>34.158935546875</v>
      </c>
    </row>
    <row r="21" spans="5:10" x14ac:dyDescent="0.2">
      <c r="G21">
        <f t="shared" si="5"/>
        <v>0</v>
      </c>
      <c r="I21" s="1" t="e">
        <f t="shared" si="6"/>
        <v>#DIV/0!</v>
      </c>
      <c r="J21" t="e">
        <f t="shared" si="7"/>
        <v>#DIV/0!</v>
      </c>
    </row>
    <row r="22" spans="5:10" x14ac:dyDescent="0.2">
      <c r="G22">
        <f t="shared" si="5"/>
        <v>0</v>
      </c>
      <c r="I22" s="1" t="e">
        <f t="shared" si="6"/>
        <v>#DIV/0!</v>
      </c>
      <c r="J22" t="e">
        <f t="shared" si="7"/>
        <v>#DIV/0!</v>
      </c>
    </row>
    <row r="23" spans="5:10" x14ac:dyDescent="0.2">
      <c r="G23">
        <f t="shared" si="5"/>
        <v>0</v>
      </c>
      <c r="I23" s="1" t="e">
        <f t="shared" si="6"/>
        <v>#DIV/0!</v>
      </c>
      <c r="J23" t="e">
        <f t="shared" si="7"/>
        <v>#DIV/0!</v>
      </c>
    </row>
    <row r="24" spans="5:10" x14ac:dyDescent="0.2">
      <c r="G24">
        <f t="shared" si="5"/>
        <v>0</v>
      </c>
      <c r="I24" s="1" t="e">
        <f t="shared" si="6"/>
        <v>#DIV/0!</v>
      </c>
      <c r="J24" t="e">
        <f t="shared" si="7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refinery_results</vt:lpstr>
      <vt:lpstr>TopSim_Results</vt:lpstr>
      <vt:lpstr>MIS_results</vt:lpstr>
      <vt:lpstr>actorCritic_refinery_duration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maltek ebner</dc:creator>
  <cp:lastModifiedBy>maltek ebner</cp:lastModifiedBy>
  <dcterms:created xsi:type="dcterms:W3CDTF">2019-08-16T13:55:50Z</dcterms:created>
  <dcterms:modified xsi:type="dcterms:W3CDTF">2019-10-01T17:41:27Z</dcterms:modified>
</cp:coreProperties>
</file>