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"/>
    </mc:Choice>
  </mc:AlternateContent>
  <xr:revisionPtr revIDLastSave="0" documentId="13_ncr:1_{88A3FD8A-2FE3-B844-8E7D-FB85F395745D}" xr6:coauthVersionLast="45" xr6:coauthVersionMax="45" xr10:uidLastSave="{00000000-0000-0000-0000-000000000000}"/>
  <bookViews>
    <workbookView xWindow="0" yWindow="460" windowWidth="28800" windowHeight="16680" xr2:uid="{0C047C73-2AED-574F-B05A-862A7DD3D487}"/>
  </bookViews>
  <sheets>
    <sheet name="refinery_results" sheetId="3" r:id="rId1"/>
    <sheet name="MIS_results" sheetId="2" r:id="rId2"/>
    <sheet name="actorCritic_refinery_dura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3" l="1"/>
  <c r="D44" i="3"/>
  <c r="D45" i="3"/>
  <c r="D46" i="3"/>
  <c r="D47" i="3"/>
  <c r="D48" i="3"/>
  <c r="D49" i="3"/>
  <c r="D50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19" i="3"/>
  <c r="I35" i="3" l="1"/>
  <c r="F15" i="3"/>
  <c r="E15" i="3"/>
  <c r="D15" i="3" s="1"/>
  <c r="H35" i="3"/>
  <c r="D3" i="3" l="1"/>
  <c r="D4" i="3"/>
  <c r="D5" i="3"/>
  <c r="D6" i="3"/>
  <c r="D7" i="3"/>
  <c r="D8" i="3"/>
  <c r="D9" i="3"/>
  <c r="D10" i="3"/>
  <c r="D11" i="3"/>
  <c r="D12" i="3"/>
  <c r="D13" i="3"/>
  <c r="E16" i="3"/>
  <c r="F16" i="3"/>
  <c r="E17" i="3"/>
  <c r="F17" i="3"/>
  <c r="G7" i="1"/>
  <c r="I7" i="1" s="1"/>
  <c r="I11" i="1"/>
  <c r="I15" i="1"/>
  <c r="I19" i="1"/>
  <c r="I23" i="1"/>
  <c r="G6" i="1"/>
  <c r="J6" i="1" s="1"/>
  <c r="G8" i="1"/>
  <c r="I8" i="1" s="1"/>
  <c r="G9" i="1"/>
  <c r="J9" i="1" s="1"/>
  <c r="G10" i="1"/>
  <c r="J10" i="1" s="1"/>
  <c r="G11" i="1"/>
  <c r="J11" i="1" s="1"/>
  <c r="G12" i="1"/>
  <c r="I12" i="1" s="1"/>
  <c r="G13" i="1"/>
  <c r="J13" i="1" s="1"/>
  <c r="G14" i="1"/>
  <c r="J14" i="1" s="1"/>
  <c r="G15" i="1"/>
  <c r="J15" i="1" s="1"/>
  <c r="G16" i="1"/>
  <c r="I16" i="1" s="1"/>
  <c r="G17" i="1"/>
  <c r="J17" i="1" s="1"/>
  <c r="G18" i="1"/>
  <c r="J18" i="1" s="1"/>
  <c r="G19" i="1"/>
  <c r="J19" i="1" s="1"/>
  <c r="G20" i="1"/>
  <c r="I20" i="1" s="1"/>
  <c r="G21" i="1"/>
  <c r="J21" i="1" s="1"/>
  <c r="G22" i="1"/>
  <c r="J22" i="1" s="1"/>
  <c r="G23" i="1"/>
  <c r="J23" i="1" s="1"/>
  <c r="G24" i="1"/>
  <c r="I24" i="1" s="1"/>
  <c r="G5" i="1"/>
  <c r="I5" i="1" s="1"/>
  <c r="D16" i="3" l="1"/>
  <c r="J5" i="1"/>
  <c r="I22" i="1"/>
  <c r="I14" i="1"/>
  <c r="D17" i="3"/>
  <c r="J7" i="1"/>
  <c r="I18" i="1"/>
  <c r="I10" i="1"/>
  <c r="J24" i="1"/>
  <c r="J20" i="1"/>
  <c r="J16" i="1"/>
  <c r="J12" i="1"/>
  <c r="J8" i="1"/>
  <c r="I21" i="1"/>
  <c r="I17" i="1"/>
  <c r="I13" i="1"/>
  <c r="I9" i="1"/>
  <c r="I6" i="1"/>
</calcChain>
</file>

<file path=xl/sharedStrings.xml><?xml version="1.0" encoding="utf-8"?>
<sst xmlns="http://schemas.openxmlformats.org/spreadsheetml/2006/main" count="69" uniqueCount="50">
  <si>
    <t>BatchSize</t>
  </si>
  <si>
    <t>NoIterations</t>
  </si>
  <si>
    <t>Total Duration [s]</t>
  </si>
  <si>
    <t>TotalNoSamples</t>
  </si>
  <si>
    <t>avg Duration per sample [ms]</t>
  </si>
  <si>
    <t>var duration per Sample [ms]</t>
  </si>
  <si>
    <t>Genetic Opt</t>
  </si>
  <si>
    <t>actorCritic</t>
  </si>
  <si>
    <t>independent best</t>
  </si>
  <si>
    <t>Std</t>
  </si>
  <si>
    <t>Average</t>
  </si>
  <si>
    <t>Control</t>
  </si>
  <si>
    <t>PCS</t>
  </si>
  <si>
    <t>G7</t>
  </si>
  <si>
    <t>G6</t>
  </si>
  <si>
    <t>RBP</t>
  </si>
  <si>
    <t>G5</t>
  </si>
  <si>
    <t>G4</t>
  </si>
  <si>
    <t>G3</t>
  </si>
  <si>
    <t>EPM</t>
  </si>
  <si>
    <t>i2</t>
  </si>
  <si>
    <t>G1</t>
  </si>
  <si>
    <t>Loss_Product</t>
  </si>
  <si>
    <t>Cost</t>
  </si>
  <si>
    <t>Dur</t>
  </si>
  <si>
    <t>Group Name</t>
  </si>
  <si>
    <t>Group ID</t>
  </si>
  <si>
    <t>algorithm</t>
  </si>
  <si>
    <t>problem</t>
  </si>
  <si>
    <t>base problem</t>
  </si>
  <si>
    <t>Overall</t>
  </si>
  <si>
    <t>Time</t>
  </si>
  <si>
    <t>Quality</t>
  </si>
  <si>
    <t>User Acceptance</t>
  </si>
  <si>
    <t>Morale</t>
  </si>
  <si>
    <t>Security</t>
  </si>
  <si>
    <t>human - best</t>
  </si>
  <si>
    <t>human  - average</t>
  </si>
  <si>
    <t>human - std</t>
  </si>
  <si>
    <t>genetic</t>
  </si>
  <si>
    <t>calculation duration</t>
  </si>
  <si>
    <t>BayessianOpt - emukit</t>
  </si>
  <si>
    <t>BayessianOpt - gPyOpt</t>
  </si>
  <si>
    <t>noSamples</t>
  </si>
  <si>
    <t>base model</t>
  </si>
  <si>
    <t>best</t>
  </si>
  <si>
    <t>with compression, deterministic</t>
  </si>
  <si>
    <t>BayessianOpt - hyperopt</t>
  </si>
  <si>
    <t>base model - with VAE</t>
  </si>
  <si>
    <t>with compression, deterministic - with 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</si>
</sst>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1"/>
    <xf numFmtId="9" fontId="0" fillId="0" borderId="0" xfId="2" applyFont="1"/>
    <xf numFmtId="2" fontId="1" fillId="0" borderId="0" xfId="1" applyNumberFormat="1"/>
  </cellXfs>
  <cellStyles count="3">
    <cellStyle name="Normal" xfId="0" builtinId="0"/>
    <cellStyle name="Normal 2" xfId="1" xr:uid="{2A5B7532-101E-0048-9294-1F4BBB5EE65C}"/>
    <cellStyle name="Per cent 2" xfId="2" xr:uid="{6D68009B-0FD1-C246-B7DB-7668D6D40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B6D0-DA15-D244-B588-E9E7D3C401A4}">
  <dimension ref="A2:I50"/>
  <sheetViews>
    <sheetView tabSelected="1" topLeftCell="A11" workbookViewId="0">
      <selection activeCell="M36" sqref="M36"/>
    </sheetView>
  </sheetViews>
  <sheetFormatPr baseColWidth="10" defaultRowHeight="15" x14ac:dyDescent="0.2"/>
  <cols>
    <col min="1" max="1" width="26.83203125" style="2" bestFit="1" customWidth="1"/>
    <col min="2" max="2" width="10.83203125" style="2"/>
    <col min="3" max="3" width="18.83203125" style="2" bestFit="1" customWidth="1"/>
    <col min="4" max="4" width="13.6640625" style="2" bestFit="1" customWidth="1"/>
    <col min="5" max="5" width="14.1640625" style="2" bestFit="1" customWidth="1"/>
    <col min="6" max="6" width="10.83203125" style="2"/>
    <col min="7" max="7" width="13.6640625" style="2" bestFit="1" customWidth="1"/>
    <col min="8" max="8" width="16.83203125" style="2" bestFit="1" customWidth="1"/>
    <col min="9" max="16384" width="10.83203125" style="2"/>
  </cols>
  <sheetData>
    <row r="2" spans="2:9" x14ac:dyDescent="0.2">
      <c r="B2" s="2" t="s">
        <v>26</v>
      </c>
      <c r="C2" s="2" t="s">
        <v>25</v>
      </c>
      <c r="D2" s="2" t="s">
        <v>22</v>
      </c>
      <c r="E2" s="2" t="s">
        <v>24</v>
      </c>
      <c r="F2" s="2" t="s">
        <v>23</v>
      </c>
      <c r="H2" s="2" t="s">
        <v>40</v>
      </c>
      <c r="I2" s="2" t="s">
        <v>43</v>
      </c>
    </row>
    <row r="3" spans="2:9" ht="16" x14ac:dyDescent="0.2">
      <c r="B3" s="2">
        <v>1</v>
      </c>
      <c r="C3" s="2" t="s">
        <v>21</v>
      </c>
      <c r="D3" s="4">
        <f t="shared" ref="D3:D13" si="0">E3*F3</f>
        <v>1809933023</v>
      </c>
      <c r="E3" s="4">
        <v>577</v>
      </c>
      <c r="F3" s="4">
        <v>3136799</v>
      </c>
      <c r="G3" s="3"/>
    </row>
    <row r="4" spans="2:9" ht="16" x14ac:dyDescent="0.2">
      <c r="B4" s="2">
        <v>2</v>
      </c>
      <c r="C4" s="2" t="s">
        <v>20</v>
      </c>
      <c r="D4" s="4">
        <f t="shared" si="0"/>
        <v>1958508545</v>
      </c>
      <c r="E4" s="4">
        <v>595</v>
      </c>
      <c r="F4" s="4">
        <v>3291611</v>
      </c>
      <c r="G4" s="3"/>
    </row>
    <row r="5" spans="2:9" ht="16" x14ac:dyDescent="0.2">
      <c r="B5" s="2">
        <v>3</v>
      </c>
      <c r="C5" s="2" t="s">
        <v>19</v>
      </c>
      <c r="D5" s="4">
        <f t="shared" si="0"/>
        <v>1690882315</v>
      </c>
      <c r="E5" s="4">
        <v>571</v>
      </c>
      <c r="F5" s="4">
        <v>2961265</v>
      </c>
      <c r="G5" s="3"/>
    </row>
    <row r="6" spans="2:9" ht="16" x14ac:dyDescent="0.2">
      <c r="B6" s="2">
        <v>4</v>
      </c>
      <c r="C6" s="2" t="s">
        <v>18</v>
      </c>
      <c r="D6" s="4">
        <f t="shared" si="0"/>
        <v>1898676864</v>
      </c>
      <c r="E6" s="4">
        <v>609</v>
      </c>
      <c r="F6" s="4">
        <v>3117696</v>
      </c>
      <c r="G6" s="3"/>
    </row>
    <row r="7" spans="2:9" ht="16" x14ac:dyDescent="0.2">
      <c r="B7" s="2">
        <v>5</v>
      </c>
      <c r="C7" s="2" t="s">
        <v>17</v>
      </c>
      <c r="D7" s="4">
        <f t="shared" si="0"/>
        <v>1094019216</v>
      </c>
      <c r="E7" s="4">
        <v>424</v>
      </c>
      <c r="F7" s="4">
        <v>2580234</v>
      </c>
      <c r="G7" s="3"/>
    </row>
    <row r="8" spans="2:9" ht="16" x14ac:dyDescent="0.2">
      <c r="B8" s="2">
        <v>6</v>
      </c>
      <c r="C8" s="2" t="s">
        <v>16</v>
      </c>
      <c r="D8" s="4">
        <f t="shared" si="0"/>
        <v>2510752680</v>
      </c>
      <c r="E8" s="4">
        <v>732</v>
      </c>
      <c r="F8" s="4">
        <v>3429990</v>
      </c>
      <c r="G8" s="3"/>
    </row>
    <row r="9" spans="2:9" ht="16" x14ac:dyDescent="0.2">
      <c r="B9" s="2">
        <v>7</v>
      </c>
      <c r="C9" s="2" t="s">
        <v>15</v>
      </c>
      <c r="D9" s="4">
        <f t="shared" si="0"/>
        <v>1889765721</v>
      </c>
      <c r="E9" s="4">
        <v>621</v>
      </c>
      <c r="F9" s="4">
        <v>3043101</v>
      </c>
      <c r="G9" s="3"/>
    </row>
    <row r="10" spans="2:9" ht="16" x14ac:dyDescent="0.2">
      <c r="B10" s="2">
        <v>8</v>
      </c>
      <c r="C10" s="2" t="s">
        <v>14</v>
      </c>
      <c r="D10" s="4">
        <f t="shared" si="0"/>
        <v>1841679615</v>
      </c>
      <c r="E10" s="4">
        <v>615</v>
      </c>
      <c r="F10" s="4">
        <v>2994601</v>
      </c>
      <c r="G10" s="3"/>
    </row>
    <row r="11" spans="2:9" ht="16" x14ac:dyDescent="0.2">
      <c r="B11" s="2">
        <v>9</v>
      </c>
      <c r="C11" s="2" t="s">
        <v>13</v>
      </c>
      <c r="D11" s="4">
        <f t="shared" si="0"/>
        <v>1633602876</v>
      </c>
      <c r="E11" s="4">
        <v>564</v>
      </c>
      <c r="F11" s="4">
        <v>2896459</v>
      </c>
      <c r="G11" s="3"/>
    </row>
    <row r="12" spans="2:9" ht="16" x14ac:dyDescent="0.2">
      <c r="B12" s="2">
        <v>10</v>
      </c>
      <c r="C12" s="2" t="s">
        <v>12</v>
      </c>
      <c r="D12" s="4">
        <f t="shared" si="0"/>
        <v>2438698392</v>
      </c>
      <c r="E12" s="4">
        <v>696</v>
      </c>
      <c r="F12" s="4">
        <v>3503877</v>
      </c>
      <c r="G12" s="3"/>
    </row>
    <row r="13" spans="2:9" ht="16" x14ac:dyDescent="0.2">
      <c r="B13" s="2">
        <v>11</v>
      </c>
      <c r="C13" s="2" t="s">
        <v>11</v>
      </c>
      <c r="D13" s="4">
        <f t="shared" si="0"/>
        <v>930764848</v>
      </c>
      <c r="E13" s="4">
        <v>367</v>
      </c>
      <c r="F13" s="4">
        <v>2536144</v>
      </c>
      <c r="G13" s="3"/>
    </row>
    <row r="14" spans="2:9" ht="16" x14ac:dyDescent="0.2">
      <c r="D14" s="4"/>
      <c r="E14" s="4"/>
      <c r="F14" s="4"/>
      <c r="G14" s="3"/>
    </row>
    <row r="15" spans="2:9" x14ac:dyDescent="0.2">
      <c r="C15" s="2" t="s">
        <v>45</v>
      </c>
      <c r="D15" s="4">
        <f>E15*F15</f>
        <v>930764848</v>
      </c>
      <c r="E15" s="4">
        <f>E13</f>
        <v>367</v>
      </c>
      <c r="F15" s="4">
        <f>F13</f>
        <v>2536144</v>
      </c>
    </row>
    <row r="16" spans="2:9" ht="16" x14ac:dyDescent="0.2">
      <c r="C16" s="2" t="s">
        <v>10</v>
      </c>
      <c r="D16" s="4">
        <f>AVERAGE(D3:D13)</f>
        <v>1790662190.4545455</v>
      </c>
      <c r="E16" s="4">
        <f>AVERAGE(E3:E13)</f>
        <v>579.18181818181813</v>
      </c>
      <c r="F16" s="4">
        <f>AVERAGE(F3:F13)</f>
        <v>3044707</v>
      </c>
      <c r="G16" s="3"/>
    </row>
    <row r="17" spans="1:9" ht="16" x14ac:dyDescent="0.2">
      <c r="C17" s="2" t="s">
        <v>9</v>
      </c>
      <c r="D17" s="4">
        <f>_xlfn.STDEV.P(D3:D13)</f>
        <v>452314751.39888072</v>
      </c>
      <c r="E17" s="4">
        <f>_xlfn.STDEV.P(E3:E13)</f>
        <v>100.26131147412943</v>
      </c>
      <c r="F17" s="4">
        <f>_xlfn.STDEV.P(F3:F13)</f>
        <v>292306.61281170929</v>
      </c>
      <c r="G17" s="3"/>
    </row>
    <row r="18" spans="1:9" ht="16" x14ac:dyDescent="0.2">
      <c r="G18" s="3"/>
    </row>
    <row r="19" spans="1:9" ht="16" x14ac:dyDescent="0.2">
      <c r="A19" s="2" t="s">
        <v>44</v>
      </c>
      <c r="C19" s="2" t="s">
        <v>8</v>
      </c>
      <c r="D19" s="2">
        <f>IF(E19*F19&gt;0,E19*F19,"")</f>
        <v>878267923</v>
      </c>
      <c r="E19" s="2">
        <v>349</v>
      </c>
      <c r="F19" s="2">
        <v>2516527</v>
      </c>
      <c r="G19" s="3"/>
      <c r="H19" s="2">
        <v>1</v>
      </c>
      <c r="I19" s="2">
        <v>1</v>
      </c>
    </row>
    <row r="20" spans="1:9" x14ac:dyDescent="0.2">
      <c r="C20" s="2" t="s">
        <v>47</v>
      </c>
      <c r="D20" s="2">
        <f t="shared" ref="D20:D50" si="1">IF(E20*F20&gt;0,E20*F20,"")</f>
        <v>845264556</v>
      </c>
      <c r="E20" s="2">
        <v>333</v>
      </c>
      <c r="F20" s="2">
        <v>2538332</v>
      </c>
      <c r="H20" s="2">
        <v>2392</v>
      </c>
      <c r="I20" s="2">
        <v>10000</v>
      </c>
    </row>
    <row r="21" spans="1:9" ht="16" x14ac:dyDescent="0.2">
      <c r="C21" s="2" t="s">
        <v>41</v>
      </c>
      <c r="D21" s="2">
        <f t="shared" si="1"/>
        <v>1081099264</v>
      </c>
      <c r="E21" s="2">
        <v>376</v>
      </c>
      <c r="F21" s="2">
        <v>2875264</v>
      </c>
      <c r="G21" s="3"/>
      <c r="H21" s="2">
        <v>2057</v>
      </c>
      <c r="I21" s="2">
        <v>3000</v>
      </c>
    </row>
    <row r="22" spans="1:9" x14ac:dyDescent="0.2">
      <c r="C22" s="2" t="s">
        <v>42</v>
      </c>
      <c r="D22" s="2">
        <f t="shared" si="1"/>
        <v>903952095</v>
      </c>
      <c r="E22" s="2">
        <v>345</v>
      </c>
      <c r="F22" s="2">
        <v>2620151</v>
      </c>
      <c r="H22" s="2">
        <v>4111</v>
      </c>
      <c r="I22" s="2">
        <v>900</v>
      </c>
    </row>
    <row r="23" spans="1:9" ht="16" x14ac:dyDescent="0.2">
      <c r="C23" s="2" t="s">
        <v>6</v>
      </c>
      <c r="D23" s="2">
        <f t="shared" si="1"/>
        <v>790309738</v>
      </c>
      <c r="E23" s="2">
        <v>326</v>
      </c>
      <c r="F23" s="2">
        <v>2424263</v>
      </c>
      <c r="G23" s="3"/>
      <c r="H23" s="2">
        <v>95</v>
      </c>
      <c r="I23" s="2">
        <v>5000</v>
      </c>
    </row>
    <row r="24" spans="1:9" ht="16" x14ac:dyDescent="0.2">
      <c r="C24" s="2" t="s">
        <v>7</v>
      </c>
      <c r="D24" s="2">
        <f t="shared" si="1"/>
        <v>800762800</v>
      </c>
      <c r="E24" s="2">
        <v>328</v>
      </c>
      <c r="F24" s="2">
        <v>2441350</v>
      </c>
      <c r="G24" s="3"/>
      <c r="H24" s="2">
        <v>1673</v>
      </c>
      <c r="I24" s="2">
        <v>80000</v>
      </c>
    </row>
    <row r="25" spans="1:9" x14ac:dyDescent="0.2">
      <c r="D25" s="2" t="str">
        <f t="shared" si="1"/>
        <v/>
      </c>
    </row>
    <row r="26" spans="1:9" x14ac:dyDescent="0.2">
      <c r="A26" s="2" t="s">
        <v>48</v>
      </c>
      <c r="C26" s="2" t="s">
        <v>47</v>
      </c>
      <c r="D26" s="2">
        <f t="shared" si="1"/>
        <v>952613640</v>
      </c>
      <c r="E26" s="2">
        <v>363</v>
      </c>
      <c r="F26" s="2">
        <v>2624280</v>
      </c>
      <c r="H26" s="2">
        <v>2593</v>
      </c>
      <c r="I26" s="2">
        <v>10000</v>
      </c>
    </row>
    <row r="27" spans="1:9" x14ac:dyDescent="0.2">
      <c r="C27" s="2" t="s">
        <v>41</v>
      </c>
      <c r="D27" s="2">
        <f t="shared" si="1"/>
        <v>3058520850</v>
      </c>
      <c r="E27" s="2">
        <v>770</v>
      </c>
      <c r="F27" s="2">
        <v>3972105</v>
      </c>
    </row>
    <row r="28" spans="1:9" x14ac:dyDescent="0.2">
      <c r="C28" s="2" t="s">
        <v>42</v>
      </c>
      <c r="D28" s="2">
        <f t="shared" si="1"/>
        <v>877000150</v>
      </c>
      <c r="E28" s="2">
        <v>338</v>
      </c>
      <c r="F28" s="2">
        <v>2594675</v>
      </c>
      <c r="H28" s="2">
        <v>2475</v>
      </c>
      <c r="I28" s="2">
        <v>700</v>
      </c>
    </row>
    <row r="29" spans="1:9" x14ac:dyDescent="0.2">
      <c r="C29" s="2" t="s">
        <v>6</v>
      </c>
      <c r="D29" s="2">
        <f t="shared" si="1"/>
        <v>803089590</v>
      </c>
      <c r="E29" s="2">
        <v>326</v>
      </c>
      <c r="F29" s="2">
        <v>2463465</v>
      </c>
      <c r="H29" s="2">
        <v>665</v>
      </c>
      <c r="I29" s="2">
        <v>360000</v>
      </c>
    </row>
    <row r="30" spans="1:9" x14ac:dyDescent="0.2">
      <c r="C30" s="2" t="s">
        <v>7</v>
      </c>
      <c r="D30" s="2">
        <f t="shared" si="1"/>
        <v>800762800</v>
      </c>
      <c r="E30" s="2">
        <v>328</v>
      </c>
      <c r="F30" s="2">
        <v>2441350</v>
      </c>
      <c r="H30" s="2">
        <v>1864</v>
      </c>
      <c r="I30" s="2">
        <v>320000</v>
      </c>
    </row>
    <row r="31" spans="1:9" x14ac:dyDescent="0.2">
      <c r="D31" s="2" t="str">
        <f t="shared" si="1"/>
        <v/>
      </c>
    </row>
    <row r="32" spans="1:9" ht="16" x14ac:dyDescent="0.2">
      <c r="A32" s="2" t="s">
        <v>46</v>
      </c>
      <c r="C32" s="2" t="s">
        <v>47</v>
      </c>
      <c r="D32" s="2">
        <f t="shared" si="1"/>
        <v>1104621000</v>
      </c>
      <c r="E32" s="2">
        <v>300</v>
      </c>
      <c r="F32" s="2">
        <v>3682070</v>
      </c>
      <c r="G32" s="3"/>
      <c r="H32" s="2">
        <v>1718</v>
      </c>
      <c r="I32" s="2">
        <v>5000</v>
      </c>
    </row>
    <row r="33" spans="1:9" ht="16" x14ac:dyDescent="0.2">
      <c r="C33" s="2" t="s">
        <v>41</v>
      </c>
      <c r="D33" s="2">
        <f t="shared" si="1"/>
        <v>1657138041</v>
      </c>
      <c r="E33" s="2">
        <v>351</v>
      </c>
      <c r="F33" s="2">
        <v>4721191</v>
      </c>
      <c r="G33" s="3"/>
      <c r="H33" s="2">
        <v>2203</v>
      </c>
      <c r="I33" s="2">
        <v>2003</v>
      </c>
    </row>
    <row r="34" spans="1:9" x14ac:dyDescent="0.2">
      <c r="C34" s="2" t="s">
        <v>42</v>
      </c>
      <c r="D34" s="2">
        <f t="shared" si="1"/>
        <v>895253271</v>
      </c>
      <c r="E34" s="2">
        <v>321</v>
      </c>
      <c r="F34" s="2">
        <v>2788951</v>
      </c>
      <c r="H34" s="2">
        <v>2644</v>
      </c>
      <c r="I34" s="2">
        <v>3000</v>
      </c>
    </row>
    <row r="35" spans="1:9" x14ac:dyDescent="0.2">
      <c r="C35" s="2" t="s">
        <v>6</v>
      </c>
      <c r="D35" s="2">
        <f t="shared" si="1"/>
        <v>702422952</v>
      </c>
      <c r="E35" s="2">
        <v>264</v>
      </c>
      <c r="F35" s="2">
        <v>2660693</v>
      </c>
      <c r="H35" s="2">
        <f>5129-1830</f>
        <v>3299</v>
      </c>
      <c r="I35" s="2">
        <f>3590*500</f>
        <v>1795000</v>
      </c>
    </row>
    <row r="36" spans="1:9" x14ac:dyDescent="0.2">
      <c r="C36" s="2" t="s">
        <v>7</v>
      </c>
      <c r="D36" s="2">
        <f t="shared" si="1"/>
        <v>762278880</v>
      </c>
      <c r="E36" s="2">
        <v>276</v>
      </c>
      <c r="F36" s="2">
        <v>2761880</v>
      </c>
    </row>
    <row r="37" spans="1:9" x14ac:dyDescent="0.2">
      <c r="D37" s="2" t="str">
        <f t="shared" si="1"/>
        <v/>
      </c>
    </row>
    <row r="38" spans="1:9" x14ac:dyDescent="0.2">
      <c r="A38" s="2" t="s">
        <v>49</v>
      </c>
      <c r="C38" s="2" t="s">
        <v>47</v>
      </c>
      <c r="D38" s="2" t="str">
        <f t="shared" si="1"/>
        <v/>
      </c>
    </row>
    <row r="39" spans="1:9" x14ac:dyDescent="0.2">
      <c r="C39" s="2" t="s">
        <v>41</v>
      </c>
      <c r="D39" s="2" t="str">
        <f t="shared" si="1"/>
        <v/>
      </c>
    </row>
    <row r="40" spans="1:9" x14ac:dyDescent="0.2">
      <c r="C40" s="2" t="s">
        <v>42</v>
      </c>
      <c r="D40" s="2" t="str">
        <f t="shared" si="1"/>
        <v/>
      </c>
    </row>
    <row r="41" spans="1:9" x14ac:dyDescent="0.2">
      <c r="C41" s="2" t="s">
        <v>6</v>
      </c>
      <c r="D41" s="2" t="str">
        <f t="shared" si="1"/>
        <v/>
      </c>
    </row>
    <row r="42" spans="1:9" x14ac:dyDescent="0.2">
      <c r="C42" s="2" t="s">
        <v>7</v>
      </c>
      <c r="D42" s="2">
        <f t="shared" si="1"/>
        <v>764984031</v>
      </c>
      <c r="E42" s="2">
        <v>293</v>
      </c>
      <c r="F42" s="2">
        <v>2610867</v>
      </c>
      <c r="H42" s="2">
        <v>2056</v>
      </c>
      <c r="I42" s="2">
        <v>320000</v>
      </c>
    </row>
    <row r="43" spans="1:9" x14ac:dyDescent="0.2">
      <c r="D43" s="2" t="str">
        <f>IF(E43*F43&gt;0,E43*F43,"")</f>
        <v/>
      </c>
    </row>
    <row r="44" spans="1:9" x14ac:dyDescent="0.2">
      <c r="D44" s="2" t="str">
        <f t="shared" si="1"/>
        <v/>
      </c>
    </row>
    <row r="45" spans="1:9" x14ac:dyDescent="0.2">
      <c r="D45" s="2" t="str">
        <f t="shared" si="1"/>
        <v/>
      </c>
    </row>
    <row r="46" spans="1:9" x14ac:dyDescent="0.2">
      <c r="D46" s="2" t="str">
        <f t="shared" si="1"/>
        <v/>
      </c>
    </row>
    <row r="47" spans="1:9" x14ac:dyDescent="0.2">
      <c r="D47" s="2" t="str">
        <f t="shared" si="1"/>
        <v/>
      </c>
    </row>
    <row r="48" spans="1:9" x14ac:dyDescent="0.2">
      <c r="D48" s="2" t="str">
        <f t="shared" si="1"/>
        <v/>
      </c>
    </row>
    <row r="49" spans="4:4" x14ac:dyDescent="0.2">
      <c r="D49" s="2" t="str">
        <f t="shared" si="1"/>
        <v/>
      </c>
    </row>
    <row r="50" spans="4:4" x14ac:dyDescent="0.2">
      <c r="D50" s="2" t="str">
        <f t="shared" si="1"/>
        <v/>
      </c>
    </row>
  </sheetData>
  <conditionalFormatting sqref="G32:G33 G23:G24 G3:G14 G16:G1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{D10975E2-4E9C-3E4E-9C56-418A21947A21}</x14:id>
        </ext>
      </extLst>
    </cfRule>
  </conditionalFormatting>
  <conditionalFormatting sqref="G2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{264AE123-6411-0C45-BD4F-80FC577A13EE}</x14:id>
        </ext>
      </extLst>
    </cfRule>
  </conditionalFormatting>
  <conditionalFormatting sqref="D21 D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29 D26 D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29 E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29 F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5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6 E42 E22:E24 E30 E19:E2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6 F42 F22:F24 F30 F19:F2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0975E2-4E9C-3E4E-9C56-418A21947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G32:G33 G23:G24 G3:G14 G16:G19</xm:sqref>
        </x14:conditionalFormatting>
        <x14:conditionalFormatting xmlns:xm="http://schemas.microsoft.com/office/excel/2006/main">
          <x14:cfRule type="dataBar" id="{264AE123-6411-0C45-BD4F-80FC577A1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36E-1B01-4E4E-82EB-F6524F9BD974}">
  <dimension ref="C4:O24"/>
  <sheetViews>
    <sheetView workbookViewId="0">
      <selection activeCell="F8" sqref="F8"/>
    </sheetView>
  </sheetViews>
  <sheetFormatPr baseColWidth="10" defaultRowHeight="16" x14ac:dyDescent="0.2"/>
  <cols>
    <col min="3" max="3" width="23.6640625" bestFit="1" customWidth="1"/>
    <col min="5" max="5" width="15.5" bestFit="1" customWidth="1"/>
    <col min="10" max="10" width="14.83203125" bestFit="1" customWidth="1"/>
    <col min="14" max="14" width="17.5" bestFit="1" customWidth="1"/>
  </cols>
  <sheetData>
    <row r="4" spans="3:15" x14ac:dyDescent="0.2">
      <c r="C4" t="s">
        <v>28</v>
      </c>
      <c r="E4" t="s">
        <v>27</v>
      </c>
      <c r="F4" t="s">
        <v>30</v>
      </c>
      <c r="G4" t="s">
        <v>23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N4" s="2" t="s">
        <v>40</v>
      </c>
      <c r="O4" s="2" t="s">
        <v>43</v>
      </c>
    </row>
    <row r="5" spans="3:15" x14ac:dyDescent="0.2">
      <c r="C5" t="s">
        <v>29</v>
      </c>
      <c r="E5" t="s">
        <v>36</v>
      </c>
      <c r="F5" s="1">
        <v>62</v>
      </c>
      <c r="G5" s="1">
        <v>51</v>
      </c>
      <c r="H5" s="1">
        <v>56</v>
      </c>
      <c r="I5" s="1">
        <v>75</v>
      </c>
      <c r="J5" s="1">
        <v>75</v>
      </c>
      <c r="K5" s="1">
        <v>66</v>
      </c>
      <c r="L5" s="1">
        <v>65</v>
      </c>
      <c r="M5" s="1"/>
    </row>
    <row r="6" spans="3:15" x14ac:dyDescent="0.2">
      <c r="E6" t="s">
        <v>37</v>
      </c>
      <c r="F6" s="1">
        <v>58.93</v>
      </c>
      <c r="G6" s="1">
        <v>49.9</v>
      </c>
      <c r="H6" s="1">
        <v>50.7</v>
      </c>
      <c r="I6" s="1">
        <v>68.8</v>
      </c>
      <c r="J6" s="1">
        <v>65.599999999999994</v>
      </c>
      <c r="K6" s="1">
        <v>58.3</v>
      </c>
      <c r="L6" s="1">
        <v>59.8</v>
      </c>
      <c r="M6" s="1"/>
    </row>
    <row r="7" spans="3:15" x14ac:dyDescent="0.2">
      <c r="E7" t="s">
        <v>38</v>
      </c>
      <c r="F7" s="1">
        <v>1.86</v>
      </c>
      <c r="G7" s="1">
        <v>0.6</v>
      </c>
      <c r="H7" s="1">
        <v>1.8</v>
      </c>
      <c r="I7" s="1">
        <v>4.5</v>
      </c>
      <c r="J7" s="1">
        <v>5.0999999999999996</v>
      </c>
      <c r="K7" s="1">
        <v>3.6</v>
      </c>
      <c r="L7" s="1">
        <v>3</v>
      </c>
      <c r="M7" s="1"/>
    </row>
    <row r="8" spans="3:15" x14ac:dyDescent="0.2">
      <c r="F8" s="1"/>
      <c r="G8" s="1"/>
      <c r="H8" s="1"/>
      <c r="I8" s="1"/>
      <c r="J8" s="1"/>
      <c r="K8" s="1"/>
      <c r="L8" s="1"/>
      <c r="M8" s="1"/>
    </row>
    <row r="9" spans="3:15" x14ac:dyDescent="0.2">
      <c r="E9" t="s">
        <v>39</v>
      </c>
      <c r="F9" s="1">
        <v>65.05</v>
      </c>
      <c r="G9" s="1">
        <v>53.333329999999997</v>
      </c>
      <c r="H9" s="1">
        <v>52.2</v>
      </c>
      <c r="I9" s="1">
        <v>72.777777700000001</v>
      </c>
      <c r="J9" s="1">
        <v>78</v>
      </c>
      <c r="K9" s="1">
        <v>69</v>
      </c>
      <c r="L9" s="1">
        <v>65</v>
      </c>
      <c r="M9" s="1"/>
      <c r="N9" s="1">
        <v>1654</v>
      </c>
      <c r="O9" s="1">
        <v>1600</v>
      </c>
    </row>
    <row r="10" spans="3:15" x14ac:dyDescent="0.2">
      <c r="E10" t="s">
        <v>7</v>
      </c>
      <c r="F10" s="1">
        <v>65.040000000000006</v>
      </c>
      <c r="G10" s="1">
        <v>53.33</v>
      </c>
      <c r="H10" s="1">
        <v>52.6</v>
      </c>
      <c r="I10" s="1">
        <v>73.33</v>
      </c>
      <c r="J10" s="1">
        <v>77</v>
      </c>
      <c r="K10" s="1">
        <v>69</v>
      </c>
      <c r="L10" s="1">
        <v>65</v>
      </c>
      <c r="M10" s="1"/>
      <c r="N10">
        <v>2385</v>
      </c>
      <c r="O10">
        <v>8192</v>
      </c>
    </row>
    <row r="11" spans="3:15" x14ac:dyDescent="0.2">
      <c r="F11" s="1"/>
      <c r="G11" s="1"/>
      <c r="H11" s="1"/>
      <c r="I11" s="1"/>
      <c r="J11" s="1"/>
      <c r="K11" s="1"/>
      <c r="L11" s="1"/>
      <c r="M11" s="1"/>
    </row>
    <row r="12" spans="3:15" x14ac:dyDescent="0.2">
      <c r="F12" s="1"/>
      <c r="G12" s="1"/>
      <c r="H12" s="1"/>
      <c r="I12" s="1"/>
      <c r="J12" s="1"/>
      <c r="K12" s="1"/>
      <c r="L12" s="1"/>
      <c r="M12" s="1"/>
    </row>
    <row r="13" spans="3:15" x14ac:dyDescent="0.2">
      <c r="F13" s="1"/>
      <c r="G13" s="1"/>
      <c r="H13" s="1"/>
      <c r="I13" s="1"/>
      <c r="J13" s="1"/>
      <c r="K13" s="1"/>
      <c r="L13" s="1"/>
      <c r="M13" s="1"/>
    </row>
    <row r="14" spans="3:15" x14ac:dyDescent="0.2">
      <c r="F14" s="1"/>
      <c r="G14" s="1"/>
      <c r="H14" s="1"/>
      <c r="I14" s="1"/>
      <c r="J14" s="1"/>
      <c r="K14" s="1"/>
      <c r="L14" s="1"/>
      <c r="M14" s="1"/>
    </row>
    <row r="15" spans="3:15" x14ac:dyDescent="0.2">
      <c r="F15" s="1"/>
      <c r="G15" s="1"/>
      <c r="H15" s="1"/>
      <c r="I15" s="1"/>
      <c r="J15" s="1"/>
      <c r="K15" s="1"/>
      <c r="L15" s="1"/>
      <c r="M15" s="1"/>
    </row>
    <row r="16" spans="3:15" x14ac:dyDescent="0.2">
      <c r="F16" s="1"/>
      <c r="G16" s="1"/>
      <c r="H16" s="1"/>
      <c r="I16" s="1"/>
      <c r="J16" s="1"/>
      <c r="K16" s="1"/>
      <c r="L16" s="1"/>
      <c r="M16" s="1"/>
    </row>
    <row r="17" spans="6:13" x14ac:dyDescent="0.2">
      <c r="F17" s="1"/>
      <c r="G17" s="1"/>
      <c r="H17" s="1"/>
      <c r="I17" s="1"/>
      <c r="J17" s="1"/>
      <c r="K17" s="1"/>
      <c r="L17" s="1"/>
      <c r="M17" s="1"/>
    </row>
    <row r="18" spans="6:13" x14ac:dyDescent="0.2">
      <c r="F18" s="1"/>
      <c r="G18" s="1"/>
      <c r="H18" s="1"/>
      <c r="I18" s="1"/>
      <c r="J18" s="1"/>
      <c r="K18" s="1"/>
      <c r="L18" s="1"/>
      <c r="M18" s="1"/>
    </row>
    <row r="19" spans="6:13" x14ac:dyDescent="0.2">
      <c r="F19" s="1"/>
      <c r="G19" s="1"/>
      <c r="H19" s="1"/>
      <c r="I19" s="1"/>
      <c r="J19" s="1"/>
      <c r="K19" s="1"/>
      <c r="L19" s="1"/>
      <c r="M19" s="1"/>
    </row>
    <row r="20" spans="6:13" x14ac:dyDescent="0.2">
      <c r="F20" s="1"/>
      <c r="G20" s="1"/>
      <c r="H20" s="1"/>
      <c r="I20" s="1"/>
      <c r="J20" s="1"/>
      <c r="K20" s="1"/>
      <c r="L20" s="1"/>
      <c r="M20" s="1"/>
    </row>
    <row r="21" spans="6:13" x14ac:dyDescent="0.2">
      <c r="F21" s="1"/>
      <c r="G21" s="1"/>
      <c r="H21" s="1"/>
      <c r="I21" s="1"/>
      <c r="J21" s="1"/>
      <c r="K21" s="1"/>
      <c r="L21" s="1"/>
      <c r="M21" s="1"/>
    </row>
    <row r="22" spans="6:13" x14ac:dyDescent="0.2">
      <c r="F22" s="1"/>
      <c r="G22" s="1"/>
      <c r="H22" s="1"/>
      <c r="I22" s="1"/>
      <c r="J22" s="1"/>
      <c r="K22" s="1"/>
      <c r="L22" s="1"/>
      <c r="M22" s="1"/>
    </row>
    <row r="23" spans="6:13" x14ac:dyDescent="0.2">
      <c r="F23" s="1"/>
      <c r="G23" s="1"/>
      <c r="H23" s="1"/>
      <c r="I23" s="1"/>
      <c r="J23" s="1"/>
      <c r="K23" s="1"/>
      <c r="L23" s="1"/>
      <c r="M23" s="1"/>
    </row>
    <row r="24" spans="6:13" x14ac:dyDescent="0.2">
      <c r="F24" s="1"/>
      <c r="G24" s="1"/>
      <c r="H24" s="1"/>
      <c r="I24" s="1"/>
      <c r="J24" s="1"/>
      <c r="K24" s="1"/>
      <c r="L24" s="1"/>
      <c r="M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3A2-5AB2-F84D-BC82-3A9A86144038}">
  <dimension ref="E4:J24"/>
  <sheetViews>
    <sheetView workbookViewId="0">
      <selection activeCell="L15" sqref="L15"/>
    </sheetView>
  </sheetViews>
  <sheetFormatPr baseColWidth="10" defaultRowHeight="16" x14ac:dyDescent="0.2"/>
  <cols>
    <col min="7" max="7" width="15.5" bestFit="1" customWidth="1"/>
    <col min="8" max="8" width="12.83203125" customWidth="1"/>
    <col min="9" max="9" width="25.83203125" bestFit="1" customWidth="1"/>
    <col min="10" max="10" width="25.5" bestFit="1" customWidth="1"/>
  </cols>
  <sheetData>
    <row r="4" spans="5:10" x14ac:dyDescent="0.2">
      <c r="E4" t="s">
        <v>0</v>
      </c>
      <c r="F4" t="s">
        <v>1</v>
      </c>
      <c r="G4" t="s">
        <v>3</v>
      </c>
      <c r="H4" t="s">
        <v>2</v>
      </c>
      <c r="I4" t="s">
        <v>4</v>
      </c>
      <c r="J4" t="s">
        <v>5</v>
      </c>
    </row>
    <row r="5" spans="5:10" x14ac:dyDescent="0.2">
      <c r="E5">
        <v>1</v>
      </c>
      <c r="F5">
        <v>1</v>
      </c>
      <c r="G5">
        <f>E5*F5</f>
        <v>1</v>
      </c>
      <c r="H5">
        <v>23.17</v>
      </c>
      <c r="I5" s="1">
        <f>H5*1000/G5</f>
        <v>23170</v>
      </c>
      <c r="J5">
        <f>(H5-H$5)*1000/G5</f>
        <v>0</v>
      </c>
    </row>
    <row r="6" spans="5:10" x14ac:dyDescent="0.2">
      <c r="E6">
        <v>1</v>
      </c>
      <c r="F6">
        <v>256</v>
      </c>
      <c r="G6">
        <f t="shared" ref="G6:G7" si="0">E6*F6</f>
        <v>256</v>
      </c>
      <c r="H6">
        <v>46.94</v>
      </c>
      <c r="I6" s="1">
        <f t="shared" ref="I6" si="1">H6*1000/G6</f>
        <v>183.359375</v>
      </c>
      <c r="J6">
        <f t="shared" ref="J6" si="2">(H6-H$5)*1000/G6</f>
        <v>92.851562499999986</v>
      </c>
    </row>
    <row r="7" spans="5:10" x14ac:dyDescent="0.2">
      <c r="E7">
        <v>2</v>
      </c>
      <c r="F7">
        <v>128</v>
      </c>
      <c r="G7">
        <f t="shared" si="0"/>
        <v>256</v>
      </c>
      <c r="H7">
        <v>35.6</v>
      </c>
      <c r="I7" s="1">
        <f t="shared" ref="I7" si="3">H7*1000/G7</f>
        <v>139.0625</v>
      </c>
      <c r="J7">
        <f t="shared" ref="J7" si="4">(H7-H$5)*1000/G7</f>
        <v>48.5546875</v>
      </c>
    </row>
    <row r="8" spans="5:10" x14ac:dyDescent="0.2">
      <c r="E8" s="1">
        <v>4</v>
      </c>
      <c r="F8" s="1">
        <v>64</v>
      </c>
      <c r="G8">
        <f t="shared" ref="G8:G24" si="5">E8*F8</f>
        <v>256</v>
      </c>
      <c r="H8" s="1">
        <v>32.76</v>
      </c>
      <c r="I8" s="1">
        <f t="shared" ref="I8:I24" si="6">H8*1000/G8</f>
        <v>127.96874999999999</v>
      </c>
      <c r="J8">
        <f t="shared" ref="J8:J24" si="7">(H8-H$5)*1000/G8</f>
        <v>37.460937499999986</v>
      </c>
    </row>
    <row r="9" spans="5:10" x14ac:dyDescent="0.2">
      <c r="E9" s="1">
        <v>8</v>
      </c>
      <c r="F9" s="1">
        <v>32</v>
      </c>
      <c r="G9">
        <f t="shared" si="5"/>
        <v>256</v>
      </c>
      <c r="H9" s="1">
        <v>31.5</v>
      </c>
      <c r="I9" s="1">
        <f t="shared" si="6"/>
        <v>123.046875</v>
      </c>
      <c r="J9">
        <f t="shared" si="7"/>
        <v>32.539062499999993</v>
      </c>
    </row>
    <row r="10" spans="5:10" x14ac:dyDescent="0.2">
      <c r="E10">
        <v>128</v>
      </c>
      <c r="F10">
        <v>2</v>
      </c>
      <c r="G10">
        <f t="shared" si="5"/>
        <v>256</v>
      </c>
      <c r="H10">
        <v>31.9</v>
      </c>
      <c r="I10" s="1">
        <f t="shared" si="6"/>
        <v>124.609375</v>
      </c>
      <c r="J10">
        <f t="shared" si="7"/>
        <v>34.101562499999986</v>
      </c>
    </row>
    <row r="11" spans="5:10" x14ac:dyDescent="0.2">
      <c r="G11">
        <f t="shared" si="5"/>
        <v>0</v>
      </c>
      <c r="I11" s="1" t="e">
        <f t="shared" si="6"/>
        <v>#DIV/0!</v>
      </c>
      <c r="J11" t="e">
        <f t="shared" si="7"/>
        <v>#DIV/0!</v>
      </c>
    </row>
    <row r="12" spans="5:10" x14ac:dyDescent="0.2">
      <c r="E12" s="1"/>
      <c r="F12" s="1"/>
      <c r="G12">
        <f t="shared" si="5"/>
        <v>0</v>
      </c>
      <c r="H12" s="1"/>
      <c r="I12" s="1" t="e">
        <f t="shared" si="6"/>
        <v>#DIV/0!</v>
      </c>
      <c r="J12" t="e">
        <f t="shared" si="7"/>
        <v>#DIV/0!</v>
      </c>
    </row>
    <row r="13" spans="5:10" x14ac:dyDescent="0.2">
      <c r="E13" s="1"/>
      <c r="F13" s="1"/>
      <c r="G13">
        <f t="shared" si="5"/>
        <v>0</v>
      </c>
      <c r="H13" s="1"/>
      <c r="I13" s="1" t="e">
        <f t="shared" si="6"/>
        <v>#DIV/0!</v>
      </c>
      <c r="J13" t="e">
        <f t="shared" si="7"/>
        <v>#DIV/0!</v>
      </c>
    </row>
    <row r="14" spans="5:10" x14ac:dyDescent="0.2">
      <c r="E14" s="1">
        <v>8</v>
      </c>
      <c r="F14" s="1">
        <v>64</v>
      </c>
      <c r="G14">
        <f t="shared" si="5"/>
        <v>512</v>
      </c>
      <c r="H14" s="1">
        <v>45</v>
      </c>
      <c r="I14" s="1">
        <f t="shared" si="6"/>
        <v>87.890625</v>
      </c>
      <c r="J14">
        <f t="shared" si="7"/>
        <v>42.63671875</v>
      </c>
    </row>
    <row r="15" spans="5:10" x14ac:dyDescent="0.2">
      <c r="E15" s="1">
        <v>4</v>
      </c>
      <c r="F15" s="1">
        <v>128</v>
      </c>
      <c r="G15">
        <f t="shared" si="5"/>
        <v>512</v>
      </c>
      <c r="H15" s="1">
        <v>45.05</v>
      </c>
      <c r="I15" s="1">
        <f t="shared" si="6"/>
        <v>87.98828125</v>
      </c>
      <c r="J15">
        <f t="shared" si="7"/>
        <v>42.734374999999993</v>
      </c>
    </row>
    <row r="16" spans="5:10" x14ac:dyDescent="0.2">
      <c r="E16" s="1"/>
      <c r="F16" s="1"/>
      <c r="G16">
        <f t="shared" si="5"/>
        <v>0</v>
      </c>
      <c r="H16" s="1"/>
      <c r="I16" s="1" t="e">
        <f t="shared" si="6"/>
        <v>#DIV/0!</v>
      </c>
      <c r="J16" t="e">
        <f t="shared" si="7"/>
        <v>#DIV/0!</v>
      </c>
    </row>
    <row r="17" spans="5:10" x14ac:dyDescent="0.2">
      <c r="G17">
        <f t="shared" si="5"/>
        <v>0</v>
      </c>
      <c r="I17" s="1" t="e">
        <f t="shared" si="6"/>
        <v>#DIV/0!</v>
      </c>
      <c r="J17" t="e">
        <f t="shared" si="7"/>
        <v>#DIV/0!</v>
      </c>
    </row>
    <row r="18" spans="5:10" x14ac:dyDescent="0.2">
      <c r="G18">
        <f t="shared" si="5"/>
        <v>0</v>
      </c>
      <c r="I18" s="1" t="e">
        <f t="shared" si="6"/>
        <v>#DIV/0!</v>
      </c>
      <c r="J18" t="e">
        <f t="shared" si="7"/>
        <v>#DIV/0!</v>
      </c>
    </row>
    <row r="19" spans="5:10" x14ac:dyDescent="0.2">
      <c r="G19">
        <f t="shared" si="5"/>
        <v>0</v>
      </c>
      <c r="I19" s="1" t="e">
        <f t="shared" si="6"/>
        <v>#DIV/0!</v>
      </c>
      <c r="J19" t="e">
        <f t="shared" si="7"/>
        <v>#DIV/0!</v>
      </c>
    </row>
    <row r="20" spans="5:10" x14ac:dyDescent="0.2">
      <c r="E20">
        <v>8</v>
      </c>
      <c r="F20">
        <v>1024</v>
      </c>
      <c r="G20">
        <f t="shared" si="5"/>
        <v>8192</v>
      </c>
      <c r="H20">
        <v>303</v>
      </c>
      <c r="I20" s="1">
        <f t="shared" si="6"/>
        <v>36.9873046875</v>
      </c>
      <c r="J20">
        <f t="shared" si="7"/>
        <v>34.158935546875</v>
      </c>
    </row>
    <row r="21" spans="5:10" x14ac:dyDescent="0.2">
      <c r="G21">
        <f t="shared" si="5"/>
        <v>0</v>
      </c>
      <c r="I21" s="1" t="e">
        <f t="shared" si="6"/>
        <v>#DIV/0!</v>
      </c>
      <c r="J21" t="e">
        <f t="shared" si="7"/>
        <v>#DIV/0!</v>
      </c>
    </row>
    <row r="22" spans="5:10" x14ac:dyDescent="0.2">
      <c r="G22">
        <f t="shared" si="5"/>
        <v>0</v>
      </c>
      <c r="I22" s="1" t="e">
        <f t="shared" si="6"/>
        <v>#DIV/0!</v>
      </c>
      <c r="J22" t="e">
        <f t="shared" si="7"/>
        <v>#DIV/0!</v>
      </c>
    </row>
    <row r="23" spans="5:10" x14ac:dyDescent="0.2">
      <c r="G23">
        <f t="shared" si="5"/>
        <v>0</v>
      </c>
      <c r="I23" s="1" t="e">
        <f t="shared" si="6"/>
        <v>#DIV/0!</v>
      </c>
      <c r="J23" t="e">
        <f t="shared" si="7"/>
        <v>#DIV/0!</v>
      </c>
    </row>
    <row r="24" spans="5:10" x14ac:dyDescent="0.2">
      <c r="G24">
        <f t="shared" si="5"/>
        <v>0</v>
      </c>
      <c r="I24" s="1" t="e">
        <f t="shared" si="6"/>
        <v>#DIV/0!</v>
      </c>
      <c r="J24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refinery_results</vt:lpstr>
      <vt:lpstr>MIS_results</vt:lpstr>
      <vt:lpstr>actorCritic_refinery_duration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2019-08-16T13:55:50Z</dcterms:created>
  <dcterms:modified xsi:type="dcterms:W3CDTF">2019-09-20T20:52:53Z</dcterms:modified>
</cp:coreProperties>
</file>